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RePTiR-Blockchain/Empirical-Study-BC-Net-Designs/dataset/Experiments_Results/InCluster-Edge-PoA/"/>
    </mc:Choice>
  </mc:AlternateContent>
  <xr:revisionPtr revIDLastSave="0" documentId="13_ncr:1_{F80AD346-07B8-8947-AC45-F8B7413DCE17}" xr6:coauthVersionLast="46" xr6:coauthVersionMax="46" xr10:uidLastSave="{00000000-0000-0000-0000-000000000000}"/>
  <bookViews>
    <workbookView xWindow="0" yWindow="0" windowWidth="38400" windowHeight="21600" activeTab="2" xr2:uid="{32938EE8-BA0C-0C49-9DB2-35CA0924DE7B}"/>
  </bookViews>
  <sheets>
    <sheet name="Raw-baseline" sheetId="5" r:id="rId1"/>
    <sheet name="Raw-Loaded" sheetId="3" r:id="rId2"/>
    <sheet name="Process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4" l="1"/>
  <c r="G32" i="4"/>
  <c r="D32" i="4"/>
  <c r="E32" i="4"/>
  <c r="F32" i="4"/>
  <c r="C32" i="4"/>
  <c r="C22" i="4"/>
  <c r="D22" i="4"/>
  <c r="G22" i="4" s="1"/>
  <c r="E22" i="4"/>
  <c r="F22" i="4"/>
  <c r="B22" i="4"/>
  <c r="C12" i="4"/>
  <c r="D12" i="4"/>
  <c r="E12" i="4"/>
  <c r="F12" i="4"/>
  <c r="B12" i="4"/>
  <c r="G31" i="4"/>
  <c r="G33" i="4"/>
  <c r="G35" i="4"/>
  <c r="G37" i="4"/>
  <c r="G29" i="4"/>
  <c r="D36" i="4"/>
  <c r="E36" i="4"/>
  <c r="F36" i="4"/>
  <c r="C36" i="4"/>
  <c r="D34" i="4"/>
  <c r="E34" i="4"/>
  <c r="F34" i="4"/>
  <c r="C34" i="4"/>
  <c r="D30" i="4"/>
  <c r="E30" i="4"/>
  <c r="F30" i="4"/>
  <c r="C30" i="4"/>
  <c r="G21" i="4"/>
  <c r="G23" i="4"/>
  <c r="G25" i="4"/>
  <c r="G27" i="4"/>
  <c r="G19" i="4"/>
  <c r="C26" i="4"/>
  <c r="D26" i="4"/>
  <c r="E26" i="4"/>
  <c r="F26" i="4"/>
  <c r="C24" i="4"/>
  <c r="D24" i="4"/>
  <c r="E24" i="4"/>
  <c r="F24" i="4"/>
  <c r="C20" i="4"/>
  <c r="D20" i="4"/>
  <c r="E20" i="4"/>
  <c r="F20" i="4"/>
  <c r="B26" i="4"/>
  <c r="B24" i="4"/>
  <c r="B20" i="4"/>
  <c r="BD240" i="5"/>
  <c r="BC240" i="5"/>
  <c r="BB240" i="5"/>
  <c r="BA240" i="5"/>
  <c r="AZ240" i="5"/>
  <c r="BD343" i="5"/>
  <c r="BC343" i="5"/>
  <c r="BB343" i="5"/>
  <c r="BA343" i="5"/>
  <c r="AZ343" i="5"/>
  <c r="BD446" i="5"/>
  <c r="BC446" i="5"/>
  <c r="BB446" i="5"/>
  <c r="BA446" i="5"/>
  <c r="AZ446" i="5"/>
  <c r="BD549" i="5"/>
  <c r="BC549" i="5"/>
  <c r="BB549" i="5"/>
  <c r="BA549" i="5"/>
  <c r="AZ549" i="5"/>
  <c r="AR567" i="5"/>
  <c r="AQ567" i="5"/>
  <c r="AP567" i="5"/>
  <c r="AO567" i="5"/>
  <c r="AN567" i="5"/>
  <c r="AR566" i="5"/>
  <c r="AQ566" i="5"/>
  <c r="AP566" i="5"/>
  <c r="AO566" i="5"/>
  <c r="AN566" i="5"/>
  <c r="AR565" i="5"/>
  <c r="AQ565" i="5"/>
  <c r="AP565" i="5"/>
  <c r="AO565" i="5"/>
  <c r="AN565" i="5"/>
  <c r="AX564" i="5"/>
  <c r="AW564" i="5"/>
  <c r="AV564" i="5"/>
  <c r="AU564" i="5"/>
  <c r="AT564" i="5"/>
  <c r="AR564" i="5"/>
  <c r="AQ564" i="5"/>
  <c r="AP564" i="5"/>
  <c r="AO564" i="5"/>
  <c r="AN564" i="5"/>
  <c r="AR562" i="5"/>
  <c r="AQ562" i="5"/>
  <c r="AP562" i="5"/>
  <c r="AO562" i="5"/>
  <c r="AN562" i="5"/>
  <c r="AR561" i="5"/>
  <c r="AQ561" i="5"/>
  <c r="AP561" i="5"/>
  <c r="AO561" i="5"/>
  <c r="AN561" i="5"/>
  <c r="AR560" i="5"/>
  <c r="AQ560" i="5"/>
  <c r="AP560" i="5"/>
  <c r="AO560" i="5"/>
  <c r="AN560" i="5"/>
  <c r="AX559" i="5"/>
  <c r="AW559" i="5"/>
  <c r="AV559" i="5"/>
  <c r="AU559" i="5"/>
  <c r="AT559" i="5"/>
  <c r="AR559" i="5"/>
  <c r="AQ559" i="5"/>
  <c r="AP559" i="5"/>
  <c r="AO559" i="5"/>
  <c r="AN559" i="5"/>
  <c r="AR557" i="5"/>
  <c r="AQ557" i="5"/>
  <c r="AP557" i="5"/>
  <c r="AO557" i="5"/>
  <c r="AN557" i="5"/>
  <c r="AR556" i="5"/>
  <c r="AQ556" i="5"/>
  <c r="AP556" i="5"/>
  <c r="AO556" i="5"/>
  <c r="AN556" i="5"/>
  <c r="AR555" i="5"/>
  <c r="AQ555" i="5"/>
  <c r="AP555" i="5"/>
  <c r="AO555" i="5"/>
  <c r="AN555" i="5"/>
  <c r="AX554" i="5"/>
  <c r="AW554" i="5"/>
  <c r="AV554" i="5"/>
  <c r="AU554" i="5"/>
  <c r="AT554" i="5"/>
  <c r="AR554" i="5"/>
  <c r="AQ554" i="5"/>
  <c r="AP554" i="5"/>
  <c r="AO554" i="5"/>
  <c r="AN554" i="5"/>
  <c r="AR552" i="5"/>
  <c r="AQ552" i="5"/>
  <c r="AP552" i="5"/>
  <c r="AO552" i="5"/>
  <c r="AN552" i="5"/>
  <c r="AR551" i="5"/>
  <c r="AQ551" i="5"/>
  <c r="AP551" i="5"/>
  <c r="AO551" i="5"/>
  <c r="AN551" i="5"/>
  <c r="AR550" i="5"/>
  <c r="AQ550" i="5"/>
  <c r="AP550" i="5"/>
  <c r="AO550" i="5"/>
  <c r="AN550" i="5"/>
  <c r="AX549" i="5"/>
  <c r="AW549" i="5"/>
  <c r="AV549" i="5"/>
  <c r="AU549" i="5"/>
  <c r="AT549" i="5"/>
  <c r="AR549" i="5"/>
  <c r="AQ549" i="5"/>
  <c r="AP549" i="5"/>
  <c r="AO549" i="5"/>
  <c r="AN549" i="5"/>
  <c r="AR544" i="5"/>
  <c r="AQ544" i="5"/>
  <c r="AP544" i="5"/>
  <c r="AO544" i="5"/>
  <c r="AN544" i="5"/>
  <c r="AR543" i="5"/>
  <c r="AQ543" i="5"/>
  <c r="AP543" i="5"/>
  <c r="AO543" i="5"/>
  <c r="AN543" i="5"/>
  <c r="AR542" i="5"/>
  <c r="AQ542" i="5"/>
  <c r="AP542" i="5"/>
  <c r="AO542" i="5"/>
  <c r="AN542" i="5"/>
  <c r="AX541" i="5"/>
  <c r="AW541" i="5"/>
  <c r="AV541" i="5"/>
  <c r="AU541" i="5"/>
  <c r="AT541" i="5"/>
  <c r="AR541" i="5"/>
  <c r="AQ541" i="5"/>
  <c r="AP541" i="5"/>
  <c r="AO541" i="5"/>
  <c r="AN541" i="5"/>
  <c r="AR523" i="5"/>
  <c r="AQ523" i="5"/>
  <c r="AP523" i="5"/>
  <c r="AO523" i="5"/>
  <c r="AN523" i="5"/>
  <c r="AR522" i="5"/>
  <c r="AQ522" i="5"/>
  <c r="AP522" i="5"/>
  <c r="AO522" i="5"/>
  <c r="AN522" i="5"/>
  <c r="AR521" i="5"/>
  <c r="AQ521" i="5"/>
  <c r="AP521" i="5"/>
  <c r="AO521" i="5"/>
  <c r="AN521" i="5"/>
  <c r="AX520" i="5"/>
  <c r="AW520" i="5"/>
  <c r="AV520" i="5"/>
  <c r="AU520" i="5"/>
  <c r="AT520" i="5"/>
  <c r="AR520" i="5"/>
  <c r="AQ520" i="5"/>
  <c r="AP520" i="5"/>
  <c r="AO520" i="5"/>
  <c r="AN520" i="5"/>
  <c r="AR502" i="5"/>
  <c r="AQ502" i="5"/>
  <c r="AP502" i="5"/>
  <c r="AO502" i="5"/>
  <c r="AN502" i="5"/>
  <c r="AR501" i="5"/>
  <c r="AQ501" i="5"/>
  <c r="AP501" i="5"/>
  <c r="AO501" i="5"/>
  <c r="AN501" i="5"/>
  <c r="AR500" i="5"/>
  <c r="AQ500" i="5"/>
  <c r="AP500" i="5"/>
  <c r="AO500" i="5"/>
  <c r="AN500" i="5"/>
  <c r="AX499" i="5"/>
  <c r="AW499" i="5"/>
  <c r="AV499" i="5"/>
  <c r="AU499" i="5"/>
  <c r="AT499" i="5"/>
  <c r="AR499" i="5"/>
  <c r="AQ499" i="5"/>
  <c r="AP499" i="5"/>
  <c r="AO499" i="5"/>
  <c r="AN499" i="5"/>
  <c r="AR489" i="5"/>
  <c r="AQ489" i="5"/>
  <c r="AP489" i="5"/>
  <c r="AO489" i="5"/>
  <c r="AN489" i="5"/>
  <c r="AR488" i="5"/>
  <c r="AQ488" i="5"/>
  <c r="AP488" i="5"/>
  <c r="AO488" i="5"/>
  <c r="AN488" i="5"/>
  <c r="AR487" i="5"/>
  <c r="AQ487" i="5"/>
  <c r="AP487" i="5"/>
  <c r="AO487" i="5"/>
  <c r="AN487" i="5"/>
  <c r="AX486" i="5"/>
  <c r="AW486" i="5"/>
  <c r="AV486" i="5"/>
  <c r="AU486" i="5"/>
  <c r="AT486" i="5"/>
  <c r="AR486" i="5"/>
  <c r="AQ486" i="5"/>
  <c r="AP486" i="5"/>
  <c r="AO486" i="5"/>
  <c r="AN486" i="5"/>
  <c r="AR476" i="5"/>
  <c r="AQ476" i="5"/>
  <c r="AP476" i="5"/>
  <c r="AO476" i="5"/>
  <c r="AN476" i="5"/>
  <c r="AR475" i="5"/>
  <c r="AQ475" i="5"/>
  <c r="AP475" i="5"/>
  <c r="AO475" i="5"/>
  <c r="AN475" i="5"/>
  <c r="AR474" i="5"/>
  <c r="AQ474" i="5"/>
  <c r="AP474" i="5"/>
  <c r="AO474" i="5"/>
  <c r="AN474" i="5"/>
  <c r="AX473" i="5"/>
  <c r="AW473" i="5"/>
  <c r="AV473" i="5"/>
  <c r="AU473" i="5"/>
  <c r="AT473" i="5"/>
  <c r="AR473" i="5"/>
  <c r="AQ473" i="5"/>
  <c r="AP473" i="5"/>
  <c r="AO473" i="5"/>
  <c r="AN473" i="5"/>
  <c r="AR464" i="5"/>
  <c r="AQ464" i="5"/>
  <c r="AP464" i="5"/>
  <c r="AO464" i="5"/>
  <c r="AN464" i="5"/>
  <c r="AR463" i="5"/>
  <c r="AQ463" i="5"/>
  <c r="AP463" i="5"/>
  <c r="AO463" i="5"/>
  <c r="AN463" i="5"/>
  <c r="AR462" i="5"/>
  <c r="AQ462" i="5"/>
  <c r="AP462" i="5"/>
  <c r="AO462" i="5"/>
  <c r="AN462" i="5"/>
  <c r="AX461" i="5"/>
  <c r="AW461" i="5"/>
  <c r="AV461" i="5"/>
  <c r="AU461" i="5"/>
  <c r="AT461" i="5"/>
  <c r="AR461" i="5"/>
  <c r="AQ461" i="5"/>
  <c r="AP461" i="5"/>
  <c r="AO461" i="5"/>
  <c r="AN461" i="5"/>
  <c r="AR459" i="5"/>
  <c r="AQ459" i="5"/>
  <c r="AP459" i="5"/>
  <c r="AO459" i="5"/>
  <c r="AN459" i="5"/>
  <c r="AR458" i="5"/>
  <c r="AQ458" i="5"/>
  <c r="AP458" i="5"/>
  <c r="AO458" i="5"/>
  <c r="AN458" i="5"/>
  <c r="AR457" i="5"/>
  <c r="AQ457" i="5"/>
  <c r="AP457" i="5"/>
  <c r="AO457" i="5"/>
  <c r="AN457" i="5"/>
  <c r="AX456" i="5"/>
  <c r="AW456" i="5"/>
  <c r="AV456" i="5"/>
  <c r="AU456" i="5"/>
  <c r="AT456" i="5"/>
  <c r="AR456" i="5"/>
  <c r="AQ456" i="5"/>
  <c r="AP456" i="5"/>
  <c r="AO456" i="5"/>
  <c r="AN456" i="5"/>
  <c r="AR454" i="5"/>
  <c r="AQ454" i="5"/>
  <c r="AP454" i="5"/>
  <c r="AO454" i="5"/>
  <c r="AN454" i="5"/>
  <c r="AR453" i="5"/>
  <c r="AQ453" i="5"/>
  <c r="AP453" i="5"/>
  <c r="AO453" i="5"/>
  <c r="AN453" i="5"/>
  <c r="AR452" i="5"/>
  <c r="AQ452" i="5"/>
  <c r="AP452" i="5"/>
  <c r="AO452" i="5"/>
  <c r="AN452" i="5"/>
  <c r="AX451" i="5"/>
  <c r="AW451" i="5"/>
  <c r="AV451" i="5"/>
  <c r="AU451" i="5"/>
  <c r="AT451" i="5"/>
  <c r="AR451" i="5"/>
  <c r="AQ451" i="5"/>
  <c r="AP451" i="5"/>
  <c r="AO451" i="5"/>
  <c r="AN451" i="5"/>
  <c r="AR449" i="5"/>
  <c r="AQ449" i="5"/>
  <c r="AP449" i="5"/>
  <c r="AO449" i="5"/>
  <c r="AN449" i="5"/>
  <c r="AR448" i="5"/>
  <c r="AQ448" i="5"/>
  <c r="AP448" i="5"/>
  <c r="AO448" i="5"/>
  <c r="AN448" i="5"/>
  <c r="AR447" i="5"/>
  <c r="AQ447" i="5"/>
  <c r="AP447" i="5"/>
  <c r="AO447" i="5"/>
  <c r="AN447" i="5"/>
  <c r="AX446" i="5"/>
  <c r="AW446" i="5"/>
  <c r="AV446" i="5"/>
  <c r="AU446" i="5"/>
  <c r="AT446" i="5"/>
  <c r="AR446" i="5"/>
  <c r="AQ446" i="5"/>
  <c r="AP446" i="5"/>
  <c r="AO446" i="5"/>
  <c r="AN446" i="5"/>
  <c r="AR441" i="5"/>
  <c r="AQ441" i="5"/>
  <c r="AP441" i="5"/>
  <c r="AO441" i="5"/>
  <c r="AN441" i="5"/>
  <c r="AR440" i="5"/>
  <c r="AQ440" i="5"/>
  <c r="AP440" i="5"/>
  <c r="AO440" i="5"/>
  <c r="AN440" i="5"/>
  <c r="AR439" i="5"/>
  <c r="AQ439" i="5"/>
  <c r="AP439" i="5"/>
  <c r="AO439" i="5"/>
  <c r="AN439" i="5"/>
  <c r="AX438" i="5"/>
  <c r="AW438" i="5"/>
  <c r="AV438" i="5"/>
  <c r="AU438" i="5"/>
  <c r="AT438" i="5"/>
  <c r="AR438" i="5"/>
  <c r="AQ438" i="5"/>
  <c r="AP438" i="5"/>
  <c r="AO438" i="5"/>
  <c r="AN438" i="5"/>
  <c r="AR420" i="5"/>
  <c r="AQ420" i="5"/>
  <c r="AP420" i="5"/>
  <c r="AO420" i="5"/>
  <c r="AN420" i="5"/>
  <c r="AR419" i="5"/>
  <c r="AQ419" i="5"/>
  <c r="AP419" i="5"/>
  <c r="AO419" i="5"/>
  <c r="AN419" i="5"/>
  <c r="AR418" i="5"/>
  <c r="AQ418" i="5"/>
  <c r="AP418" i="5"/>
  <c r="AO418" i="5"/>
  <c r="AN418" i="5"/>
  <c r="AX417" i="5"/>
  <c r="AW417" i="5"/>
  <c r="AV417" i="5"/>
  <c r="AU417" i="5"/>
  <c r="AT417" i="5"/>
  <c r="AR417" i="5"/>
  <c r="AQ417" i="5"/>
  <c r="AP417" i="5"/>
  <c r="AO417" i="5"/>
  <c r="AN417" i="5"/>
  <c r="AR399" i="5"/>
  <c r="AQ399" i="5"/>
  <c r="AP399" i="5"/>
  <c r="AO399" i="5"/>
  <c r="AN399" i="5"/>
  <c r="AR398" i="5"/>
  <c r="AQ398" i="5"/>
  <c r="AP398" i="5"/>
  <c r="AO398" i="5"/>
  <c r="AN398" i="5"/>
  <c r="AR397" i="5"/>
  <c r="AQ397" i="5"/>
  <c r="AP397" i="5"/>
  <c r="AO397" i="5"/>
  <c r="AN397" i="5"/>
  <c r="AX396" i="5"/>
  <c r="AW396" i="5"/>
  <c r="AV396" i="5"/>
  <c r="AU396" i="5"/>
  <c r="AT396" i="5"/>
  <c r="AR396" i="5"/>
  <c r="AQ396" i="5"/>
  <c r="AP396" i="5"/>
  <c r="AO396" i="5"/>
  <c r="AN396" i="5"/>
  <c r="AR386" i="5"/>
  <c r="AQ386" i="5"/>
  <c r="AP386" i="5"/>
  <c r="AO386" i="5"/>
  <c r="AN386" i="5"/>
  <c r="AR385" i="5"/>
  <c r="AQ385" i="5"/>
  <c r="AP385" i="5"/>
  <c r="AO385" i="5"/>
  <c r="AN385" i="5"/>
  <c r="AR384" i="5"/>
  <c r="AQ384" i="5"/>
  <c r="AP384" i="5"/>
  <c r="AO384" i="5"/>
  <c r="AN384" i="5"/>
  <c r="AX383" i="5"/>
  <c r="AW383" i="5"/>
  <c r="AV383" i="5"/>
  <c r="AU383" i="5"/>
  <c r="AT383" i="5"/>
  <c r="AR383" i="5"/>
  <c r="AQ383" i="5"/>
  <c r="AP383" i="5"/>
  <c r="AO383" i="5"/>
  <c r="AN383" i="5"/>
  <c r="AR373" i="5"/>
  <c r="AQ373" i="5"/>
  <c r="AP373" i="5"/>
  <c r="AO373" i="5"/>
  <c r="AN373" i="5"/>
  <c r="AR372" i="5"/>
  <c r="AQ372" i="5"/>
  <c r="AP372" i="5"/>
  <c r="AO372" i="5"/>
  <c r="AN372" i="5"/>
  <c r="AR371" i="5"/>
  <c r="AQ371" i="5"/>
  <c r="AP371" i="5"/>
  <c r="AO371" i="5"/>
  <c r="AN371" i="5"/>
  <c r="AX370" i="5"/>
  <c r="AW370" i="5"/>
  <c r="AV370" i="5"/>
  <c r="AU370" i="5"/>
  <c r="AT370" i="5"/>
  <c r="AR370" i="5"/>
  <c r="AQ370" i="5"/>
  <c r="AP370" i="5"/>
  <c r="AO370" i="5"/>
  <c r="AN370" i="5"/>
  <c r="AR361" i="5"/>
  <c r="AQ361" i="5"/>
  <c r="AP361" i="5"/>
  <c r="AO361" i="5"/>
  <c r="AN361" i="5"/>
  <c r="AR360" i="5"/>
  <c r="AQ360" i="5"/>
  <c r="AP360" i="5"/>
  <c r="AO360" i="5"/>
  <c r="AN360" i="5"/>
  <c r="AR359" i="5"/>
  <c r="AQ359" i="5"/>
  <c r="AP359" i="5"/>
  <c r="AO359" i="5"/>
  <c r="AN359" i="5"/>
  <c r="AX358" i="5"/>
  <c r="AW358" i="5"/>
  <c r="AV358" i="5"/>
  <c r="AU358" i="5"/>
  <c r="AT358" i="5"/>
  <c r="AR358" i="5"/>
  <c r="AQ358" i="5"/>
  <c r="AP358" i="5"/>
  <c r="AO358" i="5"/>
  <c r="AN358" i="5"/>
  <c r="AR356" i="5"/>
  <c r="AQ356" i="5"/>
  <c r="AP356" i="5"/>
  <c r="AO356" i="5"/>
  <c r="AN356" i="5"/>
  <c r="AR355" i="5"/>
  <c r="AQ355" i="5"/>
  <c r="AP355" i="5"/>
  <c r="AO355" i="5"/>
  <c r="AN355" i="5"/>
  <c r="AR354" i="5"/>
  <c r="AQ354" i="5"/>
  <c r="AP354" i="5"/>
  <c r="AO354" i="5"/>
  <c r="AN354" i="5"/>
  <c r="AX353" i="5"/>
  <c r="AW353" i="5"/>
  <c r="AV353" i="5"/>
  <c r="AU353" i="5"/>
  <c r="AT353" i="5"/>
  <c r="AR353" i="5"/>
  <c r="AQ353" i="5"/>
  <c r="AP353" i="5"/>
  <c r="AO353" i="5"/>
  <c r="AN353" i="5"/>
  <c r="AR351" i="5"/>
  <c r="AQ351" i="5"/>
  <c r="AP351" i="5"/>
  <c r="AO351" i="5"/>
  <c r="AN351" i="5"/>
  <c r="AR350" i="5"/>
  <c r="AQ350" i="5"/>
  <c r="AP350" i="5"/>
  <c r="AO350" i="5"/>
  <c r="AN350" i="5"/>
  <c r="AR349" i="5"/>
  <c r="AQ349" i="5"/>
  <c r="AP349" i="5"/>
  <c r="AO349" i="5"/>
  <c r="AN349" i="5"/>
  <c r="AX348" i="5"/>
  <c r="AW348" i="5"/>
  <c r="AV348" i="5"/>
  <c r="AU348" i="5"/>
  <c r="AT348" i="5"/>
  <c r="AR348" i="5"/>
  <c r="AQ348" i="5"/>
  <c r="AP348" i="5"/>
  <c r="AO348" i="5"/>
  <c r="AN348" i="5"/>
  <c r="AR346" i="5"/>
  <c r="AQ346" i="5"/>
  <c r="AP346" i="5"/>
  <c r="AO346" i="5"/>
  <c r="AN346" i="5"/>
  <c r="AR345" i="5"/>
  <c r="AQ345" i="5"/>
  <c r="AP345" i="5"/>
  <c r="AO345" i="5"/>
  <c r="AN345" i="5"/>
  <c r="AR344" i="5"/>
  <c r="AQ344" i="5"/>
  <c r="AP344" i="5"/>
  <c r="AO344" i="5"/>
  <c r="AN344" i="5"/>
  <c r="AX343" i="5"/>
  <c r="AW343" i="5"/>
  <c r="AV343" i="5"/>
  <c r="AU343" i="5"/>
  <c r="AT343" i="5"/>
  <c r="AR343" i="5"/>
  <c r="AQ343" i="5"/>
  <c r="AP343" i="5"/>
  <c r="AO343" i="5"/>
  <c r="AN343" i="5"/>
  <c r="AR338" i="5"/>
  <c r="AQ338" i="5"/>
  <c r="AP338" i="5"/>
  <c r="AO338" i="5"/>
  <c r="AN338" i="5"/>
  <c r="AR337" i="5"/>
  <c r="AQ337" i="5"/>
  <c r="AP337" i="5"/>
  <c r="AO337" i="5"/>
  <c r="AN337" i="5"/>
  <c r="AR336" i="5"/>
  <c r="AQ336" i="5"/>
  <c r="AP336" i="5"/>
  <c r="AO336" i="5"/>
  <c r="AN336" i="5"/>
  <c r="AX335" i="5"/>
  <c r="AW335" i="5"/>
  <c r="AV335" i="5"/>
  <c r="AU335" i="5"/>
  <c r="AT335" i="5"/>
  <c r="AR335" i="5"/>
  <c r="AQ335" i="5"/>
  <c r="AP335" i="5"/>
  <c r="AO335" i="5"/>
  <c r="AN335" i="5"/>
  <c r="AR317" i="5"/>
  <c r="AQ317" i="5"/>
  <c r="AP317" i="5"/>
  <c r="AO317" i="5"/>
  <c r="AN317" i="5"/>
  <c r="AR316" i="5"/>
  <c r="AQ316" i="5"/>
  <c r="AP316" i="5"/>
  <c r="AO316" i="5"/>
  <c r="AN316" i="5"/>
  <c r="AR315" i="5"/>
  <c r="AQ315" i="5"/>
  <c r="AP315" i="5"/>
  <c r="AO315" i="5"/>
  <c r="AN315" i="5"/>
  <c r="AX314" i="5"/>
  <c r="AW314" i="5"/>
  <c r="AV314" i="5"/>
  <c r="AU314" i="5"/>
  <c r="AT314" i="5"/>
  <c r="AR314" i="5"/>
  <c r="AQ314" i="5"/>
  <c r="AP314" i="5"/>
  <c r="AO314" i="5"/>
  <c r="AN314" i="5"/>
  <c r="AR296" i="5"/>
  <c r="AQ296" i="5"/>
  <c r="AP296" i="5"/>
  <c r="AO296" i="5"/>
  <c r="AN296" i="5"/>
  <c r="AR295" i="5"/>
  <c r="AQ295" i="5"/>
  <c r="AP295" i="5"/>
  <c r="AO295" i="5"/>
  <c r="AN295" i="5"/>
  <c r="AR294" i="5"/>
  <c r="AQ294" i="5"/>
  <c r="AP294" i="5"/>
  <c r="AO294" i="5"/>
  <c r="AN294" i="5"/>
  <c r="AX293" i="5"/>
  <c r="AW293" i="5"/>
  <c r="AV293" i="5"/>
  <c r="AU293" i="5"/>
  <c r="AT293" i="5"/>
  <c r="AR293" i="5"/>
  <c r="AQ293" i="5"/>
  <c r="AP293" i="5"/>
  <c r="AO293" i="5"/>
  <c r="AN293" i="5"/>
  <c r="AR283" i="5"/>
  <c r="AQ283" i="5"/>
  <c r="AP283" i="5"/>
  <c r="AO283" i="5"/>
  <c r="AN283" i="5"/>
  <c r="AR282" i="5"/>
  <c r="AQ282" i="5"/>
  <c r="AP282" i="5"/>
  <c r="AO282" i="5"/>
  <c r="AN282" i="5"/>
  <c r="AR281" i="5"/>
  <c r="AQ281" i="5"/>
  <c r="AP281" i="5"/>
  <c r="AO281" i="5"/>
  <c r="AN281" i="5"/>
  <c r="AX280" i="5"/>
  <c r="AW280" i="5"/>
  <c r="AV280" i="5"/>
  <c r="AU280" i="5"/>
  <c r="AT280" i="5"/>
  <c r="AR280" i="5"/>
  <c r="AQ280" i="5"/>
  <c r="AP280" i="5"/>
  <c r="AO280" i="5"/>
  <c r="AN280" i="5"/>
  <c r="AR270" i="5"/>
  <c r="AQ270" i="5"/>
  <c r="AP270" i="5"/>
  <c r="AO270" i="5"/>
  <c r="AN270" i="5"/>
  <c r="AR269" i="5"/>
  <c r="AQ269" i="5"/>
  <c r="AP269" i="5"/>
  <c r="AO269" i="5"/>
  <c r="AN269" i="5"/>
  <c r="AR268" i="5"/>
  <c r="AQ268" i="5"/>
  <c r="AP268" i="5"/>
  <c r="AO268" i="5"/>
  <c r="AN268" i="5"/>
  <c r="AX267" i="5"/>
  <c r="AW267" i="5"/>
  <c r="AV267" i="5"/>
  <c r="AU267" i="5"/>
  <c r="AT267" i="5"/>
  <c r="AR267" i="5"/>
  <c r="AQ267" i="5"/>
  <c r="AP267" i="5"/>
  <c r="AO267" i="5"/>
  <c r="AN267" i="5"/>
  <c r="AR258" i="5"/>
  <c r="AQ258" i="5"/>
  <c r="AP258" i="5"/>
  <c r="AO258" i="5"/>
  <c r="AN258" i="5"/>
  <c r="AR257" i="5"/>
  <c r="AQ257" i="5"/>
  <c r="AP257" i="5"/>
  <c r="AO257" i="5"/>
  <c r="AN257" i="5"/>
  <c r="AR256" i="5"/>
  <c r="AQ256" i="5"/>
  <c r="AP256" i="5"/>
  <c r="AO256" i="5"/>
  <c r="AN256" i="5"/>
  <c r="AX255" i="5"/>
  <c r="AW255" i="5"/>
  <c r="AV255" i="5"/>
  <c r="AU255" i="5"/>
  <c r="AT255" i="5"/>
  <c r="AR255" i="5"/>
  <c r="AQ255" i="5"/>
  <c r="AP255" i="5"/>
  <c r="AO255" i="5"/>
  <c r="AN255" i="5"/>
  <c r="AR253" i="5"/>
  <c r="AQ253" i="5"/>
  <c r="AP253" i="5"/>
  <c r="AO253" i="5"/>
  <c r="AN253" i="5"/>
  <c r="AR252" i="5"/>
  <c r="AQ252" i="5"/>
  <c r="AP252" i="5"/>
  <c r="AO252" i="5"/>
  <c r="AN252" i="5"/>
  <c r="AR251" i="5"/>
  <c r="AQ251" i="5"/>
  <c r="AP251" i="5"/>
  <c r="AO251" i="5"/>
  <c r="AN251" i="5"/>
  <c r="AX250" i="5"/>
  <c r="AW250" i="5"/>
  <c r="AV250" i="5"/>
  <c r="AU250" i="5"/>
  <c r="AT250" i="5"/>
  <c r="AR250" i="5"/>
  <c r="AQ250" i="5"/>
  <c r="AP250" i="5"/>
  <c r="AO250" i="5"/>
  <c r="AN250" i="5"/>
  <c r="AR248" i="5"/>
  <c r="AQ248" i="5"/>
  <c r="AP248" i="5"/>
  <c r="AO248" i="5"/>
  <c r="AN248" i="5"/>
  <c r="AR247" i="5"/>
  <c r="AQ247" i="5"/>
  <c r="AP247" i="5"/>
  <c r="AO247" i="5"/>
  <c r="AN247" i="5"/>
  <c r="AR246" i="5"/>
  <c r="AQ246" i="5"/>
  <c r="AP246" i="5"/>
  <c r="AO246" i="5"/>
  <c r="AN246" i="5"/>
  <c r="AX245" i="5"/>
  <c r="AW245" i="5"/>
  <c r="AV245" i="5"/>
  <c r="AU245" i="5"/>
  <c r="AT245" i="5"/>
  <c r="AR245" i="5"/>
  <c r="AQ245" i="5"/>
  <c r="AP245" i="5"/>
  <c r="AO245" i="5"/>
  <c r="AN245" i="5"/>
  <c r="AR243" i="5"/>
  <c r="AQ243" i="5"/>
  <c r="AP243" i="5"/>
  <c r="AO243" i="5"/>
  <c r="AN243" i="5"/>
  <c r="AR242" i="5"/>
  <c r="AQ242" i="5"/>
  <c r="AP242" i="5"/>
  <c r="AO242" i="5"/>
  <c r="AN242" i="5"/>
  <c r="AR241" i="5"/>
  <c r="AQ241" i="5"/>
  <c r="AP241" i="5"/>
  <c r="AO241" i="5"/>
  <c r="AN241" i="5"/>
  <c r="AX240" i="5"/>
  <c r="AW240" i="5"/>
  <c r="AV240" i="5"/>
  <c r="AU240" i="5"/>
  <c r="AT240" i="5"/>
  <c r="AR240" i="5"/>
  <c r="AQ240" i="5"/>
  <c r="AP240" i="5"/>
  <c r="AO240" i="5"/>
  <c r="AN240" i="5"/>
  <c r="AR235" i="5"/>
  <c r="AQ235" i="5"/>
  <c r="AP235" i="5"/>
  <c r="AO235" i="5"/>
  <c r="AN235" i="5"/>
  <c r="AR234" i="5"/>
  <c r="AQ234" i="5"/>
  <c r="AP234" i="5"/>
  <c r="AO234" i="5"/>
  <c r="AN234" i="5"/>
  <c r="AR233" i="5"/>
  <c r="AQ233" i="5"/>
  <c r="AP233" i="5"/>
  <c r="AO233" i="5"/>
  <c r="AN233" i="5"/>
  <c r="AX232" i="5"/>
  <c r="AW232" i="5"/>
  <c r="AV232" i="5"/>
  <c r="AU232" i="5"/>
  <c r="AT232" i="5"/>
  <c r="AR232" i="5"/>
  <c r="AQ232" i="5"/>
  <c r="AP232" i="5"/>
  <c r="AO232" i="5"/>
  <c r="AN232" i="5"/>
  <c r="AR214" i="5"/>
  <c r="AQ214" i="5"/>
  <c r="AP214" i="5"/>
  <c r="AO214" i="5"/>
  <c r="AN214" i="5"/>
  <c r="AR213" i="5"/>
  <c r="AQ213" i="5"/>
  <c r="AP213" i="5"/>
  <c r="AO213" i="5"/>
  <c r="AN213" i="5"/>
  <c r="AR212" i="5"/>
  <c r="AQ212" i="5"/>
  <c r="AP212" i="5"/>
  <c r="AO212" i="5"/>
  <c r="AN212" i="5"/>
  <c r="AX211" i="5"/>
  <c r="AW211" i="5"/>
  <c r="AV211" i="5"/>
  <c r="AU211" i="5"/>
  <c r="AT211" i="5"/>
  <c r="AR211" i="5"/>
  <c r="AQ211" i="5"/>
  <c r="AP211" i="5"/>
  <c r="AO211" i="5"/>
  <c r="AN211" i="5"/>
  <c r="AR193" i="5"/>
  <c r="AQ193" i="5"/>
  <c r="AP193" i="5"/>
  <c r="AO193" i="5"/>
  <c r="AN193" i="5"/>
  <c r="AR192" i="5"/>
  <c r="AQ192" i="5"/>
  <c r="AP192" i="5"/>
  <c r="AO192" i="5"/>
  <c r="AN192" i="5"/>
  <c r="AR191" i="5"/>
  <c r="AQ191" i="5"/>
  <c r="AP191" i="5"/>
  <c r="AO191" i="5"/>
  <c r="AN191" i="5"/>
  <c r="AX190" i="5"/>
  <c r="AW190" i="5"/>
  <c r="AV190" i="5"/>
  <c r="AU190" i="5"/>
  <c r="AT190" i="5"/>
  <c r="AR190" i="5"/>
  <c r="AQ190" i="5"/>
  <c r="AP190" i="5"/>
  <c r="AO190" i="5"/>
  <c r="AN190" i="5"/>
  <c r="AR180" i="5"/>
  <c r="AQ180" i="5"/>
  <c r="AP180" i="5"/>
  <c r="AO180" i="5"/>
  <c r="AN180" i="5"/>
  <c r="AR179" i="5"/>
  <c r="AQ179" i="5"/>
  <c r="AP179" i="5"/>
  <c r="AO179" i="5"/>
  <c r="AN179" i="5"/>
  <c r="AR178" i="5"/>
  <c r="AQ178" i="5"/>
  <c r="AP178" i="5"/>
  <c r="AO178" i="5"/>
  <c r="AN178" i="5"/>
  <c r="AX177" i="5"/>
  <c r="AW177" i="5"/>
  <c r="AV177" i="5"/>
  <c r="AU177" i="5"/>
  <c r="AT177" i="5"/>
  <c r="AR177" i="5"/>
  <c r="AQ177" i="5"/>
  <c r="AP177" i="5"/>
  <c r="AO177" i="5"/>
  <c r="AN177" i="5"/>
  <c r="AX164" i="5"/>
  <c r="AW164" i="5"/>
  <c r="AV164" i="5"/>
  <c r="AU164" i="5"/>
  <c r="AT164" i="5"/>
  <c r="AN165" i="5"/>
  <c r="AO165" i="5"/>
  <c r="AP165" i="5"/>
  <c r="AQ165" i="5"/>
  <c r="AR165" i="5"/>
  <c r="AN166" i="5"/>
  <c r="AO166" i="5"/>
  <c r="AP166" i="5"/>
  <c r="AQ166" i="5"/>
  <c r="AR166" i="5"/>
  <c r="AN167" i="5"/>
  <c r="AO167" i="5"/>
  <c r="AP167" i="5"/>
  <c r="AQ167" i="5"/>
  <c r="AR167" i="5"/>
  <c r="AR164" i="5"/>
  <c r="AQ164" i="5"/>
  <c r="AP164" i="5"/>
  <c r="AO164" i="5"/>
  <c r="AN164" i="5"/>
  <c r="A472" i="5" a="1"/>
  <c r="A472" i="5" s="1"/>
  <c r="A369" i="5" a="1"/>
  <c r="A369" i="5" s="1"/>
  <c r="A266" i="5" a="1"/>
  <c r="A266" i="5" s="1"/>
  <c r="A163" i="5" a="1"/>
  <c r="A163" i="5" s="1"/>
  <c r="C16" i="4"/>
  <c r="D16" i="4"/>
  <c r="E16" i="4"/>
  <c r="F16" i="4"/>
  <c r="B16" i="4"/>
  <c r="C14" i="4"/>
  <c r="D14" i="4"/>
  <c r="E14" i="4"/>
  <c r="F14" i="4"/>
  <c r="B14" i="4"/>
  <c r="G11" i="4"/>
  <c r="G13" i="4"/>
  <c r="G15" i="4"/>
  <c r="G17" i="4"/>
  <c r="C10" i="4"/>
  <c r="D10" i="4"/>
  <c r="E10" i="4"/>
  <c r="F10" i="4"/>
  <c r="B10" i="4"/>
  <c r="G9" i="4"/>
  <c r="F7" i="4"/>
  <c r="F6" i="4"/>
  <c r="F5" i="4"/>
  <c r="F3" i="4"/>
  <c r="H3" i="4" s="1"/>
  <c r="F2" i="4"/>
  <c r="E7" i="4"/>
  <c r="E6" i="4"/>
  <c r="E5" i="4"/>
  <c r="E3" i="4"/>
  <c r="E4" i="4" s="1"/>
  <c r="E2" i="4"/>
  <c r="D7" i="4"/>
  <c r="D6" i="4"/>
  <c r="D5" i="4"/>
  <c r="D3" i="4"/>
  <c r="D4" i="4" s="1"/>
  <c r="D2" i="4"/>
  <c r="C7" i="4"/>
  <c r="C6" i="4"/>
  <c r="C5" i="4"/>
  <c r="C3" i="4"/>
  <c r="C4" i="4" s="1"/>
  <c r="C2" i="4"/>
  <c r="B7" i="4"/>
  <c r="B6" i="4"/>
  <c r="B5" i="4"/>
  <c r="B3" i="4"/>
  <c r="B4" i="4" s="1"/>
  <c r="B2" i="4"/>
  <c r="BV483" i="3"/>
  <c r="BU483" i="3"/>
  <c r="BT483" i="3"/>
  <c r="BS483" i="3"/>
  <c r="BR483" i="3"/>
  <c r="BV393" i="3"/>
  <c r="BU393" i="3"/>
  <c r="BT393" i="3"/>
  <c r="BS393" i="3"/>
  <c r="BR393" i="3"/>
  <c r="BV288" i="3"/>
  <c r="BU288" i="3"/>
  <c r="BT288" i="3"/>
  <c r="BS288" i="3"/>
  <c r="BR288" i="3"/>
  <c r="BV183" i="3"/>
  <c r="BU183" i="3"/>
  <c r="BT183" i="3"/>
  <c r="BS183" i="3"/>
  <c r="BR183" i="3"/>
  <c r="BV78" i="3"/>
  <c r="BU78" i="3"/>
  <c r="BT78" i="3"/>
  <c r="BS78" i="3"/>
  <c r="BR78" i="3"/>
  <c r="BP495" i="3"/>
  <c r="BO495" i="3"/>
  <c r="BN495" i="3"/>
  <c r="BM495" i="3"/>
  <c r="BL495" i="3"/>
  <c r="BP491" i="3"/>
  <c r="BO491" i="3"/>
  <c r="BN491" i="3"/>
  <c r="BM491" i="3"/>
  <c r="BL491" i="3"/>
  <c r="BP487" i="3"/>
  <c r="BO487" i="3"/>
  <c r="BN487" i="3"/>
  <c r="BM487" i="3"/>
  <c r="BL487" i="3"/>
  <c r="BP483" i="3"/>
  <c r="BO483" i="3"/>
  <c r="BN483" i="3"/>
  <c r="BM483" i="3"/>
  <c r="BL483" i="3"/>
  <c r="BP476" i="3"/>
  <c r="BO476" i="3"/>
  <c r="BN476" i="3"/>
  <c r="BM476" i="3"/>
  <c r="BL476" i="3"/>
  <c r="BP459" i="3"/>
  <c r="BO459" i="3"/>
  <c r="BN459" i="3"/>
  <c r="BM459" i="3"/>
  <c r="BL459" i="3"/>
  <c r="BP442" i="3"/>
  <c r="BO442" i="3"/>
  <c r="BN442" i="3"/>
  <c r="BM442" i="3"/>
  <c r="BL442" i="3"/>
  <c r="BP432" i="3"/>
  <c r="BO432" i="3"/>
  <c r="BN432" i="3"/>
  <c r="BM432" i="3"/>
  <c r="BL432" i="3"/>
  <c r="BP422" i="3"/>
  <c r="BO422" i="3"/>
  <c r="BN422" i="3"/>
  <c r="BM422" i="3"/>
  <c r="BL422" i="3"/>
  <c r="BP408" i="3"/>
  <c r="BO408" i="3"/>
  <c r="BN408" i="3"/>
  <c r="BM408" i="3"/>
  <c r="BL408" i="3"/>
  <c r="BP403" i="3"/>
  <c r="BO403" i="3"/>
  <c r="BN403" i="3"/>
  <c r="BM403" i="3"/>
  <c r="BL403" i="3"/>
  <c r="BP398" i="3"/>
  <c r="BO398" i="3"/>
  <c r="BN398" i="3"/>
  <c r="BM398" i="3"/>
  <c r="BL398" i="3"/>
  <c r="BP393" i="3"/>
  <c r="BO393" i="3"/>
  <c r="BN393" i="3"/>
  <c r="BM393" i="3"/>
  <c r="BL393" i="3"/>
  <c r="BP385" i="3"/>
  <c r="BO385" i="3"/>
  <c r="BN385" i="3"/>
  <c r="BM385" i="3"/>
  <c r="BL385" i="3"/>
  <c r="BP364" i="3"/>
  <c r="BO364" i="3"/>
  <c r="BN364" i="3"/>
  <c r="BM364" i="3"/>
  <c r="BL364" i="3"/>
  <c r="BP343" i="3"/>
  <c r="BO343" i="3"/>
  <c r="BN343" i="3"/>
  <c r="BM343" i="3"/>
  <c r="BL343" i="3"/>
  <c r="BP330" i="3"/>
  <c r="BO330" i="3"/>
  <c r="BN330" i="3"/>
  <c r="BM330" i="3"/>
  <c r="BL330" i="3"/>
  <c r="BP317" i="3"/>
  <c r="BO317" i="3"/>
  <c r="BN317" i="3"/>
  <c r="BM317" i="3"/>
  <c r="BL317" i="3"/>
  <c r="BP303" i="3"/>
  <c r="BO303" i="3"/>
  <c r="BN303" i="3"/>
  <c r="BM303" i="3"/>
  <c r="BL303" i="3"/>
  <c r="BP298" i="3"/>
  <c r="BO298" i="3"/>
  <c r="BN298" i="3"/>
  <c r="BM298" i="3"/>
  <c r="BL298" i="3"/>
  <c r="BP293" i="3"/>
  <c r="BO293" i="3"/>
  <c r="BN293" i="3"/>
  <c r="BM293" i="3"/>
  <c r="BL293" i="3"/>
  <c r="BP288" i="3"/>
  <c r="BO288" i="3"/>
  <c r="BN288" i="3"/>
  <c r="BM288" i="3"/>
  <c r="BL288" i="3"/>
  <c r="BP280" i="3"/>
  <c r="BO280" i="3"/>
  <c r="BN280" i="3"/>
  <c r="BM280" i="3"/>
  <c r="BL280" i="3"/>
  <c r="BP259" i="3"/>
  <c r="BO259" i="3"/>
  <c r="BN259" i="3"/>
  <c r="BM259" i="3"/>
  <c r="BL259" i="3"/>
  <c r="BP238" i="3"/>
  <c r="BO238" i="3"/>
  <c r="BN238" i="3"/>
  <c r="BM238" i="3"/>
  <c r="BL238" i="3"/>
  <c r="BP225" i="3"/>
  <c r="BO225" i="3"/>
  <c r="BN225" i="3"/>
  <c r="BM225" i="3"/>
  <c r="BL225" i="3"/>
  <c r="BP212" i="3"/>
  <c r="BO212" i="3"/>
  <c r="BN212" i="3"/>
  <c r="BM212" i="3"/>
  <c r="BL212" i="3"/>
  <c r="BP198" i="3"/>
  <c r="BO198" i="3"/>
  <c r="BN198" i="3"/>
  <c r="BM198" i="3"/>
  <c r="BL198" i="3"/>
  <c r="BP193" i="3"/>
  <c r="BO193" i="3"/>
  <c r="BN193" i="3"/>
  <c r="BM193" i="3"/>
  <c r="BL193" i="3"/>
  <c r="BP188" i="3"/>
  <c r="BO188" i="3"/>
  <c r="BN188" i="3"/>
  <c r="BM188" i="3"/>
  <c r="BL188" i="3"/>
  <c r="BP183" i="3"/>
  <c r="BO183" i="3"/>
  <c r="BN183" i="3"/>
  <c r="BM183" i="3"/>
  <c r="BL183" i="3"/>
  <c r="BP175" i="3"/>
  <c r="BO175" i="3"/>
  <c r="BN175" i="3"/>
  <c r="BM175" i="3"/>
  <c r="BL175" i="3"/>
  <c r="BP154" i="3"/>
  <c r="BO154" i="3"/>
  <c r="BN154" i="3"/>
  <c r="BM154" i="3"/>
  <c r="BL154" i="3"/>
  <c r="BP133" i="3"/>
  <c r="BO133" i="3"/>
  <c r="BN133" i="3"/>
  <c r="BM133" i="3"/>
  <c r="BL133" i="3"/>
  <c r="BP120" i="3"/>
  <c r="BO120" i="3"/>
  <c r="BN120" i="3"/>
  <c r="BM120" i="3"/>
  <c r="BL120" i="3"/>
  <c r="BP107" i="3"/>
  <c r="BO107" i="3"/>
  <c r="BN107" i="3"/>
  <c r="BM107" i="3"/>
  <c r="BL107" i="3"/>
  <c r="BP93" i="3"/>
  <c r="BO93" i="3"/>
  <c r="BN93" i="3"/>
  <c r="BM93" i="3"/>
  <c r="BL93" i="3"/>
  <c r="BP88" i="3"/>
  <c r="BO88" i="3"/>
  <c r="BN88" i="3"/>
  <c r="BM88" i="3"/>
  <c r="BL88" i="3"/>
  <c r="BP83" i="3"/>
  <c r="BO83" i="3"/>
  <c r="BN83" i="3"/>
  <c r="BM83" i="3"/>
  <c r="BL83" i="3"/>
  <c r="BP78" i="3"/>
  <c r="BO78" i="3"/>
  <c r="BN78" i="3"/>
  <c r="BM78" i="3"/>
  <c r="BL78" i="3"/>
  <c r="BP70" i="3"/>
  <c r="BO70" i="3"/>
  <c r="BN70" i="3"/>
  <c r="BM70" i="3"/>
  <c r="BL70" i="3"/>
  <c r="BP49" i="3"/>
  <c r="BO49" i="3"/>
  <c r="BN49" i="3"/>
  <c r="BM49" i="3"/>
  <c r="BL49" i="3"/>
  <c r="BP28" i="3"/>
  <c r="BO28" i="3"/>
  <c r="BN28" i="3"/>
  <c r="BM28" i="3"/>
  <c r="BL28" i="3"/>
  <c r="BP2" i="3"/>
  <c r="BO2" i="3"/>
  <c r="BN2" i="3"/>
  <c r="BL2" i="3"/>
  <c r="BM2" i="3"/>
  <c r="BF175" i="3"/>
  <c r="BG175" i="3"/>
  <c r="BH175" i="3"/>
  <c r="BI175" i="3"/>
  <c r="BJ175" i="3"/>
  <c r="BF176" i="3"/>
  <c r="BG176" i="3"/>
  <c r="BH176" i="3"/>
  <c r="BI176" i="3"/>
  <c r="BJ176" i="3"/>
  <c r="BF177" i="3"/>
  <c r="BG177" i="3"/>
  <c r="BH177" i="3"/>
  <c r="BI177" i="3"/>
  <c r="BJ177" i="3"/>
  <c r="BF178" i="3"/>
  <c r="BG178" i="3"/>
  <c r="BH178" i="3"/>
  <c r="BI178" i="3"/>
  <c r="BJ178" i="3"/>
  <c r="BF183" i="3"/>
  <c r="BG183" i="3"/>
  <c r="BH183" i="3"/>
  <c r="BI183" i="3"/>
  <c r="BJ183" i="3"/>
  <c r="BF184" i="3"/>
  <c r="BG184" i="3"/>
  <c r="BH184" i="3"/>
  <c r="BI184" i="3"/>
  <c r="BJ184" i="3"/>
  <c r="BF185" i="3"/>
  <c r="BG185" i="3"/>
  <c r="BH185" i="3"/>
  <c r="BI185" i="3"/>
  <c r="BJ185" i="3"/>
  <c r="BF186" i="3"/>
  <c r="BG186" i="3"/>
  <c r="BH186" i="3"/>
  <c r="BI186" i="3"/>
  <c r="BJ186" i="3"/>
  <c r="BF188" i="3"/>
  <c r="BG188" i="3"/>
  <c r="BH188" i="3"/>
  <c r="BI188" i="3"/>
  <c r="BJ188" i="3"/>
  <c r="BF189" i="3"/>
  <c r="BG189" i="3"/>
  <c r="BH189" i="3"/>
  <c r="BI189" i="3"/>
  <c r="BJ189" i="3"/>
  <c r="BF190" i="3"/>
  <c r="BG190" i="3"/>
  <c r="BH190" i="3"/>
  <c r="BI190" i="3"/>
  <c r="BJ190" i="3"/>
  <c r="BF191" i="3"/>
  <c r="BG191" i="3"/>
  <c r="BH191" i="3"/>
  <c r="BI191" i="3"/>
  <c r="BJ191" i="3"/>
  <c r="BF193" i="3"/>
  <c r="BG193" i="3"/>
  <c r="BH193" i="3"/>
  <c r="BI193" i="3"/>
  <c r="BJ193" i="3"/>
  <c r="BF194" i="3"/>
  <c r="BG194" i="3"/>
  <c r="BH194" i="3"/>
  <c r="BI194" i="3"/>
  <c r="BJ194" i="3"/>
  <c r="BF195" i="3"/>
  <c r="BG195" i="3"/>
  <c r="BH195" i="3"/>
  <c r="BI195" i="3"/>
  <c r="BJ195" i="3"/>
  <c r="BF196" i="3"/>
  <c r="BG196" i="3"/>
  <c r="BH196" i="3"/>
  <c r="BI196" i="3"/>
  <c r="BJ196" i="3"/>
  <c r="BF198" i="3"/>
  <c r="BG198" i="3"/>
  <c r="BH198" i="3"/>
  <c r="BI198" i="3"/>
  <c r="BJ198" i="3"/>
  <c r="BF199" i="3"/>
  <c r="BG199" i="3"/>
  <c r="BH199" i="3"/>
  <c r="BI199" i="3"/>
  <c r="BJ199" i="3"/>
  <c r="BF200" i="3"/>
  <c r="BG200" i="3"/>
  <c r="BH200" i="3"/>
  <c r="BI200" i="3"/>
  <c r="BJ200" i="3"/>
  <c r="BF201" i="3"/>
  <c r="BG201" i="3"/>
  <c r="BH201" i="3"/>
  <c r="BI201" i="3"/>
  <c r="BJ201" i="3"/>
  <c r="BF212" i="3"/>
  <c r="BG212" i="3"/>
  <c r="BH212" i="3"/>
  <c r="BI212" i="3"/>
  <c r="BJ212" i="3"/>
  <c r="BF213" i="3"/>
  <c r="BG213" i="3"/>
  <c r="BH213" i="3"/>
  <c r="BI213" i="3"/>
  <c r="BJ213" i="3"/>
  <c r="BF214" i="3"/>
  <c r="BG214" i="3"/>
  <c r="BH214" i="3"/>
  <c r="BI214" i="3"/>
  <c r="BJ214" i="3"/>
  <c r="BF215" i="3"/>
  <c r="BG215" i="3"/>
  <c r="BH215" i="3"/>
  <c r="BI215" i="3"/>
  <c r="BJ215" i="3"/>
  <c r="BF225" i="3"/>
  <c r="BG225" i="3"/>
  <c r="BH225" i="3"/>
  <c r="BI225" i="3"/>
  <c r="BJ225" i="3"/>
  <c r="BF226" i="3"/>
  <c r="BG226" i="3"/>
  <c r="BH226" i="3"/>
  <c r="BI226" i="3"/>
  <c r="BJ226" i="3"/>
  <c r="BF227" i="3"/>
  <c r="BG227" i="3"/>
  <c r="BH227" i="3"/>
  <c r="BI227" i="3"/>
  <c r="BJ227" i="3"/>
  <c r="BF228" i="3"/>
  <c r="BG228" i="3"/>
  <c r="BH228" i="3"/>
  <c r="BI228" i="3"/>
  <c r="BJ228" i="3"/>
  <c r="BF238" i="3"/>
  <c r="BG238" i="3"/>
  <c r="BH238" i="3"/>
  <c r="BI238" i="3"/>
  <c r="BJ238" i="3"/>
  <c r="BF239" i="3"/>
  <c r="BG239" i="3"/>
  <c r="BH239" i="3"/>
  <c r="BI239" i="3"/>
  <c r="BJ239" i="3"/>
  <c r="BF240" i="3"/>
  <c r="BG240" i="3"/>
  <c r="BH240" i="3"/>
  <c r="BI240" i="3"/>
  <c r="BJ240" i="3"/>
  <c r="BF241" i="3"/>
  <c r="BG241" i="3"/>
  <c r="BH241" i="3"/>
  <c r="BI241" i="3"/>
  <c r="BJ241" i="3"/>
  <c r="BF259" i="3"/>
  <c r="BG259" i="3"/>
  <c r="BH259" i="3"/>
  <c r="BI259" i="3"/>
  <c r="BJ259" i="3"/>
  <c r="BF260" i="3"/>
  <c r="BG260" i="3"/>
  <c r="BH260" i="3"/>
  <c r="BI260" i="3"/>
  <c r="BJ260" i="3"/>
  <c r="BF261" i="3"/>
  <c r="BG261" i="3"/>
  <c r="BH261" i="3"/>
  <c r="BI261" i="3"/>
  <c r="BJ261" i="3"/>
  <c r="BF262" i="3"/>
  <c r="BG262" i="3"/>
  <c r="BH262" i="3"/>
  <c r="BI262" i="3"/>
  <c r="BJ262" i="3"/>
  <c r="BF280" i="3"/>
  <c r="BG280" i="3"/>
  <c r="BH280" i="3"/>
  <c r="BI280" i="3"/>
  <c r="BJ280" i="3"/>
  <c r="BF281" i="3"/>
  <c r="BG281" i="3"/>
  <c r="BH281" i="3"/>
  <c r="BI281" i="3"/>
  <c r="BJ281" i="3"/>
  <c r="BF282" i="3"/>
  <c r="BG282" i="3"/>
  <c r="BH282" i="3"/>
  <c r="BI282" i="3"/>
  <c r="BJ282" i="3"/>
  <c r="BF283" i="3"/>
  <c r="BG283" i="3"/>
  <c r="BH283" i="3"/>
  <c r="BI283" i="3"/>
  <c r="BJ283" i="3"/>
  <c r="BF288" i="3"/>
  <c r="BG288" i="3"/>
  <c r="BH288" i="3"/>
  <c r="BI288" i="3"/>
  <c r="BJ288" i="3"/>
  <c r="BF289" i="3"/>
  <c r="BG289" i="3"/>
  <c r="BH289" i="3"/>
  <c r="BI289" i="3"/>
  <c r="BJ289" i="3"/>
  <c r="BF290" i="3"/>
  <c r="BG290" i="3"/>
  <c r="BH290" i="3"/>
  <c r="BI290" i="3"/>
  <c r="BJ290" i="3"/>
  <c r="BF291" i="3"/>
  <c r="BG291" i="3"/>
  <c r="BH291" i="3"/>
  <c r="BI291" i="3"/>
  <c r="BJ291" i="3"/>
  <c r="BF293" i="3"/>
  <c r="BG293" i="3"/>
  <c r="BH293" i="3"/>
  <c r="BI293" i="3"/>
  <c r="BJ293" i="3"/>
  <c r="BF294" i="3"/>
  <c r="BG294" i="3"/>
  <c r="BH294" i="3"/>
  <c r="BI294" i="3"/>
  <c r="BJ294" i="3"/>
  <c r="BF295" i="3"/>
  <c r="BG295" i="3"/>
  <c r="BH295" i="3"/>
  <c r="BI295" i="3"/>
  <c r="BJ295" i="3"/>
  <c r="BF296" i="3"/>
  <c r="BG296" i="3"/>
  <c r="BH296" i="3"/>
  <c r="BI296" i="3"/>
  <c r="BJ296" i="3"/>
  <c r="BF298" i="3"/>
  <c r="BG298" i="3"/>
  <c r="BH298" i="3"/>
  <c r="BI298" i="3"/>
  <c r="BJ298" i="3"/>
  <c r="BF299" i="3"/>
  <c r="BG299" i="3"/>
  <c r="BH299" i="3"/>
  <c r="BI299" i="3"/>
  <c r="BJ299" i="3"/>
  <c r="BF300" i="3"/>
  <c r="BG300" i="3"/>
  <c r="BH300" i="3"/>
  <c r="BI300" i="3"/>
  <c r="BJ300" i="3"/>
  <c r="BF301" i="3"/>
  <c r="BG301" i="3"/>
  <c r="BH301" i="3"/>
  <c r="BI301" i="3"/>
  <c r="BJ301" i="3"/>
  <c r="BF303" i="3"/>
  <c r="BG303" i="3"/>
  <c r="BH303" i="3"/>
  <c r="BI303" i="3"/>
  <c r="BJ303" i="3"/>
  <c r="BF304" i="3"/>
  <c r="BG304" i="3"/>
  <c r="BH304" i="3"/>
  <c r="BI304" i="3"/>
  <c r="BJ304" i="3"/>
  <c r="BF305" i="3"/>
  <c r="BG305" i="3"/>
  <c r="BH305" i="3"/>
  <c r="BI305" i="3"/>
  <c r="BJ305" i="3"/>
  <c r="BF306" i="3"/>
  <c r="BG306" i="3"/>
  <c r="BH306" i="3"/>
  <c r="BI306" i="3"/>
  <c r="BJ306" i="3"/>
  <c r="BF317" i="3"/>
  <c r="BG317" i="3"/>
  <c r="BH317" i="3"/>
  <c r="BI317" i="3"/>
  <c r="BJ317" i="3"/>
  <c r="BF318" i="3"/>
  <c r="BG318" i="3"/>
  <c r="BH318" i="3"/>
  <c r="BI318" i="3"/>
  <c r="BJ318" i="3"/>
  <c r="BF319" i="3"/>
  <c r="BG319" i="3"/>
  <c r="BH319" i="3"/>
  <c r="BI319" i="3"/>
  <c r="BJ319" i="3"/>
  <c r="BF320" i="3"/>
  <c r="BG320" i="3"/>
  <c r="BH320" i="3"/>
  <c r="BI320" i="3"/>
  <c r="BJ320" i="3"/>
  <c r="BF330" i="3"/>
  <c r="BG330" i="3"/>
  <c r="BH330" i="3"/>
  <c r="BI330" i="3"/>
  <c r="BJ330" i="3"/>
  <c r="BF331" i="3"/>
  <c r="BG331" i="3"/>
  <c r="BH331" i="3"/>
  <c r="BI331" i="3"/>
  <c r="BJ331" i="3"/>
  <c r="BF332" i="3"/>
  <c r="BG332" i="3"/>
  <c r="BH332" i="3"/>
  <c r="BI332" i="3"/>
  <c r="BJ332" i="3"/>
  <c r="BF333" i="3"/>
  <c r="BG333" i="3"/>
  <c r="BH333" i="3"/>
  <c r="BI333" i="3"/>
  <c r="BJ333" i="3"/>
  <c r="BF343" i="3"/>
  <c r="BG343" i="3"/>
  <c r="BH343" i="3"/>
  <c r="BI343" i="3"/>
  <c r="BJ343" i="3"/>
  <c r="BF344" i="3"/>
  <c r="BG344" i="3"/>
  <c r="BH344" i="3"/>
  <c r="BI344" i="3"/>
  <c r="BJ344" i="3"/>
  <c r="BF345" i="3"/>
  <c r="BG345" i="3"/>
  <c r="BH345" i="3"/>
  <c r="BI345" i="3"/>
  <c r="BJ345" i="3"/>
  <c r="BF346" i="3"/>
  <c r="BG346" i="3"/>
  <c r="BH346" i="3"/>
  <c r="BI346" i="3"/>
  <c r="BJ346" i="3"/>
  <c r="BF364" i="3"/>
  <c r="BG364" i="3"/>
  <c r="BH364" i="3"/>
  <c r="BI364" i="3"/>
  <c r="BJ364" i="3"/>
  <c r="BF365" i="3"/>
  <c r="BG365" i="3"/>
  <c r="BH365" i="3"/>
  <c r="BI365" i="3"/>
  <c r="BJ365" i="3"/>
  <c r="BF366" i="3"/>
  <c r="BG366" i="3"/>
  <c r="BH366" i="3"/>
  <c r="BI366" i="3"/>
  <c r="BJ366" i="3"/>
  <c r="BF367" i="3"/>
  <c r="BG367" i="3"/>
  <c r="BH367" i="3"/>
  <c r="BI367" i="3"/>
  <c r="BJ367" i="3"/>
  <c r="BF385" i="3"/>
  <c r="BG385" i="3"/>
  <c r="BH385" i="3"/>
  <c r="BI385" i="3"/>
  <c r="BJ385" i="3"/>
  <c r="BF386" i="3"/>
  <c r="BG386" i="3"/>
  <c r="BH386" i="3"/>
  <c r="BI386" i="3"/>
  <c r="BJ386" i="3"/>
  <c r="BF387" i="3"/>
  <c r="BG387" i="3"/>
  <c r="BH387" i="3"/>
  <c r="BI387" i="3"/>
  <c r="BJ387" i="3"/>
  <c r="BF388" i="3"/>
  <c r="BG388" i="3"/>
  <c r="BH388" i="3"/>
  <c r="BI388" i="3"/>
  <c r="BJ388" i="3"/>
  <c r="BF393" i="3"/>
  <c r="BG393" i="3"/>
  <c r="BH393" i="3"/>
  <c r="BI393" i="3"/>
  <c r="BJ393" i="3"/>
  <c r="BF394" i="3"/>
  <c r="BG394" i="3"/>
  <c r="BH394" i="3"/>
  <c r="BI394" i="3"/>
  <c r="BJ394" i="3"/>
  <c r="BF395" i="3"/>
  <c r="BG395" i="3"/>
  <c r="BH395" i="3"/>
  <c r="BI395" i="3"/>
  <c r="BJ395" i="3"/>
  <c r="BF396" i="3"/>
  <c r="BG396" i="3"/>
  <c r="BH396" i="3"/>
  <c r="BI396" i="3"/>
  <c r="BJ396" i="3"/>
  <c r="BF398" i="3"/>
  <c r="BG398" i="3"/>
  <c r="BH398" i="3"/>
  <c r="BI398" i="3"/>
  <c r="BJ398" i="3"/>
  <c r="BF399" i="3"/>
  <c r="BG399" i="3"/>
  <c r="BH399" i="3"/>
  <c r="BI399" i="3"/>
  <c r="BJ399" i="3"/>
  <c r="BF400" i="3"/>
  <c r="BG400" i="3"/>
  <c r="BH400" i="3"/>
  <c r="BI400" i="3"/>
  <c r="BJ400" i="3"/>
  <c r="BF401" i="3"/>
  <c r="BG401" i="3"/>
  <c r="BH401" i="3"/>
  <c r="BI401" i="3"/>
  <c r="BJ401" i="3"/>
  <c r="BF403" i="3"/>
  <c r="BG403" i="3"/>
  <c r="BH403" i="3"/>
  <c r="BI403" i="3"/>
  <c r="BJ403" i="3"/>
  <c r="BF404" i="3"/>
  <c r="BG404" i="3"/>
  <c r="BH404" i="3"/>
  <c r="BI404" i="3"/>
  <c r="BJ404" i="3"/>
  <c r="BF405" i="3"/>
  <c r="BG405" i="3"/>
  <c r="BH405" i="3"/>
  <c r="BI405" i="3"/>
  <c r="BJ405" i="3"/>
  <c r="BF406" i="3"/>
  <c r="BG406" i="3"/>
  <c r="BH406" i="3"/>
  <c r="BI406" i="3"/>
  <c r="BJ406" i="3"/>
  <c r="BF408" i="3"/>
  <c r="BG408" i="3"/>
  <c r="BH408" i="3"/>
  <c r="BI408" i="3"/>
  <c r="BJ408" i="3"/>
  <c r="BF409" i="3"/>
  <c r="BG409" i="3"/>
  <c r="BH409" i="3"/>
  <c r="BI409" i="3"/>
  <c r="BJ409" i="3"/>
  <c r="BF410" i="3"/>
  <c r="BG410" i="3"/>
  <c r="BH410" i="3"/>
  <c r="BI410" i="3"/>
  <c r="BJ410" i="3"/>
  <c r="BF411" i="3"/>
  <c r="BG411" i="3"/>
  <c r="BH411" i="3"/>
  <c r="BI411" i="3"/>
  <c r="BJ411" i="3"/>
  <c r="BF422" i="3"/>
  <c r="BG422" i="3"/>
  <c r="BH422" i="3"/>
  <c r="BI422" i="3"/>
  <c r="BJ422" i="3"/>
  <c r="BF423" i="3"/>
  <c r="BG423" i="3"/>
  <c r="BH423" i="3"/>
  <c r="BI423" i="3"/>
  <c r="BJ423" i="3"/>
  <c r="BF424" i="3"/>
  <c r="BG424" i="3"/>
  <c r="BH424" i="3"/>
  <c r="BI424" i="3"/>
  <c r="BJ424" i="3"/>
  <c r="BF432" i="3"/>
  <c r="BG432" i="3"/>
  <c r="BH432" i="3"/>
  <c r="BI432" i="3"/>
  <c r="BJ432" i="3"/>
  <c r="BF433" i="3"/>
  <c r="BG433" i="3"/>
  <c r="BH433" i="3"/>
  <c r="BI433" i="3"/>
  <c r="BJ433" i="3"/>
  <c r="BF434" i="3"/>
  <c r="BG434" i="3"/>
  <c r="BH434" i="3"/>
  <c r="BI434" i="3"/>
  <c r="BJ434" i="3"/>
  <c r="BF442" i="3"/>
  <c r="BG442" i="3"/>
  <c r="BH442" i="3"/>
  <c r="BI442" i="3"/>
  <c r="BJ442" i="3"/>
  <c r="BF443" i="3"/>
  <c r="BG443" i="3"/>
  <c r="BH443" i="3"/>
  <c r="BI443" i="3"/>
  <c r="BJ443" i="3"/>
  <c r="BF444" i="3"/>
  <c r="BG444" i="3"/>
  <c r="BH444" i="3"/>
  <c r="BI444" i="3"/>
  <c r="BJ444" i="3"/>
  <c r="BF459" i="3"/>
  <c r="BG459" i="3"/>
  <c r="BH459" i="3"/>
  <c r="BI459" i="3"/>
  <c r="BJ459" i="3"/>
  <c r="BF460" i="3"/>
  <c r="BG460" i="3"/>
  <c r="BH460" i="3"/>
  <c r="BI460" i="3"/>
  <c r="BJ460" i="3"/>
  <c r="BF461" i="3"/>
  <c r="BG461" i="3"/>
  <c r="BH461" i="3"/>
  <c r="BI461" i="3"/>
  <c r="BJ461" i="3"/>
  <c r="BF476" i="3"/>
  <c r="BG476" i="3"/>
  <c r="BH476" i="3"/>
  <c r="BI476" i="3"/>
  <c r="BJ476" i="3"/>
  <c r="BF477" i="3"/>
  <c r="BG477" i="3"/>
  <c r="BH477" i="3"/>
  <c r="BI477" i="3"/>
  <c r="BJ477" i="3"/>
  <c r="BF478" i="3"/>
  <c r="BG478" i="3"/>
  <c r="BH478" i="3"/>
  <c r="BI478" i="3"/>
  <c r="BJ478" i="3"/>
  <c r="BF483" i="3"/>
  <c r="BG483" i="3"/>
  <c r="BH483" i="3"/>
  <c r="BI483" i="3"/>
  <c r="BJ483" i="3"/>
  <c r="BF484" i="3"/>
  <c r="BG484" i="3"/>
  <c r="BH484" i="3"/>
  <c r="BI484" i="3"/>
  <c r="BJ484" i="3"/>
  <c r="BF485" i="3"/>
  <c r="BG485" i="3"/>
  <c r="BH485" i="3"/>
  <c r="BI485" i="3"/>
  <c r="BJ485" i="3"/>
  <c r="BF487" i="3"/>
  <c r="BG487" i="3"/>
  <c r="BH487" i="3"/>
  <c r="BI487" i="3"/>
  <c r="BJ487" i="3"/>
  <c r="BF488" i="3"/>
  <c r="BG488" i="3"/>
  <c r="BH488" i="3"/>
  <c r="BI488" i="3"/>
  <c r="BJ488" i="3"/>
  <c r="BF489" i="3"/>
  <c r="BG489" i="3"/>
  <c r="BH489" i="3"/>
  <c r="BI489" i="3"/>
  <c r="BJ489" i="3"/>
  <c r="BF491" i="3"/>
  <c r="BG491" i="3"/>
  <c r="BH491" i="3"/>
  <c r="BI491" i="3"/>
  <c r="BJ491" i="3"/>
  <c r="BF492" i="3"/>
  <c r="BG492" i="3"/>
  <c r="BH492" i="3"/>
  <c r="BI492" i="3"/>
  <c r="BJ492" i="3"/>
  <c r="BF493" i="3"/>
  <c r="BG493" i="3"/>
  <c r="BH493" i="3"/>
  <c r="BI493" i="3"/>
  <c r="BJ493" i="3"/>
  <c r="BF495" i="3"/>
  <c r="BG495" i="3"/>
  <c r="BH495" i="3"/>
  <c r="BI495" i="3"/>
  <c r="BJ495" i="3"/>
  <c r="BF496" i="3"/>
  <c r="BG496" i="3"/>
  <c r="BH496" i="3"/>
  <c r="BI496" i="3"/>
  <c r="BJ496" i="3"/>
  <c r="BF497" i="3"/>
  <c r="BG497" i="3"/>
  <c r="BH497" i="3"/>
  <c r="BI497" i="3"/>
  <c r="BJ497" i="3"/>
  <c r="BF133" i="3"/>
  <c r="BG133" i="3"/>
  <c r="BH133" i="3"/>
  <c r="BI133" i="3"/>
  <c r="BJ133" i="3"/>
  <c r="BF134" i="3"/>
  <c r="BG134" i="3"/>
  <c r="BH134" i="3"/>
  <c r="BI134" i="3"/>
  <c r="BJ134" i="3"/>
  <c r="BF135" i="3"/>
  <c r="BG135" i="3"/>
  <c r="BH135" i="3"/>
  <c r="BI135" i="3"/>
  <c r="BJ135" i="3"/>
  <c r="BF136" i="3"/>
  <c r="BG136" i="3"/>
  <c r="BH136" i="3"/>
  <c r="BI136" i="3"/>
  <c r="BJ136" i="3"/>
  <c r="BF154" i="3"/>
  <c r="BG154" i="3"/>
  <c r="BH154" i="3"/>
  <c r="BI154" i="3"/>
  <c r="BJ154" i="3"/>
  <c r="BF155" i="3"/>
  <c r="BG155" i="3"/>
  <c r="BH155" i="3"/>
  <c r="BI155" i="3"/>
  <c r="BJ155" i="3"/>
  <c r="BF156" i="3"/>
  <c r="BG156" i="3"/>
  <c r="BH156" i="3"/>
  <c r="BI156" i="3"/>
  <c r="BJ156" i="3"/>
  <c r="BF157" i="3"/>
  <c r="BG157" i="3"/>
  <c r="BH157" i="3"/>
  <c r="BI157" i="3"/>
  <c r="BJ157" i="3"/>
  <c r="BF93" i="3"/>
  <c r="BG93" i="3"/>
  <c r="BH93" i="3"/>
  <c r="BI93" i="3"/>
  <c r="BJ93" i="3"/>
  <c r="BF94" i="3"/>
  <c r="BG94" i="3"/>
  <c r="BH94" i="3"/>
  <c r="BI94" i="3"/>
  <c r="BJ94" i="3"/>
  <c r="BF95" i="3"/>
  <c r="BG95" i="3"/>
  <c r="BH95" i="3"/>
  <c r="BI95" i="3"/>
  <c r="BJ95" i="3"/>
  <c r="BF96" i="3"/>
  <c r="BG96" i="3"/>
  <c r="BH96" i="3"/>
  <c r="BI96" i="3"/>
  <c r="BJ96" i="3"/>
  <c r="BF107" i="3"/>
  <c r="BG107" i="3"/>
  <c r="BH107" i="3"/>
  <c r="BI107" i="3"/>
  <c r="BJ107" i="3"/>
  <c r="BF108" i="3"/>
  <c r="BG108" i="3"/>
  <c r="BH108" i="3"/>
  <c r="BI108" i="3"/>
  <c r="BJ108" i="3"/>
  <c r="BF109" i="3"/>
  <c r="BG109" i="3"/>
  <c r="BH109" i="3"/>
  <c r="BI109" i="3"/>
  <c r="BJ109" i="3"/>
  <c r="BF110" i="3"/>
  <c r="BG110" i="3"/>
  <c r="BH110" i="3"/>
  <c r="BI110" i="3"/>
  <c r="BJ110" i="3"/>
  <c r="BF120" i="3"/>
  <c r="BG120" i="3"/>
  <c r="BH120" i="3"/>
  <c r="BI120" i="3"/>
  <c r="BJ120" i="3"/>
  <c r="BF121" i="3"/>
  <c r="BG121" i="3"/>
  <c r="BH121" i="3"/>
  <c r="BI121" i="3"/>
  <c r="BJ121" i="3"/>
  <c r="BF122" i="3"/>
  <c r="BG122" i="3"/>
  <c r="BH122" i="3"/>
  <c r="BI122" i="3"/>
  <c r="BJ122" i="3"/>
  <c r="BF123" i="3"/>
  <c r="BG123" i="3"/>
  <c r="BH123" i="3"/>
  <c r="BI123" i="3"/>
  <c r="BJ123" i="3"/>
  <c r="BF49" i="3"/>
  <c r="BG49" i="3"/>
  <c r="BH49" i="3"/>
  <c r="BI49" i="3"/>
  <c r="BJ49" i="3"/>
  <c r="BF50" i="3"/>
  <c r="BG50" i="3"/>
  <c r="BH50" i="3"/>
  <c r="BI50" i="3"/>
  <c r="BJ50" i="3"/>
  <c r="BF51" i="3"/>
  <c r="BG51" i="3"/>
  <c r="BH51" i="3"/>
  <c r="BI51" i="3"/>
  <c r="BJ51" i="3"/>
  <c r="BF52" i="3"/>
  <c r="BG52" i="3"/>
  <c r="BH52" i="3"/>
  <c r="BI52" i="3"/>
  <c r="BJ52" i="3"/>
  <c r="BF70" i="3"/>
  <c r="BG70" i="3"/>
  <c r="BH70" i="3"/>
  <c r="BI70" i="3"/>
  <c r="BJ70" i="3"/>
  <c r="BF71" i="3"/>
  <c r="BG71" i="3"/>
  <c r="BH71" i="3"/>
  <c r="BI71" i="3"/>
  <c r="BJ71" i="3"/>
  <c r="BF72" i="3"/>
  <c r="BG72" i="3"/>
  <c r="BH72" i="3"/>
  <c r="BI72" i="3"/>
  <c r="BJ72" i="3"/>
  <c r="BF73" i="3"/>
  <c r="BG73" i="3"/>
  <c r="BH73" i="3"/>
  <c r="BI73" i="3"/>
  <c r="BJ73" i="3"/>
  <c r="BF78" i="3"/>
  <c r="BG78" i="3"/>
  <c r="BH78" i="3"/>
  <c r="BI78" i="3"/>
  <c r="BJ78" i="3"/>
  <c r="BF79" i="3"/>
  <c r="BG79" i="3"/>
  <c r="BH79" i="3"/>
  <c r="BI79" i="3"/>
  <c r="BJ79" i="3"/>
  <c r="BF80" i="3"/>
  <c r="BG80" i="3"/>
  <c r="BH80" i="3"/>
  <c r="BI80" i="3"/>
  <c r="BJ80" i="3"/>
  <c r="BF81" i="3"/>
  <c r="BG81" i="3"/>
  <c r="BH81" i="3"/>
  <c r="BI81" i="3"/>
  <c r="BJ81" i="3"/>
  <c r="BF83" i="3"/>
  <c r="BG83" i="3"/>
  <c r="BH83" i="3"/>
  <c r="BI83" i="3"/>
  <c r="BJ83" i="3"/>
  <c r="BF84" i="3"/>
  <c r="BG84" i="3"/>
  <c r="BH84" i="3"/>
  <c r="BI84" i="3"/>
  <c r="BJ84" i="3"/>
  <c r="BF85" i="3"/>
  <c r="BG85" i="3"/>
  <c r="BH85" i="3"/>
  <c r="BI85" i="3"/>
  <c r="BJ85" i="3"/>
  <c r="BF86" i="3"/>
  <c r="BG86" i="3"/>
  <c r="BH86" i="3"/>
  <c r="BI86" i="3"/>
  <c r="BJ86" i="3"/>
  <c r="BF88" i="3"/>
  <c r="BG88" i="3"/>
  <c r="BH88" i="3"/>
  <c r="BI88" i="3"/>
  <c r="BJ88" i="3"/>
  <c r="BF89" i="3"/>
  <c r="BG89" i="3"/>
  <c r="BH89" i="3"/>
  <c r="BI89" i="3"/>
  <c r="BJ89" i="3"/>
  <c r="BF90" i="3"/>
  <c r="BG90" i="3"/>
  <c r="BH90" i="3"/>
  <c r="BI90" i="3"/>
  <c r="BJ90" i="3"/>
  <c r="BF91" i="3"/>
  <c r="BG91" i="3"/>
  <c r="BH91" i="3"/>
  <c r="BI91" i="3"/>
  <c r="BJ91" i="3"/>
  <c r="BF28" i="3"/>
  <c r="BG28" i="3"/>
  <c r="BH28" i="3"/>
  <c r="BI28" i="3"/>
  <c r="BJ28" i="3"/>
  <c r="BF29" i="3"/>
  <c r="BG29" i="3"/>
  <c r="BH29" i="3"/>
  <c r="BI29" i="3"/>
  <c r="BJ29" i="3"/>
  <c r="BF30" i="3"/>
  <c r="BG30" i="3"/>
  <c r="BH30" i="3"/>
  <c r="BI30" i="3"/>
  <c r="BJ30" i="3"/>
  <c r="BF31" i="3"/>
  <c r="BG31" i="3"/>
  <c r="BH31" i="3"/>
  <c r="BI31" i="3"/>
  <c r="BJ31" i="3"/>
  <c r="BF3" i="3"/>
  <c r="BF4" i="3"/>
  <c r="BF5" i="3"/>
  <c r="BF2" i="3"/>
  <c r="BG3" i="3"/>
  <c r="BH3" i="3"/>
  <c r="BI3" i="3"/>
  <c r="BJ3" i="3"/>
  <c r="BG4" i="3"/>
  <c r="BH4" i="3"/>
  <c r="BI4" i="3"/>
  <c r="BJ4" i="3"/>
  <c r="BG5" i="3"/>
  <c r="BH5" i="3"/>
  <c r="BI5" i="3"/>
  <c r="BJ5" i="3"/>
  <c r="BJ2" i="3"/>
  <c r="BI2" i="3"/>
  <c r="BH2" i="3"/>
  <c r="BG2" i="3"/>
  <c r="G12" i="4" l="1"/>
  <c r="F4" i="4"/>
  <c r="G4" i="4" s="1"/>
  <c r="G16" i="4"/>
  <c r="G20" i="4"/>
  <c r="G10" i="4"/>
  <c r="G24" i="4"/>
  <c r="G43" i="4"/>
  <c r="G26" i="4"/>
  <c r="G14" i="4"/>
  <c r="G30" i="4"/>
  <c r="G34" i="4"/>
  <c r="G41" i="4" s="1"/>
  <c r="G36" i="4"/>
  <c r="G42" i="4" s="1"/>
  <c r="G6" i="4"/>
  <c r="G2" i="4"/>
  <c r="G5" i="4"/>
  <c r="G7" i="4"/>
  <c r="G3" i="4"/>
  <c r="G3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tc={EF643FF2-7A5C-8D42-AA82-63ECA045F637}</author>
  </authors>
  <commentList>
    <comment ref="A1" authorId="0" shapeId="0" xr:uid="{EF643FF2-7A5C-8D42-AA82-63ECA045F6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average values from across all edge computing nodes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<sst xmlns="http://schemas.openxmlformats.org/spreadsheetml/2006/main" count="981" uniqueCount="244">
  <si>
    <t>timestamp</t>
  </si>
  <si>
    <t>{"InfraID":"Edge-Pi4","device":"mmcblk0","instance":"129.127.230.61:9100","job":"node","label":"Disk Write Rate (Bytes/Sec)"}</t>
  </si>
  <si>
    <t>{"InfraID":"Edge-Pi4","device":"mmcblk0","instance":"129.127.231.125:9100","job":"node","label":"Disk Write Rate (Bytes/Sec)"}</t>
  </si>
  <si>
    <t>{"InfraID":"Edge-Pi4","device":"mmcblk0","instance":"129.127.231.162:9100","job":"node","label":"Disk Write Rate (Bytes/Sec)"}</t>
  </si>
  <si>
    <t>{"InfraID":"Edge-Pi4","device":"mmcblk0","instance":"129.127.231.168:9100","job":"node","label":"Disk Write Rate (Bytes/Sec)"}</t>
  </si>
  <si>
    <t>{"InfraID":"Edge-Pi4","device":"mmcblk0p1","instance":"129.127.230.61:9100","job":"node","label":"Disk Write Rate (Bytes/Sec)"}</t>
  </si>
  <si>
    <t>{"InfraID":"Edge-Pi4","device":"mmcblk0p1","instance":"129.127.231.125:9100","job":"node","label":"Disk Write Rate (Bytes/Sec)"}</t>
  </si>
  <si>
    <t>{"InfraID":"Edge-Pi4","device":"mmcblk0p1","instance":"129.127.231.162:9100","job":"node","label":"Disk Write Rate (Bytes/Sec)"}</t>
  </si>
  <si>
    <t>{"InfraID":"Edge-Pi4","device":"mmcblk0p1","instance":"129.127.231.168:9100","job":"node","label":"Disk Write Rate (Bytes/Sec)"}</t>
  </si>
  <si>
    <t>{"InfraID":"Edge-Pi4","device":"mmcblk0p2","instance":"129.127.230.61:9100","job":"node","label":"Disk Write Rate (Bytes/Sec)"}</t>
  </si>
  <si>
    <t>{"InfraID":"Edge-Pi4","device":"mmcblk0p2","instance":"129.127.231.125:9100","job":"node","label":"Disk Write Rate (Bytes/Sec)"}</t>
  </si>
  <si>
    <t>{"InfraID":"Edge-Pi4","device":"mmcblk0p2","instance":"129.127.231.162:9100","job":"node","label":"Disk Write Rate (Bytes/Sec)"}</t>
  </si>
  <si>
    <t>{"InfraID":"Edge-Pi4","device":"mmcblk0p2","instance":"129.127.231.168:9100","job":"node","label":"Disk Write Rate (Bytes/Sec)"}</t>
  </si>
  <si>
    <t>{"InfraID":"Edge-Pi4","device":"nvme0n1","instance":"129.127.231.53:9100","job":"node","label":"Disk Write Rate (Bytes/Sec)"}</t>
  </si>
  <si>
    <t>{"InfraID":"Edge-Pi4","device":"mmcblk0","instance":"129.127.230.61:9100","job":"node","label":"Disk Read Rate (Bytes/Sec)"}</t>
  </si>
  <si>
    <t>{"InfraID":"Edge-Pi4","device":"mmcblk0","instance":"129.127.231.125:9100","job":"node","label":"Disk Read Rate (Bytes/Sec)"}</t>
  </si>
  <si>
    <t>{"InfraID":"Edge-Pi4","device":"mmcblk0","instance":"129.127.231.162:9100","job":"node","label":"Disk Read Rate (Bytes/Sec)"}</t>
  </si>
  <si>
    <t>{"InfraID":"Edge-Pi4","device":"mmcblk0","instance":"129.127.231.168:9100","job":"node","label":"Disk Read Rate (Bytes/Sec)"}</t>
  </si>
  <si>
    <t>{"InfraID":"Edge-Pi4","device":"mmcblk0p1","instance":"129.127.230.61:9100","job":"node","label":"Disk Read Rate (Bytes/Sec)"}</t>
  </si>
  <si>
    <t>{"InfraID":"Edge-Pi4","device":"mmcblk0p1","instance":"129.127.231.125:9100","job":"node","label":"Disk Read Rate (Bytes/Sec)"}</t>
  </si>
  <si>
    <t>{"InfraID":"Edge-Pi4","device":"mmcblk0p1","instance":"129.127.231.162:9100","job":"node","label":"Disk Read Rate (Bytes/Sec)"}</t>
  </si>
  <si>
    <t>{"InfraID":"Edge-Pi4","device":"mmcblk0p1","instance":"129.127.231.168:9100","job":"node","label":"Disk Read Rate (Bytes/Sec)"}</t>
  </si>
  <si>
    <t>{"InfraID":"Edge-Pi4","device":"mmcblk0p2","instance":"129.127.230.61:9100","job":"node","label":"Disk Read Rate (Bytes/Sec)"}</t>
  </si>
  <si>
    <t>{"InfraID":"Edge-Pi4","device":"mmcblk0p2","instance":"129.127.231.125:9100","job":"node","label":"Disk Read Rate (Bytes/Sec)"}</t>
  </si>
  <si>
    <t>{"InfraID":"Edge-Pi4","device":"mmcblk0p2","instance":"129.127.231.162:9100","job":"node","label":"Disk Read Rate (Bytes/Sec)"}</t>
  </si>
  <si>
    <t>{"InfraID":"Edge-Pi4","device":"mmcblk0p2","instance":"129.127.231.168:9100","job":"node","label":"Disk Read Rate (Bytes/Sec)"}</t>
  </si>
  <si>
    <t>{"InfraID":"Edge-Pi4","device":"nvme0n1","instance":"129.127.231.53:9100","job":"node","label":"Disk Read Rate (Bytes/Sec)"}</t>
  </si>
  <si>
    <t>{"InfraID":"Edge-Pi4","instance":"129.127.230.61:9100","job":"node","label":"Free Memory Percentage"}</t>
  </si>
  <si>
    <t>{"InfraID":"Edge-Pi4","instance":"129.127.231.125:9100","job":"node","label":"Free Memory Percentage"}</t>
  </si>
  <si>
    <t>{"InfraID":"Edge-Pi4","instance":"129.127.231.162:9100","job":"node","label":"Free Memory Percentage"}</t>
  </si>
  <si>
    <t>{"InfraID":"Edge-Pi4","instance":"129.127.231.168:9100","job":"node","label":"Free Memory Percentage"}</t>
  </si>
  <si>
    <t>{"InfraID":"Edge-Pi4","instance":"129.127.231.53:9100","job":"node","label":"Free Memory Percentage"}</t>
  </si>
  <si>
    <t>{"InfraID":"Edge-Pi4","device":"docker0","instance":"129.127.230.61:9100","job":"node","label":"Network Receive Rate (Bytes/Sec)"}</t>
  </si>
  <si>
    <t>{"InfraID":"Edge-Pi4","device":"docker0","instance":"129.127.231.125:9100","job":"node","label":"Network Receive Rate (Bytes/Sec)"}</t>
  </si>
  <si>
    <t>{"InfraID":"Edge-Pi4","device":"docker0","instance":"129.127.231.162:9100","job":"node","label":"Network Receive Rate (Bytes/Sec)"}</t>
  </si>
  <si>
    <t>{"InfraID":"Edge-Pi4","device":"docker0","instance":"129.127.231.168:9100","job":"node","label":"Network Receive Rate (Bytes/Sec)"}</t>
  </si>
  <si>
    <t>{"InfraID":"Edge-Pi4","device":"docker0","instance":"129.127.231.53:9100","job":"node","label":"Network Receive Rate (Bytes/Sec)"}</t>
  </si>
  <si>
    <t>{"InfraID":"Edge-Pi4","device":"eno1","instance":"129.127.231.53:9100","job":"node","label":"Network Receive Rate (Bytes/Sec)"}</t>
  </si>
  <si>
    <t>{"InfraID":"Edge-Pi4","device":"enp5s0","instance":"129.127.231.53:9100","job":"node","label":"Network Receive Rate (Bytes/Sec)"}</t>
  </si>
  <si>
    <t>{"InfraID":"Edge-Pi4","device":"eth0","instance":"129.127.230.61:9100","job":"node","label":"Network Receive Rate (Bytes/Sec)"}</t>
  </si>
  <si>
    <t>{"InfraID":"Edge-Pi4","device":"eth0","instance":"129.127.231.125:9100","job":"node","label":"Network Receive Rate (Bytes/Sec)"}</t>
  </si>
  <si>
    <t>{"InfraID":"Edge-Pi4","device":"eth0","instance":"129.127.231.162:9100","job":"node","label":"Network Receive Rate (Bytes/Sec)"}</t>
  </si>
  <si>
    <t>{"InfraID":"Edge-Pi4","device":"eth0","instance":"129.127.231.168:9100","job":"node","label":"Network Receive Rate (Bytes/Sec)"}</t>
  </si>
  <si>
    <t>{"InfraID":"Edge-Pi4","device":"lo","instance":"129.127.230.61:9100","job":"node","label":"Network Receive Rate (Bytes/Sec)"}</t>
  </si>
  <si>
    <t>{"InfraID":"Edge-Pi4","device":"lo","instance":"129.127.231.125:9100","job":"node","label":"Network Receive Rate (Bytes/Sec)"}</t>
  </si>
  <si>
    <t>{"InfraID":"Edge-Pi4","device":"lo","instance":"129.127.231.162:9100","job":"node","label":"Network Receive Rate (Bytes/Sec)"}</t>
  </si>
  <si>
    <t>{"InfraID":"Edge-Pi4","device":"lo","instance":"129.127.231.168:9100","job":"node","label":"Network Receive Rate (Bytes/Sec)"}</t>
  </si>
  <si>
    <t>{"InfraID":"Edge-Pi4","device":"lo","instance":"129.127.231.53:9100","job":"node","label":"Network Receive Rate (Bytes/Sec)"}</t>
  </si>
  <si>
    <t>{"InfraID":"Edge-Pi4","device":"wlan0","instance":"129.127.230.61:9100","job":"node","label":"Network Receive Rate (Bytes/Sec)"}</t>
  </si>
  <si>
    <t>{"InfraID":"Edge-Pi4","device":"wlan0","instance":"129.127.231.125:9100","job":"node","label":"Network Receive Rate (Bytes/Sec)"}</t>
  </si>
  <si>
    <t>{"InfraID":"Edge-Pi4","device":"wlan0","instance":"129.127.231.162:9100","job":"node","label":"Network Receive Rate (Bytes/Sec)"}</t>
  </si>
  <si>
    <t>{"InfraID":"Edge-Pi4","device":"wlan0","instance":"129.127.231.168:9100","job":"node","label":"Network Receive Rate (Bytes/Sec)"}</t>
  </si>
  <si>
    <t>{"InfraID":"Edge-Pi4","device":"wlp6s0","instance":"129.127.231.53:9100","job":"node","label":"Network Receive Rate (Bytes/Sec)"}</t>
  </si>
  <si>
    <t>{"InfraID":"Edge-Pi4","device":"docker0","instance":"129.127.230.61:9100","job":"node","label":"Network Send Rate (Bytes/Sec)"}</t>
  </si>
  <si>
    <t>{"InfraID":"Edge-Pi4","device":"docker0","instance":"129.127.231.125:9100","job":"node","label":"Network Send Rate (Bytes/Sec)"}</t>
  </si>
  <si>
    <t>{"InfraID":"Edge-Pi4","device":"docker0","instance":"129.127.231.162:9100","job":"node","label":"Network Send Rate (Bytes/Sec)"}</t>
  </si>
  <si>
    <t>{"InfraID":"Edge-Pi4","device":"docker0","instance":"129.127.231.168:9100","job":"node","label":"Network Send Rate (Bytes/Sec)"}</t>
  </si>
  <si>
    <t>{"InfraID":"Edge-Pi4","device":"docker0","instance":"129.127.231.53:9100","job":"node","label":"Network Send Rate (Bytes/Sec)"}</t>
  </si>
  <si>
    <t>{"InfraID":"Edge-Pi4","device":"eno1","instance":"129.127.231.53:9100","job":"node","label":"Network Send Rate (Bytes/Sec)"}</t>
  </si>
  <si>
    <t>{"InfraID":"Edge-Pi4","device":"enp5s0","instance":"129.127.231.53:9100","job":"node","label":"Network Send Rate (Bytes/Sec)"}</t>
  </si>
  <si>
    <t>{"InfraID":"Edge-Pi4","device":"eth0","instance":"129.127.230.61:9100","job":"node","label":"Network Send Rate (Bytes/Sec)"}</t>
  </si>
  <si>
    <t>{"InfraID":"Edge-Pi4","device":"eth0","instance":"129.127.231.125:9100","job":"node","label":"Network Send Rate (Bytes/Sec)"}</t>
  </si>
  <si>
    <t>{"InfraID":"Edge-Pi4","device":"eth0","instance":"129.127.231.162:9100","job":"node","label":"Network Send Rate (Bytes/Sec)"}</t>
  </si>
  <si>
    <t>{"InfraID":"Edge-Pi4","device":"eth0","instance":"129.127.231.168:9100","job":"node","label":"Network Send Rate (Bytes/Sec)"}</t>
  </si>
  <si>
    <t>{"InfraID":"Edge-Pi4","device":"lo","instance":"129.127.230.61:9100","job":"node","label":"Network Send Rate (Bytes/Sec)"}</t>
  </si>
  <si>
    <t>{"InfraID":"Edge-Pi4","device":"lo","instance":"129.127.231.125:9100","job":"node","label":"Network Send Rate (Bytes/Sec)"}</t>
  </si>
  <si>
    <t>{"InfraID":"Edge-Pi4","device":"lo","instance":"129.127.231.162:9100","job":"node","label":"Network Send Rate (Bytes/Sec)"}</t>
  </si>
  <si>
    <t>{"InfraID":"Edge-Pi4","device":"lo","instance":"129.127.231.168:9100","job":"node","label":"Network Send Rate (Bytes/Sec)"}</t>
  </si>
  <si>
    <t>{"InfraID":"Edge-Pi4","device":"lo","instance":"129.127.231.53:9100","job":"node","label":"Network Send Rate (Bytes/Sec)"}</t>
  </si>
  <si>
    <t>{"InfraID":"Edge-Pi4","device":"wlan0","instance":"129.127.230.61:9100","job":"node","label":"Network Send Rate (Bytes/Sec)"}</t>
  </si>
  <si>
    <t>{"InfraID":"Edge-Pi4","device":"wlan0","instance":"129.127.231.125:9100","job":"node","label":"Network Send Rate (Bytes/Sec)"}</t>
  </si>
  <si>
    <t>{"InfraID":"Edge-Pi4","device":"wlan0","instance":"129.127.231.162:9100","job":"node","label":"Network Send Rate (Bytes/Sec)"}</t>
  </si>
  <si>
    <t>{"InfraID":"Edge-Pi4","device":"wlan0","instance":"129.127.231.168:9100","job":"node","label":"Network Send Rate (Bytes/Sec)"}</t>
  </si>
  <si>
    <t>{"InfraID":"Edge-Pi4","device":"wlp6s0","instance":"129.127.231.53:9100","job":"node","label":"Network Send Rate (Bytes/Sec)"}</t>
  </si>
  <si>
    <t>{"InfraID":"Edge-Pi4","instance":"129.127.231.53:9100","job":"node","label":"CPU Wait Percentage"}</t>
  </si>
  <si>
    <t>{"InfraID":"Edge-Pi4","instance":"129.127.231.53:9100","job":"node","label":"IO Wait Percentage"}</t>
  </si>
  <si>
    <t>{"InfraID":"Edge-Pi4","instance":"129.127.231.53:9100","job":"node","label":"Memory Wait Percentage"}</t>
  </si>
  <si>
    <t>{"InfraID":"Edge-Pi4","cpu":"0","instance":"129.127.230.61:9100","job":"node","mode":"idle","label":"CPU Usage Percentage"}</t>
  </si>
  <si>
    <t>{"InfraID":"Edge-Pi4","cpu":"0","instance":"129.127.231.125:9100","job":"node","mode":"idle","label":"CPU Usage Percentage"}</t>
  </si>
  <si>
    <t>{"InfraID":"Edge-Pi4","cpu":"0","instance":"129.127.231.162:9100","job":"node","mode":"idle","label":"CPU Usage Percentage"}</t>
  </si>
  <si>
    <t>{"InfraID":"Edge-Pi4","cpu":"0","instance":"129.127.231.168:9100","job":"node","mode":"idle","label":"CPU Usage Percentage"}</t>
  </si>
  <si>
    <t>{"InfraID":"Edge-Pi4","cpu":"0","instance":"129.127.231.53:9100","job":"node","mode":"idle","label":"CPU Usage Percentage"}</t>
  </si>
  <si>
    <t>{"InfraID":"Edge-Pi4","cpu":"1","instance":"129.127.230.61:9100","job":"node","mode":"idle","label":"CPU Usage Percentage"}</t>
  </si>
  <si>
    <t>{"InfraID":"Edge-Pi4","cpu":"1","instance":"129.127.231.125:9100","job":"node","mode":"idle","label":"CPU Usage Percentage"}</t>
  </si>
  <si>
    <t>{"InfraID":"Edge-Pi4","cpu":"1","instance":"129.127.231.162:9100","job":"node","mode":"idle","label":"CPU Usage Percentage"}</t>
  </si>
  <si>
    <t>{"InfraID":"Edge-Pi4","cpu":"1","instance":"129.127.231.168:9100","job":"node","mode":"idle","label":"CPU Usage Percentage"}</t>
  </si>
  <si>
    <t>{"InfraID":"Edge-Pi4","cpu":"1","instance":"129.127.231.53:9100","job":"node","mode":"idle","label":"CPU Usage Percentage"}</t>
  </si>
  <si>
    <t>{"InfraID":"Edge-Pi4","cpu":"2","instance":"129.127.230.61:9100","job":"node","mode":"idle","label":"CPU Usage Percentage"}</t>
  </si>
  <si>
    <t>{"InfraID":"Edge-Pi4","cpu":"2","instance":"129.127.231.125:9100","job":"node","mode":"idle","label":"CPU Usage Percentage"}</t>
  </si>
  <si>
    <t>{"InfraID":"Edge-Pi4","cpu":"2","instance":"129.127.231.162:9100","job":"node","mode":"idle","label":"CPU Usage Percentage"}</t>
  </si>
  <si>
    <t>{"InfraID":"Edge-Pi4","cpu":"2","instance":"129.127.231.168:9100","job":"node","mode":"idle","label":"CPU Usage Percentage"}</t>
  </si>
  <si>
    <t>{"InfraID":"Edge-Pi4","cpu":"2","instance":"129.127.231.53:9100","job":"node","mode":"idle","label":"CPU Usage Percentage"}</t>
  </si>
  <si>
    <t>{"InfraID":"Edge-Pi4","cpu":"3","instance":"129.127.230.61:9100","job":"node","mode":"idle","label":"CPU Usage Percentage"}</t>
  </si>
  <si>
    <t>{"InfraID":"Edge-Pi4","cpu":"3","instance":"129.127.231.125:9100","job":"node","mode":"idle","label":"CPU Usage Percentage"}</t>
  </si>
  <si>
    <t>{"InfraID":"Edge-Pi4","cpu":"3","instance":"129.127.231.162:9100","job":"node","mode":"idle","label":"CPU Usage Percentage"}</t>
  </si>
  <si>
    <t>{"InfraID":"Edge-Pi4","cpu":"3","instance":"129.127.231.168:9100","job":"node","mode":"idle","label":"CPU Usage Percentage"}</t>
  </si>
  <si>
    <t>{"InfraID":"Edge-Pi4","cpu":"3","instance":"129.127.231.53:9100","job":"node","mode":"idle","label":"CPU Usage Percentage"}</t>
  </si>
  <si>
    <t>{"InfraID":"Edge-Pi4","cpu":"4","instance":"129.127.231.53:9100","job":"node","mode":"idle","label":"CPU Usage Percentage"}</t>
  </si>
  <si>
    <t>{"InfraID":"Edge-Pi4","cpu":"5","instance":"129.127.231.53:9100","job":"node","mode":"idle","label":"CPU Usage Percentage"}</t>
  </si>
  <si>
    <t>{"InfraID":"Edge-Pi4","cpu":"6","instance":"129.127.231.53:9100","job":"node","mode":"idle","label":"CPU Usage Percentage"}</t>
  </si>
  <si>
    <t>{"InfraID":"Edge-Pi4","cpu":"7","instance":"129.127.231.53:9100","job":"node","mode":"idle","label":"CPU Usage Percentage"}</t>
  </si>
  <si>
    <t>{"InfraID":"Edge-Pi4","device":"nvme0n1","instance":"CREST-NUC-1:9100","job":"node","label":"Disk Write Rate (Bytes/Sec)"}</t>
  </si>
  <si>
    <t>{"InfraID":"Edge-Pi4","device":"nvme0n1","instance":"CREST-NUC-1:9100","job":"node","label":"Disk Read Rate (Bytes/Sec)"}</t>
  </si>
  <si>
    <t>{"InfraID":"Edge-Pi4","instance":"CREST-NUC-1:9100","job":"node","label":"Free Memory Percentage"}</t>
  </si>
  <si>
    <t>{"InfraID":"Edge-Pi4","device":"docker0","instance":"CREST-NUC-1:9100","job":"node","label":"Network Receive Rate (Bytes/Sec)"}</t>
  </si>
  <si>
    <t>{"InfraID":"Edge-Pi4","device":"eno1","instance":"CREST-NUC-1:9100","job":"node","label":"Network Receive Rate (Bytes/Sec)"}</t>
  </si>
  <si>
    <t>{"InfraID":"Edge-Pi4","device":"enp5s0","instance":"CREST-NUC-1:9100","job":"node","label":"Network Receive Rate (Bytes/Sec)"}</t>
  </si>
  <si>
    <t>{"InfraID":"Edge-Pi4","device":"lo","instance":"CREST-NUC-1:9100","job":"node","label":"Network Receive Rate (Bytes/Sec)"}</t>
  </si>
  <si>
    <t>{"InfraID":"Edge-Pi4","device":"wlp6s0","instance":"CREST-NUC-1:9100","job":"node","label":"Network Receive Rate (Bytes/Sec)"}</t>
  </si>
  <si>
    <t>{"InfraID":"Edge-Pi4","device":"docker0","instance":"CREST-NUC-1:9100","job":"node","label":"Network Send Rate (Bytes/Sec)"}</t>
  </si>
  <si>
    <t>{"InfraID":"Edge-Pi4","device":"eno1","instance":"CREST-NUC-1:9100","job":"node","label":"Network Send Rate (Bytes/Sec)"}</t>
  </si>
  <si>
    <t>{"InfraID":"Edge-Pi4","device":"enp5s0","instance":"CREST-NUC-1:9100","job":"node","label":"Network Send Rate (Bytes/Sec)"}</t>
  </si>
  <si>
    <t>{"InfraID":"Edge-Pi4","device":"lo","instance":"CREST-NUC-1:9100","job":"node","label":"Network Send Rate (Bytes/Sec)"}</t>
  </si>
  <si>
    <t>{"InfraID":"Edge-Pi4","device":"wlp6s0","instance":"CREST-NUC-1:9100","job":"node","label":"Network Send Rate (Bytes/Sec)"}</t>
  </si>
  <si>
    <t>{"InfraID":"Edge-Pi4","instance":"CREST-NUC-1:9100","job":"node","label":"CPU Wait Percentage"}</t>
  </si>
  <si>
    <t>{"InfraID":"Edge-Pi4","instance":"CREST-NUC-1:9100","job":"node","label":"IO Wait Percentage"}</t>
  </si>
  <si>
    <t>{"InfraID":"Edge-Pi4","instance":"CREST-NUC-1:9100","job":"node","label":"Memory Wait Percentage"}</t>
  </si>
  <si>
    <t>{"InfraID":"Edge-Pi4","cpu":"0","instance":"CREST-NUC-1:9100","job":"node","mode":"idle","label":"CPU Usage Percentage"}</t>
  </si>
  <si>
    <t>{"InfraID":"Edge-Pi4","cpu":"1","instance":"CREST-NUC-1:9100","job":"node","mode":"idle","label":"CPU Usage Percentage"}</t>
  </si>
  <si>
    <t>{"InfraID":"Edge-Pi4","cpu":"2","instance":"CREST-NUC-1:9100","job":"node","mode":"idle","label":"CPU Usage Percentage"}</t>
  </si>
  <si>
    <t>{"InfraID":"Edge-Pi4","cpu":"3","instance":"CREST-NUC-1:9100","job":"node","mode":"idle","label":"CPU Usage Percentage"}</t>
  </si>
  <si>
    <t>{"InfraID":"Edge-Pi4","cpu":"4","instance":"CREST-NUC-1:9100","job":"node","mode":"idle","label":"CPU Usage Percentage"}</t>
  </si>
  <si>
    <t>{"InfraID":"Edge-Pi4","cpu":"5","instance":"CREST-NUC-1:9100","job":"node","mode":"idle","label":"CPU Usage Percentage"}</t>
  </si>
  <si>
    <t>{"InfraID":"Edge-Pi4","cpu":"6","instance":"CREST-NUC-1:9100","job":"node","mode":"idle","label":"CPU Usage Percentage"}</t>
  </si>
  <si>
    <t>{"InfraID":"Edge-Pi4","cpu":"7","instance":"CREST-NUC-1:9100","job":"node","mode":"idle","label":"CPU Usage Percentage"}</t>
  </si>
  <si>
    <t>{"InfraID":"Edge-Pi4","device":"mmcblk0","instance":"CREST-Edge-1b:9100","job":"node","label":"Disk Write Rate (Bytes/Sec)"}</t>
  </si>
  <si>
    <t>{"InfraID":"Edge-Pi4","device":"mmcblk0p1","instance":"CREST-Edge-1b:9100","job":"node","label":"Disk Write Rate (Bytes/Sec)"}</t>
  </si>
  <si>
    <t>{"InfraID":"Edge-Pi4","device":"mmcblk0p2","instance":"CREST-Edge-1b:9100","job":"node","label":"Disk Write Rate (Bytes/Sec)"}</t>
  </si>
  <si>
    <t>{"InfraID":"Edge-Pi4","device":"mmcblk0","instance":"CREST-Edge-1b:9100","job":"node","label":"Disk Read Rate (Bytes/Sec)"}</t>
  </si>
  <si>
    <t>{"InfraID":"Edge-Pi4","device":"mmcblk0p1","instance":"CREST-Edge-1b:9100","job":"node","label":"Disk Read Rate (Bytes/Sec)"}</t>
  </si>
  <si>
    <t>{"InfraID":"Edge-Pi4","device":"mmcblk0p2","instance":"CREST-Edge-1b:9100","job":"node","label":"Disk Read Rate (Bytes/Sec)"}</t>
  </si>
  <si>
    <t>{"InfraID":"Edge-Pi4","instance":"CREST-Edge-1b:9100","job":"node","label":"Free Memory Percentage"}</t>
  </si>
  <si>
    <t>{"InfraID":"Edge-Pi4","device":"docker0","instance":"CREST-Edge-1b:9100","job":"node","label":"Network Receive Rate (Bytes/Sec)"}</t>
  </si>
  <si>
    <t>{"InfraID":"Edge-Pi4","device":"eth0","instance":"CREST-Edge-1b:9100","job":"node","label":"Network Receive Rate (Bytes/Sec)"}</t>
  </si>
  <si>
    <t>{"InfraID":"Edge-Pi4","device":"lo","instance":"CREST-Edge-1b:9100","job":"node","label":"Network Receive Rate (Bytes/Sec)"}</t>
  </si>
  <si>
    <t>{"InfraID":"Edge-Pi4","device":"wlan0","instance":"CREST-Edge-1b:9100","job":"node","label":"Network Receive Rate (Bytes/Sec)"}</t>
  </si>
  <si>
    <t>{"InfraID":"Edge-Pi4","device":"docker0","instance":"CREST-Edge-1b:9100","job":"node","label":"Network Send Rate (Bytes/Sec)"}</t>
  </si>
  <si>
    <t>{"InfraID":"Edge-Pi4","device":"eth0","instance":"CREST-Edge-1b:9100","job":"node","label":"Network Send Rate (Bytes/Sec)"}</t>
  </si>
  <si>
    <t>{"InfraID":"Edge-Pi4","device":"lo","instance":"CREST-Edge-1b:9100","job":"node","label":"Network Send Rate (Bytes/Sec)"}</t>
  </si>
  <si>
    <t>{"InfraID":"Edge-Pi4","device":"wlan0","instance":"CREST-Edge-1b:9100","job":"node","label":"Network Send Rate (Bytes/Sec)"}</t>
  </si>
  <si>
    <t>{"InfraID":"Edge-Pi4","cpu":"0","instance":"CREST-Edge-1b:9100","job":"node","mode":"idle","label":"CPU Usage Percentage"}</t>
  </si>
  <si>
    <t>{"InfraID":"Edge-Pi4","cpu":"1","instance":"CREST-Edge-1b:9100","job":"node","mode":"idle","label":"CPU Usage Percentage"}</t>
  </si>
  <si>
    <t>{"InfraID":"Edge-Pi4","cpu":"2","instance":"CREST-Edge-1b:9100","job":"node","mode":"idle","label":"CPU Usage Percentage"}</t>
  </si>
  <si>
    <t>{"InfraID":"Edge-Pi4","cpu":"3","instance":"CREST-Edge-1b:9100","job":"node","mode":"idle","label":"CPU Usage Percentage"}</t>
  </si>
  <si>
    <t>{"InfraID":"Edge-Pi4","device":"mmcblk0","instance":"CREST-Edge-2b:9100","job":"node","label":"Disk Write Rate (Bytes/Sec)"}</t>
  </si>
  <si>
    <t>{"InfraID":"Edge-Pi4","device":"mmcblk0p1","instance":"CREST-Edge-2b:9100","job":"node","label":"Disk Write Rate (Bytes/Sec)"}</t>
  </si>
  <si>
    <t>{"InfraID":"Edge-Pi4","device":"mmcblk0p2","instance":"CREST-Edge-2b:9100","job":"node","label":"Disk Write Rate (Bytes/Sec)"}</t>
  </si>
  <si>
    <t>{"InfraID":"Edge-Pi4","device":"mmcblk0","instance":"CREST-Edge-2b:9100","job":"node","label":"Disk Read Rate (Bytes/Sec)"}</t>
  </si>
  <si>
    <t>{"InfraID":"Edge-Pi4","device":"mmcblk0p1","instance":"CREST-Edge-2b:9100","job":"node","label":"Disk Read Rate (Bytes/Sec)"}</t>
  </si>
  <si>
    <t>{"InfraID":"Edge-Pi4","device":"mmcblk0p2","instance":"CREST-Edge-2b:9100","job":"node","label":"Disk Read Rate (Bytes/Sec)"}</t>
  </si>
  <si>
    <t>{"InfraID":"Edge-Pi4","instance":"CREST-Edge-2b:9100","job":"node","label":"Free Memory Percentage"}</t>
  </si>
  <si>
    <t>{"InfraID":"Edge-Pi4","device":"docker0","instance":"CREST-Edge-2b:9100","job":"node","label":"Network Receive Rate (Bytes/Sec)"}</t>
  </si>
  <si>
    <t>{"InfraID":"Edge-Pi4","device":"eth0","instance":"CREST-Edge-2b:9100","job":"node","label":"Network Receive Rate (Bytes/Sec)"}</t>
  </si>
  <si>
    <t>{"InfraID":"Edge-Pi4","device":"lo","instance":"CREST-Edge-2b:9100","job":"node","label":"Network Receive Rate (Bytes/Sec)"}</t>
  </si>
  <si>
    <t>{"InfraID":"Edge-Pi4","device":"wlan0","instance":"CREST-Edge-2b:9100","job":"node","label":"Network Receive Rate (Bytes/Sec)"}</t>
  </si>
  <si>
    <t>{"InfraID":"Edge-Pi4","device":"docker0","instance":"CREST-Edge-2b:9100","job":"node","label":"Network Send Rate (Bytes/Sec)"}</t>
  </si>
  <si>
    <t>{"InfraID":"Edge-Pi4","device":"eth0","instance":"CREST-Edge-2b:9100","job":"node","label":"Network Send Rate (Bytes/Sec)"}</t>
  </si>
  <si>
    <t>{"InfraID":"Edge-Pi4","device":"lo","instance":"CREST-Edge-2b:9100","job":"node","label":"Network Send Rate (Bytes/Sec)"}</t>
  </si>
  <si>
    <t>{"InfraID":"Edge-Pi4","device":"wlan0","instance":"CREST-Edge-2b:9100","job":"node","label":"Network Send Rate (Bytes/Sec)"}</t>
  </si>
  <si>
    <t>{"InfraID":"Edge-Pi4","cpu":"0","instance":"CREST-Edge-2b:9100","job":"node","mode":"idle","label":"CPU Usage Percentage"}</t>
  </si>
  <si>
    <t>{"InfraID":"Edge-Pi4","cpu":"1","instance":"CREST-Edge-2b:9100","job":"node","mode":"idle","label":"CPU Usage Percentage"}</t>
  </si>
  <si>
    <t>{"InfraID":"Edge-Pi4","cpu":"2","instance":"CREST-Edge-2b:9100","job":"node","mode":"idle","label":"CPU Usage Percentage"}</t>
  </si>
  <si>
    <t>{"InfraID":"Edge-Pi4","cpu":"3","instance":"CREST-Edge-2b:9100","job":"node","mode":"idle","label":"CPU Usage Percentage"}</t>
  </si>
  <si>
    <t>{"InfraID":"Edge-Pi4","device":"mmcblk0","instance":"CREST-Edge-3b:9100","job":"node","label":"Disk Write Rate (Bytes/Sec)"}</t>
  </si>
  <si>
    <t>{"InfraID":"Edge-Pi4","device":"mmcblk0p1","instance":"CREST-Edge-3b:9100","job":"node","label":"Disk Write Rate (Bytes/Sec)"}</t>
  </si>
  <si>
    <t>{"InfraID":"Edge-Pi4","device":"mmcblk0p2","instance":"CREST-Edge-3b:9100","job":"node","label":"Disk Write Rate (Bytes/Sec)"}</t>
  </si>
  <si>
    <t>{"InfraID":"Edge-Pi4","device":"mmcblk0","instance":"CREST-Edge-3b:9100","job":"node","label":"Disk Read Rate (Bytes/Sec)"}</t>
  </si>
  <si>
    <t>{"InfraID":"Edge-Pi4","device":"mmcblk0p1","instance":"CREST-Edge-3b:9100","job":"node","label":"Disk Read Rate (Bytes/Sec)"}</t>
  </si>
  <si>
    <t>{"InfraID":"Edge-Pi4","device":"mmcblk0p2","instance":"CREST-Edge-3b:9100","job":"node","label":"Disk Read Rate (Bytes/Sec)"}</t>
  </si>
  <si>
    <t>{"InfraID":"Edge-Pi4","instance":"CREST-Edge-3b:9100","job":"node","label":"Free Memory Percentage"}</t>
  </si>
  <si>
    <t>{"InfraID":"Edge-Pi4","device":"docker0","instance":"CREST-Edge-3b:9100","job":"node","label":"Network Receive Rate (Bytes/Sec)"}</t>
  </si>
  <si>
    <t>{"InfraID":"Edge-Pi4","device":"eth0","instance":"CREST-Edge-3b:9100","job":"node","label":"Network Receive Rate (Bytes/Sec)"}</t>
  </si>
  <si>
    <t>{"InfraID":"Edge-Pi4","device":"lo","instance":"CREST-Edge-3b:9100","job":"node","label":"Network Receive Rate (Bytes/Sec)"}</t>
  </si>
  <si>
    <t>{"InfraID":"Edge-Pi4","device":"wlan0","instance":"CREST-Edge-3b:9100","job":"node","label":"Network Receive Rate (Bytes/Sec)"}</t>
  </si>
  <si>
    <t>{"InfraID":"Edge-Pi4","device":"docker0","instance":"CREST-Edge-3b:9100","job":"node","label":"Network Send Rate (Bytes/Sec)"}</t>
  </si>
  <si>
    <t>{"InfraID":"Edge-Pi4","device":"eth0","instance":"CREST-Edge-3b:9100","job":"node","label":"Network Send Rate (Bytes/Sec)"}</t>
  </si>
  <si>
    <t>{"InfraID":"Edge-Pi4","device":"lo","instance":"CREST-Edge-3b:9100","job":"node","label":"Network Send Rate (Bytes/Sec)"}</t>
  </si>
  <si>
    <t>{"InfraID":"Edge-Pi4","device":"wlan0","instance":"CREST-Edge-3b:9100","job":"node","label":"Network Send Rate (Bytes/Sec)"}</t>
  </si>
  <si>
    <t>{"InfraID":"Edge-Pi4","cpu":"0","instance":"CREST-Edge-3b:9100","job":"node","mode":"idle","label":"CPU Usage Percentage"}</t>
  </si>
  <si>
    <t>{"InfraID":"Edge-Pi4","cpu":"1","instance":"CREST-Edge-3b:9100","job":"node","mode":"idle","label":"CPU Usage Percentage"}</t>
  </si>
  <si>
    <t>{"InfraID":"Edge-Pi4","cpu":"2","instance":"CREST-Edge-3b:9100","job":"node","mode":"idle","label":"CPU Usage Percentage"}</t>
  </si>
  <si>
    <t>{"InfraID":"Edge-Pi4","cpu":"3","instance":"CREST-Edge-3b:9100","job":"node","mode":"idle","label":"CPU Usage Percentage"}</t>
  </si>
  <si>
    <t>{"InfraID":"Edge-Pi4","device":"mmcblk0","instance":"CREST-Edge-4b:9100","job":"node","label":"Disk Write Rate (Bytes/Sec)"}</t>
  </si>
  <si>
    <t>{"InfraID":"Edge-Pi4","device":"mmcblk0p1","instance":"CREST-Edge-4b:9100","job":"node","label":"Disk Write Rate (Bytes/Sec)"}</t>
  </si>
  <si>
    <t>{"InfraID":"Edge-Pi4","device":"mmcblk0p2","instance":"CREST-Edge-4b:9100","job":"node","label":"Disk Write Rate (Bytes/Sec)"}</t>
  </si>
  <si>
    <t>{"InfraID":"Edge-Pi4","device":"mmcblk0","instance":"CREST-Edge-4b:9100","job":"node","label":"Disk Read Rate (Bytes/Sec)"}</t>
  </si>
  <si>
    <t>{"InfraID":"Edge-Pi4","device":"mmcblk0p1","instance":"CREST-Edge-4b:9100","job":"node","label":"Disk Read Rate (Bytes/Sec)"}</t>
  </si>
  <si>
    <t>{"InfraID":"Edge-Pi4","device":"mmcblk0p2","instance":"CREST-Edge-4b:9100","job":"node","label":"Disk Read Rate (Bytes/Sec)"}</t>
  </si>
  <si>
    <t>{"InfraID":"Edge-Pi4","instance":"CREST-Edge-4b:9100","job":"node","label":"Free Memory Percentage"}</t>
  </si>
  <si>
    <t>{"InfraID":"Edge-Pi4","device":"docker0","instance":"CREST-Edge-4b:9100","job":"node","label":"Network Receive Rate (Bytes/Sec)"}</t>
  </si>
  <si>
    <t>{"InfraID":"Edge-Pi4","device":"eth0","instance":"CREST-Edge-4b:9100","job":"node","label":"Network Receive Rate (Bytes/Sec)"}</t>
  </si>
  <si>
    <t>{"InfraID":"Edge-Pi4","device":"lo","instance":"CREST-Edge-4b:9100","job":"node","label":"Network Receive Rate (Bytes/Sec)"}</t>
  </si>
  <si>
    <t>{"InfraID":"Edge-Pi4","device":"wlan0","instance":"CREST-Edge-4b:9100","job":"node","label":"Network Receive Rate (Bytes/Sec)"}</t>
  </si>
  <si>
    <t>{"InfraID":"Edge-Pi4","device":"docker0","instance":"CREST-Edge-4b:9100","job":"node","label":"Network Send Rate (Bytes/Sec)"}</t>
  </si>
  <si>
    <t>{"InfraID":"Edge-Pi4","device":"eth0","instance":"CREST-Edge-4b:9100","job":"node","label":"Network Send Rate (Bytes/Sec)"}</t>
  </si>
  <si>
    <t>{"InfraID":"Edge-Pi4","device":"lo","instance":"CREST-Edge-4b:9100","job":"node","label":"Network Send Rate (Bytes/Sec)"}</t>
  </si>
  <si>
    <t>{"InfraID":"Edge-Pi4","device":"wlan0","instance":"CREST-Edge-4b:9100","job":"node","label":"Network Send Rate (Bytes/Sec)"}</t>
  </si>
  <si>
    <t>{"InfraID":"Edge-Pi4","cpu":"0","instance":"CREST-Edge-4b:9100","job":"node","mode":"idle","label":"CPU Usage Percentage"}</t>
  </si>
  <si>
    <t>{"InfraID":"Edge-Pi4","cpu":"1","instance":"CREST-Edge-4b:9100","job":"node","mode":"idle","label":"CPU Usage Percentage"}</t>
  </si>
  <si>
    <t>{"InfraID":"Edge-Pi4","cpu":"2","instance":"CREST-Edge-4b:9100","job":"node","mode":"idle","label":"CPU Usage Percentage"}</t>
  </si>
  <si>
    <t>{"InfraID":"Edge-Pi4","cpu":"3","instance":"CREST-Edge-4b:9100","job":"node","mode":"idle","label":"CPU Usage Percentage"}</t>
  </si>
  <si>
    <t>Avg</t>
  </si>
  <si>
    <t>Min</t>
  </si>
  <si>
    <t>Max</t>
  </si>
  <si>
    <t>Median</t>
  </si>
  <si>
    <t>Whole Median</t>
  </si>
  <si>
    <t>Whole Avg</t>
  </si>
  <si>
    <t>Whole Min</t>
  </si>
  <si>
    <t>Whole Max</t>
  </si>
  <si>
    <t>Std</t>
  </si>
  <si>
    <t>Whole Std</t>
  </si>
  <si>
    <t>Round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</si>
  <si>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</si>
  <si>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</si>
  <si>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</si>
  <si>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</si>
  <si>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</si>
  <si>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</si>
  <si>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</si>
  <si>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</si>
  <si>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</si>
  <si>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</si>
  <si>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</si>
  <si>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</si>
  <si>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>Average</t>
  </si>
  <si>
    <t>Std Dev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</si>
  <si>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</si>
  <si>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</si>
  <si>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</si>
  <si>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</si>
  <si>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</si>
  <si>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</si>
  <si>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</si>
  <si>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</si>
  <si>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 xml:space="preserve"> </t>
  </si>
  <si>
    <t>Increase in Disk Write</t>
  </si>
  <si>
    <t>Increase in Network Received</t>
  </si>
  <si>
    <t>Increase in Network Sent</t>
  </si>
  <si>
    <t>Increase in CPU Usage</t>
  </si>
  <si>
    <t>Avg Used Memory (%)</t>
  </si>
  <si>
    <t>Max Used Memory</t>
  </si>
  <si>
    <t>Median Used Memory</t>
  </si>
  <si>
    <t>Min Free memory (%)</t>
  </si>
  <si>
    <t>Increase in 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</si>
</sst>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oi-Nguyen Tran" id="{F93312DE-78CD-6C4D-B9C5-C30826BBFCFF}" userId="2166f1377fd69d7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31T00:15:30.39" personId="{F93312DE-78CD-6C4D-B9C5-C30826BBFCFF}" id="{EF643FF2-7A5C-8D42-AA82-63ECA045F637}">
    <text>These are average values from across all edge computing nodes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53C-703E-4E49-B41C-4E5466A1AD6B}">
  <dimension ref="A1:CW572"/>
  <sheetViews>
    <sheetView topLeftCell="A279" workbookViewId="0">
      <pane xSplit="1" topLeftCell="AJ1" activePane="topRight" state="frozen"/>
      <selection activeCell="A163" sqref="A163"/>
      <selection pane="topRight" activeCell="AV293" sqref="AV293"/>
    </sheetView>
  </sheetViews>
  <sheetFormatPr baseColWidth="10" defaultRowHeight="16" x14ac:dyDescent="0.2"/>
  <cols>
    <col min="1" max="1" width="114.6640625" bestFit="1" customWidth="1"/>
    <col min="40" max="49" width="10.83203125" style="8"/>
  </cols>
  <sheetData>
    <row r="1" spans="1:101" hidden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hidden="1" x14ac:dyDescent="0.2">
      <c r="A2">
        <v>1616995714.79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2730.6666666666601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34.284029066818697</v>
      </c>
      <c r="AC2">
        <v>36.105552431810203</v>
      </c>
      <c r="AD2">
        <v>36.087592313477501</v>
      </c>
      <c r="AE2">
        <v>38.056470285698502</v>
      </c>
      <c r="AF2">
        <v>73.3782180024442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91.454472736968398</v>
      </c>
      <c r="AX2">
        <v>87.272484832322107</v>
      </c>
      <c r="AY2">
        <v>88.066666666666606</v>
      </c>
      <c r="AZ2">
        <v>88.066666666666606</v>
      </c>
      <c r="BA2">
        <v>108.933333333333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847.553659512065</v>
      </c>
      <c r="BS2">
        <v>845.92306153743505</v>
      </c>
      <c r="BT2">
        <v>845.6</v>
      </c>
      <c r="BU2">
        <v>846.66666666666595</v>
      </c>
      <c r="BV2">
        <v>937.66666666666595</v>
      </c>
      <c r="BW2">
        <v>0.16379999999950601</v>
      </c>
      <c r="BX2">
        <v>0.250686666667358</v>
      </c>
      <c r="BY2">
        <v>0</v>
      </c>
      <c r="BZ2">
        <v>0.47993600857876101</v>
      </c>
      <c r="CA2">
        <v>0.39335955728829203</v>
      </c>
      <c r="CB2">
        <v>0.399999999984473</v>
      </c>
      <c r="CC2">
        <v>0.53333333344198697</v>
      </c>
      <c r="CD2">
        <v>0.66666666651144602</v>
      </c>
      <c r="CE2">
        <v>0.67990934526541402</v>
      </c>
      <c r="CF2">
        <v>0.39335955728829203</v>
      </c>
      <c r="CG2">
        <v>0.33333333325572301</v>
      </c>
      <c r="CH2">
        <v>0.53333333344198697</v>
      </c>
      <c r="CI2">
        <v>0.46666666671323698</v>
      </c>
      <c r="CJ2">
        <v>0.54659378760363997</v>
      </c>
      <c r="CK2">
        <v>0.32668844581877399</v>
      </c>
      <c r="CL2">
        <v>0.399999999984473</v>
      </c>
      <c r="CM2">
        <v>0.33333333325572301</v>
      </c>
      <c r="CN2">
        <v>0.59999999978269603</v>
      </c>
      <c r="CO2">
        <v>0.413278229553867</v>
      </c>
      <c r="CP2">
        <v>0.52670178022734104</v>
      </c>
      <c r="CQ2">
        <v>0.66666666651144602</v>
      </c>
      <c r="CR2">
        <v>0.46666666671323698</v>
      </c>
      <c r="CS2">
        <v>0.60000000017073696</v>
      </c>
      <c r="CT2">
        <v>0.46666666671323698</v>
      </c>
      <c r="CU2">
        <v>0.60000000017073696</v>
      </c>
      <c r="CV2">
        <v>0.46666666671323698</v>
      </c>
      <c r="CW2">
        <v>0.93333333342645997</v>
      </c>
    </row>
    <row r="3" spans="1:101" hidden="1" x14ac:dyDescent="0.2">
      <c r="A3">
        <v>1616995719.79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2730.6666666666601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34.284029066818697</v>
      </c>
      <c r="AC3">
        <v>36.105552431810203</v>
      </c>
      <c r="AD3">
        <v>36.087592313477501</v>
      </c>
      <c r="AE3">
        <v>38.056470285698502</v>
      </c>
      <c r="AF3">
        <v>73.3782180024442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91.454472736968398</v>
      </c>
      <c r="AX3">
        <v>87.272484832322107</v>
      </c>
      <c r="AY3">
        <v>88.066666666666606</v>
      </c>
      <c r="AZ3">
        <v>88.066666666666606</v>
      </c>
      <c r="BA3">
        <v>108.933333333333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847.553659512065</v>
      </c>
      <c r="BS3">
        <v>845.92306153743505</v>
      </c>
      <c r="BT3">
        <v>845.6</v>
      </c>
      <c r="BU3">
        <v>846.66666666666595</v>
      </c>
      <c r="BV3">
        <v>937.66666666666595</v>
      </c>
      <c r="BW3">
        <v>0.16379999999950601</v>
      </c>
      <c r="BX3">
        <v>0.250686666667358</v>
      </c>
      <c r="BY3">
        <v>0</v>
      </c>
      <c r="BZ3">
        <v>0.47993600857876101</v>
      </c>
      <c r="CA3">
        <v>0.39335955728829203</v>
      </c>
      <c r="CB3">
        <v>0.399999999984473</v>
      </c>
      <c r="CC3">
        <v>0.53333333344198697</v>
      </c>
      <c r="CD3">
        <v>0.66666666651144602</v>
      </c>
      <c r="CE3">
        <v>0.67990934526541402</v>
      </c>
      <c r="CF3">
        <v>0.39335955728829203</v>
      </c>
      <c r="CG3">
        <v>0.33333333325572301</v>
      </c>
      <c r="CH3">
        <v>0.53333333344198697</v>
      </c>
      <c r="CI3">
        <v>0.46666666671323698</v>
      </c>
      <c r="CJ3">
        <v>0.54659378760363997</v>
      </c>
      <c r="CK3">
        <v>0.32668844581877399</v>
      </c>
      <c r="CL3">
        <v>0.399999999984473</v>
      </c>
      <c r="CM3">
        <v>0.33333333325572301</v>
      </c>
      <c r="CN3">
        <v>0.59999999978269603</v>
      </c>
      <c r="CO3">
        <v>0.413278229553867</v>
      </c>
      <c r="CP3">
        <v>0.52670178022734104</v>
      </c>
      <c r="CQ3">
        <v>0.66666666651144602</v>
      </c>
      <c r="CR3">
        <v>0.46666666671323698</v>
      </c>
      <c r="CS3">
        <v>0.60000000017073696</v>
      </c>
      <c r="CT3">
        <v>0.46666666671323698</v>
      </c>
      <c r="CU3">
        <v>0.60000000017073696</v>
      </c>
      <c r="CV3">
        <v>0.46666666671323698</v>
      </c>
      <c r="CW3">
        <v>0.93333333342645997</v>
      </c>
    </row>
    <row r="4" spans="1:101" hidden="1" x14ac:dyDescent="0.2">
      <c r="A4">
        <v>1616995724.79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2730.6666666666601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34.284029066818697</v>
      </c>
      <c r="AC4">
        <v>36.105552431810203</v>
      </c>
      <c r="AD4">
        <v>36.087592313477501</v>
      </c>
      <c r="AE4">
        <v>38.056470285698502</v>
      </c>
      <c r="AF4">
        <v>73.3782180024442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91.454472736968398</v>
      </c>
      <c r="AX4">
        <v>87.272484832322107</v>
      </c>
      <c r="AY4">
        <v>87.266666666666595</v>
      </c>
      <c r="AZ4">
        <v>88.066666666666606</v>
      </c>
      <c r="BA4">
        <v>108.933333333333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847.553659512065</v>
      </c>
      <c r="BS4">
        <v>845.92306153743505</v>
      </c>
      <c r="BT4">
        <v>845.2</v>
      </c>
      <c r="BU4">
        <v>846.26666666666597</v>
      </c>
      <c r="BV4">
        <v>937.66666666666595</v>
      </c>
      <c r="BW4">
        <v>0.16379999999950601</v>
      </c>
      <c r="BX4">
        <v>0.250686666667358</v>
      </c>
      <c r="BY4">
        <v>0</v>
      </c>
      <c r="BZ4">
        <v>0.47993600857876101</v>
      </c>
      <c r="CA4">
        <v>0.39335955728829203</v>
      </c>
      <c r="CB4">
        <v>0.46666666671323698</v>
      </c>
      <c r="CC4">
        <v>0.466666666325181</v>
      </c>
      <c r="CD4">
        <v>0.66666666651144602</v>
      </c>
      <c r="CE4">
        <v>0.67990934526541402</v>
      </c>
      <c r="CF4">
        <v>0.39335955728829203</v>
      </c>
      <c r="CG4">
        <v>0.60000000017073696</v>
      </c>
      <c r="CH4">
        <v>0.33333333325572301</v>
      </c>
      <c r="CI4">
        <v>0.46666666671323698</v>
      </c>
      <c r="CJ4">
        <v>0.54659378760363997</v>
      </c>
      <c r="CK4">
        <v>0.32668844581877399</v>
      </c>
      <c r="CL4">
        <v>0.46666666671323698</v>
      </c>
      <c r="CM4">
        <v>0.53333333344198697</v>
      </c>
      <c r="CN4">
        <v>0.59999999978269603</v>
      </c>
      <c r="CO4">
        <v>0.413278229553867</v>
      </c>
      <c r="CP4">
        <v>0.52670178022734104</v>
      </c>
      <c r="CQ4">
        <v>0.399999999984473</v>
      </c>
      <c r="CR4">
        <v>6.6666666728750101E-2</v>
      </c>
      <c r="CS4">
        <v>0.60000000017073696</v>
      </c>
      <c r="CT4">
        <v>0.46666666671323698</v>
      </c>
      <c r="CU4">
        <v>0.60000000017073696</v>
      </c>
      <c r="CV4">
        <v>0.46666666671323698</v>
      </c>
      <c r="CW4">
        <v>0.93333333342645997</v>
      </c>
    </row>
    <row r="5" spans="1:101" hidden="1" x14ac:dyDescent="0.2">
      <c r="A5">
        <v>1616995729.79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2184.5333333333301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34.283824974565</v>
      </c>
      <c r="AC5">
        <v>36.105552431810203</v>
      </c>
      <c r="AD5">
        <v>36.087592313477501</v>
      </c>
      <c r="AE5">
        <v>38.056470285698502</v>
      </c>
      <c r="AF5">
        <v>73.3782180024442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84.922010398613494</v>
      </c>
      <c r="AX5">
        <v>83.9286906590104</v>
      </c>
      <c r="AY5">
        <v>87.266666666666595</v>
      </c>
      <c r="AZ5">
        <v>88.066666666666606</v>
      </c>
      <c r="BA5">
        <v>108.533333333333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786.08566476850694</v>
      </c>
      <c r="BS5">
        <v>847.63303732389602</v>
      </c>
      <c r="BT5">
        <v>845.2</v>
      </c>
      <c r="BU5">
        <v>846.26666666666597</v>
      </c>
      <c r="BV5">
        <v>941.8</v>
      </c>
      <c r="BW5">
        <v>0.114300000000184</v>
      </c>
      <c r="BX5">
        <v>0.20987333333247599</v>
      </c>
      <c r="BY5">
        <v>0</v>
      </c>
      <c r="BZ5">
        <v>7.5266154988714504</v>
      </c>
      <c r="CA5">
        <v>0.51412165304611701</v>
      </c>
      <c r="CB5">
        <v>0.46666666671323698</v>
      </c>
      <c r="CC5">
        <v>0.466666666325181</v>
      </c>
      <c r="CD5">
        <v>-0.26666666652697302</v>
      </c>
      <c r="CE5">
        <v>7.6504085170605096</v>
      </c>
      <c r="CF5">
        <v>0.18027642377217001</v>
      </c>
      <c r="CG5">
        <v>0.60000000017073696</v>
      </c>
      <c r="CH5">
        <v>0.33333333325572301</v>
      </c>
      <c r="CI5">
        <v>-0.19999999979820801</v>
      </c>
      <c r="CJ5">
        <v>7.4028224806823699</v>
      </c>
      <c r="CK5">
        <v>0.24704546970470101</v>
      </c>
      <c r="CL5">
        <v>0.46666666671323698</v>
      </c>
      <c r="CM5">
        <v>0.53333333344198697</v>
      </c>
      <c r="CN5">
        <v>-0.13333333306945799</v>
      </c>
      <c r="CO5">
        <v>7.5885120079659698</v>
      </c>
      <c r="CP5">
        <v>0.24704546970470101</v>
      </c>
      <c r="CQ5">
        <v>0.399999999984473</v>
      </c>
      <c r="CR5">
        <v>6.6666666728750101E-2</v>
      </c>
      <c r="CS5">
        <v>-0.133333333457514</v>
      </c>
      <c r="CT5">
        <v>-0.33333333325570802</v>
      </c>
      <c r="CU5">
        <v>-0.133333333457514</v>
      </c>
      <c r="CV5">
        <v>6.6666666340708503E-2</v>
      </c>
      <c r="CW5">
        <v>-6.6666666728764298E-2</v>
      </c>
    </row>
    <row r="6" spans="1:101" hidden="1" x14ac:dyDescent="0.2">
      <c r="A6">
        <v>1616995734.79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2184.5333333333301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34.283824974565</v>
      </c>
      <c r="AC6">
        <v>36.105552431810203</v>
      </c>
      <c r="AD6">
        <v>36.087592313477501</v>
      </c>
      <c r="AE6">
        <v>38.056470285698502</v>
      </c>
      <c r="AF6">
        <v>73.3782180024442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84.922010398613494</v>
      </c>
      <c r="AX6">
        <v>83.9286906590104</v>
      </c>
      <c r="AY6">
        <v>87.266666666666595</v>
      </c>
      <c r="AZ6">
        <v>88.066666666666606</v>
      </c>
      <c r="BA6">
        <v>108.533333333333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786.08566476850694</v>
      </c>
      <c r="BS6">
        <v>847.63303732389602</v>
      </c>
      <c r="BT6">
        <v>845.2</v>
      </c>
      <c r="BU6">
        <v>846.26666666666597</v>
      </c>
      <c r="BV6">
        <v>941.8</v>
      </c>
      <c r="BW6">
        <v>0.114300000000184</v>
      </c>
      <c r="BX6">
        <v>0.20987333333247599</v>
      </c>
      <c r="BY6">
        <v>0</v>
      </c>
      <c r="BZ6">
        <v>7.5266154988714504</v>
      </c>
      <c r="CA6">
        <v>0.51412165304611701</v>
      </c>
      <c r="CB6">
        <v>0.46666666671323698</v>
      </c>
      <c r="CC6">
        <v>0.466666666325181</v>
      </c>
      <c r="CD6">
        <v>-0.26666666652697302</v>
      </c>
      <c r="CE6">
        <v>7.6504085170605096</v>
      </c>
      <c r="CF6">
        <v>0.18027642377217001</v>
      </c>
      <c r="CG6">
        <v>0.60000000017073696</v>
      </c>
      <c r="CH6">
        <v>0.33333333325572301</v>
      </c>
      <c r="CI6">
        <v>-0.19999999979820801</v>
      </c>
      <c r="CJ6">
        <v>7.4028224806823699</v>
      </c>
      <c r="CK6">
        <v>0.24704546970470101</v>
      </c>
      <c r="CL6">
        <v>0.46666666671323698</v>
      </c>
      <c r="CM6">
        <v>0.53333333344198697</v>
      </c>
      <c r="CN6">
        <v>-0.13333333306945799</v>
      </c>
      <c r="CO6">
        <v>7.5885120079659698</v>
      </c>
      <c r="CP6">
        <v>0.24704546970470101</v>
      </c>
      <c r="CQ6">
        <v>0.399999999984473</v>
      </c>
      <c r="CR6">
        <v>6.6666666728750101E-2</v>
      </c>
      <c r="CS6">
        <v>-0.133333333457514</v>
      </c>
      <c r="CT6">
        <v>-0.33333333325570802</v>
      </c>
      <c r="CU6">
        <v>-0.133333333457514</v>
      </c>
      <c r="CV6">
        <v>6.6666666340708503E-2</v>
      </c>
      <c r="CW6">
        <v>-6.6666666728764298E-2</v>
      </c>
    </row>
    <row r="7" spans="1:101" hidden="1" x14ac:dyDescent="0.2">
      <c r="A7">
        <v>1616995739.79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2184.5333333333301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34.283824974565</v>
      </c>
      <c r="AC7">
        <v>36.105552431810203</v>
      </c>
      <c r="AD7">
        <v>36.087592313477501</v>
      </c>
      <c r="AE7">
        <v>38.0753488191732</v>
      </c>
      <c r="AF7">
        <v>73.3782180024442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84.922010398613494</v>
      </c>
      <c r="AX7">
        <v>83.9286906590104</v>
      </c>
      <c r="AY7">
        <v>91.100159443397501</v>
      </c>
      <c r="AZ7">
        <v>91.533333333333303</v>
      </c>
      <c r="BA7">
        <v>108.533333333333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786.08566476850694</v>
      </c>
      <c r="BS7">
        <v>847.63303732389602</v>
      </c>
      <c r="BT7">
        <v>918.97376431366797</v>
      </c>
      <c r="BU7">
        <v>846</v>
      </c>
      <c r="BV7">
        <v>941.8</v>
      </c>
      <c r="BW7">
        <v>0.114300000000184</v>
      </c>
      <c r="BX7">
        <v>0.20987333333247599</v>
      </c>
      <c r="BY7">
        <v>0</v>
      </c>
      <c r="BZ7">
        <v>7.5266154988714504</v>
      </c>
      <c r="CA7">
        <v>0.51412165304611701</v>
      </c>
      <c r="CB7">
        <v>-8.2040875492913496</v>
      </c>
      <c r="CC7">
        <v>1.60000000032596</v>
      </c>
      <c r="CD7">
        <v>-0.26666666652697302</v>
      </c>
      <c r="CE7">
        <v>7.6504085170605096</v>
      </c>
      <c r="CF7">
        <v>0.18027642377217001</v>
      </c>
      <c r="CG7">
        <v>-8.20408754886952</v>
      </c>
      <c r="CH7">
        <v>1.46666666686844</v>
      </c>
      <c r="CI7">
        <v>-0.19999999979820801</v>
      </c>
      <c r="CJ7">
        <v>7.4028224806823699</v>
      </c>
      <c r="CK7">
        <v>0.24704546970470101</v>
      </c>
      <c r="CL7">
        <v>-8.2765618205705707</v>
      </c>
      <c r="CM7">
        <v>6.0666666664959097</v>
      </c>
      <c r="CN7">
        <v>-0.13333333306945799</v>
      </c>
      <c r="CO7">
        <v>7.5885120079659698</v>
      </c>
      <c r="CP7">
        <v>0.24704546970470101</v>
      </c>
      <c r="CQ7">
        <v>-8.3490360922716391</v>
      </c>
      <c r="CR7">
        <v>1.9999999999223801</v>
      </c>
      <c r="CS7">
        <v>-0.133333333457514</v>
      </c>
      <c r="CT7">
        <v>-0.33333333325570802</v>
      </c>
      <c r="CU7">
        <v>-0.133333333457514</v>
      </c>
      <c r="CV7">
        <v>6.6666666340708503E-2</v>
      </c>
      <c r="CW7">
        <v>-6.6666666728764298E-2</v>
      </c>
    </row>
    <row r="8" spans="1:101" hidden="1" x14ac:dyDescent="0.2">
      <c r="A8">
        <v>1616995744.79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34.283824974565</v>
      </c>
      <c r="AC8">
        <v>36.105552431810203</v>
      </c>
      <c r="AD8">
        <v>36.087592313477501</v>
      </c>
      <c r="AE8">
        <v>38.0753488191732</v>
      </c>
      <c r="AF8">
        <v>73.3782180024442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100.533333333333</v>
      </c>
      <c r="AX8">
        <v>83.9286906590104</v>
      </c>
      <c r="AY8">
        <v>91.100159443397501</v>
      </c>
      <c r="AZ8">
        <v>91.533333333333303</v>
      </c>
      <c r="BA8">
        <v>105.06666666666599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1031.06666666666</v>
      </c>
      <c r="BS8">
        <v>847.63303732389602</v>
      </c>
      <c r="BT8">
        <v>918.97376431366797</v>
      </c>
      <c r="BU8">
        <v>846</v>
      </c>
      <c r="BV8">
        <v>944.26666666666597</v>
      </c>
      <c r="BW8">
        <v>0.20709333333343199</v>
      </c>
      <c r="BX8">
        <v>1.1453333333975E-2</v>
      </c>
      <c r="BY8">
        <v>0</v>
      </c>
      <c r="BZ8">
        <v>0.399999999984473</v>
      </c>
      <c r="CA8">
        <v>0.51412165304611701</v>
      </c>
      <c r="CB8">
        <v>-8.2040875492913496</v>
      </c>
      <c r="CC8">
        <v>1.60000000032596</v>
      </c>
      <c r="CD8">
        <v>0.59999999978269603</v>
      </c>
      <c r="CE8">
        <v>0.59999999978269603</v>
      </c>
      <c r="CF8">
        <v>0.18027642377217001</v>
      </c>
      <c r="CG8">
        <v>-8.20408754886952</v>
      </c>
      <c r="CH8">
        <v>1.46666666686844</v>
      </c>
      <c r="CI8">
        <v>0.66666666651144602</v>
      </c>
      <c r="CJ8">
        <v>0.399999999984473</v>
      </c>
      <c r="CK8">
        <v>0.24704546970470101</v>
      </c>
      <c r="CL8">
        <v>-8.2765618205705707</v>
      </c>
      <c r="CM8">
        <v>6.0666666664959097</v>
      </c>
      <c r="CN8">
        <v>0.79999999996895998</v>
      </c>
      <c r="CO8">
        <v>0.33333333325572301</v>
      </c>
      <c r="CP8">
        <v>0.24704546970470101</v>
      </c>
      <c r="CQ8">
        <v>-8.3490360922716391</v>
      </c>
      <c r="CR8">
        <v>1.9999999999223801</v>
      </c>
      <c r="CS8">
        <v>0.73333333324020999</v>
      </c>
      <c r="CT8">
        <v>0.53333333344198697</v>
      </c>
      <c r="CU8">
        <v>1.0666666664959099</v>
      </c>
      <c r="CV8">
        <v>0.60000000017073696</v>
      </c>
      <c r="CW8">
        <v>0.59999999978269603</v>
      </c>
    </row>
    <row r="9" spans="1:101" hidden="1" x14ac:dyDescent="0.2">
      <c r="A9">
        <v>1616995749.79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34.283824974565</v>
      </c>
      <c r="AC9">
        <v>36.105552431810203</v>
      </c>
      <c r="AD9">
        <v>36.087592313477501</v>
      </c>
      <c r="AE9">
        <v>38.0753488191732</v>
      </c>
      <c r="AF9">
        <v>73.3782180024442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100.533333333333</v>
      </c>
      <c r="AX9">
        <v>82.880098887515402</v>
      </c>
      <c r="AY9">
        <v>91.100159443397501</v>
      </c>
      <c r="AZ9">
        <v>91.533333333333303</v>
      </c>
      <c r="BA9">
        <v>105.06666666666599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1031.06666666666</v>
      </c>
      <c r="BS9">
        <v>791.10012360939402</v>
      </c>
      <c r="BT9">
        <v>918.97376431366797</v>
      </c>
      <c r="BU9">
        <v>846</v>
      </c>
      <c r="BV9">
        <v>944.26666666666597</v>
      </c>
      <c r="BW9">
        <v>0.20709333333343199</v>
      </c>
      <c r="BX9">
        <v>1.1453333333975E-2</v>
      </c>
      <c r="BY9">
        <v>0</v>
      </c>
      <c r="BZ9">
        <v>0.399999999984473</v>
      </c>
      <c r="CA9">
        <v>7.7255871446661502</v>
      </c>
      <c r="CB9">
        <v>-8.2040875492913496</v>
      </c>
      <c r="CC9">
        <v>1.60000000032596</v>
      </c>
      <c r="CD9">
        <v>0.59999999978269603</v>
      </c>
      <c r="CE9">
        <v>0.59999999978269603</v>
      </c>
      <c r="CF9">
        <v>7.7873918418806998</v>
      </c>
      <c r="CG9">
        <v>-8.20408754886952</v>
      </c>
      <c r="CH9">
        <v>1.46666666686844</v>
      </c>
      <c r="CI9">
        <v>0.66666666651144602</v>
      </c>
      <c r="CJ9">
        <v>0.399999999984473</v>
      </c>
      <c r="CK9">
        <v>7.6637824474516201</v>
      </c>
      <c r="CL9">
        <v>-8.2765618205705707</v>
      </c>
      <c r="CM9">
        <v>6.0666666664959097</v>
      </c>
      <c r="CN9">
        <v>0.79999999996895998</v>
      </c>
      <c r="CO9">
        <v>0.33333333325572301</v>
      </c>
      <c r="CP9">
        <v>7.7873918418806998</v>
      </c>
      <c r="CQ9">
        <v>-8.3490360922716391</v>
      </c>
      <c r="CR9">
        <v>1.9999999999223801</v>
      </c>
      <c r="CS9">
        <v>0.73333333324020999</v>
      </c>
      <c r="CT9">
        <v>0.53333333344198697</v>
      </c>
      <c r="CU9">
        <v>1.0666666664959099</v>
      </c>
      <c r="CV9">
        <v>0.60000000017073696</v>
      </c>
      <c r="CW9">
        <v>0.59999999978269603</v>
      </c>
    </row>
    <row r="10" spans="1:101" hidden="1" x14ac:dyDescent="0.2">
      <c r="A10">
        <v>1616995754.79</v>
      </c>
      <c r="B10">
        <v>0</v>
      </c>
      <c r="C10">
        <v>0</v>
      </c>
      <c r="D10">
        <v>2184.5333333333301</v>
      </c>
      <c r="E10">
        <v>4915.2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2184.5333333333301</v>
      </c>
      <c r="M10">
        <v>4915.2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34.283824974565</v>
      </c>
      <c r="AC10">
        <v>36.105552431810203</v>
      </c>
      <c r="AD10">
        <v>36.087388221223698</v>
      </c>
      <c r="AE10">
        <v>38.081777725167299</v>
      </c>
      <c r="AF10">
        <v>73.3782180024442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100.533333333333</v>
      </c>
      <c r="AX10">
        <v>82.880098887515402</v>
      </c>
      <c r="AY10">
        <v>94.3333333333333</v>
      </c>
      <c r="AZ10">
        <v>120.86666666666601</v>
      </c>
      <c r="BA10">
        <v>105.06666666666599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1031.06666666666</v>
      </c>
      <c r="BS10">
        <v>791.10012360939402</v>
      </c>
      <c r="BT10">
        <v>856.73333333333301</v>
      </c>
      <c r="BU10">
        <v>886</v>
      </c>
      <c r="BV10">
        <v>944.26666666666597</v>
      </c>
      <c r="BW10">
        <v>0.20709333333343199</v>
      </c>
      <c r="BX10">
        <v>1.1453333333975E-2</v>
      </c>
      <c r="BY10">
        <v>0</v>
      </c>
      <c r="BZ10">
        <v>0.399999999984473</v>
      </c>
      <c r="CA10">
        <v>7.7255871446661502</v>
      </c>
      <c r="CB10">
        <v>0.60000000017073696</v>
      </c>
      <c r="CC10">
        <v>0.66666666651144602</v>
      </c>
      <c r="CD10">
        <v>0.59999999978269603</v>
      </c>
      <c r="CE10">
        <v>0.59999999978269603</v>
      </c>
      <c r="CF10">
        <v>7.7873918418806998</v>
      </c>
      <c r="CG10">
        <v>0.46666666671323698</v>
      </c>
      <c r="CH10">
        <v>0.399999999984473</v>
      </c>
      <c r="CI10">
        <v>0.66666666651144602</v>
      </c>
      <c r="CJ10">
        <v>0.399999999984473</v>
      </c>
      <c r="CK10">
        <v>7.6637824474516201</v>
      </c>
      <c r="CL10">
        <v>0.399999999984473</v>
      </c>
      <c r="CM10">
        <v>0.399999999984473</v>
      </c>
      <c r="CN10">
        <v>0.79999999996895998</v>
      </c>
      <c r="CO10">
        <v>0.33333333325572301</v>
      </c>
      <c r="CP10">
        <v>7.7873918418806998</v>
      </c>
      <c r="CQ10">
        <v>0.46666666671323698</v>
      </c>
      <c r="CR10">
        <v>0.53333333344198697</v>
      </c>
      <c r="CS10">
        <v>0.73333333324020999</v>
      </c>
      <c r="CT10">
        <v>0.53333333344198697</v>
      </c>
      <c r="CU10">
        <v>1.0666666664959099</v>
      </c>
      <c r="CV10">
        <v>0.60000000017073696</v>
      </c>
      <c r="CW10">
        <v>0.59999999978269603</v>
      </c>
    </row>
    <row r="11" spans="1:101" hidden="1" x14ac:dyDescent="0.2">
      <c r="A11">
        <v>1616995759.79</v>
      </c>
      <c r="B11">
        <v>0</v>
      </c>
      <c r="C11">
        <v>0</v>
      </c>
      <c r="D11">
        <v>2184.5333333333301</v>
      </c>
      <c r="E11">
        <v>4915.2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2184.5333333333301</v>
      </c>
      <c r="M11">
        <v>4915.2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34.283824974565</v>
      </c>
      <c r="AC11">
        <v>36.105552431810203</v>
      </c>
      <c r="AD11">
        <v>36.087388221223698</v>
      </c>
      <c r="AE11">
        <v>38.081777725167299</v>
      </c>
      <c r="AF11">
        <v>73.3782180024442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90.266666666666595</v>
      </c>
      <c r="AX11">
        <v>82.880098887515402</v>
      </c>
      <c r="AY11">
        <v>94.3333333333333</v>
      </c>
      <c r="AZ11">
        <v>120.86666666666601</v>
      </c>
      <c r="BA11">
        <v>116.133333333333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851</v>
      </c>
      <c r="BS11">
        <v>791.10012360939402</v>
      </c>
      <c r="BT11">
        <v>856.73333333333301</v>
      </c>
      <c r="BU11">
        <v>886</v>
      </c>
      <c r="BV11">
        <v>944</v>
      </c>
      <c r="BW11">
        <v>0.120539999999588</v>
      </c>
      <c r="BX11">
        <v>0.28126000000005003</v>
      </c>
      <c r="BY11">
        <v>0</v>
      </c>
      <c r="BZ11">
        <v>0.46666666671323698</v>
      </c>
      <c r="CA11">
        <v>7.7255871446661502</v>
      </c>
      <c r="CB11">
        <v>0.60000000017073696</v>
      </c>
      <c r="CC11">
        <v>0.66666666651144602</v>
      </c>
      <c r="CD11">
        <v>-0.13333333306945799</v>
      </c>
      <c r="CE11">
        <v>0.33333333325572301</v>
      </c>
      <c r="CF11">
        <v>7.7873918418806998</v>
      </c>
      <c r="CG11">
        <v>0.46666666671323698</v>
      </c>
      <c r="CH11">
        <v>0.399999999984473</v>
      </c>
      <c r="CI11">
        <v>-6.6666666728764298E-2</v>
      </c>
      <c r="CJ11">
        <v>0.53333333344198697</v>
      </c>
      <c r="CK11">
        <v>7.6637824474516201</v>
      </c>
      <c r="CL11">
        <v>0.399999999984473</v>
      </c>
      <c r="CM11">
        <v>0.399999999984473</v>
      </c>
      <c r="CN11">
        <v>-0.133333333457514</v>
      </c>
      <c r="CO11">
        <v>0.26666666691501401</v>
      </c>
      <c r="CP11">
        <v>7.7873918418806998</v>
      </c>
      <c r="CQ11">
        <v>0.46666666671323698</v>
      </c>
      <c r="CR11">
        <v>0.53333333344198697</v>
      </c>
      <c r="CS11">
        <v>-0.19999999979820801</v>
      </c>
      <c r="CT11">
        <v>-0.200000000186278</v>
      </c>
      <c r="CU11">
        <v>0.20000000018626399</v>
      </c>
      <c r="CV11">
        <v>-0.19999999979820801</v>
      </c>
      <c r="CW11">
        <v>-0.13333333306945799</v>
      </c>
    </row>
    <row r="12" spans="1:101" hidden="1" x14ac:dyDescent="0.2">
      <c r="A12">
        <v>1616995764.79</v>
      </c>
      <c r="B12">
        <v>0</v>
      </c>
      <c r="C12">
        <v>0</v>
      </c>
      <c r="D12">
        <v>2184.5333333333301</v>
      </c>
      <c r="E12">
        <v>4915.2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2184.5333333333301</v>
      </c>
      <c r="M12">
        <v>4915.2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34.283824974565</v>
      </c>
      <c r="AC12">
        <v>36.105552431810203</v>
      </c>
      <c r="AD12">
        <v>36.087388221223698</v>
      </c>
      <c r="AE12">
        <v>38.081777725167299</v>
      </c>
      <c r="AF12">
        <v>73.3782180024442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90.266666666666595</v>
      </c>
      <c r="AX12">
        <v>86.866666666666603</v>
      </c>
      <c r="AY12">
        <v>94.3333333333333</v>
      </c>
      <c r="AZ12">
        <v>120.86666666666601</v>
      </c>
      <c r="BA12">
        <v>116.133333333333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851</v>
      </c>
      <c r="BS12">
        <v>850.73333333333301</v>
      </c>
      <c r="BT12">
        <v>856.73333333333301</v>
      </c>
      <c r="BU12">
        <v>886</v>
      </c>
      <c r="BV12">
        <v>944</v>
      </c>
      <c r="BW12">
        <v>0.120539999999588</v>
      </c>
      <c r="BX12">
        <v>0.28126000000005003</v>
      </c>
      <c r="BY12">
        <v>0</v>
      </c>
      <c r="BZ12">
        <v>0.46666666671323698</v>
      </c>
      <c r="CA12">
        <v>0.60000000017073696</v>
      </c>
      <c r="CB12">
        <v>0.60000000017073696</v>
      </c>
      <c r="CC12">
        <v>0.66666666651144602</v>
      </c>
      <c r="CD12">
        <v>-0.13333333306945799</v>
      </c>
      <c r="CE12">
        <v>0.33333333325572301</v>
      </c>
      <c r="CF12">
        <v>0.466666666325181</v>
      </c>
      <c r="CG12">
        <v>0.46666666671323698</v>
      </c>
      <c r="CH12">
        <v>0.399999999984473</v>
      </c>
      <c r="CI12">
        <v>-6.6666666728764298E-2</v>
      </c>
      <c r="CJ12">
        <v>0.53333333344198697</v>
      </c>
      <c r="CK12">
        <v>0.333333333643764</v>
      </c>
      <c r="CL12">
        <v>0.399999999984473</v>
      </c>
      <c r="CM12">
        <v>0.399999999984473</v>
      </c>
      <c r="CN12">
        <v>-0.133333333457514</v>
      </c>
      <c r="CO12">
        <v>0.26666666691501401</v>
      </c>
      <c r="CP12">
        <v>0.53333333305393105</v>
      </c>
      <c r="CQ12">
        <v>0.46666666671323698</v>
      </c>
      <c r="CR12">
        <v>0.53333333344198697</v>
      </c>
      <c r="CS12">
        <v>-0.19999999979820801</v>
      </c>
      <c r="CT12">
        <v>-0.200000000186278</v>
      </c>
      <c r="CU12">
        <v>0.20000000018626399</v>
      </c>
      <c r="CV12">
        <v>-0.19999999979820801</v>
      </c>
      <c r="CW12">
        <v>-0.13333333306945799</v>
      </c>
    </row>
    <row r="13" spans="1:101" hidden="1" x14ac:dyDescent="0.2">
      <c r="A13">
        <v>1616995769.79</v>
      </c>
      <c r="B13">
        <v>0</v>
      </c>
      <c r="C13">
        <v>0</v>
      </c>
      <c r="D13">
        <v>2528.0829527218798</v>
      </c>
      <c r="E13">
        <v>2076.9286490402001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2528.0829527218798</v>
      </c>
      <c r="M13">
        <v>2076.9286490402001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34.283824974565</v>
      </c>
      <c r="AC13">
        <v>36.105552431810203</v>
      </c>
      <c r="AD13">
        <v>36.087388221223698</v>
      </c>
      <c r="AE13">
        <v>38.081777725167299</v>
      </c>
      <c r="AF13">
        <v>73.3782180024442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90.266666666666595</v>
      </c>
      <c r="AX13">
        <v>86.866666666666603</v>
      </c>
      <c r="AY13">
        <v>82.2737933588445</v>
      </c>
      <c r="AZ13">
        <v>91.923216226004996</v>
      </c>
      <c r="BA13">
        <v>116.133333333333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851</v>
      </c>
      <c r="BS13">
        <v>850.73333333333301</v>
      </c>
      <c r="BT13">
        <v>783.48352055301802</v>
      </c>
      <c r="BU13">
        <v>919.73922491850703</v>
      </c>
      <c r="BV13">
        <v>944</v>
      </c>
      <c r="BW13">
        <v>0.120539999999588</v>
      </c>
      <c r="BX13">
        <v>0.28126000000005003</v>
      </c>
      <c r="BY13">
        <v>0</v>
      </c>
      <c r="BZ13">
        <v>0.46666666671323698</v>
      </c>
      <c r="CA13">
        <v>0.60000000017073696</v>
      </c>
      <c r="CB13">
        <v>7.9126033823990802</v>
      </c>
      <c r="CC13">
        <v>-7.8594712061859502</v>
      </c>
      <c r="CD13">
        <v>-0.13333333306945799</v>
      </c>
      <c r="CE13">
        <v>0.33333333325572301</v>
      </c>
      <c r="CF13">
        <v>0.466666666325181</v>
      </c>
      <c r="CG13">
        <v>8.1594864831214906</v>
      </c>
      <c r="CH13">
        <v>-8.0767837742985193</v>
      </c>
      <c r="CI13">
        <v>-6.6666666728764298E-2</v>
      </c>
      <c r="CJ13">
        <v>0.53333333344198697</v>
      </c>
      <c r="CK13">
        <v>0.333333333643764</v>
      </c>
      <c r="CL13">
        <v>8.0360449325806496</v>
      </c>
      <c r="CM13">
        <v>-8.36653386427197</v>
      </c>
      <c r="CN13">
        <v>-0.133333333457514</v>
      </c>
      <c r="CO13">
        <v>0.26666666691501401</v>
      </c>
      <c r="CP13">
        <v>0.53333333305393105</v>
      </c>
      <c r="CQ13">
        <v>7.9126033823990802</v>
      </c>
      <c r="CR13">
        <v>-8.3665338646936203</v>
      </c>
      <c r="CS13">
        <v>-0.19999999979820801</v>
      </c>
      <c r="CT13">
        <v>-0.200000000186278</v>
      </c>
      <c r="CU13">
        <v>0.20000000018626399</v>
      </c>
      <c r="CV13">
        <v>-0.19999999979820801</v>
      </c>
      <c r="CW13">
        <v>-0.13333333306945799</v>
      </c>
    </row>
    <row r="14" spans="1:101" hidden="1" x14ac:dyDescent="0.2">
      <c r="A14">
        <v>1616995774.79</v>
      </c>
      <c r="B14">
        <v>0</v>
      </c>
      <c r="C14">
        <v>0</v>
      </c>
      <c r="D14">
        <v>2528.0829527218798</v>
      </c>
      <c r="E14">
        <v>2076.9286490402001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2528.0829527218798</v>
      </c>
      <c r="M14">
        <v>2076.9286490402001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34.283824974565</v>
      </c>
      <c r="AC14">
        <v>36.105552431810203</v>
      </c>
      <c r="AD14">
        <v>36.087388221223698</v>
      </c>
      <c r="AE14">
        <v>38.081777725167299</v>
      </c>
      <c r="AF14">
        <v>73.3782180024442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84.533333333333303</v>
      </c>
      <c r="AX14">
        <v>86.866666666666603</v>
      </c>
      <c r="AY14">
        <v>82.2737933588445</v>
      </c>
      <c r="AZ14">
        <v>91.923216226004996</v>
      </c>
      <c r="BA14">
        <v>112.769966661835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848</v>
      </c>
      <c r="BS14">
        <v>850.73333333333301</v>
      </c>
      <c r="BT14">
        <v>783.48352055301802</v>
      </c>
      <c r="BU14">
        <v>919.73922491850703</v>
      </c>
      <c r="BV14">
        <v>1017.68372227859</v>
      </c>
      <c r="BW14">
        <v>0.25549354979073202</v>
      </c>
      <c r="BX14">
        <v>0.11182780113004701</v>
      </c>
      <c r="BY14">
        <v>0</v>
      </c>
      <c r="BZ14">
        <v>0.59999999978269603</v>
      </c>
      <c r="CA14">
        <v>0.60000000017073696</v>
      </c>
      <c r="CB14">
        <v>7.9126033823990802</v>
      </c>
      <c r="CC14">
        <v>-7.8594712061859502</v>
      </c>
      <c r="CD14">
        <v>-8.20408754886952</v>
      </c>
      <c r="CE14">
        <v>0.53333333344198697</v>
      </c>
      <c r="CF14">
        <v>0.466666666325181</v>
      </c>
      <c r="CG14">
        <v>8.1594864831214906</v>
      </c>
      <c r="CH14">
        <v>-8.0767837742985193</v>
      </c>
      <c r="CI14">
        <v>-8.20408754886952</v>
      </c>
      <c r="CJ14">
        <v>0.79999999996895998</v>
      </c>
      <c r="CK14">
        <v>0.333333333643764</v>
      </c>
      <c r="CL14">
        <v>8.0360449325806496</v>
      </c>
      <c r="CM14">
        <v>-8.36653386427197</v>
      </c>
      <c r="CN14">
        <v>-7.9141904624870802</v>
      </c>
      <c r="CO14">
        <v>0.53333333305393105</v>
      </c>
      <c r="CP14">
        <v>0.53333333305393105</v>
      </c>
      <c r="CQ14">
        <v>7.9126033823990802</v>
      </c>
      <c r="CR14">
        <v>-8.3665338646936203</v>
      </c>
      <c r="CS14">
        <v>-8.0591390058892305</v>
      </c>
      <c r="CT14">
        <v>-7.4793448327025596</v>
      </c>
      <c r="CU14">
        <v>-7.9866647341881603</v>
      </c>
      <c r="CV14">
        <v>-8.0591390058892305</v>
      </c>
      <c r="CW14">
        <v>-8.0591390058892305</v>
      </c>
    </row>
    <row r="15" spans="1:101" hidden="1" x14ac:dyDescent="0.2">
      <c r="A15">
        <v>1616995779.79</v>
      </c>
      <c r="B15">
        <v>0</v>
      </c>
      <c r="C15">
        <v>0</v>
      </c>
      <c r="D15">
        <v>2528.0829527218798</v>
      </c>
      <c r="E15">
        <v>2076.9286490402001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2528.0829527218798</v>
      </c>
      <c r="M15">
        <v>2076.9286490402001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34.283824974565</v>
      </c>
      <c r="AC15">
        <v>36.105552431810203</v>
      </c>
      <c r="AD15">
        <v>36.087388221223698</v>
      </c>
      <c r="AE15">
        <v>38.081777725167299</v>
      </c>
      <c r="AF15">
        <v>73.3782180024442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84.533333333333303</v>
      </c>
      <c r="AX15">
        <v>84.6</v>
      </c>
      <c r="AY15">
        <v>82.2737933588445</v>
      </c>
      <c r="AZ15">
        <v>91.923216226004996</v>
      </c>
      <c r="BA15">
        <v>112.769966661835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848</v>
      </c>
      <c r="BS15">
        <v>846.2</v>
      </c>
      <c r="BT15">
        <v>783.48352055301802</v>
      </c>
      <c r="BU15">
        <v>919.73922491850703</v>
      </c>
      <c r="BV15">
        <v>1017.68372227859</v>
      </c>
      <c r="BW15">
        <v>0.25549354979073202</v>
      </c>
      <c r="BX15">
        <v>0.11182780113004701</v>
      </c>
      <c r="BY15">
        <v>0</v>
      </c>
      <c r="BZ15">
        <v>0.59999999978269603</v>
      </c>
      <c r="CA15">
        <v>0.53333333305393105</v>
      </c>
      <c r="CB15">
        <v>7.9126033823990802</v>
      </c>
      <c r="CC15">
        <v>-7.8594712061859502</v>
      </c>
      <c r="CD15">
        <v>-8.20408754886952</v>
      </c>
      <c r="CE15">
        <v>0.53333333344198697</v>
      </c>
      <c r="CF15">
        <v>0.66666666689950205</v>
      </c>
      <c r="CG15">
        <v>8.1594864831214906</v>
      </c>
      <c r="CH15">
        <v>-8.0767837742985193</v>
      </c>
      <c r="CI15">
        <v>-8.20408754886952</v>
      </c>
      <c r="CJ15">
        <v>0.79999999996895998</v>
      </c>
      <c r="CK15">
        <v>0.79999999996895998</v>
      </c>
      <c r="CL15">
        <v>8.0360449325806496</v>
      </c>
      <c r="CM15">
        <v>-8.36653386427197</v>
      </c>
      <c r="CN15">
        <v>-7.9141904624870802</v>
      </c>
      <c r="CO15">
        <v>0.53333333305393105</v>
      </c>
      <c r="CP15">
        <v>0.60000000017073696</v>
      </c>
      <c r="CQ15">
        <v>7.9126033823990802</v>
      </c>
      <c r="CR15">
        <v>-8.3665338646936203</v>
      </c>
      <c r="CS15">
        <v>-8.0591390058892305</v>
      </c>
      <c r="CT15">
        <v>-7.4793448327025596</v>
      </c>
      <c r="CU15">
        <v>-7.9866647341881603</v>
      </c>
      <c r="CV15">
        <v>-8.0591390058892305</v>
      </c>
      <c r="CW15">
        <v>-8.0591390058892305</v>
      </c>
    </row>
    <row r="16" spans="1:101" hidden="1" x14ac:dyDescent="0.2">
      <c r="A16">
        <v>1616995784.79</v>
      </c>
      <c r="B16">
        <v>0</v>
      </c>
      <c r="C16">
        <v>0</v>
      </c>
      <c r="D16">
        <v>0</v>
      </c>
      <c r="E16">
        <v>4805.4337758567399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4805.4337758567399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34.283824974565</v>
      </c>
      <c r="AC16">
        <v>36.105552431810203</v>
      </c>
      <c r="AD16">
        <v>36.093817127217797</v>
      </c>
      <c r="AE16">
        <v>38.081777725167299</v>
      </c>
      <c r="AF16">
        <v>73.3782180024442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84.533333333333303</v>
      </c>
      <c r="AX16">
        <v>84.6</v>
      </c>
      <c r="AY16">
        <v>91.245644599303105</v>
      </c>
      <c r="AZ16">
        <v>77.616548317381898</v>
      </c>
      <c r="BA16">
        <v>112.769966661835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848</v>
      </c>
      <c r="BS16">
        <v>846.2</v>
      </c>
      <c r="BT16">
        <v>921.82055749128904</v>
      </c>
      <c r="BU16">
        <v>784.00740969435003</v>
      </c>
      <c r="BV16">
        <v>1017.68372227859</v>
      </c>
      <c r="BW16">
        <v>0.25549354979073202</v>
      </c>
      <c r="BX16">
        <v>0.11182780113004701</v>
      </c>
      <c r="BY16">
        <v>0</v>
      </c>
      <c r="BZ16">
        <v>0.59999999978269603</v>
      </c>
      <c r="CA16">
        <v>0.53333333305393105</v>
      </c>
      <c r="CB16">
        <v>-8.3768873402512796</v>
      </c>
      <c r="CC16">
        <v>8.0580426056562509</v>
      </c>
      <c r="CD16">
        <v>-8.20408754886952</v>
      </c>
      <c r="CE16">
        <v>0.53333333344198697</v>
      </c>
      <c r="CF16">
        <v>0.66666666689950205</v>
      </c>
      <c r="CG16">
        <v>-8.4494773519332806</v>
      </c>
      <c r="CH16">
        <v>8.1197900586313203</v>
      </c>
      <c r="CI16">
        <v>-8.20408754886952</v>
      </c>
      <c r="CJ16">
        <v>0.79999999996895998</v>
      </c>
      <c r="CK16">
        <v>0.79999999996895998</v>
      </c>
      <c r="CL16">
        <v>-8.1591173056277704</v>
      </c>
      <c r="CM16">
        <v>7.8110527937559597</v>
      </c>
      <c r="CN16">
        <v>-7.9141904624870802</v>
      </c>
      <c r="CO16">
        <v>0.53333333305393105</v>
      </c>
      <c r="CP16">
        <v>0.60000000017073696</v>
      </c>
      <c r="CQ16">
        <v>-8.4494773519332806</v>
      </c>
      <c r="CR16">
        <v>7.8728002470904501</v>
      </c>
      <c r="CS16">
        <v>-8.0591390058892305</v>
      </c>
      <c r="CT16">
        <v>-7.4793448327025596</v>
      </c>
      <c r="CU16">
        <v>-7.9866647341881603</v>
      </c>
      <c r="CV16">
        <v>-8.0591390058892305</v>
      </c>
      <c r="CW16">
        <v>-8.0591390058892305</v>
      </c>
    </row>
    <row r="17" spans="1:101" hidden="1" x14ac:dyDescent="0.2">
      <c r="A17">
        <v>1616995789.79</v>
      </c>
      <c r="B17">
        <v>0</v>
      </c>
      <c r="C17">
        <v>0</v>
      </c>
      <c r="D17">
        <v>0</v>
      </c>
      <c r="E17">
        <v>4805.4337758567399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4805.4337758567399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34.283824974565</v>
      </c>
      <c r="AC17">
        <v>36.105552431810203</v>
      </c>
      <c r="AD17">
        <v>36.093817127217797</v>
      </c>
      <c r="AE17">
        <v>38.081777725167299</v>
      </c>
      <c r="AF17">
        <v>73.3781199010254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84.533333333333303</v>
      </c>
      <c r="AX17">
        <v>84.6</v>
      </c>
      <c r="AY17">
        <v>91.245644599303105</v>
      </c>
      <c r="AZ17">
        <v>77.616548317381898</v>
      </c>
      <c r="BA17">
        <v>97.271941735588101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847.06666666666604</v>
      </c>
      <c r="BS17">
        <v>846.2</v>
      </c>
      <c r="BT17">
        <v>921.82055749128904</v>
      </c>
      <c r="BU17">
        <v>784.00740969435003</v>
      </c>
      <c r="BV17">
        <v>873.22552771262701</v>
      </c>
      <c r="BW17">
        <v>0.135859770398125</v>
      </c>
      <c r="BX17">
        <v>0.13340328354523801</v>
      </c>
      <c r="BY17">
        <v>0</v>
      </c>
      <c r="BZ17">
        <v>0.33333333325572301</v>
      </c>
      <c r="CA17">
        <v>0.53333333305393105</v>
      </c>
      <c r="CB17">
        <v>-8.3768873402512796</v>
      </c>
      <c r="CC17">
        <v>8.0580426056562509</v>
      </c>
      <c r="CD17">
        <v>7.2953956300541503</v>
      </c>
      <c r="CE17">
        <v>0.33333333325572301</v>
      </c>
      <c r="CF17">
        <v>0.66666666689950205</v>
      </c>
      <c r="CG17">
        <v>-8.4494773519332806</v>
      </c>
      <c r="CH17">
        <v>8.1197900586313203</v>
      </c>
      <c r="CI17">
        <v>7.4188371805949904</v>
      </c>
      <c r="CJ17">
        <v>0.26666666652697302</v>
      </c>
      <c r="CK17">
        <v>0.79999999996895998</v>
      </c>
      <c r="CL17">
        <v>-8.1591173056277704</v>
      </c>
      <c r="CM17">
        <v>7.8110527937559597</v>
      </c>
      <c r="CN17">
        <v>7.4805579558654198</v>
      </c>
      <c r="CO17">
        <v>0.46666666671323698</v>
      </c>
      <c r="CP17">
        <v>0.60000000017073696</v>
      </c>
      <c r="CQ17">
        <v>-8.4494773519332806</v>
      </c>
      <c r="CR17">
        <v>7.8728002470904501</v>
      </c>
      <c r="CS17">
        <v>7.2953956304134202</v>
      </c>
      <c r="CT17">
        <v>7.2953956304134202</v>
      </c>
      <c r="CU17">
        <v>7.4805579558654198</v>
      </c>
      <c r="CV17">
        <v>7.4805579558654198</v>
      </c>
      <c r="CW17">
        <v>7.6657202816766699</v>
      </c>
    </row>
    <row r="18" spans="1:101" hidden="1" x14ac:dyDescent="0.2">
      <c r="A18">
        <v>1616995794.79</v>
      </c>
      <c r="B18">
        <v>0</v>
      </c>
      <c r="C18">
        <v>0</v>
      </c>
      <c r="D18">
        <v>0</v>
      </c>
      <c r="E18">
        <v>4805.4337758567399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4805.4337758567399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34.283824974565</v>
      </c>
      <c r="AC18">
        <v>36.105552431810203</v>
      </c>
      <c r="AD18">
        <v>36.093817127217797</v>
      </c>
      <c r="AE18">
        <v>38.081777725167299</v>
      </c>
      <c r="AF18">
        <v>73.3781199010254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84.533333333333303</v>
      </c>
      <c r="AX18">
        <v>87.8</v>
      </c>
      <c r="AY18">
        <v>91.245644599303105</v>
      </c>
      <c r="AZ18">
        <v>77.616548317381898</v>
      </c>
      <c r="BA18">
        <v>97.271941735588101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847.06666666666604</v>
      </c>
      <c r="BS18">
        <v>851.93333333333305</v>
      </c>
      <c r="BT18">
        <v>921.82055749128904</v>
      </c>
      <c r="BU18">
        <v>784.00740969435003</v>
      </c>
      <c r="BV18">
        <v>873.22552771262701</v>
      </c>
      <c r="BW18">
        <v>0.135859770398125</v>
      </c>
      <c r="BX18">
        <v>0.13340328354523801</v>
      </c>
      <c r="BY18">
        <v>0</v>
      </c>
      <c r="BZ18">
        <v>0.33333333325572301</v>
      </c>
      <c r="CA18">
        <v>0.399999999984473</v>
      </c>
      <c r="CB18">
        <v>-8.3768873402512796</v>
      </c>
      <c r="CC18">
        <v>8.0580426056562509</v>
      </c>
      <c r="CD18">
        <v>7.2953956300541503</v>
      </c>
      <c r="CE18">
        <v>0.33333333325572301</v>
      </c>
      <c r="CF18">
        <v>0.46666666671323698</v>
      </c>
      <c r="CG18">
        <v>-8.4494773519332806</v>
      </c>
      <c r="CH18">
        <v>8.1197900586313203</v>
      </c>
      <c r="CI18">
        <v>7.4188371805949904</v>
      </c>
      <c r="CJ18">
        <v>0.26666666652697302</v>
      </c>
      <c r="CK18">
        <v>0.33333333325572301</v>
      </c>
      <c r="CL18">
        <v>-8.1591173056277704</v>
      </c>
      <c r="CM18">
        <v>7.8110527937559597</v>
      </c>
      <c r="CN18">
        <v>7.4805579558654198</v>
      </c>
      <c r="CO18">
        <v>0.46666666671323698</v>
      </c>
      <c r="CP18">
        <v>0.53333333344198697</v>
      </c>
      <c r="CQ18">
        <v>-8.4494773519332806</v>
      </c>
      <c r="CR18">
        <v>7.8728002470904501</v>
      </c>
      <c r="CS18">
        <v>7.2953956304134202</v>
      </c>
      <c r="CT18">
        <v>7.2953956304134202</v>
      </c>
      <c r="CU18">
        <v>7.4805579558654198</v>
      </c>
      <c r="CV18">
        <v>7.4805579558654198</v>
      </c>
      <c r="CW18">
        <v>7.6657202816766699</v>
      </c>
    </row>
    <row r="19" spans="1:101" hidden="1" x14ac:dyDescent="0.2">
      <c r="A19">
        <v>1616995799.79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34.283824974565</v>
      </c>
      <c r="AC19">
        <v>36.105552431810203</v>
      </c>
      <c r="AD19">
        <v>36.093817127217797</v>
      </c>
      <c r="AE19">
        <v>38.082185909674799</v>
      </c>
      <c r="AF19">
        <v>73.3781199010254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84.533333333333303</v>
      </c>
      <c r="AX19">
        <v>87.8</v>
      </c>
      <c r="AY19">
        <v>88.724213899459201</v>
      </c>
      <c r="AZ19">
        <v>95.133333333333297</v>
      </c>
      <c r="BA19">
        <v>97.271941735588101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847.06666666666604</v>
      </c>
      <c r="BS19">
        <v>851.93333333333305</v>
      </c>
      <c r="BT19">
        <v>854.06235396221302</v>
      </c>
      <c r="BU19">
        <v>857.86666666666599</v>
      </c>
      <c r="BV19">
        <v>873.22552771262701</v>
      </c>
      <c r="BW19">
        <v>0.135859770398125</v>
      </c>
      <c r="BX19">
        <v>0.13340328354523801</v>
      </c>
      <c r="BY19">
        <v>0</v>
      </c>
      <c r="BZ19">
        <v>0.33333333325572301</v>
      </c>
      <c r="CA19">
        <v>0.399999999984473</v>
      </c>
      <c r="CB19">
        <v>0.327124640822333</v>
      </c>
      <c r="CC19">
        <v>0.73333333362825204</v>
      </c>
      <c r="CD19">
        <v>7.2953956300541503</v>
      </c>
      <c r="CE19">
        <v>0.33333333325572301</v>
      </c>
      <c r="CF19">
        <v>0.46666666671323698</v>
      </c>
      <c r="CG19">
        <v>0.26036451029889901</v>
      </c>
      <c r="CH19">
        <v>0.333333333643764</v>
      </c>
      <c r="CI19">
        <v>7.4188371805949904</v>
      </c>
      <c r="CJ19">
        <v>0.26666666652697302</v>
      </c>
      <c r="CK19">
        <v>0.33333333325572301</v>
      </c>
      <c r="CL19">
        <v>0.39388477212295903</v>
      </c>
      <c r="CM19">
        <v>0.333333333643764</v>
      </c>
      <c r="CN19">
        <v>7.4805579558654198</v>
      </c>
      <c r="CO19">
        <v>0.46666666671323698</v>
      </c>
      <c r="CP19">
        <v>0.53333333344198697</v>
      </c>
      <c r="CQ19">
        <v>0.327124641210915</v>
      </c>
      <c r="CR19">
        <v>0.33333333325572301</v>
      </c>
      <c r="CS19">
        <v>7.2953956304134202</v>
      </c>
      <c r="CT19">
        <v>7.2953956304134202</v>
      </c>
      <c r="CU19">
        <v>7.4805579558654198</v>
      </c>
      <c r="CV19">
        <v>7.4805579558654198</v>
      </c>
      <c r="CW19">
        <v>7.6657202816766699</v>
      </c>
    </row>
    <row r="20" spans="1:101" hidden="1" x14ac:dyDescent="0.2">
      <c r="A20">
        <v>1616995804.79</v>
      </c>
      <c r="B20">
        <v>2081.1497423241599</v>
      </c>
      <c r="C20">
        <v>3567.9442508710799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2081.1497423241599</v>
      </c>
      <c r="K20">
        <v>3567.9442508710799</v>
      </c>
      <c r="L20">
        <v>0</v>
      </c>
      <c r="M20">
        <v>0</v>
      </c>
      <c r="N20">
        <v>0</v>
      </c>
      <c r="O20">
        <v>0</v>
      </c>
      <c r="P20">
        <v>5054.5876887340301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5054.5876887340301</v>
      </c>
      <c r="Y20">
        <v>0</v>
      </c>
      <c r="Z20">
        <v>0</v>
      </c>
      <c r="AA20">
        <v>0</v>
      </c>
      <c r="AB20">
        <v>34.3217861337681</v>
      </c>
      <c r="AC20">
        <v>36.096266234263197</v>
      </c>
      <c r="AD20">
        <v>36.093817127217797</v>
      </c>
      <c r="AE20">
        <v>38.082185909674799</v>
      </c>
      <c r="AF20">
        <v>73.3781199010254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149.669739420773</v>
      </c>
      <c r="AX20">
        <v>740.708478513356</v>
      </c>
      <c r="AY20">
        <v>88.724213899459201</v>
      </c>
      <c r="AZ20">
        <v>95.133333333333297</v>
      </c>
      <c r="BA20">
        <v>122.51415299753199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1001.30652536836</v>
      </c>
      <c r="BS20">
        <v>1746.29790940766</v>
      </c>
      <c r="BT20">
        <v>854.06235396221302</v>
      </c>
      <c r="BU20">
        <v>857.86666666666599</v>
      </c>
      <c r="BV20">
        <v>1029.97532297866</v>
      </c>
      <c r="BW20">
        <v>0.248954855567046</v>
      </c>
      <c r="BX20">
        <v>0.13246479895459301</v>
      </c>
      <c r="BY20">
        <v>0</v>
      </c>
      <c r="BZ20">
        <v>-8.0060971184195306</v>
      </c>
      <c r="CA20">
        <v>-6.9976771195607297</v>
      </c>
      <c r="CB20">
        <v>0.327124640822333</v>
      </c>
      <c r="CC20">
        <v>0.73333333362825204</v>
      </c>
      <c r="CD20">
        <v>-8.3611554651837192</v>
      </c>
      <c r="CE20">
        <v>-8.2238513462610801</v>
      </c>
      <c r="CF20">
        <v>-6.6347270615732397</v>
      </c>
      <c r="CG20">
        <v>0.26036451029889901</v>
      </c>
      <c r="CH20">
        <v>0.333333333643764</v>
      </c>
      <c r="CI20">
        <v>-8.2159965159993291</v>
      </c>
      <c r="CJ20">
        <v>-8.4416055745251395</v>
      </c>
      <c r="CK20">
        <v>-6.9250871083012697</v>
      </c>
      <c r="CL20">
        <v>0.39388477212295903</v>
      </c>
      <c r="CM20">
        <v>0.333333333643764</v>
      </c>
      <c r="CN20">
        <v>-8.2159965159993291</v>
      </c>
      <c r="CO20">
        <v>-8.4416055745251395</v>
      </c>
      <c r="CP20">
        <v>-6.8524970966192598</v>
      </c>
      <c r="CQ20">
        <v>0.327124641210915</v>
      </c>
      <c r="CR20">
        <v>0.33333333325572301</v>
      </c>
      <c r="CS20">
        <v>-8.2885759910139996</v>
      </c>
      <c r="CT20">
        <v>-7.9982580926451998</v>
      </c>
      <c r="CU20">
        <v>-8.0708375672373993</v>
      </c>
      <c r="CV20">
        <v>-7.7079401946988604</v>
      </c>
      <c r="CW20">
        <v>-8.3611554656062008</v>
      </c>
    </row>
    <row r="21" spans="1:101" hidden="1" x14ac:dyDescent="0.2">
      <c r="A21">
        <v>1616995809.79</v>
      </c>
      <c r="B21">
        <v>2081.1497423241599</v>
      </c>
      <c r="C21">
        <v>3567.9442508710799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2081.1497423241599</v>
      </c>
      <c r="K21">
        <v>3567.9442508710799</v>
      </c>
      <c r="L21">
        <v>0</v>
      </c>
      <c r="M21">
        <v>0</v>
      </c>
      <c r="N21">
        <v>0</v>
      </c>
      <c r="O21">
        <v>0</v>
      </c>
      <c r="P21">
        <v>5054.5876887340301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5054.5876887340301</v>
      </c>
      <c r="Y21">
        <v>0</v>
      </c>
      <c r="Z21">
        <v>0</v>
      </c>
      <c r="AA21">
        <v>0</v>
      </c>
      <c r="AB21">
        <v>34.3217861337681</v>
      </c>
      <c r="AC21">
        <v>36.096266234263197</v>
      </c>
      <c r="AD21">
        <v>36.093817127217797</v>
      </c>
      <c r="AE21">
        <v>38.082185909674799</v>
      </c>
      <c r="AF21">
        <v>73.3781199010254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149.669739420773</v>
      </c>
      <c r="AX21">
        <v>740.708478513356</v>
      </c>
      <c r="AY21">
        <v>88.724213899459201</v>
      </c>
      <c r="AZ21">
        <v>95.133333333333297</v>
      </c>
      <c r="BA21">
        <v>122.51415299753199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1001.30652536836</v>
      </c>
      <c r="BS21">
        <v>1746.29790940766</v>
      </c>
      <c r="BT21">
        <v>854.06235396221302</v>
      </c>
      <c r="BU21">
        <v>857.86666666666599</v>
      </c>
      <c r="BV21">
        <v>1029.97532297866</v>
      </c>
      <c r="BW21">
        <v>0.248954855567046</v>
      </c>
      <c r="BX21">
        <v>0.13246479895459301</v>
      </c>
      <c r="BY21">
        <v>0</v>
      </c>
      <c r="BZ21">
        <v>-8.0060971184195306</v>
      </c>
      <c r="CA21">
        <v>-6.9976771195607297</v>
      </c>
      <c r="CB21">
        <v>0.327124640822333</v>
      </c>
      <c r="CC21">
        <v>0.73333333362825204</v>
      </c>
      <c r="CD21">
        <v>-8.3611554651837192</v>
      </c>
      <c r="CE21">
        <v>-8.2238513462610801</v>
      </c>
      <c r="CF21">
        <v>-6.6347270615732397</v>
      </c>
      <c r="CG21">
        <v>0.26036451029889901</v>
      </c>
      <c r="CH21">
        <v>0.333333333643764</v>
      </c>
      <c r="CI21">
        <v>-8.2159965159993291</v>
      </c>
      <c r="CJ21">
        <v>-8.4416055745251395</v>
      </c>
      <c r="CK21">
        <v>-6.9250871083012697</v>
      </c>
      <c r="CL21">
        <v>0.39388477212295903</v>
      </c>
      <c r="CM21">
        <v>0.333333333643764</v>
      </c>
      <c r="CN21">
        <v>-8.2159965159993291</v>
      </c>
      <c r="CO21">
        <v>-8.4416055745251395</v>
      </c>
      <c r="CP21">
        <v>-6.8524970966192598</v>
      </c>
      <c r="CQ21">
        <v>0.327124641210915</v>
      </c>
      <c r="CR21">
        <v>0.33333333325572301</v>
      </c>
      <c r="CS21">
        <v>-8.2885759910139996</v>
      </c>
      <c r="CT21">
        <v>-7.9982580926451998</v>
      </c>
      <c r="CU21">
        <v>-8.0708375672373993</v>
      </c>
      <c r="CV21">
        <v>-7.7079401946988604</v>
      </c>
      <c r="CW21">
        <v>-8.3611554656062008</v>
      </c>
    </row>
    <row r="22" spans="1:101" hidden="1" x14ac:dyDescent="0.2">
      <c r="A22">
        <v>1616995814.79</v>
      </c>
      <c r="B22">
        <v>2081.1497423241599</v>
      </c>
      <c r="C22">
        <v>3567.9442508710799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2081.1497423241599</v>
      </c>
      <c r="K22">
        <v>3567.9442508710799</v>
      </c>
      <c r="L22">
        <v>0</v>
      </c>
      <c r="M22">
        <v>0</v>
      </c>
      <c r="N22">
        <v>0</v>
      </c>
      <c r="O22">
        <v>0</v>
      </c>
      <c r="P22">
        <v>5054.5876887340301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5054.5876887340301</v>
      </c>
      <c r="Y22">
        <v>0</v>
      </c>
      <c r="Z22">
        <v>0</v>
      </c>
      <c r="AA22">
        <v>0</v>
      </c>
      <c r="AB22">
        <v>34.3217861337681</v>
      </c>
      <c r="AC22">
        <v>36.096266234263197</v>
      </c>
      <c r="AD22">
        <v>36.093817127217797</v>
      </c>
      <c r="AE22">
        <v>38.082390001928601</v>
      </c>
      <c r="AF22">
        <v>73.3781199010254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149.669739420773</v>
      </c>
      <c r="AX22">
        <v>740.708478513356</v>
      </c>
      <c r="AY22">
        <v>84.518313327177594</v>
      </c>
      <c r="AZ22">
        <v>87.617247146077204</v>
      </c>
      <c r="BA22">
        <v>122.51415299753199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1001.30652536836</v>
      </c>
      <c r="BS22">
        <v>1746.29790940766</v>
      </c>
      <c r="BT22">
        <v>781.40966451215695</v>
      </c>
      <c r="BU22">
        <v>922.63506144114001</v>
      </c>
      <c r="BV22">
        <v>1029.97532297866</v>
      </c>
      <c r="BW22">
        <v>0.248954855567046</v>
      </c>
      <c r="BX22">
        <v>0.13246479895459301</v>
      </c>
      <c r="BY22">
        <v>0</v>
      </c>
      <c r="BZ22">
        <v>-8.0060971184195306</v>
      </c>
      <c r="CA22">
        <v>-6.9976771195607297</v>
      </c>
      <c r="CB22">
        <v>7.7870113882340899</v>
      </c>
      <c r="CC22">
        <v>-8.4854213629165205</v>
      </c>
      <c r="CD22">
        <v>-8.3611554651837192</v>
      </c>
      <c r="CE22">
        <v>-8.2238513462610801</v>
      </c>
      <c r="CF22">
        <v>-6.6347270615732397</v>
      </c>
      <c r="CG22">
        <v>7.84856879021073</v>
      </c>
      <c r="CH22">
        <v>-8.7035555879563802</v>
      </c>
      <c r="CI22">
        <v>-8.2159965159993291</v>
      </c>
      <c r="CJ22">
        <v>-8.4416055745251395</v>
      </c>
      <c r="CK22">
        <v>-6.9250871083012697</v>
      </c>
      <c r="CL22">
        <v>7.5407817792525798</v>
      </c>
      <c r="CM22">
        <v>-8.5581327709809898</v>
      </c>
      <c r="CN22">
        <v>-8.2159965159993291</v>
      </c>
      <c r="CO22">
        <v>-8.4416055745251395</v>
      </c>
      <c r="CP22">
        <v>-6.8524970966192598</v>
      </c>
      <c r="CQ22">
        <v>7.6023391812292198</v>
      </c>
      <c r="CR22">
        <v>-8.4127099540055692</v>
      </c>
      <c r="CS22">
        <v>-8.2885759910139996</v>
      </c>
      <c r="CT22">
        <v>-7.9982580926451998</v>
      </c>
      <c r="CU22">
        <v>-8.0708375672373993</v>
      </c>
      <c r="CV22">
        <v>-7.7079401946988604</v>
      </c>
      <c r="CW22">
        <v>-8.3611554656062008</v>
      </c>
    </row>
    <row r="23" spans="1:101" hidden="1" x14ac:dyDescent="0.2">
      <c r="A23">
        <v>1616995819.79</v>
      </c>
      <c r="B23">
        <v>0</v>
      </c>
      <c r="C23">
        <v>3567.9442508710799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3567.9442508710799</v>
      </c>
      <c r="L23">
        <v>0</v>
      </c>
      <c r="M23">
        <v>0</v>
      </c>
      <c r="N23">
        <v>0</v>
      </c>
      <c r="O23">
        <v>0</v>
      </c>
      <c r="P23">
        <v>5054.5876887340301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5054.5876887340301</v>
      </c>
      <c r="Y23">
        <v>0</v>
      </c>
      <c r="Z23">
        <v>0</v>
      </c>
      <c r="AA23">
        <v>0</v>
      </c>
      <c r="AB23">
        <v>34.3217861337681</v>
      </c>
      <c r="AC23">
        <v>36.096266234263197</v>
      </c>
      <c r="AD23">
        <v>36.093817127217797</v>
      </c>
      <c r="AE23">
        <v>38.082390001928601</v>
      </c>
      <c r="AF23">
        <v>73.375029706335795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87.3455759599332</v>
      </c>
      <c r="AX23">
        <v>740.708478513356</v>
      </c>
      <c r="AY23">
        <v>84.518313327177594</v>
      </c>
      <c r="AZ23">
        <v>87.617247146077204</v>
      </c>
      <c r="BA23">
        <v>104.795956108987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848.81469115191896</v>
      </c>
      <c r="BS23">
        <v>1746.29790940766</v>
      </c>
      <c r="BT23">
        <v>781.40966451215695</v>
      </c>
      <c r="BU23">
        <v>922.63506144114001</v>
      </c>
      <c r="BV23">
        <v>866.292688940944</v>
      </c>
      <c r="BW23">
        <v>0.17470718776941699</v>
      </c>
      <c r="BX23">
        <v>0.136715571446514</v>
      </c>
      <c r="BY23">
        <v>0</v>
      </c>
      <c r="BZ23">
        <v>0.43405676143980498</v>
      </c>
      <c r="CA23">
        <v>-6.9976771195607297</v>
      </c>
      <c r="CB23">
        <v>7.7870113882340899</v>
      </c>
      <c r="CC23">
        <v>-8.4854213629165205</v>
      </c>
      <c r="CD23">
        <v>8.3343607446964398</v>
      </c>
      <c r="CE23">
        <v>0.16694490810256399</v>
      </c>
      <c r="CF23">
        <v>-6.6347270615732397</v>
      </c>
      <c r="CG23">
        <v>7.84856879021073</v>
      </c>
      <c r="CH23">
        <v>-8.7035555879563802</v>
      </c>
      <c r="CI23">
        <v>8.3343607446964398</v>
      </c>
      <c r="CJ23">
        <v>0.10016694515694199</v>
      </c>
      <c r="CK23">
        <v>-6.9250871083012697</v>
      </c>
      <c r="CL23">
        <v>7.5407817792525798</v>
      </c>
      <c r="CM23">
        <v>-8.5581327709809898</v>
      </c>
      <c r="CN23">
        <v>8.2727160645749205</v>
      </c>
      <c r="CO23">
        <v>0.300500834771185</v>
      </c>
      <c r="CP23">
        <v>-6.8524970966192598</v>
      </c>
      <c r="CQ23">
        <v>7.6023391812292198</v>
      </c>
      <c r="CR23">
        <v>-8.4127099540055692</v>
      </c>
      <c r="CS23">
        <v>8.3343607446964398</v>
      </c>
      <c r="CT23">
        <v>8.3343607446964398</v>
      </c>
      <c r="CU23">
        <v>8.7042288250667603</v>
      </c>
      <c r="CV23">
        <v>8.3960054248179699</v>
      </c>
      <c r="CW23">
        <v>8.2727160645749205</v>
      </c>
    </row>
    <row r="24" spans="1:101" hidden="1" x14ac:dyDescent="0.2">
      <c r="A24">
        <v>1616995824.79</v>
      </c>
      <c r="B24">
        <v>0</v>
      </c>
      <c r="C24">
        <v>1514.7928994082799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1514.7928994082799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34.3217861337681</v>
      </c>
      <c r="AC24">
        <v>36.096266234263197</v>
      </c>
      <c r="AD24">
        <v>36.093817127217797</v>
      </c>
      <c r="AE24">
        <v>38.082390001928601</v>
      </c>
      <c r="AF24">
        <v>73.375029706335795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87.3455759599332</v>
      </c>
      <c r="AX24">
        <v>513.37524654832305</v>
      </c>
      <c r="AY24">
        <v>84.518313327177594</v>
      </c>
      <c r="AZ24">
        <v>87.617247146077204</v>
      </c>
      <c r="BA24">
        <v>104.795956108987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848.81469115191896</v>
      </c>
      <c r="BS24">
        <v>1198.6563116370801</v>
      </c>
      <c r="BT24">
        <v>781.40966451215695</v>
      </c>
      <c r="BU24">
        <v>922.63506144114001</v>
      </c>
      <c r="BV24">
        <v>866.292688940944</v>
      </c>
      <c r="BW24">
        <v>0.17470718776941699</v>
      </c>
      <c r="BX24">
        <v>0.136715571446514</v>
      </c>
      <c r="BY24">
        <v>0</v>
      </c>
      <c r="BZ24">
        <v>0.43405676143980498</v>
      </c>
      <c r="CA24">
        <v>8.5922090732366101</v>
      </c>
      <c r="CB24">
        <v>7.7870113882340899</v>
      </c>
      <c r="CC24">
        <v>-8.4854213629165205</v>
      </c>
      <c r="CD24">
        <v>8.3343607446964398</v>
      </c>
      <c r="CE24">
        <v>0.16694490810256399</v>
      </c>
      <c r="CF24">
        <v>8.0374753449093301</v>
      </c>
      <c r="CG24">
        <v>7.84856879021073</v>
      </c>
      <c r="CH24">
        <v>-8.7035555879563802</v>
      </c>
      <c r="CI24">
        <v>8.3343607446964398</v>
      </c>
      <c r="CJ24">
        <v>0.10016694515694199</v>
      </c>
      <c r="CK24">
        <v>8.0374753452680991</v>
      </c>
      <c r="CL24">
        <v>7.5407817792525798</v>
      </c>
      <c r="CM24">
        <v>-8.5581327709809898</v>
      </c>
      <c r="CN24">
        <v>8.2727160645749205</v>
      </c>
      <c r="CO24">
        <v>0.300500834771185</v>
      </c>
      <c r="CP24">
        <v>7.8525641024923303</v>
      </c>
      <c r="CQ24">
        <v>7.6023391812292198</v>
      </c>
      <c r="CR24">
        <v>-8.4127099540055692</v>
      </c>
      <c r="CS24">
        <v>8.3343607446964398</v>
      </c>
      <c r="CT24">
        <v>8.3343607446964398</v>
      </c>
      <c r="CU24">
        <v>8.7042288250667603</v>
      </c>
      <c r="CV24">
        <v>8.3960054248179699</v>
      </c>
      <c r="CW24">
        <v>8.2727160645749205</v>
      </c>
    </row>
    <row r="25" spans="1:101" hidden="1" x14ac:dyDescent="0.2">
      <c r="A25">
        <v>1616995829.79</v>
      </c>
      <c r="B25">
        <v>0</v>
      </c>
      <c r="C25">
        <v>1514.7928994082799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1514.7928994082799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34.3217861337681</v>
      </c>
      <c r="AC25">
        <v>36.096266234263197</v>
      </c>
      <c r="AD25">
        <v>36.093817127217797</v>
      </c>
      <c r="AE25">
        <v>38.082185909674799</v>
      </c>
      <c r="AF25">
        <v>73.375029706335795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87.3455759599332</v>
      </c>
      <c r="AX25">
        <v>513.37524654832305</v>
      </c>
      <c r="AY25">
        <v>95.133333333333297</v>
      </c>
      <c r="AZ25">
        <v>92.214209401709397</v>
      </c>
      <c r="BA25">
        <v>104.795956108987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848.81469115191896</v>
      </c>
      <c r="BS25">
        <v>1198.6563116370801</v>
      </c>
      <c r="BT25">
        <v>856.4</v>
      </c>
      <c r="BU25">
        <v>853.96634615384596</v>
      </c>
      <c r="BV25">
        <v>866.292688940944</v>
      </c>
      <c r="BW25">
        <v>0.17470718776941699</v>
      </c>
      <c r="BX25">
        <v>0.136715571446514</v>
      </c>
      <c r="BY25">
        <v>0</v>
      </c>
      <c r="BZ25">
        <v>0.43405676143980498</v>
      </c>
      <c r="CA25">
        <v>8.5922090732366101</v>
      </c>
      <c r="CB25">
        <v>1.0666666668839699</v>
      </c>
      <c r="CC25">
        <v>0.50747863271183702</v>
      </c>
      <c r="CD25">
        <v>8.3343607446964398</v>
      </c>
      <c r="CE25">
        <v>0.16694490810256399</v>
      </c>
      <c r="CF25">
        <v>8.0374753449093301</v>
      </c>
      <c r="CG25">
        <v>1.0000000001552201</v>
      </c>
      <c r="CH25">
        <v>0.44070512798747002</v>
      </c>
      <c r="CI25">
        <v>8.3343607446964398</v>
      </c>
      <c r="CJ25">
        <v>0.10016694515694199</v>
      </c>
      <c r="CK25">
        <v>8.0374753452680991</v>
      </c>
      <c r="CL25">
        <v>0.93333333303840504</v>
      </c>
      <c r="CM25">
        <v>0.240384615369066</v>
      </c>
      <c r="CN25">
        <v>8.2727160645749205</v>
      </c>
      <c r="CO25">
        <v>0.300500834771185</v>
      </c>
      <c r="CP25">
        <v>7.8525641024923303</v>
      </c>
      <c r="CQ25">
        <v>0.66666666651144602</v>
      </c>
      <c r="CR25">
        <v>0.17361111103338001</v>
      </c>
      <c r="CS25">
        <v>8.3343607446964398</v>
      </c>
      <c r="CT25">
        <v>8.3343607446964398</v>
      </c>
      <c r="CU25">
        <v>8.7042288250667603</v>
      </c>
      <c r="CV25">
        <v>8.3960054248179699</v>
      </c>
      <c r="CW25">
        <v>8.2727160645749205</v>
      </c>
    </row>
    <row r="26" spans="1:101" hidden="1" x14ac:dyDescent="0.2">
      <c r="A26">
        <v>1616995834.79</v>
      </c>
      <c r="B26">
        <v>2773.0182176267799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2773.0182176267799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34.3217861337681</v>
      </c>
      <c r="AC26">
        <v>36.108919953997599</v>
      </c>
      <c r="AD26">
        <v>36.093817127217797</v>
      </c>
      <c r="AE26">
        <v>38.082185909674799</v>
      </c>
      <c r="AF26">
        <v>73.375029706335795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80.994583948793604</v>
      </c>
      <c r="AX26">
        <v>154.22089725877899</v>
      </c>
      <c r="AY26">
        <v>95.133333333333297</v>
      </c>
      <c r="AZ26">
        <v>92.214209401709397</v>
      </c>
      <c r="BA26">
        <v>128.126817917393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794.06696208764095</v>
      </c>
      <c r="BS26">
        <v>1363.33890787464</v>
      </c>
      <c r="BT26">
        <v>856.4</v>
      </c>
      <c r="BU26">
        <v>853.96634615384596</v>
      </c>
      <c r="BV26">
        <v>1037.4490983129699</v>
      </c>
      <c r="BW26">
        <v>0.17045520651576501</v>
      </c>
      <c r="BX26">
        <v>0.10090168702721</v>
      </c>
      <c r="BY26">
        <v>0</v>
      </c>
      <c r="BZ26">
        <v>8.2348596751945493</v>
      </c>
      <c r="CA26">
        <v>-8.3399985459411106</v>
      </c>
      <c r="CB26">
        <v>1.0666666668839699</v>
      </c>
      <c r="CC26">
        <v>0.50747863271183702</v>
      </c>
      <c r="CD26">
        <v>-9.3659104133017195</v>
      </c>
      <c r="CE26">
        <v>8.1733136387019805</v>
      </c>
      <c r="CF26">
        <v>-8.7035555875331401</v>
      </c>
      <c r="CG26">
        <v>1.0000000001552201</v>
      </c>
      <c r="CH26">
        <v>0.44070512798747002</v>
      </c>
      <c r="CI26">
        <v>-9.5113438045205907</v>
      </c>
      <c r="CJ26">
        <v>7.8040374197465496</v>
      </c>
      <c r="CK26">
        <v>-8.4127099540055692</v>
      </c>
      <c r="CL26">
        <v>0.93333333303840504</v>
      </c>
      <c r="CM26">
        <v>0.240384615369066</v>
      </c>
      <c r="CN26">
        <v>-9.1477603258384992</v>
      </c>
      <c r="CO26">
        <v>8.2348596751945493</v>
      </c>
      <c r="CP26">
        <v>-7.2493274194721096</v>
      </c>
      <c r="CQ26">
        <v>0.66666666651144602</v>
      </c>
      <c r="CR26">
        <v>0.17361111103338001</v>
      </c>
      <c r="CS26">
        <v>-9.4386271086995208</v>
      </c>
      <c r="CT26">
        <v>-9.3659104133017195</v>
      </c>
      <c r="CU26">
        <v>-9.4386271086995208</v>
      </c>
      <c r="CV26">
        <v>-9.4386271086995208</v>
      </c>
      <c r="CW26">
        <v>-9.5840604999183796</v>
      </c>
    </row>
    <row r="27" spans="1:101" hidden="1" x14ac:dyDescent="0.2">
      <c r="A27">
        <v>1616995839.79</v>
      </c>
      <c r="B27">
        <v>2773.0182176267799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2773.0182176267799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34.3217861337681</v>
      </c>
      <c r="AC27">
        <v>36.108919953997599</v>
      </c>
      <c r="AD27">
        <v>36.093817127217797</v>
      </c>
      <c r="AE27">
        <v>38.082185909674799</v>
      </c>
      <c r="AF27">
        <v>73.375029706335795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80.994583948793604</v>
      </c>
      <c r="AX27">
        <v>154.22089725877899</v>
      </c>
      <c r="AY27">
        <v>95.133333333333297</v>
      </c>
      <c r="AZ27">
        <v>92.214209401709397</v>
      </c>
      <c r="BA27">
        <v>128.126817917393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794.06696208764095</v>
      </c>
      <c r="BS27">
        <v>1363.33890787464</v>
      </c>
      <c r="BT27">
        <v>856.4</v>
      </c>
      <c r="BU27">
        <v>853.96634615384596</v>
      </c>
      <c r="BV27">
        <v>1037.4490983129699</v>
      </c>
      <c r="BW27">
        <v>0.17045520651576501</v>
      </c>
      <c r="BX27">
        <v>0.10090168702721</v>
      </c>
      <c r="BY27">
        <v>0</v>
      </c>
      <c r="BZ27">
        <v>8.2348596751945493</v>
      </c>
      <c r="CA27">
        <v>-8.3399985459411106</v>
      </c>
      <c r="CB27">
        <v>1.0666666668839699</v>
      </c>
      <c r="CC27">
        <v>0.50747863271183702</v>
      </c>
      <c r="CD27">
        <v>-9.3659104133017195</v>
      </c>
      <c r="CE27">
        <v>8.1733136387019805</v>
      </c>
      <c r="CF27">
        <v>-8.7035555875331401</v>
      </c>
      <c r="CG27">
        <v>1.0000000001552201</v>
      </c>
      <c r="CH27">
        <v>0.44070512798747002</v>
      </c>
      <c r="CI27">
        <v>-9.5113438045205907</v>
      </c>
      <c r="CJ27">
        <v>7.8040374197465496</v>
      </c>
      <c r="CK27">
        <v>-8.4127099540055692</v>
      </c>
      <c r="CL27">
        <v>0.93333333303840504</v>
      </c>
      <c r="CM27">
        <v>0.240384615369066</v>
      </c>
      <c r="CN27">
        <v>-9.1477603258384992</v>
      </c>
      <c r="CO27">
        <v>8.2348596751945493</v>
      </c>
      <c r="CP27">
        <v>-7.2493274194721096</v>
      </c>
      <c r="CQ27">
        <v>0.66666666651144602</v>
      </c>
      <c r="CR27">
        <v>0.17361111103338001</v>
      </c>
      <c r="CS27">
        <v>-9.4386271086995208</v>
      </c>
      <c r="CT27">
        <v>-9.3659104133017195</v>
      </c>
      <c r="CU27">
        <v>-9.4386271086995208</v>
      </c>
      <c r="CV27">
        <v>-9.4386271086995208</v>
      </c>
      <c r="CW27">
        <v>-9.5840604999183796</v>
      </c>
    </row>
    <row r="28" spans="1:101" hidden="1" x14ac:dyDescent="0.2">
      <c r="A28">
        <v>1616995844.79</v>
      </c>
      <c r="B28">
        <v>2773.0182176267799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2773.0182176267799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34.3217861337681</v>
      </c>
      <c r="AC28">
        <v>36.108919953997599</v>
      </c>
      <c r="AD28">
        <v>36.093817127217797</v>
      </c>
      <c r="AE28">
        <v>38.082185909674799</v>
      </c>
      <c r="AF28">
        <v>73.375029706335795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80.994583948793604</v>
      </c>
      <c r="AX28">
        <v>154.22089725877899</v>
      </c>
      <c r="AY28">
        <v>88.066666666666606</v>
      </c>
      <c r="AZ28">
        <v>81.187388605494405</v>
      </c>
      <c r="BA28">
        <v>128.126817917393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794.06696208764095</v>
      </c>
      <c r="BS28">
        <v>1363.33890787464</v>
      </c>
      <c r="BT28">
        <v>845.53333333333296</v>
      </c>
      <c r="BU28">
        <v>781.14436727920804</v>
      </c>
      <c r="BV28">
        <v>1037.4490983129699</v>
      </c>
      <c r="BW28">
        <v>0.17045520651576501</v>
      </c>
      <c r="BX28">
        <v>0.10090168702721</v>
      </c>
      <c r="BY28">
        <v>0</v>
      </c>
      <c r="BZ28">
        <v>8.2348596751945493</v>
      </c>
      <c r="CA28">
        <v>-8.3399985459411106</v>
      </c>
      <c r="CB28">
        <v>0.59999999978269603</v>
      </c>
      <c r="CC28">
        <v>8.3031159733040294</v>
      </c>
      <c r="CD28">
        <v>-9.3659104133017195</v>
      </c>
      <c r="CE28">
        <v>8.1733136387019805</v>
      </c>
      <c r="CF28">
        <v>-8.7035555875331401</v>
      </c>
      <c r="CG28">
        <v>0.46666666671323698</v>
      </c>
      <c r="CH28">
        <v>8.1801978980866004</v>
      </c>
      <c r="CI28">
        <v>-9.5113438045205907</v>
      </c>
      <c r="CJ28">
        <v>7.8040374197465496</v>
      </c>
      <c r="CK28">
        <v>-8.4127099540055692</v>
      </c>
      <c r="CL28">
        <v>0.46666666671323698</v>
      </c>
      <c r="CM28">
        <v>8.1187388604778992</v>
      </c>
      <c r="CN28">
        <v>-9.1477603258384992</v>
      </c>
      <c r="CO28">
        <v>8.2348596751945493</v>
      </c>
      <c r="CP28">
        <v>-7.2493274194721096</v>
      </c>
      <c r="CQ28">
        <v>0.26666666691501401</v>
      </c>
      <c r="CR28">
        <v>8.2416569356953104</v>
      </c>
      <c r="CS28">
        <v>-9.4386271086995208</v>
      </c>
      <c r="CT28">
        <v>-9.3659104133017195</v>
      </c>
      <c r="CU28">
        <v>-9.4386271086995208</v>
      </c>
      <c r="CV28">
        <v>-9.4386271086995208</v>
      </c>
      <c r="CW28">
        <v>-9.5840604999183796</v>
      </c>
    </row>
    <row r="29" spans="1:101" hidden="1" x14ac:dyDescent="0.2">
      <c r="A29">
        <v>1616995849.79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34.321990226021903</v>
      </c>
      <c r="AC29">
        <v>36.108919953997599</v>
      </c>
      <c r="AD29">
        <v>36.093817127217797</v>
      </c>
      <c r="AE29">
        <v>38.082185909674799</v>
      </c>
      <c r="AF29">
        <v>73.375029706335795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83.733333333333306</v>
      </c>
      <c r="AX29">
        <v>154.22089725877899</v>
      </c>
      <c r="AY29">
        <v>88.066666666666606</v>
      </c>
      <c r="AZ29">
        <v>81.187388605494405</v>
      </c>
      <c r="BA29">
        <v>97.242737567700601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846.86666666666599</v>
      </c>
      <c r="BS29">
        <v>1363.33890787464</v>
      </c>
      <c r="BT29">
        <v>845.53333333333296</v>
      </c>
      <c r="BU29">
        <v>781.14436727920804</v>
      </c>
      <c r="BV29">
        <v>863.42934515017203</v>
      </c>
      <c r="BW29">
        <v>0.185087395371835</v>
      </c>
      <c r="BX29">
        <v>0.17114721811945999</v>
      </c>
      <c r="BY29">
        <v>0</v>
      </c>
      <c r="BZ29">
        <v>0.33333333325572301</v>
      </c>
      <c r="CA29">
        <v>-8.3399985459411106</v>
      </c>
      <c r="CB29">
        <v>0.59999999978269603</v>
      </c>
      <c r="CC29">
        <v>8.3031159733040294</v>
      </c>
      <c r="CD29">
        <v>8.2964057116871395</v>
      </c>
      <c r="CE29">
        <v>0.53333333344198697</v>
      </c>
      <c r="CF29">
        <v>-8.7035555875331401</v>
      </c>
      <c r="CG29">
        <v>0.46666666671323698</v>
      </c>
      <c r="CH29">
        <v>8.1801978980866004</v>
      </c>
      <c r="CI29">
        <v>8.1117676022094205</v>
      </c>
      <c r="CJ29">
        <v>0.399999999984473</v>
      </c>
      <c r="CK29">
        <v>-8.4127099540055692</v>
      </c>
      <c r="CL29">
        <v>0.46666666671323698</v>
      </c>
      <c r="CM29">
        <v>8.1187388604778992</v>
      </c>
      <c r="CN29">
        <v>8.1733136387019805</v>
      </c>
      <c r="CO29">
        <v>0.46666666671323698</v>
      </c>
      <c r="CP29">
        <v>-7.2493274194721096</v>
      </c>
      <c r="CQ29">
        <v>0.26666666691501401</v>
      </c>
      <c r="CR29">
        <v>8.2416569356953104</v>
      </c>
      <c r="CS29">
        <v>8.4810438208065992</v>
      </c>
      <c r="CT29">
        <v>8.2348596751945493</v>
      </c>
      <c r="CU29">
        <v>8.2348596751945493</v>
      </c>
      <c r="CV29">
        <v>8.2348596748363097</v>
      </c>
      <c r="CW29">
        <v>8.1117676018511702</v>
      </c>
    </row>
    <row r="30" spans="1:101" hidden="1" x14ac:dyDescent="0.2">
      <c r="A30">
        <v>1616995854.79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34.321990226021903</v>
      </c>
      <c r="AC30">
        <v>36.108919953997599</v>
      </c>
      <c r="AD30">
        <v>36.093817127217797</v>
      </c>
      <c r="AE30">
        <v>38.082185909674799</v>
      </c>
      <c r="AF30">
        <v>73.375029706335795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83.733333333333306</v>
      </c>
      <c r="AX30">
        <v>78.106727395826894</v>
      </c>
      <c r="AY30">
        <v>88.066666666666606</v>
      </c>
      <c r="AZ30">
        <v>81.187388605494405</v>
      </c>
      <c r="BA30">
        <v>97.242737567700601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846.86666666666599</v>
      </c>
      <c r="BS30">
        <v>781.68277220409902</v>
      </c>
      <c r="BT30">
        <v>845.53333333333296</v>
      </c>
      <c r="BU30">
        <v>781.14436727920804</v>
      </c>
      <c r="BV30">
        <v>863.42934515017203</v>
      </c>
      <c r="BW30">
        <v>0.185087395371835</v>
      </c>
      <c r="BX30">
        <v>0.17114721811945999</v>
      </c>
      <c r="BY30">
        <v>0</v>
      </c>
      <c r="BZ30">
        <v>0.33333333325572301</v>
      </c>
      <c r="CA30">
        <v>8.0445620729837604</v>
      </c>
      <c r="CB30">
        <v>0.59999999978269603</v>
      </c>
      <c r="CC30">
        <v>8.3031159733040294</v>
      </c>
      <c r="CD30">
        <v>8.2964057116871395</v>
      </c>
      <c r="CE30">
        <v>0.53333333344198697</v>
      </c>
      <c r="CF30">
        <v>8.2907613711867896</v>
      </c>
      <c r="CG30">
        <v>0.46666666671323698</v>
      </c>
      <c r="CH30">
        <v>8.1801978980866004</v>
      </c>
      <c r="CI30">
        <v>8.1117676022094205</v>
      </c>
      <c r="CJ30">
        <v>0.399999999984473</v>
      </c>
      <c r="CK30">
        <v>8.1676617219061391</v>
      </c>
      <c r="CL30">
        <v>0.46666666671323698</v>
      </c>
      <c r="CM30">
        <v>8.1187388604778992</v>
      </c>
      <c r="CN30">
        <v>8.1733136387019805</v>
      </c>
      <c r="CO30">
        <v>0.46666666671323698</v>
      </c>
      <c r="CP30">
        <v>8.0445620729837604</v>
      </c>
      <c r="CQ30">
        <v>0.26666666691501401</v>
      </c>
      <c r="CR30">
        <v>8.2416569356953104</v>
      </c>
      <c r="CS30">
        <v>8.4810438208065992</v>
      </c>
      <c r="CT30">
        <v>8.2348596751945493</v>
      </c>
      <c r="CU30">
        <v>8.2348596751945493</v>
      </c>
      <c r="CV30">
        <v>8.2348596748363097</v>
      </c>
      <c r="CW30">
        <v>8.1117676018511702</v>
      </c>
    </row>
    <row r="31" spans="1:101" hidden="1" x14ac:dyDescent="0.2">
      <c r="A31">
        <v>1616995859.79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34.321990226021903</v>
      </c>
      <c r="AC31">
        <v>36.108919953997599</v>
      </c>
      <c r="AD31">
        <v>35.984423679191401</v>
      </c>
      <c r="AE31">
        <v>38.000753100416397</v>
      </c>
      <c r="AF31">
        <v>73.375029706335795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83.733333333333306</v>
      </c>
      <c r="AX31">
        <v>78.106727395826894</v>
      </c>
      <c r="AY31">
        <v>14113.6</v>
      </c>
      <c r="AZ31">
        <v>20419.733333333301</v>
      </c>
      <c r="BA31">
        <v>97.242737567700601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846.86666666666599</v>
      </c>
      <c r="BS31">
        <v>781.68277220409902</v>
      </c>
      <c r="BT31">
        <v>2769.6</v>
      </c>
      <c r="BU31">
        <v>3746.4</v>
      </c>
      <c r="BV31">
        <v>863.42934515017203</v>
      </c>
      <c r="BW31">
        <v>0.185087395371835</v>
      </c>
      <c r="BX31">
        <v>0.17114721811945999</v>
      </c>
      <c r="BY31">
        <v>0</v>
      </c>
      <c r="BZ31">
        <v>0.33333333325572301</v>
      </c>
      <c r="CA31">
        <v>8.0445620729837604</v>
      </c>
      <c r="CB31">
        <v>2.3999999999068602</v>
      </c>
      <c r="CC31">
        <v>2.9333333329608098</v>
      </c>
      <c r="CD31">
        <v>8.2964057116871395</v>
      </c>
      <c r="CE31">
        <v>0.53333333344198697</v>
      </c>
      <c r="CF31">
        <v>8.2907613711867896</v>
      </c>
      <c r="CG31">
        <v>1.46666666648039</v>
      </c>
      <c r="CH31">
        <v>6.2666666666821804</v>
      </c>
      <c r="CI31">
        <v>8.1117676022094205</v>
      </c>
      <c r="CJ31">
        <v>0.399999999984473</v>
      </c>
      <c r="CK31">
        <v>8.1676617219061391</v>
      </c>
      <c r="CL31">
        <v>4.9333333332712499</v>
      </c>
      <c r="CM31">
        <v>5</v>
      </c>
      <c r="CN31">
        <v>8.1733136387019805</v>
      </c>
      <c r="CO31">
        <v>0.46666666671323698</v>
      </c>
      <c r="CP31">
        <v>8.0445620729837604</v>
      </c>
      <c r="CQ31">
        <v>6.7333333333954197</v>
      </c>
      <c r="CR31">
        <v>2.3999999999068602</v>
      </c>
      <c r="CS31">
        <v>8.4810438208065992</v>
      </c>
      <c r="CT31">
        <v>8.2348596751945493</v>
      </c>
      <c r="CU31">
        <v>8.2348596751945493</v>
      </c>
      <c r="CV31">
        <v>8.2348596748363097</v>
      </c>
      <c r="CW31">
        <v>8.1117676018511702</v>
      </c>
    </row>
    <row r="32" spans="1:101" hidden="1" x14ac:dyDescent="0.2">
      <c r="A32">
        <v>1616995864.79</v>
      </c>
      <c r="B32">
        <v>14472.5333333333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14472.5333333333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34.257701166080999</v>
      </c>
      <c r="AC32">
        <v>36.108919953997599</v>
      </c>
      <c r="AD32">
        <v>35.984423679191401</v>
      </c>
      <c r="AE32">
        <v>38.000753100416397</v>
      </c>
      <c r="AF32">
        <v>73.375029706335795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41111.266666666597</v>
      </c>
      <c r="AX32">
        <v>78.106727395826894</v>
      </c>
      <c r="AY32">
        <v>14113.6</v>
      </c>
      <c r="AZ32">
        <v>20419.733333333301</v>
      </c>
      <c r="BA32">
        <v>108.533333333333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7012.5333333333301</v>
      </c>
      <c r="BS32">
        <v>781.68277220409902</v>
      </c>
      <c r="BT32">
        <v>2769.6</v>
      </c>
      <c r="BU32">
        <v>3746.4</v>
      </c>
      <c r="BV32">
        <v>950.26666666666597</v>
      </c>
      <c r="BW32">
        <v>0.15287999999979199</v>
      </c>
      <c r="BX32">
        <v>0.118353333333137</v>
      </c>
      <c r="BY32">
        <v>0</v>
      </c>
      <c r="BZ32">
        <v>5.1999999997981998</v>
      </c>
      <c r="CA32">
        <v>8.0445620729837604</v>
      </c>
      <c r="CB32">
        <v>2.3999999999068602</v>
      </c>
      <c r="CC32">
        <v>2.9333333329608098</v>
      </c>
      <c r="CD32">
        <v>-6.6666666728764298E-2</v>
      </c>
      <c r="CE32">
        <v>9.8666666665424803</v>
      </c>
      <c r="CF32">
        <v>8.2907613711867896</v>
      </c>
      <c r="CG32">
        <v>1.46666666648039</v>
      </c>
      <c r="CH32">
        <v>6.2666666666821804</v>
      </c>
      <c r="CI32">
        <v>-0.33333333364377798</v>
      </c>
      <c r="CJ32">
        <v>6.5333333335972101</v>
      </c>
      <c r="CK32">
        <v>8.1676617219061391</v>
      </c>
      <c r="CL32">
        <v>4.9333333332712499</v>
      </c>
      <c r="CM32">
        <v>5</v>
      </c>
      <c r="CN32">
        <v>0.13333333306945799</v>
      </c>
      <c r="CO32">
        <v>5.7999999999689402</v>
      </c>
      <c r="CP32">
        <v>8.0445620729837604</v>
      </c>
      <c r="CQ32">
        <v>6.7333333333954197</v>
      </c>
      <c r="CR32">
        <v>2.3999999999068602</v>
      </c>
      <c r="CS32">
        <v>-0.133333333457514</v>
      </c>
      <c r="CT32">
        <v>-0.200000000186278</v>
      </c>
      <c r="CU32">
        <v>-0.200000000186278</v>
      </c>
      <c r="CV32">
        <v>-0.13333333306945799</v>
      </c>
      <c r="CW32">
        <v>-0.26666666652697302</v>
      </c>
    </row>
    <row r="33" spans="1:101" hidden="1" x14ac:dyDescent="0.2">
      <c r="A33">
        <v>1616995869.79</v>
      </c>
      <c r="B33">
        <v>14472.5333333333</v>
      </c>
      <c r="C33">
        <v>73181.866666666596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14472.5333333333</v>
      </c>
      <c r="K33">
        <v>73181.866666666596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34.257701166080999</v>
      </c>
      <c r="AC33">
        <v>38.580375101153201</v>
      </c>
      <c r="AD33">
        <v>35.984423679191401</v>
      </c>
      <c r="AE33">
        <v>38.000753100416397</v>
      </c>
      <c r="AF33">
        <v>73.375029706335795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41111.266666666597</v>
      </c>
      <c r="AX33">
        <v>47982.266666666597</v>
      </c>
      <c r="AY33">
        <v>14113.6</v>
      </c>
      <c r="AZ33">
        <v>20419.733333333301</v>
      </c>
      <c r="BA33">
        <v>108.533333333333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7012.5333333333301</v>
      </c>
      <c r="BS33">
        <v>8260.5333333333292</v>
      </c>
      <c r="BT33">
        <v>2769.6</v>
      </c>
      <c r="BU33">
        <v>3746.4</v>
      </c>
      <c r="BV33">
        <v>950.26666666666597</v>
      </c>
      <c r="BW33">
        <v>0.15287999999979199</v>
      </c>
      <c r="BX33">
        <v>0.118353333333137</v>
      </c>
      <c r="BY33">
        <v>0</v>
      </c>
      <c r="BZ33">
        <v>5.1999999997981998</v>
      </c>
      <c r="CA33">
        <v>6.6666666666666696</v>
      </c>
      <c r="CB33">
        <v>2.3999999999068602</v>
      </c>
      <c r="CC33">
        <v>2.9333333329608098</v>
      </c>
      <c r="CD33">
        <v>-6.6666666728764298E-2</v>
      </c>
      <c r="CE33">
        <v>9.8666666665424803</v>
      </c>
      <c r="CF33">
        <v>12.2666666668374</v>
      </c>
      <c r="CG33">
        <v>1.46666666648039</v>
      </c>
      <c r="CH33">
        <v>6.2666666666821804</v>
      </c>
      <c r="CI33">
        <v>-0.33333333364377798</v>
      </c>
      <c r="CJ33">
        <v>6.5333333335972101</v>
      </c>
      <c r="CK33">
        <v>14.6000000000155</v>
      </c>
      <c r="CL33">
        <v>4.9333333332712499</v>
      </c>
      <c r="CM33">
        <v>5</v>
      </c>
      <c r="CN33">
        <v>0.13333333306945799</v>
      </c>
      <c r="CO33">
        <v>5.7999999999689402</v>
      </c>
      <c r="CP33">
        <v>10</v>
      </c>
      <c r="CQ33">
        <v>6.7333333333954197</v>
      </c>
      <c r="CR33">
        <v>2.3999999999068602</v>
      </c>
      <c r="CS33">
        <v>-0.133333333457514</v>
      </c>
      <c r="CT33">
        <v>-0.200000000186278</v>
      </c>
      <c r="CU33">
        <v>-0.200000000186278</v>
      </c>
      <c r="CV33">
        <v>-0.13333333306945799</v>
      </c>
      <c r="CW33">
        <v>-0.26666666652697302</v>
      </c>
    </row>
    <row r="34" spans="1:101" hidden="1" x14ac:dyDescent="0.2">
      <c r="A34">
        <v>1616995874.79</v>
      </c>
      <c r="B34">
        <v>14472.5333333333</v>
      </c>
      <c r="C34">
        <v>73181.866666666596</v>
      </c>
      <c r="D34">
        <v>222003.20000000001</v>
      </c>
      <c r="E34">
        <v>275797.33333333302</v>
      </c>
      <c r="F34">
        <v>0</v>
      </c>
      <c r="G34">
        <v>0</v>
      </c>
      <c r="H34">
        <v>0</v>
      </c>
      <c r="I34">
        <v>0</v>
      </c>
      <c r="J34">
        <v>14472.5333333333</v>
      </c>
      <c r="K34">
        <v>73181.866666666596</v>
      </c>
      <c r="L34">
        <v>222003.20000000001</v>
      </c>
      <c r="M34">
        <v>275797.33333333302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34.257701166080999</v>
      </c>
      <c r="AC34">
        <v>38.580375101153201</v>
      </c>
      <c r="AD34">
        <v>38.066266713879997</v>
      </c>
      <c r="AE34">
        <v>39.0313169358813</v>
      </c>
      <c r="AF34">
        <v>73.375029706335795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41111.266666666597</v>
      </c>
      <c r="AX34">
        <v>47982.266666666597</v>
      </c>
      <c r="AY34">
        <v>60046.0666666666</v>
      </c>
      <c r="AZ34">
        <v>53807</v>
      </c>
      <c r="BA34">
        <v>108.533333333333</v>
      </c>
      <c r="BB34">
        <v>0</v>
      </c>
      <c r="BC34">
        <v>0</v>
      </c>
      <c r="BD34">
        <v>8.6666666666666607</v>
      </c>
      <c r="BE34">
        <v>17.3333333333333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7012.5333333333301</v>
      </c>
      <c r="BS34">
        <v>8260.5333333333292</v>
      </c>
      <c r="BT34">
        <v>10561.9333333333</v>
      </c>
      <c r="BU34">
        <v>9910</v>
      </c>
      <c r="BV34">
        <v>950.26666666666597</v>
      </c>
      <c r="BW34">
        <v>0.15287999999979199</v>
      </c>
      <c r="BX34">
        <v>0.118353333333137</v>
      </c>
      <c r="BY34">
        <v>0</v>
      </c>
      <c r="BZ34">
        <v>5.1999999997981998</v>
      </c>
      <c r="CA34">
        <v>6.6666666666666696</v>
      </c>
      <c r="CB34">
        <v>15.7999999999689</v>
      </c>
      <c r="CC34">
        <v>25.800000000356999</v>
      </c>
      <c r="CD34">
        <v>-6.6666666728764298E-2</v>
      </c>
      <c r="CE34">
        <v>9.8666666665424803</v>
      </c>
      <c r="CF34">
        <v>12.2666666668374</v>
      </c>
      <c r="CG34">
        <v>12.1333333333799</v>
      </c>
      <c r="CH34">
        <v>20</v>
      </c>
      <c r="CI34">
        <v>-0.33333333364377798</v>
      </c>
      <c r="CJ34">
        <v>6.5333333335972101</v>
      </c>
      <c r="CK34">
        <v>14.6000000000155</v>
      </c>
      <c r="CL34">
        <v>25.533333333441899</v>
      </c>
      <c r="CM34">
        <v>14.5333333332867</v>
      </c>
      <c r="CN34">
        <v>0.13333333306945799</v>
      </c>
      <c r="CO34">
        <v>5.7999999999689402</v>
      </c>
      <c r="CP34">
        <v>10</v>
      </c>
      <c r="CQ34">
        <v>14.8666666665425</v>
      </c>
      <c r="CR34">
        <v>12.86666666662</v>
      </c>
      <c r="CS34">
        <v>-0.133333333457514</v>
      </c>
      <c r="CT34">
        <v>-0.200000000186278</v>
      </c>
      <c r="CU34">
        <v>-0.200000000186278</v>
      </c>
      <c r="CV34">
        <v>-0.13333333306945799</v>
      </c>
      <c r="CW34">
        <v>-0.26666666652697302</v>
      </c>
    </row>
    <row r="35" spans="1:101" hidden="1" x14ac:dyDescent="0.2">
      <c r="A35">
        <v>1616995879.79</v>
      </c>
      <c r="B35">
        <v>247398.39999999999</v>
      </c>
      <c r="C35">
        <v>73181.866666666596</v>
      </c>
      <c r="D35">
        <v>222003.20000000001</v>
      </c>
      <c r="E35">
        <v>275797.33333333302</v>
      </c>
      <c r="F35">
        <v>0</v>
      </c>
      <c r="G35">
        <v>0</v>
      </c>
      <c r="H35">
        <v>0</v>
      </c>
      <c r="I35">
        <v>0</v>
      </c>
      <c r="J35">
        <v>247398.39999999999</v>
      </c>
      <c r="K35">
        <v>73181.866666666596</v>
      </c>
      <c r="L35">
        <v>222003.20000000001</v>
      </c>
      <c r="M35">
        <v>275797.33333333302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34.127796446549702</v>
      </c>
      <c r="AC35">
        <v>38.580375101153201</v>
      </c>
      <c r="AD35">
        <v>38.066266713879997</v>
      </c>
      <c r="AE35">
        <v>39.0313169358813</v>
      </c>
      <c r="AF35">
        <v>73.375029706335795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57958.466666666602</v>
      </c>
      <c r="AX35">
        <v>47982.266666666597</v>
      </c>
      <c r="AY35">
        <v>60046.0666666666</v>
      </c>
      <c r="AZ35">
        <v>53807</v>
      </c>
      <c r="BA35">
        <v>104.933333333333</v>
      </c>
      <c r="BB35">
        <v>17.3333333333333</v>
      </c>
      <c r="BC35">
        <v>0</v>
      </c>
      <c r="BD35">
        <v>8.6666666666666607</v>
      </c>
      <c r="BE35">
        <v>17.3333333333333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11051.4</v>
      </c>
      <c r="BS35">
        <v>8260.5333333333292</v>
      </c>
      <c r="BT35">
        <v>10561.9333333333</v>
      </c>
      <c r="BU35">
        <v>9910</v>
      </c>
      <c r="BV35">
        <v>929.66666666666595</v>
      </c>
      <c r="BW35">
        <v>0.18719333333289401</v>
      </c>
      <c r="BX35">
        <v>0.12538666666690301</v>
      </c>
      <c r="BY35">
        <v>0</v>
      </c>
      <c r="BZ35">
        <v>16.066666666883901</v>
      </c>
      <c r="CA35">
        <v>6.6666666666666696</v>
      </c>
      <c r="CB35">
        <v>15.7999999999689</v>
      </c>
      <c r="CC35">
        <v>25.800000000356999</v>
      </c>
      <c r="CD35">
        <v>0.79999999996895998</v>
      </c>
      <c r="CE35">
        <v>15.1999999997982</v>
      </c>
      <c r="CF35">
        <v>12.2666666668374</v>
      </c>
      <c r="CG35">
        <v>12.1333333333799</v>
      </c>
      <c r="CH35">
        <v>20</v>
      </c>
      <c r="CI35">
        <v>0.60000000017073696</v>
      </c>
      <c r="CJ35">
        <v>17.3333333331781</v>
      </c>
      <c r="CK35">
        <v>14.6000000000155</v>
      </c>
      <c r="CL35">
        <v>25.533333333441899</v>
      </c>
      <c r="CM35">
        <v>14.5333333332867</v>
      </c>
      <c r="CN35">
        <v>0.86666666669770998</v>
      </c>
      <c r="CO35">
        <v>17.4666666666356</v>
      </c>
      <c r="CP35">
        <v>10</v>
      </c>
      <c r="CQ35">
        <v>14.8666666665425</v>
      </c>
      <c r="CR35">
        <v>12.86666666662</v>
      </c>
      <c r="CS35">
        <v>0.86666666669770998</v>
      </c>
      <c r="CT35">
        <v>0.93333333342645997</v>
      </c>
      <c r="CU35">
        <v>1.0000000001552201</v>
      </c>
      <c r="CV35">
        <v>1.1999999999534301</v>
      </c>
      <c r="CW35">
        <v>0.79999999996895998</v>
      </c>
    </row>
    <row r="36" spans="1:101" hidden="1" x14ac:dyDescent="0.2">
      <c r="A36">
        <v>1616995884.79</v>
      </c>
      <c r="B36">
        <v>247398.39999999999</v>
      </c>
      <c r="C36">
        <v>239479.46666666601</v>
      </c>
      <c r="D36">
        <v>222003.20000000001</v>
      </c>
      <c r="E36">
        <v>275797.33333333302</v>
      </c>
      <c r="F36">
        <v>0</v>
      </c>
      <c r="G36">
        <v>0</v>
      </c>
      <c r="H36">
        <v>0</v>
      </c>
      <c r="I36">
        <v>0</v>
      </c>
      <c r="J36">
        <v>247398.39999999999</v>
      </c>
      <c r="K36">
        <v>239479.46666666601</v>
      </c>
      <c r="L36">
        <v>222003.20000000001</v>
      </c>
      <c r="M36">
        <v>275797.33333333302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34.127796446549702</v>
      </c>
      <c r="AC36">
        <v>38.7799773253506</v>
      </c>
      <c r="AD36">
        <v>38.066266713879997</v>
      </c>
      <c r="AE36">
        <v>39.0313169358813</v>
      </c>
      <c r="AF36">
        <v>73.375029706335795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57958.466666666602</v>
      </c>
      <c r="AX36">
        <v>65581.933333333305</v>
      </c>
      <c r="AY36">
        <v>60046.0666666666</v>
      </c>
      <c r="AZ36">
        <v>53807</v>
      </c>
      <c r="BA36">
        <v>104.933333333333</v>
      </c>
      <c r="BB36">
        <v>17.3333333333333</v>
      </c>
      <c r="BC36">
        <v>17.3333333333333</v>
      </c>
      <c r="BD36">
        <v>8.6666666666666607</v>
      </c>
      <c r="BE36">
        <v>17.3333333333333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11051.4</v>
      </c>
      <c r="BS36">
        <v>11849.333333333299</v>
      </c>
      <c r="BT36">
        <v>10561.9333333333</v>
      </c>
      <c r="BU36">
        <v>9910</v>
      </c>
      <c r="BV36">
        <v>929.66666666666595</v>
      </c>
      <c r="BW36">
        <v>0.18719333333289401</v>
      </c>
      <c r="BX36">
        <v>0.12538666666690301</v>
      </c>
      <c r="BY36">
        <v>0</v>
      </c>
      <c r="BZ36">
        <v>16.066666666883901</v>
      </c>
      <c r="CA36">
        <v>11.0000000001552</v>
      </c>
      <c r="CB36">
        <v>15.7999999999689</v>
      </c>
      <c r="CC36">
        <v>25.800000000356999</v>
      </c>
      <c r="CD36">
        <v>0.79999999996895998</v>
      </c>
      <c r="CE36">
        <v>15.1999999997982</v>
      </c>
      <c r="CF36">
        <v>18.666666666588998</v>
      </c>
      <c r="CG36">
        <v>12.1333333333799</v>
      </c>
      <c r="CH36">
        <v>20</v>
      </c>
      <c r="CI36">
        <v>0.60000000017073696</v>
      </c>
      <c r="CJ36">
        <v>17.3333333331781</v>
      </c>
      <c r="CK36">
        <v>23.200000000263799</v>
      </c>
      <c r="CL36">
        <v>25.533333333441899</v>
      </c>
      <c r="CM36">
        <v>14.5333333332867</v>
      </c>
      <c r="CN36">
        <v>0.86666666669770998</v>
      </c>
      <c r="CO36">
        <v>17.4666666666356</v>
      </c>
      <c r="CP36">
        <v>19.4000000002173</v>
      </c>
      <c r="CQ36">
        <v>14.8666666665425</v>
      </c>
      <c r="CR36">
        <v>12.86666666662</v>
      </c>
      <c r="CS36">
        <v>0.86666666669770998</v>
      </c>
      <c r="CT36">
        <v>0.93333333342645997</v>
      </c>
      <c r="CU36">
        <v>1.0000000001552201</v>
      </c>
      <c r="CV36">
        <v>1.1999999999534301</v>
      </c>
      <c r="CW36">
        <v>0.79999999996895998</v>
      </c>
    </row>
    <row r="37" spans="1:101" hidden="1" x14ac:dyDescent="0.2">
      <c r="A37">
        <v>1616995889.79</v>
      </c>
      <c r="B37">
        <v>247398.39999999999</v>
      </c>
      <c r="C37">
        <v>239479.46666666601</v>
      </c>
      <c r="D37">
        <v>95573.333333333299</v>
      </c>
      <c r="E37">
        <v>55705.599999999999</v>
      </c>
      <c r="F37">
        <v>0</v>
      </c>
      <c r="G37">
        <v>0</v>
      </c>
      <c r="H37">
        <v>0</v>
      </c>
      <c r="I37">
        <v>0</v>
      </c>
      <c r="J37">
        <v>247398.39999999999</v>
      </c>
      <c r="K37">
        <v>239479.46666666601</v>
      </c>
      <c r="L37">
        <v>95573.333333333299</v>
      </c>
      <c r="M37">
        <v>55705.599999999999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34.127796446549702</v>
      </c>
      <c r="AC37">
        <v>38.7799773253506</v>
      </c>
      <c r="AD37">
        <v>38.970395398127799</v>
      </c>
      <c r="AE37">
        <v>39.051624115132498</v>
      </c>
      <c r="AF37">
        <v>73.375029706335795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57958.466666666602</v>
      </c>
      <c r="AX37">
        <v>65581.933333333305</v>
      </c>
      <c r="AY37">
        <v>46074.2</v>
      </c>
      <c r="AZ37">
        <v>46005.266666666597</v>
      </c>
      <c r="BA37">
        <v>104.933333333333</v>
      </c>
      <c r="BB37">
        <v>17.3333333333333</v>
      </c>
      <c r="BC37">
        <v>17.3333333333333</v>
      </c>
      <c r="BD37">
        <v>8.6666666666666607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11051.4</v>
      </c>
      <c r="BS37">
        <v>11849.333333333299</v>
      </c>
      <c r="BT37">
        <v>8373.2666666666591</v>
      </c>
      <c r="BU37">
        <v>8225.5333333333292</v>
      </c>
      <c r="BV37">
        <v>929.66666666666595</v>
      </c>
      <c r="BW37">
        <v>0.18719333333289401</v>
      </c>
      <c r="BX37">
        <v>0.12538666666690301</v>
      </c>
      <c r="BY37">
        <v>0</v>
      </c>
      <c r="BZ37">
        <v>16.066666666883901</v>
      </c>
      <c r="CA37">
        <v>11.0000000001552</v>
      </c>
      <c r="CB37">
        <v>6.6666666666666696</v>
      </c>
      <c r="CC37">
        <v>4.8666666665424803</v>
      </c>
      <c r="CD37">
        <v>0.79999999996895998</v>
      </c>
      <c r="CE37">
        <v>15.1999999997982</v>
      </c>
      <c r="CF37">
        <v>18.666666666588998</v>
      </c>
      <c r="CG37">
        <v>7.73333333316259</v>
      </c>
      <c r="CH37">
        <v>5.0666666667287599</v>
      </c>
      <c r="CI37">
        <v>0.60000000017073696</v>
      </c>
      <c r="CJ37">
        <v>17.3333333331781</v>
      </c>
      <c r="CK37">
        <v>23.200000000263799</v>
      </c>
      <c r="CL37">
        <v>7.73333333316259</v>
      </c>
      <c r="CM37">
        <v>8.0000000000776001</v>
      </c>
      <c r="CN37">
        <v>0.86666666669770998</v>
      </c>
      <c r="CO37">
        <v>17.4666666666356</v>
      </c>
      <c r="CP37">
        <v>19.4000000002173</v>
      </c>
      <c r="CQ37">
        <v>13.5999999998603</v>
      </c>
      <c r="CR37">
        <v>6.1333333336127396</v>
      </c>
      <c r="CS37">
        <v>0.86666666669770998</v>
      </c>
      <c r="CT37">
        <v>0.93333333342645997</v>
      </c>
      <c r="CU37">
        <v>1.0000000001552201</v>
      </c>
      <c r="CV37">
        <v>1.1999999999534301</v>
      </c>
      <c r="CW37">
        <v>0.79999999996895998</v>
      </c>
    </row>
    <row r="38" spans="1:101" hidden="1" x14ac:dyDescent="0.2">
      <c r="A38">
        <v>1616995894.79</v>
      </c>
      <c r="B38">
        <v>521557.33333333302</v>
      </c>
      <c r="C38">
        <v>239479.46666666601</v>
      </c>
      <c r="D38">
        <v>95573.333333333299</v>
      </c>
      <c r="E38">
        <v>55705.599999999999</v>
      </c>
      <c r="F38">
        <v>0</v>
      </c>
      <c r="G38">
        <v>0</v>
      </c>
      <c r="H38">
        <v>0</v>
      </c>
      <c r="I38">
        <v>0</v>
      </c>
      <c r="J38">
        <v>521557.33333333302</v>
      </c>
      <c r="K38">
        <v>239479.46666666601</v>
      </c>
      <c r="L38">
        <v>95573.333333333299</v>
      </c>
      <c r="M38">
        <v>55705.599999999999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29.275196974536399</v>
      </c>
      <c r="AC38">
        <v>38.7799773253506</v>
      </c>
      <c r="AD38">
        <v>38.970395398127799</v>
      </c>
      <c r="AE38">
        <v>39.051624115132498</v>
      </c>
      <c r="AF38">
        <v>73.375029706335795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5.86666666666666</v>
      </c>
      <c r="AS38" s="8">
        <v>0</v>
      </c>
      <c r="AT38" s="8">
        <v>0</v>
      </c>
      <c r="AU38" s="8">
        <v>0</v>
      </c>
      <c r="AV38" s="8">
        <v>0</v>
      </c>
      <c r="AW38" s="8">
        <v>58462.866666666603</v>
      </c>
      <c r="AX38">
        <v>65581.933333333305</v>
      </c>
      <c r="AY38">
        <v>46074.2</v>
      </c>
      <c r="AZ38">
        <v>46005.266666666597</v>
      </c>
      <c r="BA38">
        <v>121.86666666666601</v>
      </c>
      <c r="BB38">
        <v>26</v>
      </c>
      <c r="BC38">
        <v>17.3333333333333</v>
      </c>
      <c r="BD38">
        <v>8.6666666666666607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5.86666666666666</v>
      </c>
      <c r="BN38">
        <v>0</v>
      </c>
      <c r="BO38">
        <v>0</v>
      </c>
      <c r="BP38">
        <v>0</v>
      </c>
      <c r="BQ38">
        <v>0</v>
      </c>
      <c r="BR38">
        <v>16753.933333333302</v>
      </c>
      <c r="BS38">
        <v>11849.333333333299</v>
      </c>
      <c r="BT38">
        <v>8373.2666666666591</v>
      </c>
      <c r="BU38">
        <v>8225.5333333333292</v>
      </c>
      <c r="BV38">
        <v>952.26666666666597</v>
      </c>
      <c r="BW38">
        <v>0.18669333333339899</v>
      </c>
      <c r="BX38">
        <v>0.12518000000000001</v>
      </c>
      <c r="BY38">
        <v>0</v>
      </c>
      <c r="BZ38">
        <v>18.400000000062001</v>
      </c>
      <c r="CA38">
        <v>11.0000000001552</v>
      </c>
      <c r="CB38">
        <v>6.6666666666666696</v>
      </c>
      <c r="CC38">
        <v>4.8666666665424803</v>
      </c>
      <c r="CD38">
        <v>1.0666666664959099</v>
      </c>
      <c r="CE38">
        <v>20.1333333334575</v>
      </c>
      <c r="CF38">
        <v>18.666666666588998</v>
      </c>
      <c r="CG38">
        <v>7.73333333316259</v>
      </c>
      <c r="CH38">
        <v>5.0666666667287599</v>
      </c>
      <c r="CI38">
        <v>1.0666666664959099</v>
      </c>
      <c r="CJ38">
        <v>24.466666666558002</v>
      </c>
      <c r="CK38">
        <v>23.200000000263799</v>
      </c>
      <c r="CL38">
        <v>7.73333333316259</v>
      </c>
      <c r="CM38">
        <v>8.0000000000776001</v>
      </c>
      <c r="CN38">
        <v>1.0000000001552201</v>
      </c>
      <c r="CO38">
        <v>28.0666666664183</v>
      </c>
      <c r="CP38">
        <v>19.4000000002173</v>
      </c>
      <c r="CQ38">
        <v>13.5999999998603</v>
      </c>
      <c r="CR38">
        <v>6.1333333336127396</v>
      </c>
      <c r="CS38">
        <v>0.93333333342645997</v>
      </c>
      <c r="CT38">
        <v>0.79999999996895998</v>
      </c>
      <c r="CU38">
        <v>1.0666666664959099</v>
      </c>
      <c r="CV38">
        <v>0.79999999996895998</v>
      </c>
      <c r="CW38">
        <v>0.93333333342645997</v>
      </c>
    </row>
    <row r="39" spans="1:101" hidden="1" x14ac:dyDescent="0.2"/>
    <row r="40" spans="1:101" hidden="1" x14ac:dyDescent="0.2"/>
    <row r="41" spans="1:101" hidden="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s="8" t="s">
        <v>39</v>
      </c>
      <c r="AO41" s="8" t="s">
        <v>40</v>
      </c>
      <c r="AP41" s="8" t="s">
        <v>41</v>
      </c>
      <c r="AQ41" s="8" t="s">
        <v>42</v>
      </c>
      <c r="AR41" s="8" t="s">
        <v>43</v>
      </c>
      <c r="AS41" s="8" t="s">
        <v>44</v>
      </c>
      <c r="AT41" s="8" t="s">
        <v>45</v>
      </c>
      <c r="AU41" s="8" t="s">
        <v>46</v>
      </c>
      <c r="AV41" s="8" t="s">
        <v>47</v>
      </c>
      <c r="AW41" s="8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</row>
    <row r="42" spans="1:101" hidden="1" x14ac:dyDescent="0.2">
      <c r="A42">
        <v>1617001230.3710001</v>
      </c>
      <c r="B42">
        <v>3993.50016249593</v>
      </c>
      <c r="C42">
        <v>5461.3333333333303</v>
      </c>
      <c r="D42">
        <v>6655.8336041598895</v>
      </c>
      <c r="E42">
        <v>3994.2790274346598</v>
      </c>
      <c r="F42">
        <v>0</v>
      </c>
      <c r="G42">
        <v>0</v>
      </c>
      <c r="H42">
        <v>0</v>
      </c>
      <c r="I42">
        <v>0</v>
      </c>
      <c r="J42">
        <v>3993.50016249593</v>
      </c>
      <c r="K42">
        <v>5461.3333333333303</v>
      </c>
      <c r="L42">
        <v>6655.8336041598895</v>
      </c>
      <c r="M42">
        <v>3994.2790274346598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29.9083931918905</v>
      </c>
      <c r="AC42">
        <v>34.123612555347201</v>
      </c>
      <c r="AD42">
        <v>34.372298966578803</v>
      </c>
      <c r="AE42">
        <v>36.371076453978702</v>
      </c>
      <c r="AF42">
        <v>73.293679104863799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11745.9863503412</v>
      </c>
      <c r="AX42">
        <v>7508</v>
      </c>
      <c r="AY42">
        <v>7405.4598635034099</v>
      </c>
      <c r="AZ42">
        <v>6249.5774281627801</v>
      </c>
      <c r="BA42">
        <v>104.533333333333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21034.709132271601</v>
      </c>
      <c r="BS42">
        <v>11639.733333333301</v>
      </c>
      <c r="BT42">
        <v>13254.468638283999</v>
      </c>
      <c r="BU42">
        <v>11787.8039266675</v>
      </c>
      <c r="BV42">
        <v>936.6</v>
      </c>
      <c r="BW42">
        <v>0.16721333333407501</v>
      </c>
      <c r="BX42">
        <v>0.13749999999996901</v>
      </c>
      <c r="BY42">
        <v>0</v>
      </c>
      <c r="BZ42">
        <v>10.3672408191157</v>
      </c>
      <c r="CA42">
        <v>5.5333333334419796</v>
      </c>
      <c r="CB42">
        <v>8.41728956797267</v>
      </c>
      <c r="CC42">
        <v>8.20439474713727</v>
      </c>
      <c r="CD42">
        <v>1.26666666668219</v>
      </c>
      <c r="CE42">
        <v>5.9473513163986897</v>
      </c>
      <c r="CF42">
        <v>4.8666666665424803</v>
      </c>
      <c r="CG42">
        <v>7.9623009422645596</v>
      </c>
      <c r="CH42">
        <v>4.1086984787413696</v>
      </c>
      <c r="CI42">
        <v>1.13333333322468</v>
      </c>
      <c r="CJ42">
        <v>10.887227819168301</v>
      </c>
      <c r="CK42">
        <v>3.8000000000465599</v>
      </c>
      <c r="CL42">
        <v>5.8823529409192004</v>
      </c>
      <c r="CM42">
        <v>7.8143284355010802</v>
      </c>
      <c r="CN42">
        <v>1.4000000001396899</v>
      </c>
      <c r="CO42">
        <v>7.3773155671108199</v>
      </c>
      <c r="CP42">
        <v>3.6666666665890499</v>
      </c>
      <c r="CQ42">
        <v>5.4273643159677603</v>
      </c>
      <c r="CR42">
        <v>5.2138863605753496</v>
      </c>
      <c r="CS42">
        <v>1.1999999999534301</v>
      </c>
      <c r="CT42">
        <v>1.26666666668219</v>
      </c>
      <c r="CU42">
        <v>1.3333333334109401</v>
      </c>
      <c r="CV42">
        <v>1.5333333332091501</v>
      </c>
      <c r="CW42">
        <v>1.13333333322468</v>
      </c>
    </row>
    <row r="43" spans="1:101" hidden="1" x14ac:dyDescent="0.2">
      <c r="A43">
        <v>1617001235.3710001</v>
      </c>
      <c r="B43">
        <v>5734.4</v>
      </c>
      <c r="C43">
        <v>5461.3333333333303</v>
      </c>
      <c r="D43">
        <v>6655.8336041598895</v>
      </c>
      <c r="E43">
        <v>3994.2790274346598</v>
      </c>
      <c r="F43">
        <v>0</v>
      </c>
      <c r="G43">
        <v>0</v>
      </c>
      <c r="H43">
        <v>0</v>
      </c>
      <c r="I43">
        <v>0</v>
      </c>
      <c r="J43">
        <v>5734.4</v>
      </c>
      <c r="K43">
        <v>5461.3333333333303</v>
      </c>
      <c r="L43">
        <v>6655.8336041598895</v>
      </c>
      <c r="M43">
        <v>3994.2790274346598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29.9110463911897</v>
      </c>
      <c r="AC43">
        <v>34.123612555347201</v>
      </c>
      <c r="AD43">
        <v>34.372298966578803</v>
      </c>
      <c r="AE43">
        <v>36.371076453978702</v>
      </c>
      <c r="AF43">
        <v>73.293679104863799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6117.1333333333296</v>
      </c>
      <c r="AX43">
        <v>7508</v>
      </c>
      <c r="AY43">
        <v>7405.4598635034099</v>
      </c>
      <c r="AZ43">
        <v>6249.5774281627801</v>
      </c>
      <c r="BA43">
        <v>114.133333333333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11914.4666666666</v>
      </c>
      <c r="BS43">
        <v>11639.733333333301</v>
      </c>
      <c r="BT43">
        <v>13254.468638283999</v>
      </c>
      <c r="BU43">
        <v>11787.8039266675</v>
      </c>
      <c r="BV43">
        <v>934.86666666666599</v>
      </c>
      <c r="BW43">
        <v>0.158093333332847</v>
      </c>
      <c r="BX43">
        <v>0.21401333333339301</v>
      </c>
      <c r="BY43">
        <v>0</v>
      </c>
      <c r="BZ43">
        <v>5.13333333345751</v>
      </c>
      <c r="CA43">
        <v>5.5333333334419796</v>
      </c>
      <c r="CB43">
        <v>8.41728956797267</v>
      </c>
      <c r="CC43">
        <v>8.20439474713727</v>
      </c>
      <c r="CD43">
        <v>0.66666666689950205</v>
      </c>
      <c r="CE43">
        <v>3.7333333333178098</v>
      </c>
      <c r="CF43">
        <v>4.8666666665424803</v>
      </c>
      <c r="CG43">
        <v>7.9623009422645596</v>
      </c>
      <c r="CH43">
        <v>4.1086984787413696</v>
      </c>
      <c r="CI43">
        <v>0.66666666689950205</v>
      </c>
      <c r="CJ43">
        <v>2.53333333336436</v>
      </c>
      <c r="CK43">
        <v>3.8000000000465599</v>
      </c>
      <c r="CL43">
        <v>5.8823529409192004</v>
      </c>
      <c r="CM43">
        <v>7.8143284355010802</v>
      </c>
      <c r="CN43">
        <v>0.46666666671323698</v>
      </c>
      <c r="CO43">
        <v>4.5333333332867696</v>
      </c>
      <c r="CP43">
        <v>3.6666666665890499</v>
      </c>
      <c r="CQ43">
        <v>5.4273643159677603</v>
      </c>
      <c r="CR43">
        <v>5.2138863605753496</v>
      </c>
      <c r="CS43">
        <v>0.53333333344198697</v>
      </c>
      <c r="CT43">
        <v>0.99999999976716902</v>
      </c>
      <c r="CU43">
        <v>0.60000000017073696</v>
      </c>
      <c r="CV43">
        <v>0.53333333344198697</v>
      </c>
      <c r="CW43">
        <v>0.53333333344198697</v>
      </c>
    </row>
    <row r="44" spans="1:101" hidden="1" x14ac:dyDescent="0.2">
      <c r="A44">
        <v>1617001240.3710001</v>
      </c>
      <c r="B44">
        <v>5734.4</v>
      </c>
      <c r="C44">
        <v>5734.4</v>
      </c>
      <c r="D44">
        <v>6655.8336041598895</v>
      </c>
      <c r="E44">
        <v>3994.2790274346598</v>
      </c>
      <c r="F44">
        <v>0</v>
      </c>
      <c r="G44">
        <v>0</v>
      </c>
      <c r="H44">
        <v>0</v>
      </c>
      <c r="I44">
        <v>0</v>
      </c>
      <c r="J44">
        <v>5734.4</v>
      </c>
      <c r="K44">
        <v>5734.4</v>
      </c>
      <c r="L44">
        <v>6655.8336041598895</v>
      </c>
      <c r="M44">
        <v>3994.2790274346598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29.9110463911897</v>
      </c>
      <c r="AC44">
        <v>34.121979817316998</v>
      </c>
      <c r="AD44">
        <v>34.372298966578803</v>
      </c>
      <c r="AE44">
        <v>36.371076453978702</v>
      </c>
      <c r="AF44">
        <v>73.293679104863799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6117.1333333333296</v>
      </c>
      <c r="AX44">
        <v>7063.8</v>
      </c>
      <c r="AY44">
        <v>7405.4598635034099</v>
      </c>
      <c r="AZ44">
        <v>6249.5774281627801</v>
      </c>
      <c r="BA44">
        <v>114.133333333333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11914.4666666666</v>
      </c>
      <c r="BS44">
        <v>13597.2</v>
      </c>
      <c r="BT44">
        <v>13254.468638283999</v>
      </c>
      <c r="BU44">
        <v>11787.8039266675</v>
      </c>
      <c r="BV44">
        <v>934.86666666666599</v>
      </c>
      <c r="BW44">
        <v>0.158093333332847</v>
      </c>
      <c r="BX44">
        <v>0.21401333333339301</v>
      </c>
      <c r="BY44">
        <v>0</v>
      </c>
      <c r="BZ44">
        <v>5.13333333345751</v>
      </c>
      <c r="CA44">
        <v>5.9999999997671596</v>
      </c>
      <c r="CB44">
        <v>8.41728956797267</v>
      </c>
      <c r="CC44">
        <v>8.20439474713727</v>
      </c>
      <c r="CD44">
        <v>0.66666666689950205</v>
      </c>
      <c r="CE44">
        <v>3.7333333333178098</v>
      </c>
      <c r="CF44">
        <v>4.3333333334885502</v>
      </c>
      <c r="CG44">
        <v>7.9623009422645596</v>
      </c>
      <c r="CH44">
        <v>4.1086984787413696</v>
      </c>
      <c r="CI44">
        <v>0.66666666689950205</v>
      </c>
      <c r="CJ44">
        <v>2.53333333336436</v>
      </c>
      <c r="CK44">
        <v>4.2000000000310296</v>
      </c>
      <c r="CL44">
        <v>5.8823529409192004</v>
      </c>
      <c r="CM44">
        <v>7.8143284355010802</v>
      </c>
      <c r="CN44">
        <v>0.46666666671323698</v>
      </c>
      <c r="CO44">
        <v>4.5333333332867696</v>
      </c>
      <c r="CP44">
        <v>3.9333333335040801</v>
      </c>
      <c r="CQ44">
        <v>5.4273643159677603</v>
      </c>
      <c r="CR44">
        <v>5.2138863605753496</v>
      </c>
      <c r="CS44">
        <v>0.53333333344198697</v>
      </c>
      <c r="CT44">
        <v>0.99999999976716902</v>
      </c>
      <c r="CU44">
        <v>0.60000000017073696</v>
      </c>
      <c r="CV44">
        <v>0.53333333344198697</v>
      </c>
      <c r="CW44">
        <v>0.53333333344198697</v>
      </c>
    </row>
    <row r="45" spans="1:101" hidden="1" x14ac:dyDescent="0.2">
      <c r="A45">
        <v>1617001245.3710001</v>
      </c>
      <c r="B45">
        <v>5734.4</v>
      </c>
      <c r="C45">
        <v>5734.4</v>
      </c>
      <c r="D45">
        <v>3087.2961491023698</v>
      </c>
      <c r="E45">
        <v>4642.1333333333296</v>
      </c>
      <c r="F45">
        <v>0</v>
      </c>
      <c r="G45">
        <v>0</v>
      </c>
      <c r="H45">
        <v>0</v>
      </c>
      <c r="I45">
        <v>0</v>
      </c>
      <c r="J45">
        <v>5734.4</v>
      </c>
      <c r="K45">
        <v>5734.4</v>
      </c>
      <c r="L45">
        <v>3087.2961491023698</v>
      </c>
      <c r="M45">
        <v>4642.1333333333296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29.9110463911897</v>
      </c>
      <c r="AC45">
        <v>34.121979817316998</v>
      </c>
      <c r="AD45">
        <v>34.372503058832599</v>
      </c>
      <c r="AE45">
        <v>36.370872361724899</v>
      </c>
      <c r="AF45">
        <v>73.293679104863799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6117.1333333333296</v>
      </c>
      <c r="AX45">
        <v>7063.8</v>
      </c>
      <c r="AY45">
        <v>13453.268466493</v>
      </c>
      <c r="AZ45">
        <v>9864</v>
      </c>
      <c r="BA45">
        <v>114.133333333333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11914.4666666666</v>
      </c>
      <c r="BS45">
        <v>13597.2</v>
      </c>
      <c r="BT45">
        <v>21948.951623954999</v>
      </c>
      <c r="BU45">
        <v>17439.133333333299</v>
      </c>
      <c r="BV45">
        <v>934.86666666666599</v>
      </c>
      <c r="BW45">
        <v>0.158093333332847</v>
      </c>
      <c r="BX45">
        <v>0.21401333333339301</v>
      </c>
      <c r="BY45">
        <v>0</v>
      </c>
      <c r="BZ45">
        <v>5.13333333345751</v>
      </c>
      <c r="CA45">
        <v>5.9999999997671596</v>
      </c>
      <c r="CB45">
        <v>5.2350280936254698</v>
      </c>
      <c r="CC45">
        <v>6.2666666666821804</v>
      </c>
      <c r="CD45">
        <v>0.66666666689950205</v>
      </c>
      <c r="CE45">
        <v>3.7333333333178098</v>
      </c>
      <c r="CF45">
        <v>4.3333333334885502</v>
      </c>
      <c r="CG45">
        <v>4.6868576128930499</v>
      </c>
      <c r="CH45">
        <v>4.6666666667442698</v>
      </c>
      <c r="CI45">
        <v>0.66666666689950205</v>
      </c>
      <c r="CJ45">
        <v>2.53333333336436</v>
      </c>
      <c r="CK45">
        <v>4.2000000000310296</v>
      </c>
      <c r="CL45">
        <v>4.9609428532592501</v>
      </c>
      <c r="CM45">
        <v>6.6666666666666696</v>
      </c>
      <c r="CN45">
        <v>0.46666666671323698</v>
      </c>
      <c r="CO45">
        <v>4.5333333332867696</v>
      </c>
      <c r="CP45">
        <v>3.9333333335040801</v>
      </c>
      <c r="CQ45">
        <v>1.9460052076354999</v>
      </c>
      <c r="CR45">
        <v>5.3333333332557196</v>
      </c>
      <c r="CS45">
        <v>0.53333333344198697</v>
      </c>
      <c r="CT45">
        <v>0.99999999976716902</v>
      </c>
      <c r="CU45">
        <v>0.60000000017073696</v>
      </c>
      <c r="CV45">
        <v>0.53333333344198697</v>
      </c>
      <c r="CW45">
        <v>0.53333333344198697</v>
      </c>
    </row>
    <row r="46" spans="1:101" hidden="1" x14ac:dyDescent="0.2">
      <c r="A46">
        <v>1617001250.3710001</v>
      </c>
      <c r="B46">
        <v>2457.6</v>
      </c>
      <c r="C46">
        <v>5734.4</v>
      </c>
      <c r="D46">
        <v>3087.2961491023698</v>
      </c>
      <c r="E46">
        <v>4642.1333333333296</v>
      </c>
      <c r="F46">
        <v>0</v>
      </c>
      <c r="G46">
        <v>0</v>
      </c>
      <c r="H46">
        <v>0</v>
      </c>
      <c r="I46">
        <v>0</v>
      </c>
      <c r="J46">
        <v>2457.6</v>
      </c>
      <c r="K46">
        <v>5734.4</v>
      </c>
      <c r="L46">
        <v>3087.2961491023698</v>
      </c>
      <c r="M46">
        <v>4642.1333333333296</v>
      </c>
      <c r="N46">
        <v>3003.7333333333299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30.088708698105702</v>
      </c>
      <c r="AC46">
        <v>34.121979817316998</v>
      </c>
      <c r="AD46">
        <v>34.372503058832599</v>
      </c>
      <c r="AE46">
        <v>36.370872361724899</v>
      </c>
      <c r="AF46">
        <v>73.288896660701198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9365.2666666666591</v>
      </c>
      <c r="AX46">
        <v>7063.8</v>
      </c>
      <c r="AY46">
        <v>13453.268466493</v>
      </c>
      <c r="AZ46">
        <v>9864</v>
      </c>
      <c r="BA46">
        <v>104.533333333333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17080</v>
      </c>
      <c r="BS46">
        <v>13597.2</v>
      </c>
      <c r="BT46">
        <v>21948.951623954999</v>
      </c>
      <c r="BU46">
        <v>17439.133333333299</v>
      </c>
      <c r="BV46">
        <v>936.93333333333305</v>
      </c>
      <c r="BW46">
        <v>0.18910666666670201</v>
      </c>
      <c r="BX46">
        <v>0.38978666666632</v>
      </c>
      <c r="BY46">
        <v>0</v>
      </c>
      <c r="BZ46">
        <v>7.6000000000931296</v>
      </c>
      <c r="CA46">
        <v>5.9999999997671596</v>
      </c>
      <c r="CB46">
        <v>5.2350280936254698</v>
      </c>
      <c r="CC46">
        <v>6.2666666666821804</v>
      </c>
      <c r="CD46">
        <v>-0.133333333457514</v>
      </c>
      <c r="CE46">
        <v>5.6000000001707502</v>
      </c>
      <c r="CF46">
        <v>4.3333333334885502</v>
      </c>
      <c r="CG46">
        <v>4.6868576128930499</v>
      </c>
      <c r="CH46">
        <v>4.6666666667442698</v>
      </c>
      <c r="CI46">
        <v>-6.6666666728764298E-2</v>
      </c>
      <c r="CJ46">
        <v>5.3333333332557196</v>
      </c>
      <c r="CK46">
        <v>4.2000000000310296</v>
      </c>
      <c r="CL46">
        <v>4.9609428532592501</v>
      </c>
      <c r="CM46">
        <v>6.6666666666666696</v>
      </c>
      <c r="CN46">
        <v>0</v>
      </c>
      <c r="CO46">
        <v>7.5333333333643804</v>
      </c>
      <c r="CP46">
        <v>3.9333333335040801</v>
      </c>
      <c r="CQ46">
        <v>1.9460052076354999</v>
      </c>
      <c r="CR46">
        <v>5.3333333332557196</v>
      </c>
      <c r="CS46">
        <v>6.6666666728750101E-2</v>
      </c>
      <c r="CT46">
        <v>0.333333333643764</v>
      </c>
      <c r="CU46">
        <v>0</v>
      </c>
      <c r="CV46">
        <v>0.199999999798222</v>
      </c>
      <c r="CW46">
        <v>-0.26666666691501401</v>
      </c>
    </row>
    <row r="47" spans="1:101" hidden="1" x14ac:dyDescent="0.2">
      <c r="A47">
        <v>1617001255.3710001</v>
      </c>
      <c r="B47">
        <v>2457.6</v>
      </c>
      <c r="C47">
        <v>5461.3333333333303</v>
      </c>
      <c r="D47">
        <v>3087.2961491023698</v>
      </c>
      <c r="E47">
        <v>4642.1333333333296</v>
      </c>
      <c r="F47">
        <v>0</v>
      </c>
      <c r="G47">
        <v>0</v>
      </c>
      <c r="H47">
        <v>0</v>
      </c>
      <c r="I47">
        <v>0</v>
      </c>
      <c r="J47">
        <v>2457.6</v>
      </c>
      <c r="K47">
        <v>5461.3333333333303</v>
      </c>
      <c r="L47">
        <v>3087.2961491023698</v>
      </c>
      <c r="M47">
        <v>4642.1333333333296</v>
      </c>
      <c r="N47">
        <v>3003.7333333333299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30.088708698105702</v>
      </c>
      <c r="AC47">
        <v>34.121979817316998</v>
      </c>
      <c r="AD47">
        <v>34.372503058832599</v>
      </c>
      <c r="AE47">
        <v>36.370872361724899</v>
      </c>
      <c r="AF47">
        <v>73.288896660701198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9365.2666666666591</v>
      </c>
      <c r="AX47">
        <v>7281.6</v>
      </c>
      <c r="AY47">
        <v>13453.268466493</v>
      </c>
      <c r="AZ47">
        <v>9864</v>
      </c>
      <c r="BA47">
        <v>104.533333333333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17080</v>
      </c>
      <c r="BS47">
        <v>13366.333333333299</v>
      </c>
      <c r="BT47">
        <v>21948.951623954999</v>
      </c>
      <c r="BU47">
        <v>17439.133333333299</v>
      </c>
      <c r="BV47">
        <v>936.93333333333305</v>
      </c>
      <c r="BW47">
        <v>0.18910666666670201</v>
      </c>
      <c r="BX47">
        <v>0.38978666666632</v>
      </c>
      <c r="BY47">
        <v>0</v>
      </c>
      <c r="BZ47">
        <v>7.6000000000931296</v>
      </c>
      <c r="CA47">
        <v>6.4000000001396904</v>
      </c>
      <c r="CB47">
        <v>5.2350280936254698</v>
      </c>
      <c r="CC47">
        <v>6.2666666666821804</v>
      </c>
      <c r="CD47">
        <v>-0.133333333457514</v>
      </c>
      <c r="CE47">
        <v>5.6000000001707502</v>
      </c>
      <c r="CF47">
        <v>4.8666666665424803</v>
      </c>
      <c r="CG47">
        <v>4.6868576128930499</v>
      </c>
      <c r="CH47">
        <v>4.6666666667442698</v>
      </c>
      <c r="CI47">
        <v>-6.6666666728764298E-2</v>
      </c>
      <c r="CJ47">
        <v>5.3333333332557196</v>
      </c>
      <c r="CK47">
        <v>4.7333333330849703</v>
      </c>
      <c r="CL47">
        <v>4.9609428532592501</v>
      </c>
      <c r="CM47">
        <v>6.6666666666666696</v>
      </c>
      <c r="CN47">
        <v>0</v>
      </c>
      <c r="CO47">
        <v>7.5333333333643804</v>
      </c>
      <c r="CP47">
        <v>3.4666666667908399</v>
      </c>
      <c r="CQ47">
        <v>1.9460052076354999</v>
      </c>
      <c r="CR47">
        <v>5.3333333332557196</v>
      </c>
      <c r="CS47">
        <v>6.6666666728750101E-2</v>
      </c>
      <c r="CT47">
        <v>0.333333333643764</v>
      </c>
      <c r="CU47">
        <v>0</v>
      </c>
      <c r="CV47">
        <v>0.199999999798222</v>
      </c>
      <c r="CW47">
        <v>-0.26666666691501401</v>
      </c>
    </row>
    <row r="48" spans="1:101" hidden="1" x14ac:dyDescent="0.2">
      <c r="A48">
        <v>1617001260.3710001</v>
      </c>
      <c r="B48">
        <v>2457.6</v>
      </c>
      <c r="C48">
        <v>5461.3333333333303</v>
      </c>
      <c r="D48">
        <v>6115.0201220303697</v>
      </c>
      <c r="E48">
        <v>6746.0883886906404</v>
      </c>
      <c r="F48">
        <v>0</v>
      </c>
      <c r="G48">
        <v>0</v>
      </c>
      <c r="H48">
        <v>0</v>
      </c>
      <c r="I48">
        <v>0</v>
      </c>
      <c r="J48">
        <v>2457.6</v>
      </c>
      <c r="K48">
        <v>5461.3333333333303</v>
      </c>
      <c r="L48">
        <v>6115.0201220303697</v>
      </c>
      <c r="M48">
        <v>6746.0883886906404</v>
      </c>
      <c r="N48">
        <v>3003.7333333333299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30.088708698105702</v>
      </c>
      <c r="AC48">
        <v>34.121979817316998</v>
      </c>
      <c r="AD48">
        <v>34.370870320802403</v>
      </c>
      <c r="AE48">
        <v>36.3694437159484</v>
      </c>
      <c r="AF48">
        <v>73.288896660701198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9365.2666666666591</v>
      </c>
      <c r="AX48">
        <v>7281.6</v>
      </c>
      <c r="AY48">
        <v>6907.1790211605803</v>
      </c>
      <c r="AZ48">
        <v>6853.2116387592596</v>
      </c>
      <c r="BA48">
        <v>104.533333333333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17080</v>
      </c>
      <c r="BS48">
        <v>13366.333333333299</v>
      </c>
      <c r="BT48">
        <v>11749.253537582699</v>
      </c>
      <c r="BU48">
        <v>12909.4839418062</v>
      </c>
      <c r="BV48">
        <v>936.93333333333305</v>
      </c>
      <c r="BW48">
        <v>0.18910666666670201</v>
      </c>
      <c r="BX48">
        <v>0.38978666666632</v>
      </c>
      <c r="BY48">
        <v>0</v>
      </c>
      <c r="BZ48">
        <v>7.6000000000931296</v>
      </c>
      <c r="CA48">
        <v>6.4000000001396904</v>
      </c>
      <c r="CB48">
        <v>7.1790211606623497</v>
      </c>
      <c r="CC48">
        <v>2.1410925061123001</v>
      </c>
      <c r="CD48">
        <v>-0.133333333457514</v>
      </c>
      <c r="CE48">
        <v>5.6000000001707502</v>
      </c>
      <c r="CF48">
        <v>4.8666666665424803</v>
      </c>
      <c r="CG48">
        <v>6.4001038557464502</v>
      </c>
      <c r="CH48">
        <v>0.63134779001110497</v>
      </c>
      <c r="CI48">
        <v>-6.6666666728764298E-2</v>
      </c>
      <c r="CJ48">
        <v>5.3333333332557196</v>
      </c>
      <c r="CK48">
        <v>4.7333333330849703</v>
      </c>
      <c r="CL48">
        <v>7.3088407116076102</v>
      </c>
      <c r="CM48">
        <v>1.31759538878363</v>
      </c>
      <c r="CN48">
        <v>0</v>
      </c>
      <c r="CO48">
        <v>7.5333333333643804</v>
      </c>
      <c r="CP48">
        <v>3.4666666667908399</v>
      </c>
      <c r="CQ48">
        <v>6.2053745293285596</v>
      </c>
      <c r="CR48">
        <v>1.31759538838417</v>
      </c>
      <c r="CS48">
        <v>6.6666666728750101E-2</v>
      </c>
      <c r="CT48">
        <v>0.333333333643764</v>
      </c>
      <c r="CU48">
        <v>0</v>
      </c>
      <c r="CV48">
        <v>0.199999999798222</v>
      </c>
      <c r="CW48">
        <v>-0.26666666691501401</v>
      </c>
    </row>
    <row r="49" spans="1:101" hidden="1" x14ac:dyDescent="0.2">
      <c r="A49">
        <v>1617001265.3710001</v>
      </c>
      <c r="B49">
        <v>6465.8888126286802</v>
      </c>
      <c r="C49">
        <v>5461.3333333333303</v>
      </c>
      <c r="D49">
        <v>6115.0201220303697</v>
      </c>
      <c r="E49">
        <v>6746.0883886906404</v>
      </c>
      <c r="F49">
        <v>0</v>
      </c>
      <c r="G49">
        <v>0</v>
      </c>
      <c r="H49">
        <v>0</v>
      </c>
      <c r="I49">
        <v>0</v>
      </c>
      <c r="J49">
        <v>6465.8888126286802</v>
      </c>
      <c r="K49">
        <v>5461.3333333333303</v>
      </c>
      <c r="L49">
        <v>6115.0201220303697</v>
      </c>
      <c r="M49">
        <v>6746.0883886906404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31.0734538225968</v>
      </c>
      <c r="AC49">
        <v>34.121979817316998</v>
      </c>
      <c r="AD49">
        <v>34.370870320802403</v>
      </c>
      <c r="AE49">
        <v>36.3694437159484</v>
      </c>
      <c r="AF49">
        <v>73.287351563356395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8626.4241592312901</v>
      </c>
      <c r="AX49">
        <v>7281.6</v>
      </c>
      <c r="AY49">
        <v>6907.1790211605803</v>
      </c>
      <c r="AZ49">
        <v>6853.2116387592596</v>
      </c>
      <c r="BA49">
        <v>108.533333333333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16398.2841455044</v>
      </c>
      <c r="BS49">
        <v>13366.333333333299</v>
      </c>
      <c r="BT49">
        <v>11749.253537582699</v>
      </c>
      <c r="BU49">
        <v>12909.4839418062</v>
      </c>
      <c r="BV49">
        <v>933.93333333333305</v>
      </c>
      <c r="BW49">
        <v>0.21447999999963899</v>
      </c>
      <c r="BX49">
        <v>1.7620000000230601E-2</v>
      </c>
      <c r="BY49">
        <v>0</v>
      </c>
      <c r="BZ49">
        <v>4.52985586799866</v>
      </c>
      <c r="CA49">
        <v>6.4000000001396904</v>
      </c>
      <c r="CB49">
        <v>7.1790211606623497</v>
      </c>
      <c r="CC49">
        <v>2.1410925061123001</v>
      </c>
      <c r="CD49">
        <v>0.73333333324020999</v>
      </c>
      <c r="CE49">
        <v>5.6966369248531601</v>
      </c>
      <c r="CF49">
        <v>4.8666666665424803</v>
      </c>
      <c r="CG49">
        <v>6.4001038557464502</v>
      </c>
      <c r="CH49">
        <v>0.63134779001110497</v>
      </c>
      <c r="CI49">
        <v>0.66666666651144602</v>
      </c>
      <c r="CJ49">
        <v>5.2161976664538603</v>
      </c>
      <c r="CK49">
        <v>4.7333333330849703</v>
      </c>
      <c r="CL49">
        <v>7.3088407116076102</v>
      </c>
      <c r="CM49">
        <v>1.31759538878363</v>
      </c>
      <c r="CN49">
        <v>0.46666666671323698</v>
      </c>
      <c r="CO49">
        <v>4.1866849689707903</v>
      </c>
      <c r="CP49">
        <v>3.4666666667908399</v>
      </c>
      <c r="CQ49">
        <v>6.2053745293285596</v>
      </c>
      <c r="CR49">
        <v>1.31759538838417</v>
      </c>
      <c r="CS49">
        <v>0.46666666671323698</v>
      </c>
      <c r="CT49">
        <v>0.53333333305393105</v>
      </c>
      <c r="CU49">
        <v>0.66666666651144602</v>
      </c>
      <c r="CV49">
        <v>0.66666666689950205</v>
      </c>
      <c r="CW49">
        <v>0.79999999996895998</v>
      </c>
    </row>
    <row r="50" spans="1:101" hidden="1" x14ac:dyDescent="0.2">
      <c r="A50">
        <v>1617001270.3710001</v>
      </c>
      <c r="B50">
        <v>6465.8888126286802</v>
      </c>
      <c r="C50">
        <v>4369.0666666666602</v>
      </c>
      <c r="D50">
        <v>6115.0201220303697</v>
      </c>
      <c r="E50">
        <v>6746.0883886906404</v>
      </c>
      <c r="F50">
        <v>0</v>
      </c>
      <c r="G50">
        <v>0</v>
      </c>
      <c r="H50">
        <v>0</v>
      </c>
      <c r="I50">
        <v>0</v>
      </c>
      <c r="J50">
        <v>6465.8888126286802</v>
      </c>
      <c r="K50">
        <v>4369.0666666666602</v>
      </c>
      <c r="L50">
        <v>6115.0201220303697</v>
      </c>
      <c r="M50">
        <v>6746.0883886906404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31.0734538225968</v>
      </c>
      <c r="AC50">
        <v>34.120755263794301</v>
      </c>
      <c r="AD50">
        <v>34.370870320802403</v>
      </c>
      <c r="AE50">
        <v>36.3694437159484</v>
      </c>
      <c r="AF50">
        <v>73.287351563356395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8626.4241592312901</v>
      </c>
      <c r="AX50">
        <v>8651.4666666666599</v>
      </c>
      <c r="AY50">
        <v>6907.1790211605803</v>
      </c>
      <c r="AZ50">
        <v>6853.2116387592596</v>
      </c>
      <c r="BA50">
        <v>108.533333333333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16398.2841455044</v>
      </c>
      <c r="BS50">
        <v>16078.733333333301</v>
      </c>
      <c r="BT50">
        <v>11749.253537582699</v>
      </c>
      <c r="BU50">
        <v>12909.4839418062</v>
      </c>
      <c r="BV50">
        <v>933.93333333333305</v>
      </c>
      <c r="BW50">
        <v>0.21447999999963899</v>
      </c>
      <c r="BX50">
        <v>1.7620000000230601E-2</v>
      </c>
      <c r="BY50">
        <v>0</v>
      </c>
      <c r="BZ50">
        <v>4.52985586799866</v>
      </c>
      <c r="CA50">
        <v>6.1999999999534303</v>
      </c>
      <c r="CB50">
        <v>7.1790211606623497</v>
      </c>
      <c r="CC50">
        <v>2.1410925061123001</v>
      </c>
      <c r="CD50">
        <v>0.73333333324020999</v>
      </c>
      <c r="CE50">
        <v>5.6966369248531601</v>
      </c>
      <c r="CF50">
        <v>3.6666666665890499</v>
      </c>
      <c r="CG50">
        <v>6.4001038557464502</v>
      </c>
      <c r="CH50">
        <v>0.63134779001110497</v>
      </c>
      <c r="CI50">
        <v>0.66666666651144602</v>
      </c>
      <c r="CJ50">
        <v>5.2161976664538603</v>
      </c>
      <c r="CK50">
        <v>3.7333333333178098</v>
      </c>
      <c r="CL50">
        <v>7.3088407116076102</v>
      </c>
      <c r="CM50">
        <v>1.31759538878363</v>
      </c>
      <c r="CN50">
        <v>0.46666666671323698</v>
      </c>
      <c r="CO50">
        <v>4.1866849689707903</v>
      </c>
      <c r="CP50">
        <v>4.8666666665424803</v>
      </c>
      <c r="CQ50">
        <v>6.2053745293285596</v>
      </c>
      <c r="CR50">
        <v>1.31759538838417</v>
      </c>
      <c r="CS50">
        <v>0.46666666671323698</v>
      </c>
      <c r="CT50">
        <v>0.53333333305393105</v>
      </c>
      <c r="CU50">
        <v>0.66666666651144602</v>
      </c>
      <c r="CV50">
        <v>0.66666666689950205</v>
      </c>
      <c r="CW50">
        <v>0.79999999996895998</v>
      </c>
    </row>
    <row r="51" spans="1:101" hidden="1" x14ac:dyDescent="0.2">
      <c r="A51">
        <v>1617001275.3710001</v>
      </c>
      <c r="B51">
        <v>6465.8888126286802</v>
      </c>
      <c r="C51">
        <v>4369.0666666666602</v>
      </c>
      <c r="D51">
        <v>3549.86666666666</v>
      </c>
      <c r="E51">
        <v>3823.1882125474999</v>
      </c>
      <c r="F51">
        <v>0</v>
      </c>
      <c r="G51">
        <v>0</v>
      </c>
      <c r="H51">
        <v>0</v>
      </c>
      <c r="I51">
        <v>0</v>
      </c>
      <c r="J51">
        <v>6465.8888126286802</v>
      </c>
      <c r="K51">
        <v>4369.0666666666602</v>
      </c>
      <c r="L51">
        <v>3549.86666666666</v>
      </c>
      <c r="M51">
        <v>3823.1882125474999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31.0734538225968</v>
      </c>
      <c r="AC51">
        <v>34.120755263794301</v>
      </c>
      <c r="AD51">
        <v>34.372707151086402</v>
      </c>
      <c r="AE51">
        <v>36.3733214687703</v>
      </c>
      <c r="AF51">
        <v>73.287351563356395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8626.4241592312901</v>
      </c>
      <c r="AX51">
        <v>8651.4666666666599</v>
      </c>
      <c r="AY51">
        <v>8810.6</v>
      </c>
      <c r="AZ51">
        <v>6646.9764650976704</v>
      </c>
      <c r="BA51">
        <v>108.533333333333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16398.2841455044</v>
      </c>
      <c r="BS51">
        <v>16078.733333333301</v>
      </c>
      <c r="BT51">
        <v>14722.8</v>
      </c>
      <c r="BU51">
        <v>12022.134808987201</v>
      </c>
      <c r="BV51">
        <v>933.93333333333305</v>
      </c>
      <c r="BW51">
        <v>0.21447999999963899</v>
      </c>
      <c r="BX51">
        <v>1.7620000000230601E-2</v>
      </c>
      <c r="BY51">
        <v>0</v>
      </c>
      <c r="BZ51">
        <v>4.52985586799866</v>
      </c>
      <c r="CA51">
        <v>6.1999999999534303</v>
      </c>
      <c r="CB51">
        <v>5.1999999997981998</v>
      </c>
      <c r="CC51">
        <v>3.9269284616801299</v>
      </c>
      <c r="CD51">
        <v>0.73333333324020999</v>
      </c>
      <c r="CE51">
        <v>5.6966369248531601</v>
      </c>
      <c r="CF51">
        <v>3.6666666665890499</v>
      </c>
      <c r="CG51">
        <v>4.7333333330849703</v>
      </c>
      <c r="CH51">
        <v>2.9268617908015799</v>
      </c>
      <c r="CI51">
        <v>0.66666666651144602</v>
      </c>
      <c r="CJ51">
        <v>5.2161976664538603</v>
      </c>
      <c r="CK51">
        <v>3.7333333333178098</v>
      </c>
      <c r="CL51">
        <v>5.4666666667132304</v>
      </c>
      <c r="CM51">
        <v>3.5269017932510902</v>
      </c>
      <c r="CN51">
        <v>0.46666666671323698</v>
      </c>
      <c r="CO51">
        <v>4.1866849689707903</v>
      </c>
      <c r="CP51">
        <v>4.8666666665424803</v>
      </c>
      <c r="CQ51">
        <v>-0.59999999978268104</v>
      </c>
      <c r="CR51">
        <v>3.1268751252101299</v>
      </c>
      <c r="CS51">
        <v>0.46666666671323698</v>
      </c>
      <c r="CT51">
        <v>0.53333333305393105</v>
      </c>
      <c r="CU51">
        <v>0.66666666651144602</v>
      </c>
      <c r="CV51">
        <v>0.66666666689950205</v>
      </c>
      <c r="CW51">
        <v>0.79999999996895998</v>
      </c>
    </row>
    <row r="52" spans="1:101" hidden="1" x14ac:dyDescent="0.2">
      <c r="A52">
        <v>1617001280.3710001</v>
      </c>
      <c r="B52">
        <v>3549.86666666666</v>
      </c>
      <c r="C52">
        <v>4369.0666666666602</v>
      </c>
      <c r="D52">
        <v>3549.86666666666</v>
      </c>
      <c r="E52">
        <v>3823.1882125474999</v>
      </c>
      <c r="F52">
        <v>0</v>
      </c>
      <c r="G52">
        <v>0</v>
      </c>
      <c r="H52">
        <v>0</v>
      </c>
      <c r="I52">
        <v>0</v>
      </c>
      <c r="J52">
        <v>3549.86666666666</v>
      </c>
      <c r="K52">
        <v>4369.0666666666602</v>
      </c>
      <c r="L52">
        <v>3549.86666666666</v>
      </c>
      <c r="M52">
        <v>3823.1882125474999</v>
      </c>
      <c r="N52">
        <v>15564.8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31.3185686193873</v>
      </c>
      <c r="AC52">
        <v>34.120755263794301</v>
      </c>
      <c r="AD52">
        <v>34.372707151086402</v>
      </c>
      <c r="AE52">
        <v>36.3733214687703</v>
      </c>
      <c r="AF52">
        <v>73.287253461937695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6354.9333333333298</v>
      </c>
      <c r="AX52">
        <v>8651.4666666666599</v>
      </c>
      <c r="AY52">
        <v>8810.6</v>
      </c>
      <c r="AZ52">
        <v>6646.9764650976704</v>
      </c>
      <c r="BA52">
        <v>109.73333333333299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11437.733333333301</v>
      </c>
      <c r="BS52">
        <v>16078.733333333301</v>
      </c>
      <c r="BT52">
        <v>14722.8</v>
      </c>
      <c r="BU52">
        <v>12022.134808987201</v>
      </c>
      <c r="BV52">
        <v>989.2</v>
      </c>
      <c r="BW52">
        <v>0.16424000000066899</v>
      </c>
      <c r="BX52">
        <v>0.50069333333340105</v>
      </c>
      <c r="BY52">
        <v>0</v>
      </c>
      <c r="BZ52">
        <v>4.7333333334730199</v>
      </c>
      <c r="CA52">
        <v>6.1999999999534303</v>
      </c>
      <c r="CB52">
        <v>5.1999999997981998</v>
      </c>
      <c r="CC52">
        <v>3.9269284616801299</v>
      </c>
      <c r="CD52">
        <v>-0.19999999979820801</v>
      </c>
      <c r="CE52">
        <v>5.3999999999844697</v>
      </c>
      <c r="CF52">
        <v>3.6666666665890499</v>
      </c>
      <c r="CG52">
        <v>4.7333333330849703</v>
      </c>
      <c r="CH52">
        <v>2.9268617908015799</v>
      </c>
      <c r="CI52">
        <v>0.79999999996895998</v>
      </c>
      <c r="CJ52">
        <v>5.13333333345751</v>
      </c>
      <c r="CK52">
        <v>3.7333333333178098</v>
      </c>
      <c r="CL52">
        <v>5.4666666667132304</v>
      </c>
      <c r="CM52">
        <v>3.5269017932510902</v>
      </c>
      <c r="CN52">
        <v>-0.133333333457514</v>
      </c>
      <c r="CO52">
        <v>5.4666666667132304</v>
      </c>
      <c r="CP52">
        <v>4.8666666665424803</v>
      </c>
      <c r="CQ52">
        <v>-0.59999999978268104</v>
      </c>
      <c r="CR52">
        <v>3.1268751252101299</v>
      </c>
      <c r="CS52">
        <v>0</v>
      </c>
      <c r="CT52">
        <v>-0.13333333306945799</v>
      </c>
      <c r="CU52">
        <v>0.399999999984473</v>
      </c>
      <c r="CV52">
        <v>0</v>
      </c>
      <c r="CW52">
        <v>-6.6666666340694195E-2</v>
      </c>
    </row>
    <row r="53" spans="1:101" hidden="1" x14ac:dyDescent="0.2">
      <c r="A53">
        <v>1617001285.3710001</v>
      </c>
      <c r="B53">
        <v>3549.86666666666</v>
      </c>
      <c r="C53">
        <v>4096</v>
      </c>
      <c r="D53">
        <v>3549.86666666666</v>
      </c>
      <c r="E53">
        <v>3823.1882125474999</v>
      </c>
      <c r="F53">
        <v>0</v>
      </c>
      <c r="G53">
        <v>0</v>
      </c>
      <c r="H53">
        <v>0</v>
      </c>
      <c r="I53">
        <v>0</v>
      </c>
      <c r="J53">
        <v>3549.86666666666</v>
      </c>
      <c r="K53">
        <v>4096</v>
      </c>
      <c r="L53">
        <v>3549.86666666666</v>
      </c>
      <c r="M53">
        <v>3823.1882125474999</v>
      </c>
      <c r="N53">
        <v>15564.8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31.3185686193873</v>
      </c>
      <c r="AC53">
        <v>34.1675944360369</v>
      </c>
      <c r="AD53">
        <v>34.372707151086402</v>
      </c>
      <c r="AE53">
        <v>36.3733214687703</v>
      </c>
      <c r="AF53">
        <v>73.287253461937695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6354.9333333333298</v>
      </c>
      <c r="AX53">
        <v>11248.0666666666</v>
      </c>
      <c r="AY53">
        <v>8810.6</v>
      </c>
      <c r="AZ53">
        <v>6646.9764650976704</v>
      </c>
      <c r="BA53">
        <v>109.73333333333299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11437.733333333301</v>
      </c>
      <c r="BS53">
        <v>18871.5333333333</v>
      </c>
      <c r="BT53">
        <v>14722.8</v>
      </c>
      <c r="BU53">
        <v>12022.134808987201</v>
      </c>
      <c r="BV53">
        <v>989.2</v>
      </c>
      <c r="BW53">
        <v>0.16424000000066899</v>
      </c>
      <c r="BX53">
        <v>0.50069333333340105</v>
      </c>
      <c r="BY53">
        <v>0</v>
      </c>
      <c r="BZ53">
        <v>4.7333333334730199</v>
      </c>
      <c r="CA53">
        <v>8.4666666667908395</v>
      </c>
      <c r="CB53">
        <v>5.1999999997981998</v>
      </c>
      <c r="CC53">
        <v>3.9269284616801299</v>
      </c>
      <c r="CD53">
        <v>-0.19999999979820801</v>
      </c>
      <c r="CE53">
        <v>5.3999999999844697</v>
      </c>
      <c r="CF53">
        <v>7.2000000001086502</v>
      </c>
      <c r="CG53">
        <v>4.7333333330849703</v>
      </c>
      <c r="CH53">
        <v>2.9268617908015799</v>
      </c>
      <c r="CI53">
        <v>0.79999999996895998</v>
      </c>
      <c r="CJ53">
        <v>5.13333333345751</v>
      </c>
      <c r="CK53">
        <v>5.8666666666977099</v>
      </c>
      <c r="CL53">
        <v>5.4666666667132304</v>
      </c>
      <c r="CM53">
        <v>3.5269017932510902</v>
      </c>
      <c r="CN53">
        <v>-0.133333333457514</v>
      </c>
      <c r="CO53">
        <v>5.4666666667132304</v>
      </c>
      <c r="CP53">
        <v>6.5999999999379</v>
      </c>
      <c r="CQ53">
        <v>-0.59999999978268104</v>
      </c>
      <c r="CR53">
        <v>3.1268751252101299</v>
      </c>
      <c r="CS53">
        <v>0</v>
      </c>
      <c r="CT53">
        <v>-0.13333333306945799</v>
      </c>
      <c r="CU53">
        <v>0.399999999984473</v>
      </c>
      <c r="CV53">
        <v>0</v>
      </c>
      <c r="CW53">
        <v>-6.6666666340694195E-2</v>
      </c>
    </row>
    <row r="54" spans="1:101" hidden="1" x14ac:dyDescent="0.2">
      <c r="A54">
        <v>1617001290.3710001</v>
      </c>
      <c r="B54">
        <v>3549.86666666666</v>
      </c>
      <c r="C54">
        <v>4096</v>
      </c>
      <c r="D54">
        <v>6553.6</v>
      </c>
      <c r="E54">
        <v>5044.0080368137897</v>
      </c>
      <c r="F54">
        <v>0</v>
      </c>
      <c r="G54">
        <v>0</v>
      </c>
      <c r="H54">
        <v>0</v>
      </c>
      <c r="I54">
        <v>0</v>
      </c>
      <c r="J54">
        <v>3549.86666666666</v>
      </c>
      <c r="K54">
        <v>4096</v>
      </c>
      <c r="L54">
        <v>6553.6</v>
      </c>
      <c r="M54">
        <v>5044.0080368137897</v>
      </c>
      <c r="N54">
        <v>15564.8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31.3185686193873</v>
      </c>
      <c r="AC54">
        <v>34.1675944360369</v>
      </c>
      <c r="AD54">
        <v>34.369849859533502</v>
      </c>
      <c r="AE54">
        <v>36.374954206800503</v>
      </c>
      <c r="AF54">
        <v>73.287253461937695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6354.9333333333298</v>
      </c>
      <c r="AX54">
        <v>11248.0666666666</v>
      </c>
      <c r="AY54">
        <v>12864.0666666666</v>
      </c>
      <c r="AZ54">
        <v>7630.5010046017196</v>
      </c>
      <c r="BA54">
        <v>109.73333333333299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11437.733333333301</v>
      </c>
      <c r="BS54">
        <v>18871.5333333333</v>
      </c>
      <c r="BT54">
        <v>22218.133333333299</v>
      </c>
      <c r="BU54">
        <v>13163.717674509</v>
      </c>
      <c r="BV54">
        <v>989.2</v>
      </c>
      <c r="BW54">
        <v>0.16424000000066899</v>
      </c>
      <c r="BX54">
        <v>0.50069333333340105</v>
      </c>
      <c r="BY54">
        <v>0</v>
      </c>
      <c r="BZ54">
        <v>4.7333333334730199</v>
      </c>
      <c r="CA54">
        <v>8.4666666667908395</v>
      </c>
      <c r="CB54">
        <v>9.7333333334730199</v>
      </c>
      <c r="CC54">
        <v>9.7154708665952807</v>
      </c>
      <c r="CD54">
        <v>-0.19999999979820801</v>
      </c>
      <c r="CE54">
        <v>5.3999999999844697</v>
      </c>
      <c r="CF54">
        <v>7.2000000001086502</v>
      </c>
      <c r="CG54">
        <v>7.8666666666200999</v>
      </c>
      <c r="CH54">
        <v>6.4748201439301596</v>
      </c>
      <c r="CI54">
        <v>0.79999999996895998</v>
      </c>
      <c r="CJ54">
        <v>5.13333333345751</v>
      </c>
      <c r="CK54">
        <v>5.8666666666977099</v>
      </c>
      <c r="CL54">
        <v>8.7333333333178107</v>
      </c>
      <c r="CM54">
        <v>8.2247715342900491</v>
      </c>
      <c r="CN54">
        <v>-0.133333333457514</v>
      </c>
      <c r="CO54">
        <v>5.4666666667132304</v>
      </c>
      <c r="CP54">
        <v>6.5999999999379</v>
      </c>
      <c r="CQ54">
        <v>6.2666666666821804</v>
      </c>
      <c r="CR54">
        <v>9.5858448375679401</v>
      </c>
      <c r="CS54">
        <v>0</v>
      </c>
      <c r="CT54">
        <v>-0.13333333306945799</v>
      </c>
      <c r="CU54">
        <v>0.399999999984473</v>
      </c>
      <c r="CV54">
        <v>0</v>
      </c>
      <c r="CW54">
        <v>-6.6666666340694195E-2</v>
      </c>
    </row>
    <row r="55" spans="1:101" hidden="1" x14ac:dyDescent="0.2">
      <c r="A55">
        <v>1617001295.3710001</v>
      </c>
      <c r="B55">
        <v>4247.31043421905</v>
      </c>
      <c r="C55">
        <v>4096</v>
      </c>
      <c r="D55">
        <v>6553.6</v>
      </c>
      <c r="E55">
        <v>5044.0080368137897</v>
      </c>
      <c r="F55">
        <v>0</v>
      </c>
      <c r="G55">
        <v>0</v>
      </c>
      <c r="H55">
        <v>0</v>
      </c>
      <c r="I55">
        <v>0</v>
      </c>
      <c r="J55">
        <v>4247.31043421905</v>
      </c>
      <c r="K55">
        <v>4096</v>
      </c>
      <c r="L55">
        <v>6553.6</v>
      </c>
      <c r="M55">
        <v>5044.0080368137897</v>
      </c>
      <c r="N55">
        <v>2730.6666666666601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31.320813634178901</v>
      </c>
      <c r="AC55">
        <v>34.1675944360369</v>
      </c>
      <c r="AD55">
        <v>34.369849859533502</v>
      </c>
      <c r="AE55">
        <v>36.374954206800503</v>
      </c>
      <c r="AF55">
        <v>73.287253461937695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8635.5152300712907</v>
      </c>
      <c r="AX55">
        <v>11248.0666666666</v>
      </c>
      <c r="AY55">
        <v>12864.0666666666</v>
      </c>
      <c r="AZ55">
        <v>7630.5010046017196</v>
      </c>
      <c r="BA55">
        <v>108.133333333333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15154.5042125729</v>
      </c>
      <c r="BS55">
        <v>18871.5333333333</v>
      </c>
      <c r="BT55">
        <v>22218.133333333299</v>
      </c>
      <c r="BU55">
        <v>13163.717674509</v>
      </c>
      <c r="BV55">
        <v>936.2</v>
      </c>
      <c r="BW55">
        <v>0.16647999999956101</v>
      </c>
      <c r="BX55">
        <v>2.4440000000443701E-2</v>
      </c>
      <c r="BY55">
        <v>0</v>
      </c>
      <c r="BZ55">
        <v>8.5547634475422001</v>
      </c>
      <c r="CA55">
        <v>8.4666666667908395</v>
      </c>
      <c r="CB55">
        <v>9.7333333334730199</v>
      </c>
      <c r="CC55">
        <v>9.7154708665952807</v>
      </c>
      <c r="CD55">
        <v>0.59999999978269603</v>
      </c>
      <c r="CE55">
        <v>7.84186649402423</v>
      </c>
      <c r="CF55">
        <v>7.2000000001086502</v>
      </c>
      <c r="CG55">
        <v>7.8666666666200999</v>
      </c>
      <c r="CH55">
        <v>6.4748201439301596</v>
      </c>
      <c r="CI55">
        <v>0.46666666671323698</v>
      </c>
      <c r="CJ55">
        <v>7.7122488659061101</v>
      </c>
      <c r="CK55">
        <v>5.8666666666977099</v>
      </c>
      <c r="CL55">
        <v>8.7333333333178107</v>
      </c>
      <c r="CM55">
        <v>8.2247715342900491</v>
      </c>
      <c r="CN55">
        <v>0.73333333324020999</v>
      </c>
      <c r="CO55">
        <v>7.4530136100470896</v>
      </c>
      <c r="CP55">
        <v>6.5999999999379</v>
      </c>
      <c r="CQ55">
        <v>6.2666666666821804</v>
      </c>
      <c r="CR55">
        <v>9.5858448375679401</v>
      </c>
      <c r="CS55">
        <v>0.59999999978269603</v>
      </c>
      <c r="CT55">
        <v>0.59999999978269603</v>
      </c>
      <c r="CU55">
        <v>0.60000000017073696</v>
      </c>
      <c r="CV55">
        <v>0.53333333305393105</v>
      </c>
      <c r="CW55">
        <v>0.66666666651144602</v>
      </c>
    </row>
    <row r="56" spans="1:101" hidden="1" x14ac:dyDescent="0.2">
      <c r="A56">
        <v>1617001300.3710001</v>
      </c>
      <c r="B56">
        <v>4247.31043421905</v>
      </c>
      <c r="C56">
        <v>7372.8</v>
      </c>
      <c r="D56">
        <v>6553.6</v>
      </c>
      <c r="E56">
        <v>5044.0080368137897</v>
      </c>
      <c r="F56">
        <v>0</v>
      </c>
      <c r="G56">
        <v>0</v>
      </c>
      <c r="H56">
        <v>0</v>
      </c>
      <c r="I56">
        <v>0</v>
      </c>
      <c r="J56">
        <v>4247.31043421905</v>
      </c>
      <c r="K56">
        <v>7372.8</v>
      </c>
      <c r="L56">
        <v>6553.6</v>
      </c>
      <c r="M56">
        <v>5044.0080368137897</v>
      </c>
      <c r="N56">
        <v>2730.6666666666601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31.320813634178901</v>
      </c>
      <c r="AC56">
        <v>34.165349421245303</v>
      </c>
      <c r="AD56">
        <v>34.369849859533502</v>
      </c>
      <c r="AE56">
        <v>36.374954206800503</v>
      </c>
      <c r="AF56">
        <v>73.287253461937695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8635.5152300712907</v>
      </c>
      <c r="AX56">
        <v>7595.8</v>
      </c>
      <c r="AY56">
        <v>12864.0666666666</v>
      </c>
      <c r="AZ56">
        <v>7630.5010046017196</v>
      </c>
      <c r="BA56">
        <v>108.133333333333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15154.5042125729</v>
      </c>
      <c r="BS56">
        <v>14349.0666666666</v>
      </c>
      <c r="BT56">
        <v>22218.133333333299</v>
      </c>
      <c r="BU56">
        <v>13163.717674509</v>
      </c>
      <c r="BV56">
        <v>936.2</v>
      </c>
      <c r="BW56">
        <v>0.16647999999956101</v>
      </c>
      <c r="BX56">
        <v>2.4440000000443701E-2</v>
      </c>
      <c r="BY56">
        <v>0</v>
      </c>
      <c r="BZ56">
        <v>8.5547634475422001</v>
      </c>
      <c r="CA56">
        <v>5.9999999997671596</v>
      </c>
      <c r="CB56">
        <v>9.7333333334730199</v>
      </c>
      <c r="CC56">
        <v>9.7154708665952807</v>
      </c>
      <c r="CD56">
        <v>0.59999999978269603</v>
      </c>
      <c r="CE56">
        <v>7.84186649402423</v>
      </c>
      <c r="CF56">
        <v>4.6000000000155197</v>
      </c>
      <c r="CG56">
        <v>7.8666666666200999</v>
      </c>
      <c r="CH56">
        <v>6.4748201439301596</v>
      </c>
      <c r="CI56">
        <v>0.46666666671323698</v>
      </c>
      <c r="CJ56">
        <v>7.7122488659061101</v>
      </c>
      <c r="CK56">
        <v>4.0000000002328298</v>
      </c>
      <c r="CL56">
        <v>8.7333333333178107</v>
      </c>
      <c r="CM56">
        <v>8.2247715342900491</v>
      </c>
      <c r="CN56">
        <v>0.73333333324020999</v>
      </c>
      <c r="CO56">
        <v>7.4530136100470896</v>
      </c>
      <c r="CP56">
        <v>5.3999999999844697</v>
      </c>
      <c r="CQ56">
        <v>6.2666666666821804</v>
      </c>
      <c r="CR56">
        <v>9.5858448375679401</v>
      </c>
      <c r="CS56">
        <v>0.59999999978269603</v>
      </c>
      <c r="CT56">
        <v>0.59999999978269603</v>
      </c>
      <c r="CU56">
        <v>0.60000000017073696</v>
      </c>
      <c r="CV56">
        <v>0.53333333305393105</v>
      </c>
      <c r="CW56">
        <v>0.66666666651144602</v>
      </c>
    </row>
    <row r="57" spans="1:101" hidden="1" x14ac:dyDescent="0.2">
      <c r="A57">
        <v>1617001305.3710001</v>
      </c>
      <c r="B57">
        <v>4247.31043421905</v>
      </c>
      <c r="C57">
        <v>7372.8</v>
      </c>
      <c r="D57">
        <v>4642.1333333333296</v>
      </c>
      <c r="E57">
        <v>3549.86666666666</v>
      </c>
      <c r="F57">
        <v>0</v>
      </c>
      <c r="G57">
        <v>0</v>
      </c>
      <c r="H57">
        <v>0</v>
      </c>
      <c r="I57">
        <v>0</v>
      </c>
      <c r="J57">
        <v>4247.31043421905</v>
      </c>
      <c r="K57">
        <v>7372.8</v>
      </c>
      <c r="L57">
        <v>4642.1333333333296</v>
      </c>
      <c r="M57">
        <v>3549.86666666666</v>
      </c>
      <c r="N57">
        <v>2730.6666666666601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31.320813634178901</v>
      </c>
      <c r="AC57">
        <v>34.165349421245303</v>
      </c>
      <c r="AD57">
        <v>34.3696457672797</v>
      </c>
      <c r="AE57">
        <v>36.373933745531602</v>
      </c>
      <c r="AF57">
        <v>73.287253461937695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8635.5152300712907</v>
      </c>
      <c r="AX57">
        <v>7595.8</v>
      </c>
      <c r="AY57">
        <v>11074.333333333299</v>
      </c>
      <c r="AZ57">
        <v>9388.5333333333292</v>
      </c>
      <c r="BA57">
        <v>108.133333333333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15154.5042125729</v>
      </c>
      <c r="BS57">
        <v>14349.0666666666</v>
      </c>
      <c r="BT57">
        <v>17046.333333333299</v>
      </c>
      <c r="BU57">
        <v>15667.5333333333</v>
      </c>
      <c r="BV57">
        <v>936.2</v>
      </c>
      <c r="BW57">
        <v>0.16647999999956101</v>
      </c>
      <c r="BX57">
        <v>2.4440000000443701E-2</v>
      </c>
      <c r="BY57">
        <v>0</v>
      </c>
      <c r="BZ57">
        <v>8.5547634475422001</v>
      </c>
      <c r="CA57">
        <v>5.9999999997671596</v>
      </c>
      <c r="CB57">
        <v>7.2666666668374003</v>
      </c>
      <c r="CC57">
        <v>6.9333333335816798</v>
      </c>
      <c r="CD57">
        <v>0.59999999978269603</v>
      </c>
      <c r="CE57">
        <v>7.84186649402423</v>
      </c>
      <c r="CF57">
        <v>4.6000000000155197</v>
      </c>
      <c r="CG57">
        <v>6.1333333336127396</v>
      </c>
      <c r="CH57">
        <v>3.0666666668063498</v>
      </c>
      <c r="CI57">
        <v>0.46666666671323698</v>
      </c>
      <c r="CJ57">
        <v>7.7122488659061101</v>
      </c>
      <c r="CK57">
        <v>4.0000000002328298</v>
      </c>
      <c r="CL57">
        <v>6.3333333330228898</v>
      </c>
      <c r="CM57">
        <v>5.9999999997671596</v>
      </c>
      <c r="CN57">
        <v>0.73333333324020999</v>
      </c>
      <c r="CO57">
        <v>7.4530136100470896</v>
      </c>
      <c r="CP57">
        <v>5.3999999999844697</v>
      </c>
      <c r="CQ57">
        <v>5.3999999999844697</v>
      </c>
      <c r="CR57">
        <v>6.1333333332246802</v>
      </c>
      <c r="CS57">
        <v>0.59999999978269603</v>
      </c>
      <c r="CT57">
        <v>0.59999999978269603</v>
      </c>
      <c r="CU57">
        <v>0.60000000017073696</v>
      </c>
      <c r="CV57">
        <v>0.53333333305393105</v>
      </c>
      <c r="CW57">
        <v>0.66666666651144602</v>
      </c>
    </row>
    <row r="58" spans="1:101" hidden="1" x14ac:dyDescent="0.2">
      <c r="A58">
        <v>1617001310.3710001</v>
      </c>
      <c r="B58">
        <v>7372.8</v>
      </c>
      <c r="C58">
        <v>2815.7008317866198</v>
      </c>
      <c r="D58">
        <v>4642.1333333333296</v>
      </c>
      <c r="E58">
        <v>3549.86666666666</v>
      </c>
      <c r="F58">
        <v>0</v>
      </c>
      <c r="G58">
        <v>0</v>
      </c>
      <c r="H58">
        <v>0</v>
      </c>
      <c r="I58">
        <v>0</v>
      </c>
      <c r="J58">
        <v>7372.8</v>
      </c>
      <c r="K58">
        <v>2815.7008317866198</v>
      </c>
      <c r="L58">
        <v>4642.1333333333296</v>
      </c>
      <c r="M58">
        <v>3549.86666666666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31.327242540173</v>
      </c>
      <c r="AC58">
        <v>34.161063483915903</v>
      </c>
      <c r="AD58">
        <v>34.3696457672797</v>
      </c>
      <c r="AE58">
        <v>36.373933745531602</v>
      </c>
      <c r="AF58">
        <v>73.287253461937695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11716.4</v>
      </c>
      <c r="AX58">
        <v>11383.309273389699</v>
      </c>
      <c r="AY58">
        <v>11074.333333333299</v>
      </c>
      <c r="AZ58">
        <v>9388.5333333333292</v>
      </c>
      <c r="BA58">
        <v>108.933333333333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20554.599999999999</v>
      </c>
      <c r="BS58">
        <v>19140.2351000206</v>
      </c>
      <c r="BT58">
        <v>17046.333333333299</v>
      </c>
      <c r="BU58">
        <v>15667.5333333333</v>
      </c>
      <c r="BV58">
        <v>938.8</v>
      </c>
      <c r="BW58">
        <v>0.139280000000023</v>
      </c>
      <c r="BX58">
        <v>0.18197333333318899</v>
      </c>
      <c r="BY58">
        <v>0</v>
      </c>
      <c r="BZ58">
        <v>7.7333333335506396</v>
      </c>
      <c r="CA58">
        <v>4.5851378290736404</v>
      </c>
      <c r="CB58">
        <v>7.2666666668374003</v>
      </c>
      <c r="CC58">
        <v>6.9333333335816798</v>
      </c>
      <c r="CD58">
        <v>6.6666666728750101E-2</v>
      </c>
      <c r="CE58">
        <v>5.93333333342646</v>
      </c>
      <c r="CF58">
        <v>3.0727985153178099</v>
      </c>
      <c r="CG58">
        <v>6.1333333336127396</v>
      </c>
      <c r="CH58">
        <v>3.0666666668063498</v>
      </c>
      <c r="CI58">
        <v>0</v>
      </c>
      <c r="CJ58">
        <v>6.6666666666666696</v>
      </c>
      <c r="CK58">
        <v>3.8289681717955899</v>
      </c>
      <c r="CL58">
        <v>6.3333333330228898</v>
      </c>
      <c r="CM58">
        <v>5.9999999997671596</v>
      </c>
      <c r="CN58">
        <v>-0.19999999979820801</v>
      </c>
      <c r="CO58">
        <v>5.2666666665269499</v>
      </c>
      <c r="CP58">
        <v>2.3853715541923401</v>
      </c>
      <c r="CQ58">
        <v>5.3999999999844697</v>
      </c>
      <c r="CR58">
        <v>6.1333333332246802</v>
      </c>
      <c r="CS58">
        <v>0.20000000018626399</v>
      </c>
      <c r="CT58">
        <v>-0.19999999979820801</v>
      </c>
      <c r="CU58">
        <v>-0.26666666691501401</v>
      </c>
      <c r="CV58">
        <v>-0.13333333306945799</v>
      </c>
      <c r="CW58">
        <v>-6.6666666728764298E-2</v>
      </c>
    </row>
    <row r="59" spans="1:101" hidden="1" x14ac:dyDescent="0.2">
      <c r="A59">
        <v>1617001315.3710001</v>
      </c>
      <c r="B59">
        <v>7372.8</v>
      </c>
      <c r="C59">
        <v>2815.7008317866198</v>
      </c>
      <c r="D59">
        <v>4642.1333333333296</v>
      </c>
      <c r="E59">
        <v>3549.86666666666</v>
      </c>
      <c r="F59">
        <v>0</v>
      </c>
      <c r="G59">
        <v>0</v>
      </c>
      <c r="H59">
        <v>0</v>
      </c>
      <c r="I59">
        <v>0</v>
      </c>
      <c r="J59">
        <v>7372.8</v>
      </c>
      <c r="K59">
        <v>2815.7008317866198</v>
      </c>
      <c r="L59">
        <v>4642.1333333333296</v>
      </c>
      <c r="M59">
        <v>3549.86666666666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31.327242540173</v>
      </c>
      <c r="AC59">
        <v>34.161063483915903</v>
      </c>
      <c r="AD59">
        <v>34.3696457672797</v>
      </c>
      <c r="AE59">
        <v>36.373933745531602</v>
      </c>
      <c r="AF59">
        <v>73.287253461937695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11716.4</v>
      </c>
      <c r="AX59">
        <v>11383.309273389699</v>
      </c>
      <c r="AY59">
        <v>11074.333333333299</v>
      </c>
      <c r="AZ59">
        <v>9388.5333333333292</v>
      </c>
      <c r="BA59">
        <v>108.933333333333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20554.599999999999</v>
      </c>
      <c r="BS59">
        <v>19140.2351000206</v>
      </c>
      <c r="BT59">
        <v>17046.333333333299</v>
      </c>
      <c r="BU59">
        <v>15667.5333333333</v>
      </c>
      <c r="BV59">
        <v>938.8</v>
      </c>
      <c r="BW59">
        <v>0.139280000000023</v>
      </c>
      <c r="BX59">
        <v>0.18197333333318899</v>
      </c>
      <c r="BY59">
        <v>0</v>
      </c>
      <c r="BZ59">
        <v>7.7333333335506396</v>
      </c>
      <c r="CA59">
        <v>4.5851378290736404</v>
      </c>
      <c r="CB59">
        <v>7.2666666668374003</v>
      </c>
      <c r="CC59">
        <v>6.9333333335816798</v>
      </c>
      <c r="CD59">
        <v>6.6666666728750101E-2</v>
      </c>
      <c r="CE59">
        <v>5.93333333342646</v>
      </c>
      <c r="CF59">
        <v>3.0727985153178099</v>
      </c>
      <c r="CG59">
        <v>6.1333333336127396</v>
      </c>
      <c r="CH59">
        <v>3.0666666668063498</v>
      </c>
      <c r="CI59">
        <v>0</v>
      </c>
      <c r="CJ59">
        <v>6.6666666666666696</v>
      </c>
      <c r="CK59">
        <v>3.8289681717955899</v>
      </c>
      <c r="CL59">
        <v>6.3333333330228898</v>
      </c>
      <c r="CM59">
        <v>5.9999999997671596</v>
      </c>
      <c r="CN59">
        <v>-0.19999999979820801</v>
      </c>
      <c r="CO59">
        <v>5.2666666665269499</v>
      </c>
      <c r="CP59">
        <v>2.3853715541923401</v>
      </c>
      <c r="CQ59">
        <v>5.3999999999844697</v>
      </c>
      <c r="CR59">
        <v>6.1333333332246802</v>
      </c>
      <c r="CS59">
        <v>0.20000000018626399</v>
      </c>
      <c r="CT59">
        <v>-0.19999999979820801</v>
      </c>
      <c r="CU59">
        <v>-0.26666666691501401</v>
      </c>
      <c r="CV59">
        <v>-0.13333333306945799</v>
      </c>
      <c r="CW59">
        <v>-6.6666666728764298E-2</v>
      </c>
    </row>
    <row r="60" spans="1:101" hidden="1" x14ac:dyDescent="0.2">
      <c r="A60">
        <v>1617001320.3710001</v>
      </c>
      <c r="B60">
        <v>7372.8</v>
      </c>
      <c r="C60">
        <v>2815.7008317866198</v>
      </c>
      <c r="D60">
        <v>7049.4286107669004</v>
      </c>
      <c r="E60">
        <v>7372.8</v>
      </c>
      <c r="F60">
        <v>0</v>
      </c>
      <c r="G60">
        <v>0</v>
      </c>
      <c r="H60">
        <v>0</v>
      </c>
      <c r="I60">
        <v>0</v>
      </c>
      <c r="J60">
        <v>7372.8</v>
      </c>
      <c r="K60">
        <v>2815.7008317866198</v>
      </c>
      <c r="L60">
        <v>7049.4286107669004</v>
      </c>
      <c r="M60">
        <v>7372.8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31.327242540173</v>
      </c>
      <c r="AC60">
        <v>34.161063483915903</v>
      </c>
      <c r="AD60">
        <v>34.369033490518298</v>
      </c>
      <c r="AE60">
        <v>36.3747501145467</v>
      </c>
      <c r="AF60">
        <v>73.287253461937695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11716.4</v>
      </c>
      <c r="AX60">
        <v>11383.309273389699</v>
      </c>
      <c r="AY60">
        <v>7652.2786727247603</v>
      </c>
      <c r="AZ60">
        <v>6471.5333333333301</v>
      </c>
      <c r="BA60">
        <v>108.933333333333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20554.599999999999</v>
      </c>
      <c r="BS60">
        <v>19140.2351000206</v>
      </c>
      <c r="BT60">
        <v>12852.884482996</v>
      </c>
      <c r="BU60">
        <v>12936.8</v>
      </c>
      <c r="BV60">
        <v>938.8</v>
      </c>
      <c r="BW60">
        <v>0.139280000000023</v>
      </c>
      <c r="BX60">
        <v>0.18197333333318899</v>
      </c>
      <c r="BY60">
        <v>0</v>
      </c>
      <c r="BZ60">
        <v>7.7333333335506396</v>
      </c>
      <c r="CA60">
        <v>4.5851378290736404</v>
      </c>
      <c r="CB60">
        <v>2.8638303728194998</v>
      </c>
      <c r="CC60">
        <v>5.1333333330694497</v>
      </c>
      <c r="CD60">
        <v>6.6666666728750101E-2</v>
      </c>
      <c r="CE60">
        <v>5.93333333342646</v>
      </c>
      <c r="CF60">
        <v>3.0727985153178099</v>
      </c>
      <c r="CG60">
        <v>-0.23406305932584801</v>
      </c>
      <c r="CH60">
        <v>4.3999999998292596</v>
      </c>
      <c r="CI60">
        <v>0</v>
      </c>
      <c r="CJ60">
        <v>6.6666666666666696</v>
      </c>
      <c r="CK60">
        <v>3.8289681717955899</v>
      </c>
      <c r="CL60">
        <v>1.6246730002819401</v>
      </c>
      <c r="CM60">
        <v>3.7333333333178098</v>
      </c>
      <c r="CN60">
        <v>-0.19999999979820801</v>
      </c>
      <c r="CO60">
        <v>5.2666666665269499</v>
      </c>
      <c r="CP60">
        <v>2.3853715541923401</v>
      </c>
      <c r="CQ60">
        <v>0.79856808458903505</v>
      </c>
      <c r="CR60">
        <v>4.2666666667598001</v>
      </c>
      <c r="CS60">
        <v>0.20000000018626399</v>
      </c>
      <c r="CT60">
        <v>-0.19999999979820801</v>
      </c>
      <c r="CU60">
        <v>-0.26666666691501401</v>
      </c>
      <c r="CV60">
        <v>-0.13333333306945799</v>
      </c>
      <c r="CW60">
        <v>-6.6666666728764298E-2</v>
      </c>
    </row>
    <row r="61" spans="1:101" hidden="1" x14ac:dyDescent="0.2">
      <c r="A61">
        <v>1617001325.3710001</v>
      </c>
      <c r="B61">
        <v>5920.7048458149702</v>
      </c>
      <c r="C61">
        <v>7383.6293230070696</v>
      </c>
      <c r="D61">
        <v>7049.4286107669004</v>
      </c>
      <c r="E61">
        <v>7372.8</v>
      </c>
      <c r="F61">
        <v>0</v>
      </c>
      <c r="G61">
        <v>0</v>
      </c>
      <c r="H61">
        <v>0</v>
      </c>
      <c r="I61">
        <v>0</v>
      </c>
      <c r="J61">
        <v>5920.7048458149702</v>
      </c>
      <c r="K61">
        <v>7383.6293230070696</v>
      </c>
      <c r="L61">
        <v>7049.4286107669004</v>
      </c>
      <c r="M61">
        <v>7372.8</v>
      </c>
      <c r="N61">
        <v>13533.9712259929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31.3286711859494</v>
      </c>
      <c r="AC61">
        <v>34.164124867722698</v>
      </c>
      <c r="AD61">
        <v>34.369033490518298</v>
      </c>
      <c r="AE61">
        <v>36.3747501145467</v>
      </c>
      <c r="AF61">
        <v>73.284163267248104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26.2958628760239</v>
      </c>
      <c r="AW61" s="8">
        <v>6861.64647577092</v>
      </c>
      <c r="AX61">
        <v>16260.782480972</v>
      </c>
      <c r="AY61">
        <v>7652.2786727247603</v>
      </c>
      <c r="AZ61">
        <v>6471.5333333333301</v>
      </c>
      <c r="BA61">
        <v>160.046809389412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26.2958628760239</v>
      </c>
      <c r="BR61">
        <v>12461.729074889799</v>
      </c>
      <c r="BS61">
        <v>26962.344772332701</v>
      </c>
      <c r="BT61">
        <v>12852.884482996</v>
      </c>
      <c r="BU61">
        <v>12936.8</v>
      </c>
      <c r="BV61">
        <v>1014.31816617333</v>
      </c>
      <c r="BW61">
        <v>0.149796929855325</v>
      </c>
      <c r="BX61">
        <v>0.710545880085098</v>
      </c>
      <c r="BY61">
        <v>0</v>
      </c>
      <c r="BZ61">
        <v>2.8083700440849202</v>
      </c>
      <c r="CA61">
        <v>10.2683936439956</v>
      </c>
      <c r="CB61">
        <v>2.8638303728194998</v>
      </c>
      <c r="CC61">
        <v>5.1333333330694497</v>
      </c>
      <c r="CD61">
        <v>-2.5676326837273602</v>
      </c>
      <c r="CE61">
        <v>0.67455947141371497</v>
      </c>
      <c r="CF61">
        <v>6.3292829481376698</v>
      </c>
      <c r="CG61">
        <v>-0.23406305932584801</v>
      </c>
      <c r="CH61">
        <v>4.3999999998292596</v>
      </c>
      <c r="CI61">
        <v>-2.29228333438446</v>
      </c>
      <c r="CJ61">
        <v>0.88105726856220201</v>
      </c>
      <c r="CK61">
        <v>7.9316330619639004</v>
      </c>
      <c r="CL61">
        <v>1.6246730002819401</v>
      </c>
      <c r="CM61">
        <v>3.7333333333178098</v>
      </c>
      <c r="CN61">
        <v>-2.49879534669217</v>
      </c>
      <c r="CO61">
        <v>1.0187224669282899</v>
      </c>
      <c r="CP61">
        <v>7.5978101217291796</v>
      </c>
      <c r="CQ61">
        <v>0.79856808458903505</v>
      </c>
      <c r="CR61">
        <v>4.2666666667598001</v>
      </c>
      <c r="CS61">
        <v>-2.0857713224774401</v>
      </c>
      <c r="CT61">
        <v>-2.0857713224774401</v>
      </c>
      <c r="CU61">
        <v>-2.3611206718203701</v>
      </c>
      <c r="CV61">
        <v>-2.49879534669217</v>
      </c>
      <c r="CW61">
        <v>-2.5676326837273602</v>
      </c>
    </row>
    <row r="62" spans="1:101" hidden="1" x14ac:dyDescent="0.2">
      <c r="A62">
        <v>1617001330.3710001</v>
      </c>
      <c r="B62">
        <v>5920.7048458149702</v>
      </c>
      <c r="C62">
        <v>7383.6293230070696</v>
      </c>
      <c r="D62">
        <v>7049.4286107669004</v>
      </c>
      <c r="E62">
        <v>7372.8</v>
      </c>
      <c r="F62">
        <v>0</v>
      </c>
      <c r="G62">
        <v>0</v>
      </c>
      <c r="H62">
        <v>0</v>
      </c>
      <c r="I62">
        <v>0</v>
      </c>
      <c r="J62">
        <v>5920.7048458149702</v>
      </c>
      <c r="K62">
        <v>7383.6293230070696</v>
      </c>
      <c r="L62">
        <v>7049.4286107669004</v>
      </c>
      <c r="M62">
        <v>7372.8</v>
      </c>
      <c r="N62">
        <v>13533.9712259929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31.3286711859494</v>
      </c>
      <c r="AC62">
        <v>34.164124867722698</v>
      </c>
      <c r="AD62">
        <v>34.369033490518298</v>
      </c>
      <c r="AE62">
        <v>36.3747501145467</v>
      </c>
      <c r="AF62">
        <v>73.284163267248104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26.2958628760239</v>
      </c>
      <c r="AW62" s="8">
        <v>6861.64647577092</v>
      </c>
      <c r="AX62">
        <v>16260.782480972</v>
      </c>
      <c r="AY62">
        <v>7652.2786727247603</v>
      </c>
      <c r="AZ62">
        <v>6471.5333333333301</v>
      </c>
      <c r="BA62">
        <v>160.046809389412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26.2958628760239</v>
      </c>
      <c r="BR62">
        <v>12461.729074889799</v>
      </c>
      <c r="BS62">
        <v>26962.344772332701</v>
      </c>
      <c r="BT62">
        <v>12852.884482996</v>
      </c>
      <c r="BU62">
        <v>12936.8</v>
      </c>
      <c r="BV62">
        <v>1014.31816617333</v>
      </c>
      <c r="BW62">
        <v>0.149796929855325</v>
      </c>
      <c r="BX62">
        <v>0.710545880085098</v>
      </c>
      <c r="BY62">
        <v>0</v>
      </c>
      <c r="BZ62">
        <v>2.8083700440849202</v>
      </c>
      <c r="CA62">
        <v>10.2683936439956</v>
      </c>
      <c r="CB62">
        <v>2.8638303728194998</v>
      </c>
      <c r="CC62">
        <v>5.1333333330694497</v>
      </c>
      <c r="CD62">
        <v>-2.5676326837273602</v>
      </c>
      <c r="CE62">
        <v>0.67455947141371497</v>
      </c>
      <c r="CF62">
        <v>6.3292829481376698</v>
      </c>
      <c r="CG62">
        <v>-0.23406305932584801</v>
      </c>
      <c r="CH62">
        <v>4.3999999998292596</v>
      </c>
      <c r="CI62">
        <v>-2.29228333438446</v>
      </c>
      <c r="CJ62">
        <v>0.88105726856220201</v>
      </c>
      <c r="CK62">
        <v>7.9316330619639004</v>
      </c>
      <c r="CL62">
        <v>1.6246730002819401</v>
      </c>
      <c r="CM62">
        <v>3.7333333333178098</v>
      </c>
      <c r="CN62">
        <v>-2.49879534669217</v>
      </c>
      <c r="CO62">
        <v>1.0187224669282899</v>
      </c>
      <c r="CP62">
        <v>7.5978101217291796</v>
      </c>
      <c r="CQ62">
        <v>0.79856808458903505</v>
      </c>
      <c r="CR62">
        <v>4.2666666667598001</v>
      </c>
      <c r="CS62">
        <v>-2.0857713224774401</v>
      </c>
      <c r="CT62">
        <v>-2.0857713224774401</v>
      </c>
      <c r="CU62">
        <v>-2.3611206718203701</v>
      </c>
      <c r="CV62">
        <v>-2.49879534669217</v>
      </c>
      <c r="CW62">
        <v>-2.5676326837273602</v>
      </c>
    </row>
    <row r="63" spans="1:101" hidden="1" x14ac:dyDescent="0.2">
      <c r="A63">
        <v>1617001335.3710001</v>
      </c>
      <c r="B63">
        <v>5920.7048458149702</v>
      </c>
      <c r="C63">
        <v>7383.6293230070696</v>
      </c>
      <c r="D63">
        <v>3823.1882125474999</v>
      </c>
      <c r="E63">
        <v>5357.9345955249501</v>
      </c>
      <c r="F63">
        <v>0</v>
      </c>
      <c r="G63">
        <v>0</v>
      </c>
      <c r="H63">
        <v>0</v>
      </c>
      <c r="I63">
        <v>0</v>
      </c>
      <c r="J63">
        <v>5920.7048458149702</v>
      </c>
      <c r="K63">
        <v>7383.6293230070696</v>
      </c>
      <c r="L63">
        <v>3823.1882125474999</v>
      </c>
      <c r="M63">
        <v>5357.9345955249501</v>
      </c>
      <c r="N63">
        <v>13533.9712259929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31.3286711859494</v>
      </c>
      <c r="AC63">
        <v>34.164124867722698</v>
      </c>
      <c r="AD63">
        <v>34.368829398264602</v>
      </c>
      <c r="AE63">
        <v>36.3793421902568</v>
      </c>
      <c r="AF63">
        <v>73.284163267248104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26.2958628760239</v>
      </c>
      <c r="AW63" s="8">
        <v>6861.64647577092</v>
      </c>
      <c r="AX63">
        <v>16260.782480972</v>
      </c>
      <c r="AY63">
        <v>5540.5027001800099</v>
      </c>
      <c r="AZ63">
        <v>8425.4733218588608</v>
      </c>
      <c r="BA63">
        <v>160.046809389412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26.2958628760239</v>
      </c>
      <c r="BR63">
        <v>12461.729074889799</v>
      </c>
      <c r="BS63">
        <v>26962.344772332701</v>
      </c>
      <c r="BT63">
        <v>10571.9047936529</v>
      </c>
      <c r="BU63">
        <v>15294.457831325301</v>
      </c>
      <c r="BV63">
        <v>1014.31816617333</v>
      </c>
      <c r="BW63">
        <v>0.149796929855325</v>
      </c>
      <c r="BX63">
        <v>0.710545880085098</v>
      </c>
      <c r="BY63">
        <v>0</v>
      </c>
      <c r="BZ63">
        <v>2.8083700440849202</v>
      </c>
      <c r="CA63">
        <v>10.2683936439956</v>
      </c>
      <c r="CB63">
        <v>5.1270084673553296</v>
      </c>
      <c r="CC63">
        <v>3.3390705681304902</v>
      </c>
      <c r="CD63">
        <v>-2.5676326837273602</v>
      </c>
      <c r="CE63">
        <v>0.67455947141371497</v>
      </c>
      <c r="CF63">
        <v>6.3292829481376698</v>
      </c>
      <c r="CG63">
        <v>3.8602573502106101</v>
      </c>
      <c r="CH63">
        <v>1.0671256454709499</v>
      </c>
      <c r="CI63">
        <v>-2.29228333438446</v>
      </c>
      <c r="CJ63">
        <v>0.88105726856220201</v>
      </c>
      <c r="CK63">
        <v>7.9316330619639004</v>
      </c>
      <c r="CL63">
        <v>2.7935195678625302</v>
      </c>
      <c r="CM63">
        <v>2.23752151454979</v>
      </c>
      <c r="CN63">
        <v>-2.49879534669217</v>
      </c>
      <c r="CO63">
        <v>1.0187224669282899</v>
      </c>
      <c r="CP63">
        <v>7.5978101217291796</v>
      </c>
      <c r="CQ63">
        <v>3.7935862391291799</v>
      </c>
      <c r="CR63">
        <v>1.68674698816019</v>
      </c>
      <c r="CS63">
        <v>-2.0857713224774401</v>
      </c>
      <c r="CT63">
        <v>-2.0857713224774401</v>
      </c>
      <c r="CU63">
        <v>-2.3611206718203701</v>
      </c>
      <c r="CV63">
        <v>-2.49879534669217</v>
      </c>
      <c r="CW63">
        <v>-2.5676326837273602</v>
      </c>
    </row>
    <row r="64" spans="1:101" hidden="1" x14ac:dyDescent="0.2">
      <c r="A64">
        <v>1617001340.3710001</v>
      </c>
      <c r="B64">
        <v>6088.9348500516999</v>
      </c>
      <c r="C64">
        <v>3277.0184678978599</v>
      </c>
      <c r="D64">
        <v>3823.1882125474999</v>
      </c>
      <c r="E64">
        <v>5357.9345955249501</v>
      </c>
      <c r="F64">
        <v>0</v>
      </c>
      <c r="G64">
        <v>0</v>
      </c>
      <c r="H64">
        <v>0</v>
      </c>
      <c r="I64">
        <v>0</v>
      </c>
      <c r="J64">
        <v>6088.9348500516999</v>
      </c>
      <c r="K64">
        <v>3277.0184678978599</v>
      </c>
      <c r="L64">
        <v>3823.1882125474999</v>
      </c>
      <c r="M64">
        <v>5357.9345955249501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31.327242540173</v>
      </c>
      <c r="AC64">
        <v>34.164124867722698</v>
      </c>
      <c r="AD64">
        <v>34.368829398264602</v>
      </c>
      <c r="AE64">
        <v>36.3793421902568</v>
      </c>
      <c r="AF64">
        <v>73.282618169903301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9652.5336091003101</v>
      </c>
      <c r="AX64">
        <v>5001.8001200079998</v>
      </c>
      <c r="AY64">
        <v>5540.5027001800099</v>
      </c>
      <c r="AZ64">
        <v>8425.4733218588608</v>
      </c>
      <c r="BA64">
        <v>138.43469269049299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16937.047569803501</v>
      </c>
      <c r="BS64">
        <v>9143.4095606373703</v>
      </c>
      <c r="BT64">
        <v>10571.9047936529</v>
      </c>
      <c r="BU64">
        <v>15294.457831325301</v>
      </c>
      <c r="BV64">
        <v>959.34854262263298</v>
      </c>
      <c r="BW64">
        <v>0.27336004653242602</v>
      </c>
      <c r="BX64">
        <v>1.8923285723500001E-2</v>
      </c>
      <c r="BY64">
        <v>0</v>
      </c>
      <c r="BZ64">
        <v>10.354188210991801</v>
      </c>
      <c r="CA64">
        <v>3.5935729051087</v>
      </c>
      <c r="CB64">
        <v>5.1270084673553296</v>
      </c>
      <c r="CC64">
        <v>3.3390705681304902</v>
      </c>
      <c r="CD64">
        <v>3.7678536805146399</v>
      </c>
      <c r="CE64">
        <v>7.8335056876336999</v>
      </c>
      <c r="CF64">
        <v>2.5268351223725398</v>
      </c>
      <c r="CG64">
        <v>3.8602573502106101</v>
      </c>
      <c r="CH64">
        <v>1.0671256454709499</v>
      </c>
      <c r="CI64">
        <v>3.57396755649388</v>
      </c>
      <c r="CJ64">
        <v>8.8029989659641199</v>
      </c>
      <c r="CK64">
        <v>3.9269284620682101</v>
      </c>
      <c r="CL64">
        <v>2.7935195678625302</v>
      </c>
      <c r="CM64">
        <v>2.23752151454979</v>
      </c>
      <c r="CN64">
        <v>3.9617398049115802</v>
      </c>
      <c r="CO64">
        <v>7.3810754911045802</v>
      </c>
      <c r="CP64">
        <v>5.0603373558857996</v>
      </c>
      <c r="CQ64">
        <v>3.7935862391291799</v>
      </c>
      <c r="CR64">
        <v>1.68674698816019</v>
      </c>
      <c r="CS64">
        <v>3.57396755649388</v>
      </c>
      <c r="CT64">
        <v>4.2202546370646701</v>
      </c>
      <c r="CU64">
        <v>4.0909972211762202</v>
      </c>
      <c r="CV64">
        <v>3.63859626425001</v>
      </c>
      <c r="CW64">
        <v>3.50933884798537</v>
      </c>
    </row>
    <row r="65" spans="1:101" hidden="1" x14ac:dyDescent="0.2">
      <c r="A65">
        <v>1617001345.3710001</v>
      </c>
      <c r="B65">
        <v>6088.9348500516999</v>
      </c>
      <c r="C65">
        <v>3277.0184678978599</v>
      </c>
      <c r="D65">
        <v>3823.1882125474999</v>
      </c>
      <c r="E65">
        <v>5357.9345955249501</v>
      </c>
      <c r="F65">
        <v>0</v>
      </c>
      <c r="G65">
        <v>0</v>
      </c>
      <c r="H65">
        <v>0</v>
      </c>
      <c r="I65">
        <v>0</v>
      </c>
      <c r="J65">
        <v>6088.9348500516999</v>
      </c>
      <c r="K65">
        <v>3277.0184678978599</v>
      </c>
      <c r="L65">
        <v>3823.1882125474999</v>
      </c>
      <c r="M65">
        <v>5357.9345955249501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31.327242540173</v>
      </c>
      <c r="AC65">
        <v>34.164124867722698</v>
      </c>
      <c r="AD65">
        <v>34.368829398264602</v>
      </c>
      <c r="AE65">
        <v>36.3793421902568</v>
      </c>
      <c r="AF65">
        <v>73.282618169903301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9652.5336091003101</v>
      </c>
      <c r="AX65">
        <v>5001.8001200079998</v>
      </c>
      <c r="AY65">
        <v>5540.5027001800099</v>
      </c>
      <c r="AZ65">
        <v>8425.4733218588608</v>
      </c>
      <c r="BA65">
        <v>138.43469269049299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16937.047569803501</v>
      </c>
      <c r="BS65">
        <v>9143.4095606373703</v>
      </c>
      <c r="BT65">
        <v>10571.9047936529</v>
      </c>
      <c r="BU65">
        <v>15294.457831325301</v>
      </c>
      <c r="BV65">
        <v>959.34854262263298</v>
      </c>
      <c r="BW65">
        <v>0.27336004653242602</v>
      </c>
      <c r="BX65">
        <v>1.8923285723500001E-2</v>
      </c>
      <c r="BY65">
        <v>0</v>
      </c>
      <c r="BZ65">
        <v>10.354188210991801</v>
      </c>
      <c r="CA65">
        <v>3.5935729051087</v>
      </c>
      <c r="CB65">
        <v>5.1270084673553296</v>
      </c>
      <c r="CC65">
        <v>3.3390705681304902</v>
      </c>
      <c r="CD65">
        <v>3.7678536805146399</v>
      </c>
      <c r="CE65">
        <v>7.8335056876336999</v>
      </c>
      <c r="CF65">
        <v>2.5268351223725398</v>
      </c>
      <c r="CG65">
        <v>3.8602573502106101</v>
      </c>
      <c r="CH65">
        <v>1.0671256454709499</v>
      </c>
      <c r="CI65">
        <v>3.57396755649388</v>
      </c>
      <c r="CJ65">
        <v>8.8029989659641199</v>
      </c>
      <c r="CK65">
        <v>3.9269284620682101</v>
      </c>
      <c r="CL65">
        <v>2.7935195678625302</v>
      </c>
      <c r="CM65">
        <v>2.23752151454979</v>
      </c>
      <c r="CN65">
        <v>3.9617398049115802</v>
      </c>
      <c r="CO65">
        <v>7.3810754911045802</v>
      </c>
      <c r="CP65">
        <v>5.0603373558857996</v>
      </c>
      <c r="CQ65">
        <v>3.7935862391291799</v>
      </c>
      <c r="CR65">
        <v>1.68674698816019</v>
      </c>
      <c r="CS65">
        <v>3.57396755649388</v>
      </c>
      <c r="CT65">
        <v>4.2202546370646701</v>
      </c>
      <c r="CU65">
        <v>4.0909972211762202</v>
      </c>
      <c r="CV65">
        <v>3.63859626425001</v>
      </c>
      <c r="CW65">
        <v>3.50933884798537</v>
      </c>
    </row>
    <row r="66" spans="1:101" hidden="1" x14ac:dyDescent="0.2">
      <c r="A66">
        <v>1617001350.3710001</v>
      </c>
      <c r="B66">
        <v>6088.9348500516999</v>
      </c>
      <c r="C66">
        <v>3277.0184678978599</v>
      </c>
      <c r="D66">
        <v>2911.5347334410299</v>
      </c>
      <c r="E66">
        <v>5558.3844911146998</v>
      </c>
      <c r="F66">
        <v>0</v>
      </c>
      <c r="G66">
        <v>0</v>
      </c>
      <c r="H66">
        <v>0</v>
      </c>
      <c r="I66">
        <v>0</v>
      </c>
      <c r="J66">
        <v>6088.9348500516999</v>
      </c>
      <c r="K66">
        <v>3277.0184678978599</v>
      </c>
      <c r="L66">
        <v>2911.5347334410299</v>
      </c>
      <c r="M66">
        <v>5558.3844911146998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31.327242540173</v>
      </c>
      <c r="AC66">
        <v>34.164124867722698</v>
      </c>
      <c r="AD66">
        <v>34.369849859533502</v>
      </c>
      <c r="AE66">
        <v>36.374341930039201</v>
      </c>
      <c r="AF66">
        <v>73.282618169903301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9652.5336091003101</v>
      </c>
      <c r="AX66">
        <v>5001.8001200079998</v>
      </c>
      <c r="AY66">
        <v>9002.5201938610608</v>
      </c>
      <c r="AZ66">
        <v>11944.0387722132</v>
      </c>
      <c r="BA66">
        <v>138.43469269049299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16937.047569803501</v>
      </c>
      <c r="BS66">
        <v>9143.4095606373703</v>
      </c>
      <c r="BT66">
        <v>16008.529886914301</v>
      </c>
      <c r="BU66">
        <v>20816.801292407101</v>
      </c>
      <c r="BV66">
        <v>959.34854262263298</v>
      </c>
      <c r="BW66">
        <v>0.27336004653242602</v>
      </c>
      <c r="BX66">
        <v>1.8923285723500001E-2</v>
      </c>
      <c r="BY66">
        <v>0</v>
      </c>
      <c r="BZ66">
        <v>10.354188210991801</v>
      </c>
      <c r="CA66">
        <v>3.5935729051087</v>
      </c>
      <c r="CB66">
        <v>8.9499192243902197</v>
      </c>
      <c r="CC66">
        <v>11.3408723749786</v>
      </c>
      <c r="CD66">
        <v>3.7678536805146399</v>
      </c>
      <c r="CE66">
        <v>7.8335056876336999</v>
      </c>
      <c r="CF66">
        <v>2.5268351223725398</v>
      </c>
      <c r="CG66">
        <v>7.3344103394674898</v>
      </c>
      <c r="CH66">
        <v>7.2697899839953601</v>
      </c>
      <c r="CI66">
        <v>3.57396755649388</v>
      </c>
      <c r="CJ66">
        <v>8.8029989659641199</v>
      </c>
      <c r="CK66">
        <v>3.9269284620682101</v>
      </c>
      <c r="CL66">
        <v>6.94668820701082</v>
      </c>
      <c r="CM66">
        <v>10.113085622136399</v>
      </c>
      <c r="CN66">
        <v>3.9617398049115802</v>
      </c>
      <c r="CO66">
        <v>7.3810754911045802</v>
      </c>
      <c r="CP66">
        <v>5.0603373558857996</v>
      </c>
      <c r="CQ66">
        <v>9.5315024232633299</v>
      </c>
      <c r="CR66">
        <v>9.5961227787354595</v>
      </c>
      <c r="CS66">
        <v>3.57396755649388</v>
      </c>
      <c r="CT66">
        <v>4.2202546370646701</v>
      </c>
      <c r="CU66">
        <v>4.0909972211762202</v>
      </c>
      <c r="CV66">
        <v>3.63859626425001</v>
      </c>
      <c r="CW66">
        <v>3.50933884798537</v>
      </c>
    </row>
    <row r="67" spans="1:101" hidden="1" x14ac:dyDescent="0.2">
      <c r="A67">
        <v>1617001355.3710001</v>
      </c>
      <c r="B67">
        <v>3549.86666666666</v>
      </c>
      <c r="C67">
        <v>3277.0184678978599</v>
      </c>
      <c r="D67">
        <v>2911.5347334410299</v>
      </c>
      <c r="E67">
        <v>5558.3844911146998</v>
      </c>
      <c r="F67">
        <v>0</v>
      </c>
      <c r="G67">
        <v>0</v>
      </c>
      <c r="H67">
        <v>0</v>
      </c>
      <c r="I67">
        <v>0</v>
      </c>
      <c r="J67">
        <v>3549.86666666666</v>
      </c>
      <c r="K67">
        <v>3277.0184678978599</v>
      </c>
      <c r="L67">
        <v>2911.5347334410299</v>
      </c>
      <c r="M67">
        <v>5558.3844911146998</v>
      </c>
      <c r="N67">
        <v>10167.976830781899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31.3274466324267</v>
      </c>
      <c r="AC67">
        <v>34.164124867722698</v>
      </c>
      <c r="AD67">
        <v>34.369849859533502</v>
      </c>
      <c r="AE67">
        <v>36.374341930039201</v>
      </c>
      <c r="AF67">
        <v>73.282618169903301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12419.5333333333</v>
      </c>
      <c r="AX67">
        <v>5001.8001200079998</v>
      </c>
      <c r="AY67">
        <v>9002.5201938610608</v>
      </c>
      <c r="AZ67">
        <v>11944.0387722132</v>
      </c>
      <c r="BA67">
        <v>108.536753551234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21155.8</v>
      </c>
      <c r="BS67">
        <v>9143.4095606373703</v>
      </c>
      <c r="BT67">
        <v>16008.529886914301</v>
      </c>
      <c r="BU67">
        <v>20816.801292407101</v>
      </c>
      <c r="BV67">
        <v>964.487656874913</v>
      </c>
      <c r="BW67">
        <v>0.149531099158281</v>
      </c>
      <c r="BX67">
        <v>0.42121776306749498</v>
      </c>
      <c r="BY67">
        <v>0</v>
      </c>
      <c r="BZ67">
        <v>8.0000000000776001</v>
      </c>
      <c r="CA67">
        <v>3.5935729051087</v>
      </c>
      <c r="CB67">
        <v>8.9499192243902197</v>
      </c>
      <c r="CC67">
        <v>11.3408723749786</v>
      </c>
      <c r="CD67">
        <v>-3.5029651083251498</v>
      </c>
      <c r="CE67">
        <v>5.2666666665269499</v>
      </c>
      <c r="CF67">
        <v>2.5268351223725398</v>
      </c>
      <c r="CG67">
        <v>7.3344103394674898</v>
      </c>
      <c r="CH67">
        <v>7.2697899839953601</v>
      </c>
      <c r="CI67">
        <v>-3.5029651083251498</v>
      </c>
      <c r="CJ67">
        <v>6.9999999999223901</v>
      </c>
      <c r="CK67">
        <v>3.9269284620682101</v>
      </c>
      <c r="CL67">
        <v>6.94668820701082</v>
      </c>
      <c r="CM67">
        <v>10.113085622136399</v>
      </c>
      <c r="CN67">
        <v>-3.3650530960604499</v>
      </c>
      <c r="CO67">
        <v>5.7333333336282504</v>
      </c>
      <c r="CP67">
        <v>5.0603373558857996</v>
      </c>
      <c r="CQ67">
        <v>9.5315024232633299</v>
      </c>
      <c r="CR67">
        <v>9.5961227787354595</v>
      </c>
      <c r="CS67">
        <v>-3.64087712058984</v>
      </c>
      <c r="CT67">
        <v>-3.5719211144574898</v>
      </c>
      <c r="CU67">
        <v>-3.1581850780647698</v>
      </c>
      <c r="CV67">
        <v>-3.50296510792375</v>
      </c>
      <c r="CW67">
        <v>-3.6408771201884602</v>
      </c>
    </row>
    <row r="68" spans="1:101" hidden="1" x14ac:dyDescent="0.2">
      <c r="A68">
        <v>1617001360.3710001</v>
      </c>
      <c r="B68">
        <v>3549.86666666666</v>
      </c>
      <c r="C68">
        <v>3970.0180925303598</v>
      </c>
      <c r="D68">
        <v>2911.5347334410299</v>
      </c>
      <c r="E68">
        <v>5558.3844911146998</v>
      </c>
      <c r="F68">
        <v>0</v>
      </c>
      <c r="G68">
        <v>0</v>
      </c>
      <c r="H68">
        <v>0</v>
      </c>
      <c r="I68">
        <v>0</v>
      </c>
      <c r="J68">
        <v>3549.86666666666</v>
      </c>
      <c r="K68">
        <v>3970.0180925303598</v>
      </c>
      <c r="L68">
        <v>2911.5347334410299</v>
      </c>
      <c r="M68">
        <v>5558.3844911146998</v>
      </c>
      <c r="N68">
        <v>10167.976830781899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31.3274466324267</v>
      </c>
      <c r="AC68">
        <v>34.168002620544499</v>
      </c>
      <c r="AD68">
        <v>34.369849859533502</v>
      </c>
      <c r="AE68">
        <v>36.374341930039201</v>
      </c>
      <c r="AF68">
        <v>73.282618169903301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12419.5333333333</v>
      </c>
      <c r="AX68">
        <v>6670.3282501938402</v>
      </c>
      <c r="AY68">
        <v>9002.5201938610608</v>
      </c>
      <c r="AZ68">
        <v>11944.0387722132</v>
      </c>
      <c r="BA68">
        <v>108.536753551234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21155.8</v>
      </c>
      <c r="BS68">
        <v>12551.4990953734</v>
      </c>
      <c r="BT68">
        <v>16008.529886914301</v>
      </c>
      <c r="BU68">
        <v>20816.801292407101</v>
      </c>
      <c r="BV68">
        <v>964.487656874913</v>
      </c>
      <c r="BW68">
        <v>0.149531099158281</v>
      </c>
      <c r="BX68">
        <v>0.42121776306749498</v>
      </c>
      <c r="BY68">
        <v>0</v>
      </c>
      <c r="BZ68">
        <v>8.0000000000776001</v>
      </c>
      <c r="CA68">
        <v>9.2142672525952491</v>
      </c>
      <c r="CB68">
        <v>8.9499192243902197</v>
      </c>
      <c r="CC68">
        <v>11.3408723749786</v>
      </c>
      <c r="CD68">
        <v>-3.5029651083251498</v>
      </c>
      <c r="CE68">
        <v>5.2666666665269499</v>
      </c>
      <c r="CF68">
        <v>6.7588524166902602</v>
      </c>
      <c r="CG68">
        <v>7.3344103394674898</v>
      </c>
      <c r="CH68">
        <v>7.2697899839953601</v>
      </c>
      <c r="CI68">
        <v>-3.5029651083251498</v>
      </c>
      <c r="CJ68">
        <v>6.9999999999223901</v>
      </c>
      <c r="CK68">
        <v>6.6942362367386403</v>
      </c>
      <c r="CL68">
        <v>6.94668820701082</v>
      </c>
      <c r="CM68">
        <v>10.113085622136399</v>
      </c>
      <c r="CN68">
        <v>-3.3650530960604499</v>
      </c>
      <c r="CO68">
        <v>5.7333333336282504</v>
      </c>
      <c r="CP68">
        <v>6.88808477621739</v>
      </c>
      <c r="CQ68">
        <v>9.5315024232633299</v>
      </c>
      <c r="CR68">
        <v>9.5961227787354595</v>
      </c>
      <c r="CS68">
        <v>-3.64087712058984</v>
      </c>
      <c r="CT68">
        <v>-3.5719211144574898</v>
      </c>
      <c r="CU68">
        <v>-3.1581850780647698</v>
      </c>
      <c r="CV68">
        <v>-3.50296510792375</v>
      </c>
      <c r="CW68">
        <v>-3.6408771201884602</v>
      </c>
    </row>
    <row r="69" spans="1:101" hidden="1" x14ac:dyDescent="0.2">
      <c r="A69">
        <v>1617001365.3710001</v>
      </c>
      <c r="B69">
        <v>3549.86666666666</v>
      </c>
      <c r="C69">
        <v>3970.0180925303598</v>
      </c>
      <c r="D69">
        <v>7372.8</v>
      </c>
      <c r="E69">
        <v>9557.3333333333303</v>
      </c>
      <c r="F69">
        <v>0</v>
      </c>
      <c r="G69">
        <v>0</v>
      </c>
      <c r="H69">
        <v>0</v>
      </c>
      <c r="I69">
        <v>0</v>
      </c>
      <c r="J69">
        <v>3549.86666666666</v>
      </c>
      <c r="K69">
        <v>3970.0180925303598</v>
      </c>
      <c r="L69">
        <v>7372.8</v>
      </c>
      <c r="M69">
        <v>9557.3333333333303</v>
      </c>
      <c r="N69">
        <v>10167.976830781899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31.3274466324267</v>
      </c>
      <c r="AC69">
        <v>34.168002620544499</v>
      </c>
      <c r="AD69">
        <v>34.369849859533502</v>
      </c>
      <c r="AE69">
        <v>36.375362391308101</v>
      </c>
      <c r="AF69">
        <v>73.282618169903301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12419.5333333333</v>
      </c>
      <c r="AX69">
        <v>6670.3282501938402</v>
      </c>
      <c r="AY69">
        <v>9937.4</v>
      </c>
      <c r="AZ69">
        <v>8076.3333333333303</v>
      </c>
      <c r="BA69">
        <v>108.536753551234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21155.8</v>
      </c>
      <c r="BS69">
        <v>12551.4990953734</v>
      </c>
      <c r="BT69">
        <v>16473</v>
      </c>
      <c r="BU69">
        <v>14336.2</v>
      </c>
      <c r="BV69">
        <v>964.487656874913</v>
      </c>
      <c r="BW69">
        <v>0.149531099158281</v>
      </c>
      <c r="BX69">
        <v>0.42121776306749498</v>
      </c>
      <c r="BY69">
        <v>0</v>
      </c>
      <c r="BZ69">
        <v>8.0000000000776001</v>
      </c>
      <c r="CA69">
        <v>9.2142672525952491</v>
      </c>
      <c r="CB69">
        <v>6.6000000003259602</v>
      </c>
      <c r="CC69">
        <v>6.3999999997516399</v>
      </c>
      <c r="CD69">
        <v>-3.5029651083251498</v>
      </c>
      <c r="CE69">
        <v>5.2666666665269499</v>
      </c>
      <c r="CF69">
        <v>6.7588524166902602</v>
      </c>
      <c r="CG69">
        <v>5.7999999999689402</v>
      </c>
      <c r="CH69">
        <v>4.9333333332712499</v>
      </c>
      <c r="CI69">
        <v>-3.5029651083251498</v>
      </c>
      <c r="CJ69">
        <v>6.9999999999223901</v>
      </c>
      <c r="CK69">
        <v>6.6942362367386403</v>
      </c>
      <c r="CL69">
        <v>4.2000000000310296</v>
      </c>
      <c r="CM69">
        <v>4.1333333333022804</v>
      </c>
      <c r="CN69">
        <v>-3.3650530960604499</v>
      </c>
      <c r="CO69">
        <v>5.7333333336282504</v>
      </c>
      <c r="CP69">
        <v>6.88808477621739</v>
      </c>
      <c r="CQ69">
        <v>5.93333333342646</v>
      </c>
      <c r="CR69">
        <v>4.5333333332867696</v>
      </c>
      <c r="CS69">
        <v>-3.64087712058984</v>
      </c>
      <c r="CT69">
        <v>-3.5719211144574898</v>
      </c>
      <c r="CU69">
        <v>-3.1581850780647698</v>
      </c>
      <c r="CV69">
        <v>-3.50296510792375</v>
      </c>
      <c r="CW69">
        <v>-3.6408771201884602</v>
      </c>
    </row>
    <row r="70" spans="1:101" hidden="1" x14ac:dyDescent="0.2">
      <c r="A70">
        <v>1617001370.3710001</v>
      </c>
      <c r="B70">
        <v>9830.4</v>
      </c>
      <c r="C70">
        <v>3970.0180925303598</v>
      </c>
      <c r="D70">
        <v>7372.8</v>
      </c>
      <c r="E70">
        <v>9557.3333333333303</v>
      </c>
      <c r="F70">
        <v>0</v>
      </c>
      <c r="G70">
        <v>0</v>
      </c>
      <c r="H70">
        <v>0</v>
      </c>
      <c r="I70">
        <v>0</v>
      </c>
      <c r="J70">
        <v>9830.4</v>
      </c>
      <c r="K70">
        <v>3970.0180925303598</v>
      </c>
      <c r="L70">
        <v>7372.8</v>
      </c>
      <c r="M70">
        <v>9557.3333333333303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31.095189647624501</v>
      </c>
      <c r="AC70">
        <v>34.168002620544499</v>
      </c>
      <c r="AD70">
        <v>34.369849859533502</v>
      </c>
      <c r="AE70">
        <v>36.375362391308101</v>
      </c>
      <c r="AF70">
        <v>73.282618169903301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26904.266666666601</v>
      </c>
      <c r="AX70">
        <v>6670.3282501938402</v>
      </c>
      <c r="AY70">
        <v>9937.4</v>
      </c>
      <c r="AZ70">
        <v>8076.3333333333303</v>
      </c>
      <c r="BA70">
        <v>97.302877790682601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24205.466666666602</v>
      </c>
      <c r="BS70">
        <v>12551.4990953734</v>
      </c>
      <c r="BT70">
        <v>16473</v>
      </c>
      <c r="BU70">
        <v>14336.2</v>
      </c>
      <c r="BV70">
        <v>900.18066847335103</v>
      </c>
      <c r="BW70">
        <v>0.15536843463691299</v>
      </c>
      <c r="BX70">
        <v>0.149767711962489</v>
      </c>
      <c r="BY70">
        <v>0</v>
      </c>
      <c r="BZ70">
        <v>13.0666666664183</v>
      </c>
      <c r="CA70">
        <v>9.2142672525952491</v>
      </c>
      <c r="CB70">
        <v>6.6000000003259602</v>
      </c>
      <c r="CC70">
        <v>6.3999999997516399</v>
      </c>
      <c r="CD70">
        <v>3.7295134857162102</v>
      </c>
      <c r="CE70">
        <v>7.8666666666200999</v>
      </c>
      <c r="CF70">
        <v>6.7588524166902602</v>
      </c>
      <c r="CG70">
        <v>5.7999999999689402</v>
      </c>
      <c r="CH70">
        <v>4.9333333332712499</v>
      </c>
      <c r="CI70">
        <v>3.66498903088775</v>
      </c>
      <c r="CJ70">
        <v>9.6666666667442698</v>
      </c>
      <c r="CK70">
        <v>6.6942362367386403</v>
      </c>
      <c r="CL70">
        <v>4.2000000000310296</v>
      </c>
      <c r="CM70">
        <v>4.1333333333022804</v>
      </c>
      <c r="CN70">
        <v>4.1166602139357398</v>
      </c>
      <c r="CO70">
        <v>8.3333333333333393</v>
      </c>
      <c r="CP70">
        <v>6.88808477621739</v>
      </c>
      <c r="CQ70">
        <v>5.93333333342646</v>
      </c>
      <c r="CR70">
        <v>4.5333333332867696</v>
      </c>
      <c r="CS70">
        <v>3.7295134857162102</v>
      </c>
      <c r="CT70">
        <v>3.79403794054465</v>
      </c>
      <c r="CU70">
        <v>3.79403794054465</v>
      </c>
      <c r="CV70">
        <v>3.8585623949975201</v>
      </c>
      <c r="CW70">
        <v>3.6004645760592999</v>
      </c>
    </row>
    <row r="71" spans="1:101" hidden="1" x14ac:dyDescent="0.2">
      <c r="A71">
        <v>1617001375.3710001</v>
      </c>
      <c r="B71">
        <v>9830.4</v>
      </c>
      <c r="C71">
        <v>72089.600000000006</v>
      </c>
      <c r="D71">
        <v>7372.8</v>
      </c>
      <c r="E71">
        <v>9557.3333333333303</v>
      </c>
      <c r="F71">
        <v>0</v>
      </c>
      <c r="G71">
        <v>0</v>
      </c>
      <c r="H71">
        <v>0</v>
      </c>
      <c r="I71">
        <v>0</v>
      </c>
      <c r="J71">
        <v>9830.4</v>
      </c>
      <c r="K71">
        <v>72089.600000000006</v>
      </c>
      <c r="L71">
        <v>7372.8</v>
      </c>
      <c r="M71">
        <v>9557.3333333333303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31.095189647624501</v>
      </c>
      <c r="AC71">
        <v>38.562823167328098</v>
      </c>
      <c r="AD71">
        <v>34.369849859533502</v>
      </c>
      <c r="AE71">
        <v>36.375362391308101</v>
      </c>
      <c r="AF71">
        <v>73.282618169903301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26904.266666666601</v>
      </c>
      <c r="AX71">
        <v>26806.866666666599</v>
      </c>
      <c r="AY71">
        <v>9937.4</v>
      </c>
      <c r="AZ71">
        <v>8076.3333333333303</v>
      </c>
      <c r="BA71">
        <v>97.302877790682601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24205.466666666602</v>
      </c>
      <c r="BS71">
        <v>13514.4666666666</v>
      </c>
      <c r="BT71">
        <v>16473</v>
      </c>
      <c r="BU71">
        <v>14336.2</v>
      </c>
      <c r="BV71">
        <v>900.18066847335103</v>
      </c>
      <c r="BW71">
        <v>0.15536843463691299</v>
      </c>
      <c r="BX71">
        <v>0.149767711962489</v>
      </c>
      <c r="BY71">
        <v>0</v>
      </c>
      <c r="BZ71">
        <v>13.0666666664183</v>
      </c>
      <c r="CA71">
        <v>12.4666666666356</v>
      </c>
      <c r="CB71">
        <v>6.6000000003259602</v>
      </c>
      <c r="CC71">
        <v>6.3999999997516399</v>
      </c>
      <c r="CD71">
        <v>3.7295134857162102</v>
      </c>
      <c r="CE71">
        <v>7.8666666666200999</v>
      </c>
      <c r="CF71">
        <v>9.2000000000310393</v>
      </c>
      <c r="CG71">
        <v>5.7999999999689402</v>
      </c>
      <c r="CH71">
        <v>4.9333333332712499</v>
      </c>
      <c r="CI71">
        <v>3.66498903088775</v>
      </c>
      <c r="CJ71">
        <v>9.6666666667442698</v>
      </c>
      <c r="CK71">
        <v>10.4666666667132</v>
      </c>
      <c r="CL71">
        <v>4.2000000000310296</v>
      </c>
      <c r="CM71">
        <v>4.1333333333022804</v>
      </c>
      <c r="CN71">
        <v>4.1166602139357398</v>
      </c>
      <c r="CO71">
        <v>8.3333333333333393</v>
      </c>
      <c r="CP71">
        <v>8.0666666668063698</v>
      </c>
      <c r="CQ71">
        <v>5.93333333342646</v>
      </c>
      <c r="CR71">
        <v>4.5333333332867696</v>
      </c>
      <c r="CS71">
        <v>3.7295134857162102</v>
      </c>
      <c r="CT71">
        <v>3.79403794054465</v>
      </c>
      <c r="CU71">
        <v>3.79403794054465</v>
      </c>
      <c r="CV71">
        <v>3.8585623949975201</v>
      </c>
      <c r="CW71">
        <v>3.6004645760592999</v>
      </c>
    </row>
    <row r="72" spans="1:101" hidden="1" x14ac:dyDescent="0.2">
      <c r="A72">
        <v>1617001380.3710001</v>
      </c>
      <c r="B72">
        <v>9830.4</v>
      </c>
      <c r="C72">
        <v>72089.600000000006</v>
      </c>
      <c r="D72">
        <v>93388.800000000003</v>
      </c>
      <c r="E72">
        <v>91750.399999999994</v>
      </c>
      <c r="F72">
        <v>0</v>
      </c>
      <c r="G72">
        <v>0</v>
      </c>
      <c r="H72">
        <v>0</v>
      </c>
      <c r="I72">
        <v>0</v>
      </c>
      <c r="J72">
        <v>9830.4</v>
      </c>
      <c r="K72">
        <v>72089.600000000006</v>
      </c>
      <c r="L72">
        <v>93388.800000000003</v>
      </c>
      <c r="M72">
        <v>91750.399999999994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31.095189647624501</v>
      </c>
      <c r="AC72">
        <v>38.562823167328098</v>
      </c>
      <c r="AD72">
        <v>38.713749388998799</v>
      </c>
      <c r="AE72">
        <v>38.608539832174898</v>
      </c>
      <c r="AF72">
        <v>73.282618169903301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26904.266666666601</v>
      </c>
      <c r="AX72">
        <v>26806.866666666599</v>
      </c>
      <c r="AY72">
        <v>64561.266666666597</v>
      </c>
      <c r="AZ72">
        <v>63074.0666666666</v>
      </c>
      <c r="BA72">
        <v>97.302877790682601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24205.466666666602</v>
      </c>
      <c r="BS72">
        <v>13514.4666666666</v>
      </c>
      <c r="BT72">
        <v>15891.1333333333</v>
      </c>
      <c r="BU72">
        <v>11610.8</v>
      </c>
      <c r="BV72">
        <v>900.18066847335103</v>
      </c>
      <c r="BW72">
        <v>0.15536843463691299</v>
      </c>
      <c r="BX72">
        <v>0.149767711962489</v>
      </c>
      <c r="BY72">
        <v>0</v>
      </c>
      <c r="BZ72">
        <v>13.0666666664183</v>
      </c>
      <c r="CA72">
        <v>12.4666666666356</v>
      </c>
      <c r="CB72">
        <v>8.8000000000465608</v>
      </c>
      <c r="CC72">
        <v>13.600000000248301</v>
      </c>
      <c r="CD72">
        <v>3.7295134857162102</v>
      </c>
      <c r="CE72">
        <v>7.8666666666200999</v>
      </c>
      <c r="CF72">
        <v>9.2000000000310393</v>
      </c>
      <c r="CG72">
        <v>15.9333333334264</v>
      </c>
      <c r="CH72">
        <v>19.1333333333022</v>
      </c>
      <c r="CI72">
        <v>3.66498903088775</v>
      </c>
      <c r="CJ72">
        <v>9.6666666667442698</v>
      </c>
      <c r="CK72">
        <v>10.4666666667132</v>
      </c>
      <c r="CL72">
        <v>16.5999999999379</v>
      </c>
      <c r="CM72">
        <v>13.4666666667908</v>
      </c>
      <c r="CN72">
        <v>4.1166602139357398</v>
      </c>
      <c r="CO72">
        <v>8.3333333333333393</v>
      </c>
      <c r="CP72">
        <v>8.0666666668063698</v>
      </c>
      <c r="CQ72">
        <v>9.4666666665580106</v>
      </c>
      <c r="CR72">
        <v>15</v>
      </c>
      <c r="CS72">
        <v>3.7295134857162102</v>
      </c>
      <c r="CT72">
        <v>3.79403794054465</v>
      </c>
      <c r="CU72">
        <v>3.79403794054465</v>
      </c>
      <c r="CV72">
        <v>3.8585623949975201</v>
      </c>
      <c r="CW72">
        <v>3.6004645760592999</v>
      </c>
    </row>
    <row r="73" spans="1:101" hidden="1" x14ac:dyDescent="0.2">
      <c r="A73">
        <v>1617001385.3710001</v>
      </c>
      <c r="B73">
        <v>202888.53333333301</v>
      </c>
      <c r="C73">
        <v>72089.600000000006</v>
      </c>
      <c r="D73">
        <v>93388.800000000003</v>
      </c>
      <c r="E73">
        <v>91750.399999999994</v>
      </c>
      <c r="F73">
        <v>0</v>
      </c>
      <c r="G73">
        <v>0</v>
      </c>
      <c r="H73">
        <v>0</v>
      </c>
      <c r="I73">
        <v>0</v>
      </c>
      <c r="J73">
        <v>202888.53333333301</v>
      </c>
      <c r="K73">
        <v>72089.600000000006</v>
      </c>
      <c r="L73">
        <v>93388.800000000003</v>
      </c>
      <c r="M73">
        <v>91750.399999999994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32.235759207877102</v>
      </c>
      <c r="AC73">
        <v>38.562823167328098</v>
      </c>
      <c r="AD73">
        <v>38.713749388998799</v>
      </c>
      <c r="AE73">
        <v>38.608539832174898</v>
      </c>
      <c r="AF73">
        <v>73.282569119193894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61042.933333333298</v>
      </c>
      <c r="AX73">
        <v>26806.866666666599</v>
      </c>
      <c r="AY73">
        <v>64561.266666666597</v>
      </c>
      <c r="AZ73">
        <v>63074.0666666666</v>
      </c>
      <c r="BA73">
        <v>100.533333333333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11772</v>
      </c>
      <c r="BS73">
        <v>13514.4666666666</v>
      </c>
      <c r="BT73">
        <v>15891.1333333333</v>
      </c>
      <c r="BU73">
        <v>11610.8</v>
      </c>
      <c r="BV73">
        <v>931.26666666666597</v>
      </c>
      <c r="BW73">
        <v>0.14194000000012799</v>
      </c>
      <c r="BX73">
        <v>0.15338666666669501</v>
      </c>
      <c r="BY73">
        <v>0</v>
      </c>
      <c r="BZ73">
        <v>11.066666666883901</v>
      </c>
      <c r="CA73">
        <v>12.4666666666356</v>
      </c>
      <c r="CB73">
        <v>8.8000000000465608</v>
      </c>
      <c r="CC73">
        <v>13.600000000248301</v>
      </c>
      <c r="CD73">
        <v>0.59999999978269603</v>
      </c>
      <c r="CE73">
        <v>9.2666666667598001</v>
      </c>
      <c r="CF73">
        <v>9.2000000000310393</v>
      </c>
      <c r="CG73">
        <v>15.9333333334264</v>
      </c>
      <c r="CH73">
        <v>19.1333333333022</v>
      </c>
      <c r="CI73">
        <v>0.66666666651144602</v>
      </c>
      <c r="CJ73">
        <v>9.2666666667598001</v>
      </c>
      <c r="CK73">
        <v>10.4666666667132</v>
      </c>
      <c r="CL73">
        <v>16.5999999999379</v>
      </c>
      <c r="CM73">
        <v>13.4666666667908</v>
      </c>
      <c r="CN73">
        <v>0.66666666689950205</v>
      </c>
      <c r="CO73">
        <v>19.600000000015498</v>
      </c>
      <c r="CP73">
        <v>8.0666666668063698</v>
      </c>
      <c r="CQ73">
        <v>9.4666666665580106</v>
      </c>
      <c r="CR73">
        <v>15</v>
      </c>
      <c r="CS73">
        <v>0.53333333344198697</v>
      </c>
      <c r="CT73">
        <v>0.46666666671323698</v>
      </c>
      <c r="CU73">
        <v>0.86666666630965405</v>
      </c>
      <c r="CV73">
        <v>0.73333333324020999</v>
      </c>
      <c r="CW73">
        <v>0.60000000017073696</v>
      </c>
    </row>
    <row r="74" spans="1:101" hidden="1" x14ac:dyDescent="0.2">
      <c r="A74">
        <v>1617001390.3710001</v>
      </c>
      <c r="B74">
        <v>202888.53333333301</v>
      </c>
      <c r="C74">
        <v>217361.06666666601</v>
      </c>
      <c r="D74">
        <v>93388.800000000003</v>
      </c>
      <c r="E74">
        <v>91750.399999999994</v>
      </c>
      <c r="F74">
        <v>0</v>
      </c>
      <c r="G74">
        <v>0</v>
      </c>
      <c r="H74">
        <v>0</v>
      </c>
      <c r="I74">
        <v>0</v>
      </c>
      <c r="J74">
        <v>202888.53333333301</v>
      </c>
      <c r="K74">
        <v>217361.06666666601</v>
      </c>
      <c r="L74">
        <v>93388.800000000003</v>
      </c>
      <c r="M74">
        <v>91750.399999999994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32.235759207877102</v>
      </c>
      <c r="AC74">
        <v>38.5131267035325</v>
      </c>
      <c r="AD74">
        <v>38.713749388998799</v>
      </c>
      <c r="AE74">
        <v>38.608539832174898</v>
      </c>
      <c r="AF74">
        <v>73.282569119193894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61042.933333333298</v>
      </c>
      <c r="AX74">
        <v>53707.6</v>
      </c>
      <c r="AY74">
        <v>64561.266666666597</v>
      </c>
      <c r="AZ74">
        <v>63074.0666666666</v>
      </c>
      <c r="BA74">
        <v>100.533333333333</v>
      </c>
      <c r="BB74">
        <v>0</v>
      </c>
      <c r="BC74">
        <v>17.3333333333333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11772</v>
      </c>
      <c r="BS74">
        <v>9908.4666666666599</v>
      </c>
      <c r="BT74">
        <v>15891.1333333333</v>
      </c>
      <c r="BU74">
        <v>11610.8</v>
      </c>
      <c r="BV74">
        <v>931.26666666666597</v>
      </c>
      <c r="BW74">
        <v>0.14194000000012799</v>
      </c>
      <c r="BX74">
        <v>0.15338666666669501</v>
      </c>
      <c r="BY74">
        <v>0</v>
      </c>
      <c r="BZ74">
        <v>11.066666666883901</v>
      </c>
      <c r="CA74">
        <v>10.3333333332557</v>
      </c>
      <c r="CB74">
        <v>8.8000000000465608</v>
      </c>
      <c r="CC74">
        <v>13.600000000248301</v>
      </c>
      <c r="CD74">
        <v>0.59999999978269603</v>
      </c>
      <c r="CE74">
        <v>9.2666666667598001</v>
      </c>
      <c r="CF74">
        <v>10.2666666665269</v>
      </c>
      <c r="CG74">
        <v>15.9333333334264</v>
      </c>
      <c r="CH74">
        <v>19.1333333333022</v>
      </c>
      <c r="CI74">
        <v>0.66666666651144602</v>
      </c>
      <c r="CJ74">
        <v>9.2666666667598001</v>
      </c>
      <c r="CK74">
        <v>27.9333333329608</v>
      </c>
      <c r="CL74">
        <v>16.5999999999379</v>
      </c>
      <c r="CM74">
        <v>13.4666666667908</v>
      </c>
      <c r="CN74">
        <v>0.66666666689950205</v>
      </c>
      <c r="CO74">
        <v>19.600000000015498</v>
      </c>
      <c r="CP74">
        <v>18.066666666806299</v>
      </c>
      <c r="CQ74">
        <v>9.4666666665580106</v>
      </c>
      <c r="CR74">
        <v>15</v>
      </c>
      <c r="CS74">
        <v>0.53333333344198697</v>
      </c>
      <c r="CT74">
        <v>0.46666666671323698</v>
      </c>
      <c r="CU74">
        <v>0.86666666630965405</v>
      </c>
      <c r="CV74">
        <v>0.73333333324020999</v>
      </c>
      <c r="CW74">
        <v>0.60000000017073696</v>
      </c>
    </row>
    <row r="75" spans="1:101" hidden="1" x14ac:dyDescent="0.2">
      <c r="A75">
        <v>1617001395.3710001</v>
      </c>
      <c r="B75">
        <v>202888.53333333301</v>
      </c>
      <c r="C75">
        <v>217361.06666666601</v>
      </c>
      <c r="D75">
        <v>230195.20000000001</v>
      </c>
      <c r="E75">
        <v>238660.26666666599</v>
      </c>
      <c r="F75">
        <v>0</v>
      </c>
      <c r="G75">
        <v>0</v>
      </c>
      <c r="H75">
        <v>0</v>
      </c>
      <c r="I75">
        <v>0</v>
      </c>
      <c r="J75">
        <v>202888.53333333301</v>
      </c>
      <c r="K75">
        <v>217361.06666666601</v>
      </c>
      <c r="L75">
        <v>230195.20000000001</v>
      </c>
      <c r="M75">
        <v>238660.26666666599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32.235759207877102</v>
      </c>
      <c r="AC75">
        <v>38.5131267035325</v>
      </c>
      <c r="AD75">
        <v>38.720076248866</v>
      </c>
      <c r="AE75">
        <v>38.586599914893497</v>
      </c>
      <c r="AF75">
        <v>73.282569119193894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61042.933333333298</v>
      </c>
      <c r="AX75">
        <v>53707.6</v>
      </c>
      <c r="AY75">
        <v>52059.8</v>
      </c>
      <c r="AZ75">
        <v>56993.133333333302</v>
      </c>
      <c r="BA75">
        <v>100.533333333333</v>
      </c>
      <c r="BB75">
        <v>0</v>
      </c>
      <c r="BC75">
        <v>17.3333333333333</v>
      </c>
      <c r="BD75">
        <v>17.3333333333333</v>
      </c>
      <c r="BE75">
        <v>17.3333333333333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11772</v>
      </c>
      <c r="BS75">
        <v>9908.4666666666599</v>
      </c>
      <c r="BT75">
        <v>8582.4</v>
      </c>
      <c r="BU75">
        <v>9887.1333333333296</v>
      </c>
      <c r="BV75">
        <v>931.26666666666597</v>
      </c>
      <c r="BW75">
        <v>0.14194000000012799</v>
      </c>
      <c r="BX75">
        <v>0.15338666666669501</v>
      </c>
      <c r="BY75">
        <v>0</v>
      </c>
      <c r="BZ75">
        <v>11.066666666883901</v>
      </c>
      <c r="CA75">
        <v>10.3333333332557</v>
      </c>
      <c r="CB75">
        <v>15.7999999999689</v>
      </c>
      <c r="CC75">
        <v>9.1999999996429906</v>
      </c>
      <c r="CD75">
        <v>0.59999999978269603</v>
      </c>
      <c r="CE75">
        <v>9.2666666667598001</v>
      </c>
      <c r="CF75">
        <v>10.2666666665269</v>
      </c>
      <c r="CG75">
        <v>12.1333333333799</v>
      </c>
      <c r="CH75">
        <v>17.200000000108599</v>
      </c>
      <c r="CI75">
        <v>0.66666666651144602</v>
      </c>
      <c r="CJ75">
        <v>9.2666666667598001</v>
      </c>
      <c r="CK75">
        <v>27.9333333329608</v>
      </c>
      <c r="CL75">
        <v>20.8666666666977</v>
      </c>
      <c r="CM75">
        <v>13.7333333333178</v>
      </c>
      <c r="CN75">
        <v>0.66666666689950205</v>
      </c>
      <c r="CO75">
        <v>19.600000000015498</v>
      </c>
      <c r="CP75">
        <v>18.066666666806299</v>
      </c>
      <c r="CQ75">
        <v>12.4000000002949</v>
      </c>
      <c r="CR75">
        <v>14.2666666663717</v>
      </c>
      <c r="CS75">
        <v>0.53333333344198697</v>
      </c>
      <c r="CT75">
        <v>0.46666666671323698</v>
      </c>
      <c r="CU75">
        <v>0.86666666630965405</v>
      </c>
      <c r="CV75">
        <v>0.73333333324020999</v>
      </c>
      <c r="CW75">
        <v>0.60000000017073696</v>
      </c>
    </row>
    <row r="76" spans="1:101" hidden="1" x14ac:dyDescent="0.2">
      <c r="A76">
        <v>1617001400.3710001</v>
      </c>
      <c r="B76">
        <v>124518.39999999999</v>
      </c>
      <c r="C76">
        <v>217361.06666666601</v>
      </c>
      <c r="D76">
        <v>230195.20000000001</v>
      </c>
      <c r="E76">
        <v>238660.26666666599</v>
      </c>
      <c r="F76">
        <v>0</v>
      </c>
      <c r="G76">
        <v>0</v>
      </c>
      <c r="H76">
        <v>0</v>
      </c>
      <c r="I76">
        <v>0</v>
      </c>
      <c r="J76">
        <v>124518.39999999999</v>
      </c>
      <c r="K76">
        <v>217361.06666666601</v>
      </c>
      <c r="L76">
        <v>230195.20000000001</v>
      </c>
      <c r="M76">
        <v>238660.26666666599</v>
      </c>
      <c r="N76">
        <v>2730.6666666666601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33.931459698412802</v>
      </c>
      <c r="AC76">
        <v>38.5131267035325</v>
      </c>
      <c r="AD76">
        <v>38.720076248866</v>
      </c>
      <c r="AE76">
        <v>38.586599914893497</v>
      </c>
      <c r="AF76">
        <v>73.282569119193894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60128.533333333296</v>
      </c>
      <c r="AX76">
        <v>53707.6</v>
      </c>
      <c r="AY76">
        <v>52059.8</v>
      </c>
      <c r="AZ76">
        <v>56993.133333333302</v>
      </c>
      <c r="BA76">
        <v>104.533333333333</v>
      </c>
      <c r="BB76">
        <v>17.3333333333333</v>
      </c>
      <c r="BC76">
        <v>17.3333333333333</v>
      </c>
      <c r="BD76">
        <v>17.3333333333333</v>
      </c>
      <c r="BE76">
        <v>17.3333333333333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11031.666666666601</v>
      </c>
      <c r="BS76">
        <v>9908.4666666666599</v>
      </c>
      <c r="BT76">
        <v>8582.4</v>
      </c>
      <c r="BU76">
        <v>9887.1333333333296</v>
      </c>
      <c r="BV76">
        <v>938.33333333333303</v>
      </c>
      <c r="BW76">
        <v>0.14608666666693601</v>
      </c>
      <c r="BX76">
        <v>0.467453333333196</v>
      </c>
      <c r="BY76">
        <v>0</v>
      </c>
      <c r="BZ76">
        <v>14.1333333333022</v>
      </c>
      <c r="CA76">
        <v>10.3333333332557</v>
      </c>
      <c r="CB76">
        <v>15.7999999999689</v>
      </c>
      <c r="CC76">
        <v>9.1999999996429906</v>
      </c>
      <c r="CD76">
        <v>0.20000000018626399</v>
      </c>
      <c r="CE76">
        <v>10.7333333332401</v>
      </c>
      <c r="CF76">
        <v>10.2666666665269</v>
      </c>
      <c r="CG76">
        <v>12.1333333333799</v>
      </c>
      <c r="CH76">
        <v>17.200000000108599</v>
      </c>
      <c r="CI76">
        <v>-0.19999999979820801</v>
      </c>
      <c r="CJ76">
        <v>15.9333333330384</v>
      </c>
      <c r="CK76">
        <v>27.9333333329608</v>
      </c>
      <c r="CL76">
        <v>20.8666666666977</v>
      </c>
      <c r="CM76">
        <v>13.7333333333178</v>
      </c>
      <c r="CN76">
        <v>-0.133333333457514</v>
      </c>
      <c r="CO76">
        <v>6.79999999973613</v>
      </c>
      <c r="CP76">
        <v>18.066666666806299</v>
      </c>
      <c r="CQ76">
        <v>12.4000000002949</v>
      </c>
      <c r="CR76">
        <v>14.2666666663717</v>
      </c>
      <c r="CS76">
        <v>-0.133333333457514</v>
      </c>
      <c r="CT76">
        <v>0.199999999798222</v>
      </c>
      <c r="CU76">
        <v>-0.26666666652697302</v>
      </c>
      <c r="CV76">
        <v>-6.6666666728764298E-2</v>
      </c>
      <c r="CW76">
        <v>-0.26666666691501401</v>
      </c>
    </row>
    <row r="77" spans="1:101" hidden="1" x14ac:dyDescent="0.2">
      <c r="A77">
        <v>1617001405.3710001</v>
      </c>
      <c r="B77">
        <v>124518.39999999999</v>
      </c>
      <c r="C77">
        <v>56524.800000000003</v>
      </c>
      <c r="D77">
        <v>230195.20000000001</v>
      </c>
      <c r="E77">
        <v>238660.26666666599</v>
      </c>
      <c r="F77">
        <v>0</v>
      </c>
      <c r="G77">
        <v>0</v>
      </c>
      <c r="H77">
        <v>0</v>
      </c>
      <c r="I77">
        <v>0</v>
      </c>
      <c r="J77">
        <v>124518.39999999999</v>
      </c>
      <c r="K77">
        <v>56524.800000000003</v>
      </c>
      <c r="L77">
        <v>230195.20000000001</v>
      </c>
      <c r="M77">
        <v>238660.26666666599</v>
      </c>
      <c r="N77">
        <v>2730.6666666666601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33.931459698412802</v>
      </c>
      <c r="AC77">
        <v>38.5095550890913</v>
      </c>
      <c r="AD77">
        <v>38.720076248866</v>
      </c>
      <c r="AE77">
        <v>38.586599914893497</v>
      </c>
      <c r="AF77">
        <v>73.282569119193894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60128.533333333296</v>
      </c>
      <c r="AX77">
        <v>46101.0666666666</v>
      </c>
      <c r="AY77">
        <v>52059.8</v>
      </c>
      <c r="AZ77">
        <v>56993.133333333302</v>
      </c>
      <c r="BA77">
        <v>104.533333333333</v>
      </c>
      <c r="BB77">
        <v>17.3333333333333</v>
      </c>
      <c r="BC77">
        <v>0</v>
      </c>
      <c r="BD77">
        <v>17.3333333333333</v>
      </c>
      <c r="BE77">
        <v>17.3333333333333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11031.666666666601</v>
      </c>
      <c r="BS77">
        <v>8575.7333333333299</v>
      </c>
      <c r="BT77">
        <v>8582.4</v>
      </c>
      <c r="BU77">
        <v>9887.1333333333296</v>
      </c>
      <c r="BV77">
        <v>938.33333333333303</v>
      </c>
      <c r="BW77">
        <v>0.14608666666693601</v>
      </c>
      <c r="BX77">
        <v>0.467453333333196</v>
      </c>
      <c r="BY77">
        <v>0</v>
      </c>
      <c r="BZ77">
        <v>14.1333333333022</v>
      </c>
      <c r="CA77">
        <v>4.0666666665735303</v>
      </c>
      <c r="CB77">
        <v>15.7999999999689</v>
      </c>
      <c r="CC77">
        <v>9.1999999996429906</v>
      </c>
      <c r="CD77">
        <v>0.20000000018626399</v>
      </c>
      <c r="CE77">
        <v>10.7333333332401</v>
      </c>
      <c r="CF77">
        <v>7.7333333335506396</v>
      </c>
      <c r="CG77">
        <v>12.1333333333799</v>
      </c>
      <c r="CH77">
        <v>17.200000000108599</v>
      </c>
      <c r="CI77">
        <v>-0.19999999979820801</v>
      </c>
      <c r="CJ77">
        <v>15.9333333330384</v>
      </c>
      <c r="CK77">
        <v>11.8666666668529</v>
      </c>
      <c r="CL77">
        <v>20.8666666666977</v>
      </c>
      <c r="CM77">
        <v>13.7333333333178</v>
      </c>
      <c r="CN77">
        <v>-0.133333333457514</v>
      </c>
      <c r="CO77">
        <v>6.79999999973613</v>
      </c>
      <c r="CP77">
        <v>5.9333333330384104</v>
      </c>
      <c r="CQ77">
        <v>12.4000000002949</v>
      </c>
      <c r="CR77">
        <v>14.2666666663717</v>
      </c>
      <c r="CS77">
        <v>-0.133333333457514</v>
      </c>
      <c r="CT77">
        <v>0.199999999798222</v>
      </c>
      <c r="CU77">
        <v>-0.26666666652697302</v>
      </c>
      <c r="CV77">
        <v>-6.6666666728764298E-2</v>
      </c>
      <c r="CW77">
        <v>-0.26666666691501401</v>
      </c>
    </row>
    <row r="78" spans="1:101" hidden="1" x14ac:dyDescent="0.2">
      <c r="A78">
        <v>1617001410.3710001</v>
      </c>
      <c r="B78">
        <v>124518.39999999999</v>
      </c>
      <c r="C78">
        <v>56524.800000000003</v>
      </c>
      <c r="D78">
        <v>30037.333333333299</v>
      </c>
      <c r="E78">
        <v>7918.9333333333298</v>
      </c>
      <c r="F78">
        <v>0</v>
      </c>
      <c r="G78">
        <v>0</v>
      </c>
      <c r="H78">
        <v>0</v>
      </c>
      <c r="I78">
        <v>0</v>
      </c>
      <c r="J78">
        <v>124518.39999999999</v>
      </c>
      <c r="K78">
        <v>56524.800000000003</v>
      </c>
      <c r="L78">
        <v>30037.333333333299</v>
      </c>
      <c r="M78">
        <v>7918.9333333333298</v>
      </c>
      <c r="N78">
        <v>2730.6666666666601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33.931459698412802</v>
      </c>
      <c r="AC78">
        <v>38.5095550890913</v>
      </c>
      <c r="AD78">
        <v>38.704565237578599</v>
      </c>
      <c r="AE78">
        <v>37.958914188391397</v>
      </c>
      <c r="AF78">
        <v>73.282569119193894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60128.533333333296</v>
      </c>
      <c r="AX78">
        <v>46101.0666666666</v>
      </c>
      <c r="AY78">
        <v>20544.733333333301</v>
      </c>
      <c r="AZ78">
        <v>20658.333333333299</v>
      </c>
      <c r="BA78">
        <v>104.533333333333</v>
      </c>
      <c r="BB78">
        <v>17.3333333333333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11031.666666666601</v>
      </c>
      <c r="BS78">
        <v>8575.7333333333299</v>
      </c>
      <c r="BT78">
        <v>3579.86666666666</v>
      </c>
      <c r="BU78">
        <v>4626.6666666666597</v>
      </c>
      <c r="BV78">
        <v>938.33333333333303</v>
      </c>
      <c r="BW78">
        <v>0.14608666666693601</v>
      </c>
      <c r="BX78">
        <v>0.467453333333196</v>
      </c>
      <c r="BY78">
        <v>0</v>
      </c>
      <c r="BZ78">
        <v>14.1333333333022</v>
      </c>
      <c r="CA78">
        <v>4.0666666665735303</v>
      </c>
      <c r="CB78">
        <v>3.7333333333178098</v>
      </c>
      <c r="CC78">
        <v>4.8000000002017904</v>
      </c>
      <c r="CD78">
        <v>0.20000000018626399</v>
      </c>
      <c r="CE78">
        <v>10.7333333332401</v>
      </c>
      <c r="CF78">
        <v>7.7333333335506396</v>
      </c>
      <c r="CG78">
        <v>5.66666666651144</v>
      </c>
      <c r="CH78">
        <v>5.1333333330694497</v>
      </c>
      <c r="CI78">
        <v>-0.19999999979820801</v>
      </c>
      <c r="CJ78">
        <v>15.9333333330384</v>
      </c>
      <c r="CK78">
        <v>11.8666666668529</v>
      </c>
      <c r="CL78">
        <v>7.3333333331781096</v>
      </c>
      <c r="CM78">
        <v>6.5333333332091499</v>
      </c>
      <c r="CN78">
        <v>-0.133333333457514</v>
      </c>
      <c r="CO78">
        <v>6.79999999973613</v>
      </c>
      <c r="CP78">
        <v>5.9333333330384104</v>
      </c>
      <c r="CQ78">
        <v>3.9333333331160198</v>
      </c>
      <c r="CR78">
        <v>6.2666666666821804</v>
      </c>
      <c r="CS78">
        <v>-0.133333333457514</v>
      </c>
      <c r="CT78">
        <v>0.199999999798222</v>
      </c>
      <c r="CU78">
        <v>-0.26666666652697302</v>
      </c>
      <c r="CV78">
        <v>-6.6666666728764298E-2</v>
      </c>
      <c r="CW78">
        <v>-0.26666666691501401</v>
      </c>
    </row>
    <row r="79" spans="1:101" hidden="1" x14ac:dyDescent="0.2"/>
    <row r="80" spans="1:101" hidden="1" x14ac:dyDescent="0.2"/>
    <row r="81" spans="1:101" hidden="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30</v>
      </c>
      <c r="AF81" t="s">
        <v>31</v>
      </c>
      <c r="AG81" t="s">
        <v>32</v>
      </c>
      <c r="AH81" t="s">
        <v>33</v>
      </c>
      <c r="AI81" t="s">
        <v>34</v>
      </c>
      <c r="AJ81" t="s">
        <v>35</v>
      </c>
      <c r="AK81" t="s">
        <v>36</v>
      </c>
      <c r="AL81" t="s">
        <v>37</v>
      </c>
      <c r="AM81" t="s">
        <v>38</v>
      </c>
      <c r="AN81" s="8" t="s">
        <v>39</v>
      </c>
      <c r="AO81" s="8" t="s">
        <v>40</v>
      </c>
      <c r="AP81" s="8" t="s">
        <v>41</v>
      </c>
      <c r="AQ81" s="8" t="s">
        <v>42</v>
      </c>
      <c r="AR81" s="8" t="s">
        <v>43</v>
      </c>
      <c r="AS81" s="8" t="s">
        <v>44</v>
      </c>
      <c r="AT81" s="8" t="s">
        <v>45</v>
      </c>
      <c r="AU81" s="8" t="s">
        <v>46</v>
      </c>
      <c r="AV81" s="8" t="s">
        <v>47</v>
      </c>
      <c r="AW81" s="8" t="s">
        <v>48</v>
      </c>
      <c r="AX81" t="s">
        <v>49</v>
      </c>
      <c r="AY81" t="s">
        <v>50</v>
      </c>
      <c r="AZ81" t="s">
        <v>51</v>
      </c>
      <c r="BA81" t="s">
        <v>52</v>
      </c>
      <c r="BB81" t="s">
        <v>53</v>
      </c>
      <c r="BC81" t="s">
        <v>54</v>
      </c>
      <c r="BD81" t="s">
        <v>55</v>
      </c>
      <c r="BE81" t="s">
        <v>56</v>
      </c>
      <c r="BF81" t="s">
        <v>57</v>
      </c>
      <c r="BG81" t="s">
        <v>58</v>
      </c>
      <c r="BH81" t="s">
        <v>59</v>
      </c>
      <c r="BI81" t="s">
        <v>60</v>
      </c>
      <c r="BJ81" t="s">
        <v>61</v>
      </c>
      <c r="BK81" t="s">
        <v>62</v>
      </c>
      <c r="BL81" t="s">
        <v>63</v>
      </c>
      <c r="BM81" t="s">
        <v>64</v>
      </c>
      <c r="BN81" t="s">
        <v>65</v>
      </c>
      <c r="BO81" t="s">
        <v>66</v>
      </c>
      <c r="BP81" t="s">
        <v>67</v>
      </c>
      <c r="BQ81" t="s">
        <v>68</v>
      </c>
      <c r="BR81" t="s">
        <v>69</v>
      </c>
      <c r="BS81" t="s">
        <v>70</v>
      </c>
      <c r="BT81" t="s">
        <v>71</v>
      </c>
      <c r="BU81" t="s">
        <v>72</v>
      </c>
      <c r="BV81" t="s">
        <v>73</v>
      </c>
      <c r="BW81" t="s">
        <v>74</v>
      </c>
      <c r="BX81" t="s">
        <v>75</v>
      </c>
      <c r="BY81" t="s">
        <v>76</v>
      </c>
      <c r="BZ81" t="s">
        <v>77</v>
      </c>
      <c r="CA81" t="s">
        <v>78</v>
      </c>
      <c r="CB81" t="s">
        <v>79</v>
      </c>
      <c r="CC81" t="s">
        <v>80</v>
      </c>
      <c r="CD81" t="s">
        <v>81</v>
      </c>
      <c r="CE81" t="s">
        <v>82</v>
      </c>
      <c r="CF81" t="s">
        <v>83</v>
      </c>
      <c r="CG81" t="s">
        <v>84</v>
      </c>
      <c r="CH81" t="s">
        <v>85</v>
      </c>
      <c r="CI81" t="s">
        <v>86</v>
      </c>
      <c r="CJ81" t="s">
        <v>87</v>
      </c>
      <c r="CK81" t="s">
        <v>88</v>
      </c>
      <c r="CL81" t="s">
        <v>89</v>
      </c>
      <c r="CM81" t="s">
        <v>90</v>
      </c>
      <c r="CN81" t="s">
        <v>91</v>
      </c>
      <c r="CO81" t="s">
        <v>92</v>
      </c>
      <c r="CP81" t="s">
        <v>93</v>
      </c>
      <c r="CQ81" t="s">
        <v>94</v>
      </c>
      <c r="CR81" t="s">
        <v>95</v>
      </c>
      <c r="CS81" t="s">
        <v>96</v>
      </c>
      <c r="CT81" t="s">
        <v>97</v>
      </c>
      <c r="CU81" t="s">
        <v>98</v>
      </c>
      <c r="CV81" t="s">
        <v>99</v>
      </c>
      <c r="CW81" t="s">
        <v>100</v>
      </c>
    </row>
    <row r="82" spans="1:101" hidden="1" x14ac:dyDescent="0.2">
      <c r="A82">
        <v>1617001733.325</v>
      </c>
      <c r="B82">
        <v>4915.2</v>
      </c>
      <c r="C82">
        <v>2730.6666666666601</v>
      </c>
      <c r="D82">
        <v>7918.9333333333298</v>
      </c>
      <c r="E82">
        <v>6553.6</v>
      </c>
      <c r="F82">
        <v>0</v>
      </c>
      <c r="G82">
        <v>0</v>
      </c>
      <c r="H82">
        <v>0</v>
      </c>
      <c r="I82">
        <v>0</v>
      </c>
      <c r="J82">
        <v>4915.2</v>
      </c>
      <c r="K82">
        <v>2730.6666666666601</v>
      </c>
      <c r="L82">
        <v>7918.9333333333298</v>
      </c>
      <c r="M82">
        <v>6553.6</v>
      </c>
      <c r="N82">
        <v>2457.6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27.6268458868777</v>
      </c>
      <c r="AC82">
        <v>33.649302157561202</v>
      </c>
      <c r="AD82">
        <v>35.9780968193242</v>
      </c>
      <c r="AE82">
        <v>34.025648273532603</v>
      </c>
      <c r="AF82">
        <v>73.270183815080799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5551.5333333333301</v>
      </c>
      <c r="AX82">
        <v>10785.4666666666</v>
      </c>
      <c r="AY82">
        <v>8469</v>
      </c>
      <c r="AZ82">
        <v>8315.4</v>
      </c>
      <c r="BA82">
        <v>104.533333333333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10726.8</v>
      </c>
      <c r="BS82">
        <v>18903</v>
      </c>
      <c r="BT82">
        <v>14555.4666666666</v>
      </c>
      <c r="BU82">
        <v>15822.4666666666</v>
      </c>
      <c r="BV82">
        <v>937.33333333333303</v>
      </c>
      <c r="BW82">
        <v>0.148293333333337</v>
      </c>
      <c r="BX82">
        <v>0.162166666666507</v>
      </c>
      <c r="BY82">
        <v>0</v>
      </c>
      <c r="BZ82">
        <v>4.7333333334730199</v>
      </c>
      <c r="CA82">
        <v>8.4000000000620894</v>
      </c>
      <c r="CB82">
        <v>6.0000000001552198</v>
      </c>
      <c r="CC82">
        <v>5.66666666651144</v>
      </c>
      <c r="CD82">
        <v>-0.86666666669769599</v>
      </c>
      <c r="CE82">
        <v>3.86666666677531</v>
      </c>
      <c r="CF82">
        <v>6.4666666664803998</v>
      </c>
      <c r="CG82">
        <v>4.33333333310049</v>
      </c>
      <c r="CH82">
        <v>5.13333333345751</v>
      </c>
      <c r="CI82">
        <v>-0.79999999996895998</v>
      </c>
      <c r="CJ82">
        <v>3.7333333333178098</v>
      </c>
      <c r="CK82">
        <v>3.8666666663872702</v>
      </c>
      <c r="CL82">
        <v>4.9333333332712499</v>
      </c>
      <c r="CM82">
        <v>5</v>
      </c>
      <c r="CN82">
        <v>-0.79999999996895998</v>
      </c>
      <c r="CO82">
        <v>2.13333333299185</v>
      </c>
      <c r="CP82">
        <v>6.9999999999223901</v>
      </c>
      <c r="CQ82">
        <v>2.0666666666511402</v>
      </c>
      <c r="CR82">
        <v>5.0666666667287599</v>
      </c>
      <c r="CS82">
        <v>-0.46666666671322299</v>
      </c>
      <c r="CT82">
        <v>-0.86666666630965405</v>
      </c>
      <c r="CU82">
        <v>-0.93333333342645997</v>
      </c>
      <c r="CV82">
        <v>-0.79999999996895998</v>
      </c>
      <c r="CW82">
        <v>-0.73333333362826603</v>
      </c>
    </row>
    <row r="83" spans="1:101" hidden="1" x14ac:dyDescent="0.2">
      <c r="A83">
        <v>1617001738.325</v>
      </c>
      <c r="B83">
        <v>4915.2</v>
      </c>
      <c r="C83">
        <v>2730.6666666666601</v>
      </c>
      <c r="D83">
        <v>2730.6666666666601</v>
      </c>
      <c r="E83">
        <v>6553.6</v>
      </c>
      <c r="F83">
        <v>0</v>
      </c>
      <c r="G83">
        <v>0</v>
      </c>
      <c r="H83">
        <v>0</v>
      </c>
      <c r="I83">
        <v>0</v>
      </c>
      <c r="J83">
        <v>4915.2</v>
      </c>
      <c r="K83">
        <v>2730.6666666666601</v>
      </c>
      <c r="L83">
        <v>2730.6666666666601</v>
      </c>
      <c r="M83">
        <v>6553.6</v>
      </c>
      <c r="N83">
        <v>2457.6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27.6268458868777</v>
      </c>
      <c r="AC83">
        <v>33.649302157561202</v>
      </c>
      <c r="AD83">
        <v>35.978505003831799</v>
      </c>
      <c r="AE83">
        <v>34.025648273532603</v>
      </c>
      <c r="AF83">
        <v>73.270183815080799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5551.5333333333301</v>
      </c>
      <c r="AX83">
        <v>10785.4666666666</v>
      </c>
      <c r="AY83">
        <v>9560.4</v>
      </c>
      <c r="AZ83">
        <v>8315.4</v>
      </c>
      <c r="BA83">
        <v>104.533333333333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10726.8</v>
      </c>
      <c r="BS83">
        <v>18903</v>
      </c>
      <c r="BT83">
        <v>16575.133333333299</v>
      </c>
      <c r="BU83">
        <v>15822.4666666666</v>
      </c>
      <c r="BV83">
        <v>937.33333333333303</v>
      </c>
      <c r="BW83">
        <v>0.148293333333337</v>
      </c>
      <c r="BX83">
        <v>0.162166666666507</v>
      </c>
      <c r="BY83">
        <v>0</v>
      </c>
      <c r="BZ83">
        <v>4.7333333334730199</v>
      </c>
      <c r="CA83">
        <v>8.4000000000620894</v>
      </c>
      <c r="CB83">
        <v>5.9999999997671596</v>
      </c>
      <c r="CC83">
        <v>5.66666666651144</v>
      </c>
      <c r="CD83">
        <v>-0.86666666669769599</v>
      </c>
      <c r="CE83">
        <v>3.86666666677531</v>
      </c>
      <c r="CF83">
        <v>6.4666666664803998</v>
      </c>
      <c r="CG83">
        <v>5.2666666665269499</v>
      </c>
      <c r="CH83">
        <v>5.13333333345751</v>
      </c>
      <c r="CI83">
        <v>-0.79999999996895998</v>
      </c>
      <c r="CJ83">
        <v>3.7333333333178098</v>
      </c>
      <c r="CK83">
        <v>3.8666666663872702</v>
      </c>
      <c r="CL83">
        <v>4.6000000000155197</v>
      </c>
      <c r="CM83">
        <v>5</v>
      </c>
      <c r="CN83">
        <v>-0.79999999996895998</v>
      </c>
      <c r="CO83">
        <v>2.13333333299185</v>
      </c>
      <c r="CP83">
        <v>6.9999999999223901</v>
      </c>
      <c r="CQ83">
        <v>5.13333333345751</v>
      </c>
      <c r="CR83">
        <v>5.0666666667287599</v>
      </c>
      <c r="CS83">
        <v>-0.46666666671322299</v>
      </c>
      <c r="CT83">
        <v>-0.86666666630965405</v>
      </c>
      <c r="CU83">
        <v>-0.93333333342645997</v>
      </c>
      <c r="CV83">
        <v>-0.79999999996895998</v>
      </c>
      <c r="CW83">
        <v>-0.73333333362826603</v>
      </c>
    </row>
    <row r="84" spans="1:101" hidden="1" x14ac:dyDescent="0.2">
      <c r="A84">
        <v>1617001743.325</v>
      </c>
      <c r="B84">
        <v>3003.7333333333299</v>
      </c>
      <c r="C84">
        <v>2730.6666666666601</v>
      </c>
      <c r="D84">
        <v>2730.6666666666601</v>
      </c>
      <c r="E84">
        <v>5188.2666666666601</v>
      </c>
      <c r="F84">
        <v>0</v>
      </c>
      <c r="G84">
        <v>0</v>
      </c>
      <c r="H84">
        <v>0</v>
      </c>
      <c r="I84">
        <v>0</v>
      </c>
      <c r="J84">
        <v>3003.7333333333299</v>
      </c>
      <c r="K84">
        <v>2730.6666666666601</v>
      </c>
      <c r="L84">
        <v>2730.6666666666601</v>
      </c>
      <c r="M84">
        <v>5188.2666666666601</v>
      </c>
      <c r="N84">
        <v>2457.6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27.625417241101299</v>
      </c>
      <c r="AC84">
        <v>33.649302157561202</v>
      </c>
      <c r="AD84">
        <v>35.978505003831799</v>
      </c>
      <c r="AE84">
        <v>34.0268728270552</v>
      </c>
      <c r="AF84">
        <v>73.270183815080799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8400.8666666666595</v>
      </c>
      <c r="AX84">
        <v>10785.4666666666</v>
      </c>
      <c r="AY84">
        <v>9560.4</v>
      </c>
      <c r="AZ84">
        <v>6262</v>
      </c>
      <c r="BA84">
        <v>104.533333333333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15767.5333333333</v>
      </c>
      <c r="BS84">
        <v>18903</v>
      </c>
      <c r="BT84">
        <v>16575.133333333299</v>
      </c>
      <c r="BU84">
        <v>10962.5333333333</v>
      </c>
      <c r="BV84">
        <v>937.33333333333303</v>
      </c>
      <c r="BW84">
        <v>0.148293333333337</v>
      </c>
      <c r="BX84">
        <v>0.162166666666507</v>
      </c>
      <c r="BY84">
        <v>0</v>
      </c>
      <c r="BZ84">
        <v>6.0000000001552198</v>
      </c>
      <c r="CA84">
        <v>8.4000000000620894</v>
      </c>
      <c r="CB84">
        <v>5.9999999997671596</v>
      </c>
      <c r="CC84">
        <v>5.13333333345751</v>
      </c>
      <c r="CD84">
        <v>-0.86666666669769599</v>
      </c>
      <c r="CE84">
        <v>4.6000000000155197</v>
      </c>
      <c r="CF84">
        <v>6.4666666664803998</v>
      </c>
      <c r="CG84">
        <v>5.2666666665269499</v>
      </c>
      <c r="CH84">
        <v>3.1333333331470601</v>
      </c>
      <c r="CI84">
        <v>-0.79999999996895998</v>
      </c>
      <c r="CJ84">
        <v>4.9333333332712499</v>
      </c>
      <c r="CK84">
        <v>3.8666666663872702</v>
      </c>
      <c r="CL84">
        <v>4.6000000000155197</v>
      </c>
      <c r="CM84">
        <v>3.7333333333178098</v>
      </c>
      <c r="CN84">
        <v>-0.79999999996895998</v>
      </c>
      <c r="CO84">
        <v>4.7333333334730199</v>
      </c>
      <c r="CP84">
        <v>6.9999999999223901</v>
      </c>
      <c r="CQ84">
        <v>5.13333333345751</v>
      </c>
      <c r="CR84">
        <v>3.1333333331470601</v>
      </c>
      <c r="CS84">
        <v>-0.46666666671322299</v>
      </c>
      <c r="CT84">
        <v>-0.86666666630965405</v>
      </c>
      <c r="CU84">
        <v>-0.93333333342645997</v>
      </c>
      <c r="CV84">
        <v>-0.79999999996895998</v>
      </c>
      <c r="CW84">
        <v>-0.73333333362826603</v>
      </c>
    </row>
    <row r="85" spans="1:101" hidden="1" x14ac:dyDescent="0.2">
      <c r="A85">
        <v>1617001748.325</v>
      </c>
      <c r="B85">
        <v>3003.7333333333299</v>
      </c>
      <c r="C85">
        <v>4922.4195486713797</v>
      </c>
      <c r="D85">
        <v>2730.6666666666601</v>
      </c>
      <c r="E85">
        <v>5188.2666666666601</v>
      </c>
      <c r="F85">
        <v>0</v>
      </c>
      <c r="G85">
        <v>0</v>
      </c>
      <c r="H85">
        <v>0</v>
      </c>
      <c r="I85">
        <v>0</v>
      </c>
      <c r="J85">
        <v>3003.7333333333299</v>
      </c>
      <c r="K85">
        <v>4922.4195486713797</v>
      </c>
      <c r="L85">
        <v>2730.6666666666601</v>
      </c>
      <c r="M85">
        <v>5188.2666666666601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27.625417241101299</v>
      </c>
      <c r="AC85">
        <v>33.649302157561202</v>
      </c>
      <c r="AD85">
        <v>35.978505003831799</v>
      </c>
      <c r="AE85">
        <v>34.0268728270552</v>
      </c>
      <c r="AF85">
        <v>73.269031123410798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8400.8666666666595</v>
      </c>
      <c r="AX85">
        <v>9881.5596207771396</v>
      </c>
      <c r="AY85">
        <v>9560.4</v>
      </c>
      <c r="AZ85">
        <v>6262</v>
      </c>
      <c r="BA85">
        <v>110.37589750809499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15767.5333333333</v>
      </c>
      <c r="BS85">
        <v>16176.926158365601</v>
      </c>
      <c r="BT85">
        <v>16575.133333333299</v>
      </c>
      <c r="BU85">
        <v>10962.5333333333</v>
      </c>
      <c r="BV85">
        <v>983.03533718147196</v>
      </c>
      <c r="BW85">
        <v>0.15195691961190799</v>
      </c>
      <c r="BX85">
        <v>1.3205687737045699E-2</v>
      </c>
      <c r="BY85">
        <v>0</v>
      </c>
      <c r="BZ85">
        <v>6.0000000001552198</v>
      </c>
      <c r="CA85">
        <v>6.7298704768856901</v>
      </c>
      <c r="CB85">
        <v>5.9999999997671596</v>
      </c>
      <c r="CC85">
        <v>5.13333333345751</v>
      </c>
      <c r="CD85">
        <v>-4.3221174152258603</v>
      </c>
      <c r="CE85">
        <v>4.6000000000155197</v>
      </c>
      <c r="CF85">
        <v>5.32781412743347</v>
      </c>
      <c r="CG85">
        <v>5.2666666665269499</v>
      </c>
      <c r="CH85">
        <v>3.1333333331470601</v>
      </c>
      <c r="CI85">
        <v>-4.3221174152258603</v>
      </c>
      <c r="CJ85">
        <v>4.9333333332712499</v>
      </c>
      <c r="CK85">
        <v>3.9925223661059102</v>
      </c>
      <c r="CL85">
        <v>4.6000000000155197</v>
      </c>
      <c r="CM85">
        <v>3.7333333333178098</v>
      </c>
      <c r="CN85">
        <v>-4.3221174152258603</v>
      </c>
      <c r="CO85">
        <v>4.7333333334730199</v>
      </c>
      <c r="CP85">
        <v>6.4628121243870096</v>
      </c>
      <c r="CQ85">
        <v>5.13333333345751</v>
      </c>
      <c r="CR85">
        <v>3.1333333331470601</v>
      </c>
      <c r="CS85">
        <v>-4.3221174152258603</v>
      </c>
      <c r="CT85">
        <v>-4.3221174152258603</v>
      </c>
      <c r="CU85">
        <v>-4.2517246233821702</v>
      </c>
      <c r="CV85">
        <v>-4.2517246233821702</v>
      </c>
      <c r="CW85">
        <v>-4.1813318315385004</v>
      </c>
    </row>
    <row r="86" spans="1:101" hidden="1" x14ac:dyDescent="0.2">
      <c r="A86">
        <v>1617001753.325</v>
      </c>
      <c r="B86">
        <v>3003.7333333333299</v>
      </c>
      <c r="C86">
        <v>4922.4195486713797</v>
      </c>
      <c r="D86">
        <v>6341.8959814202199</v>
      </c>
      <c r="E86">
        <v>5188.2666666666601</v>
      </c>
      <c r="F86">
        <v>0</v>
      </c>
      <c r="G86">
        <v>0</v>
      </c>
      <c r="H86">
        <v>0</v>
      </c>
      <c r="I86">
        <v>0</v>
      </c>
      <c r="J86">
        <v>3003.7333333333299</v>
      </c>
      <c r="K86">
        <v>4922.4195486713797</v>
      </c>
      <c r="L86">
        <v>6341.8959814202199</v>
      </c>
      <c r="M86">
        <v>5188.2666666666601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27.625417241101299</v>
      </c>
      <c r="AC86">
        <v>33.649302157561202</v>
      </c>
      <c r="AD86">
        <v>35.980341834115798</v>
      </c>
      <c r="AE86">
        <v>34.0268728270552</v>
      </c>
      <c r="AF86">
        <v>73.269031123410798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8400.8666666666595</v>
      </c>
      <c r="AX86">
        <v>9881.5596207771396</v>
      </c>
      <c r="AY86">
        <v>6549.2997396016599</v>
      </c>
      <c r="AZ86">
        <v>6262</v>
      </c>
      <c r="BA86">
        <v>110.37589750809499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15767.5333333333</v>
      </c>
      <c r="BS86">
        <v>16176.926158365601</v>
      </c>
      <c r="BT86">
        <v>12212.048701527199</v>
      </c>
      <c r="BU86">
        <v>10962.5333333333</v>
      </c>
      <c r="BV86">
        <v>983.03533718147196</v>
      </c>
      <c r="BW86">
        <v>0.15195691961190799</v>
      </c>
      <c r="BX86">
        <v>1.3205687737045699E-2</v>
      </c>
      <c r="BY86">
        <v>0</v>
      </c>
      <c r="BZ86">
        <v>6.0000000001552198</v>
      </c>
      <c r="CA86">
        <v>6.7298704768856901</v>
      </c>
      <c r="CB86">
        <v>-1.2738405233004599</v>
      </c>
      <c r="CC86">
        <v>5.13333333345751</v>
      </c>
      <c r="CD86">
        <v>-4.3221174152258603</v>
      </c>
      <c r="CE86">
        <v>4.6000000000155197</v>
      </c>
      <c r="CF86">
        <v>5.32781412743347</v>
      </c>
      <c r="CG86">
        <v>-1.0627067350695301</v>
      </c>
      <c r="CH86">
        <v>3.1333333331470601</v>
      </c>
      <c r="CI86">
        <v>-4.3221174152258603</v>
      </c>
      <c r="CJ86">
        <v>4.9333333332712499</v>
      </c>
      <c r="CK86">
        <v>3.9925223661059102</v>
      </c>
      <c r="CL86">
        <v>-1.9776198183594</v>
      </c>
      <c r="CM86">
        <v>3.7333333333178098</v>
      </c>
      <c r="CN86">
        <v>-4.3221174152258603</v>
      </c>
      <c r="CO86">
        <v>4.7333333334730199</v>
      </c>
      <c r="CP86">
        <v>6.4628121243870096</v>
      </c>
      <c r="CQ86">
        <v>-0.499683299513975</v>
      </c>
      <c r="CR86">
        <v>3.1333333331470601</v>
      </c>
      <c r="CS86">
        <v>-4.3221174152258603</v>
      </c>
      <c r="CT86">
        <v>-4.3221174152258603</v>
      </c>
      <c r="CU86">
        <v>-4.2517246233821702</v>
      </c>
      <c r="CV86">
        <v>-4.2517246233821702</v>
      </c>
      <c r="CW86">
        <v>-4.1813318315385004</v>
      </c>
    </row>
    <row r="87" spans="1:101" hidden="1" x14ac:dyDescent="0.2">
      <c r="A87">
        <v>1617001758.325</v>
      </c>
      <c r="B87">
        <v>6918.43197973115</v>
      </c>
      <c r="C87">
        <v>4922.4195486713797</v>
      </c>
      <c r="D87">
        <v>6341.8959814202199</v>
      </c>
      <c r="E87">
        <v>4915.2</v>
      </c>
      <c r="F87">
        <v>0</v>
      </c>
      <c r="G87">
        <v>0</v>
      </c>
      <c r="H87">
        <v>0</v>
      </c>
      <c r="I87">
        <v>0</v>
      </c>
      <c r="J87">
        <v>6918.43197973115</v>
      </c>
      <c r="K87">
        <v>4922.4195486713797</v>
      </c>
      <c r="L87">
        <v>6341.8959814202199</v>
      </c>
      <c r="M87">
        <v>4915.2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27.625825425608799</v>
      </c>
      <c r="AC87">
        <v>33.649302157561202</v>
      </c>
      <c r="AD87">
        <v>35.980341834115798</v>
      </c>
      <c r="AE87">
        <v>34.027485103816602</v>
      </c>
      <c r="AF87">
        <v>73.269031123410798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11457.175029910601</v>
      </c>
      <c r="AX87">
        <v>9881.5596207771396</v>
      </c>
      <c r="AY87">
        <v>6549.2997396016599</v>
      </c>
      <c r="AZ87">
        <v>8376.2000000000007</v>
      </c>
      <c r="BA87">
        <v>110.37589750809499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19946.794285312099</v>
      </c>
      <c r="BS87">
        <v>16176.926158365601</v>
      </c>
      <c r="BT87">
        <v>12212.048701527199</v>
      </c>
      <c r="BU87">
        <v>15330.333333333299</v>
      </c>
      <c r="BV87">
        <v>983.03533718147196</v>
      </c>
      <c r="BW87">
        <v>0.15195691961190799</v>
      </c>
      <c r="BX87">
        <v>1.3205687737045699E-2</v>
      </c>
      <c r="BY87">
        <v>0</v>
      </c>
      <c r="BZ87">
        <v>2.1043000912619001</v>
      </c>
      <c r="CA87">
        <v>6.7298704768856901</v>
      </c>
      <c r="CB87">
        <v>-1.2738405233004599</v>
      </c>
      <c r="CC87">
        <v>6.8666666664648801</v>
      </c>
      <c r="CD87">
        <v>-4.3221174152258603</v>
      </c>
      <c r="CE87">
        <v>0.41522978377589898</v>
      </c>
      <c r="CF87">
        <v>5.32781412743347</v>
      </c>
      <c r="CG87">
        <v>-1.0627067350695301</v>
      </c>
      <c r="CH87">
        <v>4.9333333332712499</v>
      </c>
      <c r="CI87">
        <v>-4.3221174152258603</v>
      </c>
      <c r="CJ87">
        <v>0.97825321974110502</v>
      </c>
      <c r="CK87">
        <v>3.9925223661059102</v>
      </c>
      <c r="CL87">
        <v>-1.9776198183594</v>
      </c>
      <c r="CM87">
        <v>4.8666666665424803</v>
      </c>
      <c r="CN87">
        <v>-4.3221174152258603</v>
      </c>
      <c r="CO87">
        <v>-0.85157294683861495</v>
      </c>
      <c r="CP87">
        <v>6.4628121243870096</v>
      </c>
      <c r="CQ87">
        <v>-0.499683299513975</v>
      </c>
      <c r="CR87">
        <v>4.4000000002173003</v>
      </c>
      <c r="CS87">
        <v>-4.3221174152258603</v>
      </c>
      <c r="CT87">
        <v>-4.3221174152258603</v>
      </c>
      <c r="CU87">
        <v>-4.2517246233821702</v>
      </c>
      <c r="CV87">
        <v>-4.2517246233821702</v>
      </c>
      <c r="CW87">
        <v>-4.1813318315385004</v>
      </c>
    </row>
    <row r="88" spans="1:101" hidden="1" x14ac:dyDescent="0.2">
      <c r="A88">
        <v>1617001763.325</v>
      </c>
      <c r="B88">
        <v>6918.43197973115</v>
      </c>
      <c r="C88">
        <v>5446.4636231241602</v>
      </c>
      <c r="D88">
        <v>6341.8959814202199</v>
      </c>
      <c r="E88">
        <v>4915.2</v>
      </c>
      <c r="F88">
        <v>0</v>
      </c>
      <c r="G88">
        <v>0</v>
      </c>
      <c r="H88">
        <v>0</v>
      </c>
      <c r="I88">
        <v>0</v>
      </c>
      <c r="J88">
        <v>6918.43197973115</v>
      </c>
      <c r="K88">
        <v>5446.4636231241602</v>
      </c>
      <c r="L88">
        <v>6341.8959814202199</v>
      </c>
      <c r="M88">
        <v>4915.2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27.625825425608799</v>
      </c>
      <c r="AC88">
        <v>33.650526711083899</v>
      </c>
      <c r="AD88">
        <v>35.980341834115798</v>
      </c>
      <c r="AE88">
        <v>34.027485103816602</v>
      </c>
      <c r="AF88">
        <v>73.269031123410798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11457.175029910601</v>
      </c>
      <c r="AX88">
        <v>9708.1618438548703</v>
      </c>
      <c r="AY88">
        <v>6549.2997396016599</v>
      </c>
      <c r="AZ88">
        <v>8376.2000000000007</v>
      </c>
      <c r="BA88">
        <v>107.63581106749299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19946.794285312099</v>
      </c>
      <c r="BS88">
        <v>16162.667004368999</v>
      </c>
      <c r="BT88">
        <v>12212.048701527199</v>
      </c>
      <c r="BU88">
        <v>15330.333333333299</v>
      </c>
      <c r="BV88">
        <v>896.28973027732002</v>
      </c>
      <c r="BW88">
        <v>0.14256046599900099</v>
      </c>
      <c r="BX88">
        <v>0.16398632392106099</v>
      </c>
      <c r="BY88">
        <v>0</v>
      </c>
      <c r="BZ88">
        <v>2.1043000912619001</v>
      </c>
      <c r="CA88">
        <v>11.9863230543704</v>
      </c>
      <c r="CB88">
        <v>-1.2738405233004599</v>
      </c>
      <c r="CC88">
        <v>6.8666666664648801</v>
      </c>
      <c r="CD88">
        <v>5.5337469926320004</v>
      </c>
      <c r="CE88">
        <v>0.41522978377589898</v>
      </c>
      <c r="CF88">
        <v>9.7068321407629092</v>
      </c>
      <c r="CG88">
        <v>-1.0627067350695301</v>
      </c>
      <c r="CH88">
        <v>4.9333333332712499</v>
      </c>
      <c r="CI88">
        <v>5.5337469926320004</v>
      </c>
      <c r="CJ88">
        <v>0.97825321974110502</v>
      </c>
      <c r="CK88">
        <v>10.593300829510801</v>
      </c>
      <c r="CL88">
        <v>-1.9776198183594</v>
      </c>
      <c r="CM88">
        <v>4.8666666665424803</v>
      </c>
      <c r="CN88">
        <v>5.4704318095921503</v>
      </c>
      <c r="CO88">
        <v>-0.85157294683861495</v>
      </c>
      <c r="CP88">
        <v>10.276704869349</v>
      </c>
      <c r="CQ88">
        <v>-0.499683299513975</v>
      </c>
      <c r="CR88">
        <v>4.4000000002173003</v>
      </c>
      <c r="CS88">
        <v>5.5337469926320004</v>
      </c>
      <c r="CT88">
        <v>5.4704318095921503</v>
      </c>
      <c r="CU88">
        <v>5.7870077244228497</v>
      </c>
      <c r="CV88">
        <v>5.4071166265523001</v>
      </c>
      <c r="CW88">
        <v>5.7236925413830004</v>
      </c>
    </row>
    <row r="89" spans="1:101" hidden="1" x14ac:dyDescent="0.2">
      <c r="A89">
        <v>1617001768.325</v>
      </c>
      <c r="B89">
        <v>6918.43197973115</v>
      </c>
      <c r="C89">
        <v>5446.4636231241602</v>
      </c>
      <c r="D89">
        <v>3631.4356278893001</v>
      </c>
      <c r="E89">
        <v>4915.2</v>
      </c>
      <c r="F89">
        <v>0</v>
      </c>
      <c r="G89">
        <v>0</v>
      </c>
      <c r="H89">
        <v>0</v>
      </c>
      <c r="I89">
        <v>0</v>
      </c>
      <c r="J89">
        <v>6918.43197973115</v>
      </c>
      <c r="K89">
        <v>5446.4636231241602</v>
      </c>
      <c r="L89">
        <v>3631.4356278893001</v>
      </c>
      <c r="M89">
        <v>4915.2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27.625825425608799</v>
      </c>
      <c r="AC89">
        <v>33.650526711083899</v>
      </c>
      <c r="AD89">
        <v>35.980137741862002</v>
      </c>
      <c r="AE89">
        <v>34.027485103816602</v>
      </c>
      <c r="AF89">
        <v>73.269031123410798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11457.175029910601</v>
      </c>
      <c r="AX89">
        <v>9708.1618438548703</v>
      </c>
      <c r="AY89">
        <v>4118.6118675194703</v>
      </c>
      <c r="AZ89">
        <v>8376.2000000000007</v>
      </c>
      <c r="BA89">
        <v>107.63581106749299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19946.794285312099</v>
      </c>
      <c r="BS89">
        <v>16162.667004368999</v>
      </c>
      <c r="BT89">
        <v>8115.8887974162499</v>
      </c>
      <c r="BU89">
        <v>15330.333333333299</v>
      </c>
      <c r="BV89">
        <v>896.28973027732002</v>
      </c>
      <c r="BW89">
        <v>0.14256046599900099</v>
      </c>
      <c r="BX89">
        <v>0.16398632392106099</v>
      </c>
      <c r="BY89">
        <v>0</v>
      </c>
      <c r="BZ89">
        <v>2.1043000912619001</v>
      </c>
      <c r="CA89">
        <v>11.9863230543704</v>
      </c>
      <c r="CB89">
        <v>8.6188335128046702</v>
      </c>
      <c r="CC89">
        <v>6.8666666664648801</v>
      </c>
      <c r="CD89">
        <v>5.5337469926320004</v>
      </c>
      <c r="CE89">
        <v>0.41522978377589898</v>
      </c>
      <c r="CF89">
        <v>9.7068321407629092</v>
      </c>
      <c r="CG89">
        <v>7.7955797606378701</v>
      </c>
      <c r="CH89">
        <v>4.9333333332712499</v>
      </c>
      <c r="CI89">
        <v>5.5337469926320004</v>
      </c>
      <c r="CJ89">
        <v>0.97825321974110502</v>
      </c>
      <c r="CK89">
        <v>10.593300829510801</v>
      </c>
      <c r="CL89">
        <v>7.5422709139591104</v>
      </c>
      <c r="CM89">
        <v>4.8666666665424803</v>
      </c>
      <c r="CN89">
        <v>5.4704318095921503</v>
      </c>
      <c r="CO89">
        <v>-0.85157294683861495</v>
      </c>
      <c r="CP89">
        <v>10.276704869349</v>
      </c>
      <c r="CQ89">
        <v>7.6055981257209497</v>
      </c>
      <c r="CR89">
        <v>4.4000000002173003</v>
      </c>
      <c r="CS89">
        <v>5.5337469926320004</v>
      </c>
      <c r="CT89">
        <v>5.4704318095921503</v>
      </c>
      <c r="CU89">
        <v>5.7870077244228497</v>
      </c>
      <c r="CV89">
        <v>5.4071166265523001</v>
      </c>
      <c r="CW89">
        <v>5.7236925413830004</v>
      </c>
    </row>
    <row r="90" spans="1:101" hidden="1" x14ac:dyDescent="0.2">
      <c r="A90">
        <v>1617001773.325</v>
      </c>
      <c r="B90">
        <v>3631.4356278893001</v>
      </c>
      <c r="C90">
        <v>5446.4636231241602</v>
      </c>
      <c r="D90">
        <v>3631.4356278893001</v>
      </c>
      <c r="E90">
        <v>5188.2666666666601</v>
      </c>
      <c r="F90">
        <v>0</v>
      </c>
      <c r="G90">
        <v>0</v>
      </c>
      <c r="H90">
        <v>0</v>
      </c>
      <c r="I90">
        <v>0</v>
      </c>
      <c r="J90">
        <v>3631.4356278893001</v>
      </c>
      <c r="K90">
        <v>5446.4636231241602</v>
      </c>
      <c r="L90">
        <v>3631.4356278893001</v>
      </c>
      <c r="M90">
        <v>5188.2666666666601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27.625417241101299</v>
      </c>
      <c r="AC90">
        <v>33.650526711083899</v>
      </c>
      <c r="AD90">
        <v>35.980137741862002</v>
      </c>
      <c r="AE90">
        <v>34.024831904517399</v>
      </c>
      <c r="AF90">
        <v>73.269031123410798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5658.3496928630202</v>
      </c>
      <c r="AX90">
        <v>9708.1618438548703</v>
      </c>
      <c r="AY90">
        <v>4118.6118675194703</v>
      </c>
      <c r="AZ90">
        <v>11556.733333333301</v>
      </c>
      <c r="BA90">
        <v>107.63581106749299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9441.8972832626096</v>
      </c>
      <c r="BS90">
        <v>16162.667004368999</v>
      </c>
      <c r="BT90">
        <v>8115.8887974162499</v>
      </c>
      <c r="BU90">
        <v>20226.400000000001</v>
      </c>
      <c r="BV90">
        <v>896.28973027732002</v>
      </c>
      <c r="BW90">
        <v>0.14256046599900099</v>
      </c>
      <c r="BX90">
        <v>0.16398632392106099</v>
      </c>
      <c r="BY90">
        <v>0</v>
      </c>
      <c r="BZ90">
        <v>9.4420872649714394</v>
      </c>
      <c r="CA90">
        <v>11.9863230543704</v>
      </c>
      <c r="CB90">
        <v>8.6188335128046702</v>
      </c>
      <c r="CC90">
        <v>8.1333333335351199</v>
      </c>
      <c r="CD90">
        <v>5.5337469926320004</v>
      </c>
      <c r="CE90">
        <v>8.0488886073166501</v>
      </c>
      <c r="CF90">
        <v>9.7068321407629092</v>
      </c>
      <c r="CG90">
        <v>7.7955797606378701</v>
      </c>
      <c r="CH90">
        <v>6.1333333336127396</v>
      </c>
      <c r="CI90">
        <v>5.5337469926320004</v>
      </c>
      <c r="CJ90">
        <v>8.8721423598520399</v>
      </c>
      <c r="CK90">
        <v>10.593300829510801</v>
      </c>
      <c r="CL90">
        <v>7.5422709139591104</v>
      </c>
      <c r="CM90">
        <v>6.6000000003259602</v>
      </c>
      <c r="CN90">
        <v>5.4704318095921503</v>
      </c>
      <c r="CO90">
        <v>9.3154328414477501</v>
      </c>
      <c r="CP90">
        <v>10.276704869349</v>
      </c>
      <c r="CQ90">
        <v>7.6055981257209497</v>
      </c>
      <c r="CR90">
        <v>4.8666666665424803</v>
      </c>
      <c r="CS90">
        <v>5.5337469926320004</v>
      </c>
      <c r="CT90">
        <v>5.4704318095921503</v>
      </c>
      <c r="CU90">
        <v>5.7870077244228497</v>
      </c>
      <c r="CV90">
        <v>5.4071166265523001</v>
      </c>
      <c r="CW90">
        <v>5.7236925413830004</v>
      </c>
    </row>
    <row r="91" spans="1:101" hidden="1" x14ac:dyDescent="0.2">
      <c r="A91">
        <v>1617001778.325</v>
      </c>
      <c r="B91">
        <v>3631.4356278893001</v>
      </c>
      <c r="C91">
        <v>4642.1333333333296</v>
      </c>
      <c r="D91">
        <v>3631.4356278893001</v>
      </c>
      <c r="E91">
        <v>5188.2666666666601</v>
      </c>
      <c r="F91">
        <v>0</v>
      </c>
      <c r="G91">
        <v>0</v>
      </c>
      <c r="H91">
        <v>0</v>
      </c>
      <c r="I91">
        <v>0</v>
      </c>
      <c r="J91">
        <v>3631.4356278893001</v>
      </c>
      <c r="K91">
        <v>4642.1333333333296</v>
      </c>
      <c r="L91">
        <v>3631.4356278893001</v>
      </c>
      <c r="M91">
        <v>5188.2666666666601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27.625417241101299</v>
      </c>
      <c r="AC91">
        <v>33.6501185265763</v>
      </c>
      <c r="AD91">
        <v>35.980137741862002</v>
      </c>
      <c r="AE91">
        <v>34.024831904517399</v>
      </c>
      <c r="AF91">
        <v>73.269031123410798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5658.3496928630202</v>
      </c>
      <c r="AX91">
        <v>6938.5333333333301</v>
      </c>
      <c r="AY91">
        <v>4118.6118675194703</v>
      </c>
      <c r="AZ91">
        <v>11556.733333333301</v>
      </c>
      <c r="BA91">
        <v>103.73333333333299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9441.8972832626096</v>
      </c>
      <c r="BS91">
        <v>12351.0666666666</v>
      </c>
      <c r="BT91">
        <v>8115.8887974162499</v>
      </c>
      <c r="BU91">
        <v>20226.400000000001</v>
      </c>
      <c r="BV91">
        <v>936.4</v>
      </c>
      <c r="BW91">
        <v>0.16172666666761801</v>
      </c>
      <c r="BX91">
        <v>0.147793333333083</v>
      </c>
      <c r="BY91">
        <v>0</v>
      </c>
      <c r="BZ91">
        <v>9.4420872649714394</v>
      </c>
      <c r="CA91">
        <v>5.2666666665269499</v>
      </c>
      <c r="CB91">
        <v>8.6188335128046702</v>
      </c>
      <c r="CC91">
        <v>8.1333333335351199</v>
      </c>
      <c r="CD91">
        <v>-0.133333333457514</v>
      </c>
      <c r="CE91">
        <v>8.0488886073166501</v>
      </c>
      <c r="CF91">
        <v>4.3999999998292596</v>
      </c>
      <c r="CG91">
        <v>7.7955797606378701</v>
      </c>
      <c r="CH91">
        <v>6.1333333336127396</v>
      </c>
      <c r="CI91">
        <v>-6.6666666728764298E-2</v>
      </c>
      <c r="CJ91">
        <v>8.8721423598520399</v>
      </c>
      <c r="CK91">
        <v>4.8000000002017904</v>
      </c>
      <c r="CL91">
        <v>7.5422709139591104</v>
      </c>
      <c r="CM91">
        <v>6.6000000003259602</v>
      </c>
      <c r="CN91">
        <v>-0.19999999979820801</v>
      </c>
      <c r="CO91">
        <v>9.3154328414477501</v>
      </c>
      <c r="CP91">
        <v>3.2666666666045701</v>
      </c>
      <c r="CQ91">
        <v>7.6055981257209497</v>
      </c>
      <c r="CR91">
        <v>4.8666666665424803</v>
      </c>
      <c r="CS91">
        <v>0.26666666652697302</v>
      </c>
      <c r="CT91">
        <v>-0.200000000186278</v>
      </c>
      <c r="CU91">
        <v>0.133333333457514</v>
      </c>
      <c r="CV91">
        <v>-0.200000000186278</v>
      </c>
      <c r="CW91">
        <v>0</v>
      </c>
    </row>
    <row r="92" spans="1:101" hidden="1" x14ac:dyDescent="0.2">
      <c r="A92">
        <v>1617001783.325</v>
      </c>
      <c r="B92">
        <v>3631.4356278893001</v>
      </c>
      <c r="C92">
        <v>4642.1333333333296</v>
      </c>
      <c r="D92">
        <v>7372.8</v>
      </c>
      <c r="E92">
        <v>5188.2666666666601</v>
      </c>
      <c r="F92">
        <v>0</v>
      </c>
      <c r="G92">
        <v>0</v>
      </c>
      <c r="H92">
        <v>0</v>
      </c>
      <c r="I92">
        <v>0</v>
      </c>
      <c r="J92">
        <v>3631.4356278893001</v>
      </c>
      <c r="K92">
        <v>4642.1333333333296</v>
      </c>
      <c r="L92">
        <v>7372.8</v>
      </c>
      <c r="M92">
        <v>5188.2666666666601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27.625417241101299</v>
      </c>
      <c r="AC92">
        <v>33.6501185265763</v>
      </c>
      <c r="AD92">
        <v>35.973912928121699</v>
      </c>
      <c r="AE92">
        <v>34.024831904517399</v>
      </c>
      <c r="AF92">
        <v>73.269031123410798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5658.3496928630202</v>
      </c>
      <c r="AX92">
        <v>6938.5333333333301</v>
      </c>
      <c r="AY92">
        <v>13151.866666666599</v>
      </c>
      <c r="AZ92">
        <v>11556.733333333301</v>
      </c>
      <c r="BA92">
        <v>103.73333333333299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9441.8972832626096</v>
      </c>
      <c r="BS92">
        <v>12351.0666666666</v>
      </c>
      <c r="BT92">
        <v>21513.266666666601</v>
      </c>
      <c r="BU92">
        <v>20226.400000000001</v>
      </c>
      <c r="BV92">
        <v>936.4</v>
      </c>
      <c r="BW92">
        <v>0.16172666666761801</v>
      </c>
      <c r="BX92">
        <v>0.147793333333083</v>
      </c>
      <c r="BY92">
        <v>0</v>
      </c>
      <c r="BZ92">
        <v>9.4420872649714394</v>
      </c>
      <c r="CA92">
        <v>5.2666666665269499</v>
      </c>
      <c r="CB92">
        <v>8.2666666666045696</v>
      </c>
      <c r="CC92">
        <v>8.1333333335351199</v>
      </c>
      <c r="CD92">
        <v>-0.133333333457514</v>
      </c>
      <c r="CE92">
        <v>8.0488886073166501</v>
      </c>
      <c r="CF92">
        <v>4.3999999998292596</v>
      </c>
      <c r="CG92">
        <v>5.5333333334419796</v>
      </c>
      <c r="CH92">
        <v>6.1333333336127396</v>
      </c>
      <c r="CI92">
        <v>-6.6666666728764298E-2</v>
      </c>
      <c r="CJ92">
        <v>8.8721423598520399</v>
      </c>
      <c r="CK92">
        <v>4.8000000002017904</v>
      </c>
      <c r="CL92">
        <v>6.6666666666666696</v>
      </c>
      <c r="CM92">
        <v>6.6000000003259602</v>
      </c>
      <c r="CN92">
        <v>-0.19999999979820801</v>
      </c>
      <c r="CO92">
        <v>9.3154328414477501</v>
      </c>
      <c r="CP92">
        <v>3.2666666666045701</v>
      </c>
      <c r="CQ92">
        <v>7.1333333333798903</v>
      </c>
      <c r="CR92">
        <v>4.8666666665424803</v>
      </c>
      <c r="CS92">
        <v>0.26666666652697302</v>
      </c>
      <c r="CT92">
        <v>-0.200000000186278</v>
      </c>
      <c r="CU92">
        <v>0.133333333457514</v>
      </c>
      <c r="CV92">
        <v>-0.200000000186278</v>
      </c>
      <c r="CW92">
        <v>0</v>
      </c>
    </row>
    <row r="93" spans="1:101" hidden="1" x14ac:dyDescent="0.2">
      <c r="A93">
        <v>1617001788.325</v>
      </c>
      <c r="B93">
        <v>5734.4</v>
      </c>
      <c r="C93">
        <v>4642.1333333333296</v>
      </c>
      <c r="D93">
        <v>7372.8</v>
      </c>
      <c r="E93">
        <v>4642.1333333333296</v>
      </c>
      <c r="F93">
        <v>0</v>
      </c>
      <c r="G93">
        <v>0</v>
      </c>
      <c r="H93">
        <v>0</v>
      </c>
      <c r="I93">
        <v>0</v>
      </c>
      <c r="J93">
        <v>5734.4</v>
      </c>
      <c r="K93">
        <v>4642.1333333333296</v>
      </c>
      <c r="L93">
        <v>7372.8</v>
      </c>
      <c r="M93">
        <v>4642.1333333333296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28.0808491054126</v>
      </c>
      <c r="AC93">
        <v>33.6501185265763</v>
      </c>
      <c r="AD93">
        <v>35.973912928121699</v>
      </c>
      <c r="AE93">
        <v>34.064221709497097</v>
      </c>
      <c r="AF93">
        <v>73.269031123410798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7686.8666666666604</v>
      </c>
      <c r="AX93">
        <v>6938.5333333333301</v>
      </c>
      <c r="AY93">
        <v>13151.866666666599</v>
      </c>
      <c r="AZ93">
        <v>8136.0666666666602</v>
      </c>
      <c r="BA93">
        <v>103.73333333333299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13277.4666666666</v>
      </c>
      <c r="BS93">
        <v>12351.0666666666</v>
      </c>
      <c r="BT93">
        <v>21513.266666666601</v>
      </c>
      <c r="BU93">
        <v>14986.666666666601</v>
      </c>
      <c r="BV93">
        <v>936.4</v>
      </c>
      <c r="BW93">
        <v>0.16172666666761801</v>
      </c>
      <c r="BX93">
        <v>0.147793333333083</v>
      </c>
      <c r="BY93">
        <v>0</v>
      </c>
      <c r="BZ93">
        <v>7.1333333333798903</v>
      </c>
      <c r="CA93">
        <v>5.2666666665269499</v>
      </c>
      <c r="CB93">
        <v>8.2666666666045696</v>
      </c>
      <c r="CC93">
        <v>7.2000000001086502</v>
      </c>
      <c r="CD93">
        <v>-0.133333333457514</v>
      </c>
      <c r="CE93">
        <v>6.0000000001552198</v>
      </c>
      <c r="CF93">
        <v>4.3999999998292596</v>
      </c>
      <c r="CG93">
        <v>5.5333333334419796</v>
      </c>
      <c r="CH93">
        <v>6.2666666666821804</v>
      </c>
      <c r="CI93">
        <v>-6.6666666728764298E-2</v>
      </c>
      <c r="CJ93">
        <v>5.4666666667132304</v>
      </c>
      <c r="CK93">
        <v>4.8000000002017904</v>
      </c>
      <c r="CL93">
        <v>6.6666666666666696</v>
      </c>
      <c r="CM93">
        <v>5.9333333330384104</v>
      </c>
      <c r="CN93">
        <v>-0.19999999979820801</v>
      </c>
      <c r="CO93">
        <v>6.2000000003414897</v>
      </c>
      <c r="CP93">
        <v>3.2666666666045701</v>
      </c>
      <c r="CQ93">
        <v>7.1333333333798903</v>
      </c>
      <c r="CR93">
        <v>5.4666666667132304</v>
      </c>
      <c r="CS93">
        <v>0.26666666652697302</v>
      </c>
      <c r="CT93">
        <v>-0.200000000186278</v>
      </c>
      <c r="CU93">
        <v>0.133333333457514</v>
      </c>
      <c r="CV93">
        <v>-0.200000000186278</v>
      </c>
      <c r="CW93">
        <v>0</v>
      </c>
    </row>
    <row r="94" spans="1:101" hidden="1" x14ac:dyDescent="0.2">
      <c r="A94">
        <v>1617001793.325</v>
      </c>
      <c r="B94">
        <v>5734.4</v>
      </c>
      <c r="C94">
        <v>4096</v>
      </c>
      <c r="D94">
        <v>7372.8</v>
      </c>
      <c r="E94">
        <v>4642.1333333333296</v>
      </c>
      <c r="F94">
        <v>0</v>
      </c>
      <c r="G94">
        <v>0</v>
      </c>
      <c r="H94">
        <v>0</v>
      </c>
      <c r="I94">
        <v>0</v>
      </c>
      <c r="J94">
        <v>5734.4</v>
      </c>
      <c r="K94">
        <v>4096</v>
      </c>
      <c r="L94">
        <v>7372.8</v>
      </c>
      <c r="M94">
        <v>4642.1333333333296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28.0808491054126</v>
      </c>
      <c r="AC94">
        <v>33.648893973053703</v>
      </c>
      <c r="AD94">
        <v>35.973912928121699</v>
      </c>
      <c r="AE94">
        <v>34.064221709497097</v>
      </c>
      <c r="AF94">
        <v>73.269031123410798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7686.8666666666604</v>
      </c>
      <c r="AX94">
        <v>10306.6</v>
      </c>
      <c r="AY94">
        <v>13151.866666666599</v>
      </c>
      <c r="AZ94">
        <v>8136.0666666666602</v>
      </c>
      <c r="BA94">
        <v>110.547095318668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13277.4666666666</v>
      </c>
      <c r="BS94">
        <v>18045.266666666601</v>
      </c>
      <c r="BT94">
        <v>21513.266666666601</v>
      </c>
      <c r="BU94">
        <v>14986.666666666601</v>
      </c>
      <c r="BV94">
        <v>990.34122955442695</v>
      </c>
      <c r="BW94">
        <v>0.18160603496813199</v>
      </c>
      <c r="BX94">
        <v>0.226692047377265</v>
      </c>
      <c r="BY94">
        <v>0</v>
      </c>
      <c r="BZ94">
        <v>7.1333333333798903</v>
      </c>
      <c r="CA94">
        <v>6.3333333334109296</v>
      </c>
      <c r="CB94">
        <v>8.2666666666045696</v>
      </c>
      <c r="CC94">
        <v>7.2000000001086502</v>
      </c>
      <c r="CD94">
        <v>-5.1889452903532298</v>
      </c>
      <c r="CE94">
        <v>6.0000000001552198</v>
      </c>
      <c r="CF94">
        <v>5.8666666666977099</v>
      </c>
      <c r="CG94">
        <v>5.5333333334419796</v>
      </c>
      <c r="CH94">
        <v>6.2666666666821804</v>
      </c>
      <c r="CI94">
        <v>-5.1184433166426802</v>
      </c>
      <c r="CJ94">
        <v>5.4666666667132304</v>
      </c>
      <c r="CK94">
        <v>5.7999999999689402</v>
      </c>
      <c r="CL94">
        <v>6.6666666666666696</v>
      </c>
      <c r="CM94">
        <v>5.9333333330384104</v>
      </c>
      <c r="CN94">
        <v>-5.1889452903532298</v>
      </c>
      <c r="CO94">
        <v>6.2000000003414897</v>
      </c>
      <c r="CP94">
        <v>4.8000000002017904</v>
      </c>
      <c r="CQ94">
        <v>7.1333333333798903</v>
      </c>
      <c r="CR94">
        <v>5.4666666667132304</v>
      </c>
      <c r="CS94">
        <v>-5.1184433162323</v>
      </c>
      <c r="CT94">
        <v>-5.1889452903532298</v>
      </c>
      <c r="CU94">
        <v>-5.2594472644741597</v>
      </c>
      <c r="CV94">
        <v>-4.9069373942798702</v>
      </c>
      <c r="CW94">
        <v>-5.1184433162323</v>
      </c>
    </row>
    <row r="95" spans="1:101" hidden="1" x14ac:dyDescent="0.2">
      <c r="A95">
        <v>1617001798.325</v>
      </c>
      <c r="B95">
        <v>5734.4</v>
      </c>
      <c r="C95">
        <v>4096</v>
      </c>
      <c r="D95">
        <v>8465.0666666666602</v>
      </c>
      <c r="E95">
        <v>4642.1333333333296</v>
      </c>
      <c r="F95">
        <v>0</v>
      </c>
      <c r="G95">
        <v>0</v>
      </c>
      <c r="H95">
        <v>0</v>
      </c>
      <c r="I95">
        <v>0</v>
      </c>
      <c r="J95">
        <v>5734.4</v>
      </c>
      <c r="K95">
        <v>4096</v>
      </c>
      <c r="L95">
        <v>8465.0666666666602</v>
      </c>
      <c r="M95">
        <v>4642.1333333333296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28.0808491054126</v>
      </c>
      <c r="AC95">
        <v>33.648893973053703</v>
      </c>
      <c r="AD95">
        <v>36.300970764805101</v>
      </c>
      <c r="AE95">
        <v>34.064221709497097</v>
      </c>
      <c r="AF95">
        <v>73.269031123410798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7686.8666666666604</v>
      </c>
      <c r="AX95">
        <v>10306.6</v>
      </c>
      <c r="AY95">
        <v>5270.8</v>
      </c>
      <c r="AZ95">
        <v>8136.0666666666602</v>
      </c>
      <c r="BA95">
        <v>110.547095318668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13277.4666666666</v>
      </c>
      <c r="BS95">
        <v>18045.266666666601</v>
      </c>
      <c r="BT95">
        <v>9195.9333333333307</v>
      </c>
      <c r="BU95">
        <v>14986.666666666601</v>
      </c>
      <c r="BV95">
        <v>990.34122955442695</v>
      </c>
      <c r="BW95">
        <v>0.18160603496813199</v>
      </c>
      <c r="BX95">
        <v>0.226692047377265</v>
      </c>
      <c r="BY95">
        <v>0</v>
      </c>
      <c r="BZ95">
        <v>7.1333333333798903</v>
      </c>
      <c r="CA95">
        <v>6.3333333334109296</v>
      </c>
      <c r="CB95">
        <v>4.2666666663717399</v>
      </c>
      <c r="CC95">
        <v>7.2000000001086502</v>
      </c>
      <c r="CD95">
        <v>-5.1889452903532298</v>
      </c>
      <c r="CE95">
        <v>6.0000000001552198</v>
      </c>
      <c r="CF95">
        <v>5.8666666666977099</v>
      </c>
      <c r="CG95">
        <v>2.4666666666356099</v>
      </c>
      <c r="CH95">
        <v>6.2666666666821804</v>
      </c>
      <c r="CI95">
        <v>-5.1184433166426802</v>
      </c>
      <c r="CJ95">
        <v>5.4666666667132304</v>
      </c>
      <c r="CK95">
        <v>5.7999999999689402</v>
      </c>
      <c r="CL95">
        <v>4.5333333332867696</v>
      </c>
      <c r="CM95">
        <v>5.9333333330384104</v>
      </c>
      <c r="CN95">
        <v>-5.1889452903532298</v>
      </c>
      <c r="CO95">
        <v>6.2000000003414897</v>
      </c>
      <c r="CP95">
        <v>4.8000000002017904</v>
      </c>
      <c r="CQ95">
        <v>3.8666666663872702</v>
      </c>
      <c r="CR95">
        <v>5.4666666667132304</v>
      </c>
      <c r="CS95">
        <v>-5.1184433162323</v>
      </c>
      <c r="CT95">
        <v>-5.1889452903532298</v>
      </c>
      <c r="CU95">
        <v>-5.2594472644741597</v>
      </c>
      <c r="CV95">
        <v>-4.9069373942798702</v>
      </c>
      <c r="CW95">
        <v>-5.1184433162323</v>
      </c>
    </row>
    <row r="96" spans="1:101" hidden="1" x14ac:dyDescent="0.2">
      <c r="A96">
        <v>1617001803.325</v>
      </c>
      <c r="B96">
        <v>4338.06396949798</v>
      </c>
      <c r="C96">
        <v>4096</v>
      </c>
      <c r="D96">
        <v>8465.0666666666602</v>
      </c>
      <c r="E96">
        <v>4096</v>
      </c>
      <c r="F96">
        <v>0</v>
      </c>
      <c r="G96">
        <v>0</v>
      </c>
      <c r="H96">
        <v>0</v>
      </c>
      <c r="I96">
        <v>0</v>
      </c>
      <c r="J96">
        <v>4338.06396949798</v>
      </c>
      <c r="K96">
        <v>4096</v>
      </c>
      <c r="L96">
        <v>8465.0666666666602</v>
      </c>
      <c r="M96">
        <v>4096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28.125239170609898</v>
      </c>
      <c r="AC96">
        <v>33.648893973053703</v>
      </c>
      <c r="AD96">
        <v>36.300970764805101</v>
      </c>
      <c r="AE96">
        <v>34.061568510197901</v>
      </c>
      <c r="AF96">
        <v>73.269031123410798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8428.4403021958606</v>
      </c>
      <c r="AX96">
        <v>10306.6</v>
      </c>
      <c r="AY96">
        <v>5270.8</v>
      </c>
      <c r="AZ96">
        <v>9862.7333333333299</v>
      </c>
      <c r="BA96">
        <v>110.547095318668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14778.5779848902</v>
      </c>
      <c r="BS96">
        <v>18045.266666666601</v>
      </c>
      <c r="BT96">
        <v>9195.9333333333307</v>
      </c>
      <c r="BU96">
        <v>16782.933333333302</v>
      </c>
      <c r="BV96">
        <v>990.34122955442695</v>
      </c>
      <c r="BW96">
        <v>0.18160603496813199</v>
      </c>
      <c r="BX96">
        <v>0.226692047377265</v>
      </c>
      <c r="BY96">
        <v>0</v>
      </c>
      <c r="BZ96">
        <v>0.23300148270382601</v>
      </c>
      <c r="CA96">
        <v>6.3333333334109296</v>
      </c>
      <c r="CB96">
        <v>4.2666666663717399</v>
      </c>
      <c r="CC96">
        <v>6.1333333332246802</v>
      </c>
      <c r="CD96">
        <v>-5.1889452903532298</v>
      </c>
      <c r="CE96">
        <v>-1.32034173534361</v>
      </c>
      <c r="CF96">
        <v>5.8666666666977099</v>
      </c>
      <c r="CG96">
        <v>2.4666666666356099</v>
      </c>
      <c r="CH96">
        <v>5.0666666667287599</v>
      </c>
      <c r="CI96">
        <v>-5.1184433166426802</v>
      </c>
      <c r="CJ96">
        <v>-0.82609616626379501</v>
      </c>
      <c r="CK96">
        <v>5.7999999999689402</v>
      </c>
      <c r="CL96">
        <v>4.5333333332867696</v>
      </c>
      <c r="CM96">
        <v>3.2666666666045701</v>
      </c>
      <c r="CN96">
        <v>-5.1889452903532298</v>
      </c>
      <c r="CO96">
        <v>-1.3203417357545899</v>
      </c>
      <c r="CP96">
        <v>4.8000000002017904</v>
      </c>
      <c r="CQ96">
        <v>3.8666666663872702</v>
      </c>
      <c r="CR96">
        <v>5.2000000001862601</v>
      </c>
      <c r="CS96">
        <v>-5.1184433162323</v>
      </c>
      <c r="CT96">
        <v>-5.1889452903532298</v>
      </c>
      <c r="CU96">
        <v>-5.2594472644741597</v>
      </c>
      <c r="CV96">
        <v>-4.9069373942798702</v>
      </c>
      <c r="CW96">
        <v>-5.1184433162323</v>
      </c>
    </row>
    <row r="97" spans="1:101" hidden="1" x14ac:dyDescent="0.2">
      <c r="A97">
        <v>1617001808.325</v>
      </c>
      <c r="B97">
        <v>4338.06396949798</v>
      </c>
      <c r="C97">
        <v>4369.0666666666602</v>
      </c>
      <c r="D97">
        <v>8465.0666666666602</v>
      </c>
      <c r="E97">
        <v>4096</v>
      </c>
      <c r="F97">
        <v>0</v>
      </c>
      <c r="G97">
        <v>0</v>
      </c>
      <c r="H97">
        <v>0</v>
      </c>
      <c r="I97">
        <v>0</v>
      </c>
      <c r="J97">
        <v>4338.06396949798</v>
      </c>
      <c r="K97">
        <v>4369.0666666666602</v>
      </c>
      <c r="L97">
        <v>8465.0666666666602</v>
      </c>
      <c r="M97">
        <v>4096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28.125239170609898</v>
      </c>
      <c r="AC97">
        <v>33.904009290279298</v>
      </c>
      <c r="AD97">
        <v>36.300970764805101</v>
      </c>
      <c r="AE97">
        <v>34.061568510197901</v>
      </c>
      <c r="AF97">
        <v>73.269031123410798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8428.4403021958606</v>
      </c>
      <c r="AX97">
        <v>10541.0666666666</v>
      </c>
      <c r="AY97">
        <v>5270.8</v>
      </c>
      <c r="AZ97">
        <v>9862.7333333333299</v>
      </c>
      <c r="BA97">
        <v>106.348002023267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14778.5779848902</v>
      </c>
      <c r="BS97">
        <v>17981.866666666599</v>
      </c>
      <c r="BT97">
        <v>9195.9333333333307</v>
      </c>
      <c r="BU97">
        <v>16782.933333333302</v>
      </c>
      <c r="BV97">
        <v>891.75518462316597</v>
      </c>
      <c r="BW97">
        <v>0.129963328275534</v>
      </c>
      <c r="BX97">
        <v>0.118563480019913</v>
      </c>
      <c r="BY97">
        <v>0</v>
      </c>
      <c r="BZ97">
        <v>0.23300148270382601</v>
      </c>
      <c r="CA97">
        <v>6.9999999999223901</v>
      </c>
      <c r="CB97">
        <v>4.2666666663717399</v>
      </c>
      <c r="CC97">
        <v>6.1333333332246802</v>
      </c>
      <c r="CD97">
        <v>5.22255943354397</v>
      </c>
      <c r="CE97">
        <v>-1.32034173534361</v>
      </c>
      <c r="CF97">
        <v>6.8000000001241698</v>
      </c>
      <c r="CG97">
        <v>2.4666666666356099</v>
      </c>
      <c r="CH97">
        <v>5.0666666667287599</v>
      </c>
      <c r="CI97">
        <v>5.1593323216995497</v>
      </c>
      <c r="CJ97">
        <v>-0.82609616626379501</v>
      </c>
      <c r="CK97">
        <v>5.3333333332557196</v>
      </c>
      <c r="CL97">
        <v>4.5333333332867696</v>
      </c>
      <c r="CM97">
        <v>3.2666666666045701</v>
      </c>
      <c r="CN97">
        <v>5.4122407687091902</v>
      </c>
      <c r="CO97">
        <v>-1.3203417357545899</v>
      </c>
      <c r="CP97">
        <v>8.1999999998758195</v>
      </c>
      <c r="CQ97">
        <v>3.8666666663872702</v>
      </c>
      <c r="CR97">
        <v>5.2000000001862601</v>
      </c>
      <c r="CS97">
        <v>5.1593323216995497</v>
      </c>
      <c r="CT97">
        <v>5.03287809801071</v>
      </c>
      <c r="CU97">
        <v>5.03287809801071</v>
      </c>
      <c r="CV97">
        <v>4.9696509865343099</v>
      </c>
      <c r="CW97">
        <v>5.0961052098551196</v>
      </c>
    </row>
    <row r="98" spans="1:101" hidden="1" x14ac:dyDescent="0.2">
      <c r="A98">
        <v>1617001813.325</v>
      </c>
      <c r="B98">
        <v>4338.06396949798</v>
      </c>
      <c r="C98">
        <v>4369.0666666666602</v>
      </c>
      <c r="D98">
        <v>7372.8</v>
      </c>
      <c r="E98">
        <v>4096</v>
      </c>
      <c r="F98">
        <v>0</v>
      </c>
      <c r="G98">
        <v>0</v>
      </c>
      <c r="H98">
        <v>0</v>
      </c>
      <c r="I98">
        <v>0</v>
      </c>
      <c r="J98">
        <v>4338.06396949798</v>
      </c>
      <c r="K98">
        <v>4369.0666666666602</v>
      </c>
      <c r="L98">
        <v>7372.8</v>
      </c>
      <c r="M98">
        <v>4096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28.125239170609898</v>
      </c>
      <c r="AC98">
        <v>33.904009290279298</v>
      </c>
      <c r="AD98">
        <v>36.300970764805101</v>
      </c>
      <c r="AE98">
        <v>34.061568510197901</v>
      </c>
      <c r="AF98">
        <v>73.269031123410798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8428.4403021958606</v>
      </c>
      <c r="AX98">
        <v>10541.0666666666</v>
      </c>
      <c r="AY98">
        <v>5756.5333333333301</v>
      </c>
      <c r="AZ98">
        <v>9862.7333333333299</v>
      </c>
      <c r="BA98">
        <v>106.348002023267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14778.5779848902</v>
      </c>
      <c r="BS98">
        <v>17981.866666666599</v>
      </c>
      <c r="BT98">
        <v>10444.266666666599</v>
      </c>
      <c r="BU98">
        <v>16782.933333333302</v>
      </c>
      <c r="BV98">
        <v>891.75518462316597</v>
      </c>
      <c r="BW98">
        <v>0.129963328275534</v>
      </c>
      <c r="BX98">
        <v>0.118563480019913</v>
      </c>
      <c r="BY98">
        <v>0</v>
      </c>
      <c r="BZ98">
        <v>0.23300148270382601</v>
      </c>
      <c r="CA98">
        <v>6.9999999999223901</v>
      </c>
      <c r="CB98">
        <v>6.2000000003414897</v>
      </c>
      <c r="CC98">
        <v>6.1333333332246802</v>
      </c>
      <c r="CD98">
        <v>5.22255943354397</v>
      </c>
      <c r="CE98">
        <v>-1.32034173534361</v>
      </c>
      <c r="CF98">
        <v>6.8000000001241698</v>
      </c>
      <c r="CG98">
        <v>4.3333333334885502</v>
      </c>
      <c r="CH98">
        <v>5.0666666667287599</v>
      </c>
      <c r="CI98">
        <v>5.1593323216995497</v>
      </c>
      <c r="CJ98">
        <v>-0.82609616626379501</v>
      </c>
      <c r="CK98">
        <v>5.3333333332557196</v>
      </c>
      <c r="CL98">
        <v>5.66666666651144</v>
      </c>
      <c r="CM98">
        <v>3.2666666666045701</v>
      </c>
      <c r="CN98">
        <v>5.4122407687091902</v>
      </c>
      <c r="CO98">
        <v>-1.3203417357545899</v>
      </c>
      <c r="CP98">
        <v>8.1999999998758195</v>
      </c>
      <c r="CQ98">
        <v>3.0000000000776001</v>
      </c>
      <c r="CR98">
        <v>5.2000000001862601</v>
      </c>
      <c r="CS98">
        <v>5.1593323216995497</v>
      </c>
      <c r="CT98">
        <v>5.03287809801071</v>
      </c>
      <c r="CU98">
        <v>5.03287809801071</v>
      </c>
      <c r="CV98">
        <v>4.9696509865343099</v>
      </c>
      <c r="CW98">
        <v>5.0961052098551196</v>
      </c>
    </row>
    <row r="99" spans="1:101" hidden="1" x14ac:dyDescent="0.2">
      <c r="A99">
        <v>1617001818.325</v>
      </c>
      <c r="B99">
        <v>6826.6666666666597</v>
      </c>
      <c r="C99">
        <v>4369.0666666666602</v>
      </c>
      <c r="D99">
        <v>7372.8</v>
      </c>
      <c r="E99">
        <v>6826.6666666666597</v>
      </c>
      <c r="F99">
        <v>0</v>
      </c>
      <c r="G99">
        <v>0</v>
      </c>
      <c r="H99">
        <v>0</v>
      </c>
      <c r="I99">
        <v>0</v>
      </c>
      <c r="J99">
        <v>6826.6666666666597</v>
      </c>
      <c r="K99">
        <v>4369.0666666666602</v>
      </c>
      <c r="L99">
        <v>7372.8</v>
      </c>
      <c r="M99">
        <v>6826.6666666666597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28.125035078356099</v>
      </c>
      <c r="AC99">
        <v>33.904009290279298</v>
      </c>
      <c r="AD99">
        <v>36.300970764805101</v>
      </c>
      <c r="AE99">
        <v>34.061772602451697</v>
      </c>
      <c r="AF99">
        <v>73.269031123410798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7786</v>
      </c>
      <c r="AX99">
        <v>10541.0666666666</v>
      </c>
      <c r="AY99">
        <v>5756.5333333333301</v>
      </c>
      <c r="AZ99">
        <v>10656.4666666666</v>
      </c>
      <c r="BA99">
        <v>106.348002023267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14607.866666666599</v>
      </c>
      <c r="BS99">
        <v>17981.866666666599</v>
      </c>
      <c r="BT99">
        <v>10444.266666666599</v>
      </c>
      <c r="BU99">
        <v>19456.733333333301</v>
      </c>
      <c r="BV99">
        <v>891.75518462316597</v>
      </c>
      <c r="BW99">
        <v>0.129963328275534</v>
      </c>
      <c r="BX99">
        <v>0.118563480019913</v>
      </c>
      <c r="BY99">
        <v>0</v>
      </c>
      <c r="BZ99">
        <v>6.4000000001396904</v>
      </c>
      <c r="CA99">
        <v>6.9999999999223901</v>
      </c>
      <c r="CB99">
        <v>6.2000000003414897</v>
      </c>
      <c r="CC99">
        <v>8.2666666666045696</v>
      </c>
      <c r="CD99">
        <v>5.22255943354397</v>
      </c>
      <c r="CE99">
        <v>4.9333333332712499</v>
      </c>
      <c r="CF99">
        <v>6.8000000001241698</v>
      </c>
      <c r="CG99">
        <v>4.3333333334885502</v>
      </c>
      <c r="CH99">
        <v>5.9333333330384104</v>
      </c>
      <c r="CI99">
        <v>5.1593323216995497</v>
      </c>
      <c r="CJ99">
        <v>4.6000000000155197</v>
      </c>
      <c r="CK99">
        <v>5.3333333332557196</v>
      </c>
      <c r="CL99">
        <v>5.66666666651144</v>
      </c>
      <c r="CM99">
        <v>6.6666666666666696</v>
      </c>
      <c r="CN99">
        <v>5.4122407687091902</v>
      </c>
      <c r="CO99">
        <v>3.9333333335040801</v>
      </c>
      <c r="CP99">
        <v>8.1999999998758195</v>
      </c>
      <c r="CQ99">
        <v>3.0000000000776001</v>
      </c>
      <c r="CR99">
        <v>6.8666666664648801</v>
      </c>
      <c r="CS99">
        <v>5.1593323216995497</v>
      </c>
      <c r="CT99">
        <v>5.03287809801071</v>
      </c>
      <c r="CU99">
        <v>5.03287809801071</v>
      </c>
      <c r="CV99">
        <v>4.9696509865343099</v>
      </c>
      <c r="CW99">
        <v>5.0961052098551196</v>
      </c>
    </row>
    <row r="100" spans="1:101" hidden="1" x14ac:dyDescent="0.2">
      <c r="A100">
        <v>1617001823.325</v>
      </c>
      <c r="B100">
        <v>6826.6666666666597</v>
      </c>
      <c r="C100">
        <v>4627.9217569380698</v>
      </c>
      <c r="D100">
        <v>7372.8</v>
      </c>
      <c r="E100">
        <v>6826.6666666666597</v>
      </c>
      <c r="F100">
        <v>0</v>
      </c>
      <c r="G100">
        <v>0</v>
      </c>
      <c r="H100">
        <v>0</v>
      </c>
      <c r="I100">
        <v>0</v>
      </c>
      <c r="J100">
        <v>6826.6666666666597</v>
      </c>
      <c r="K100">
        <v>4627.9217569380698</v>
      </c>
      <c r="L100">
        <v>7372.8</v>
      </c>
      <c r="M100">
        <v>6826.6666666666597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28.125035078356099</v>
      </c>
      <c r="AC100">
        <v>33.905029751548199</v>
      </c>
      <c r="AD100">
        <v>36.300970764805101</v>
      </c>
      <c r="AE100">
        <v>34.061772602451697</v>
      </c>
      <c r="AF100">
        <v>73.269031123410798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7786</v>
      </c>
      <c r="AX100">
        <v>8797.0482310571297</v>
      </c>
      <c r="AY100">
        <v>5756.5333333333301</v>
      </c>
      <c r="AZ100">
        <v>10656.4666666666</v>
      </c>
      <c r="BA100">
        <v>105.333333333333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14607.866666666599</v>
      </c>
      <c r="BS100">
        <v>15326.5306122448</v>
      </c>
      <c r="BT100">
        <v>10444.266666666599</v>
      </c>
      <c r="BU100">
        <v>19456.733333333301</v>
      </c>
      <c r="BV100">
        <v>936</v>
      </c>
      <c r="BW100">
        <v>0.24229333333323599</v>
      </c>
      <c r="BX100">
        <v>0.12870000000020801</v>
      </c>
      <c r="BY100">
        <v>0</v>
      </c>
      <c r="BZ100">
        <v>6.4000000001396904</v>
      </c>
      <c r="CA100">
        <v>0.92507591293177405</v>
      </c>
      <c r="CB100">
        <v>6.2000000003414897</v>
      </c>
      <c r="CC100">
        <v>8.2666666666045696</v>
      </c>
      <c r="CD100">
        <v>1.13333333322468</v>
      </c>
      <c r="CE100">
        <v>4.9333333332712499</v>
      </c>
      <c r="CF100">
        <v>-1.4052679894500999</v>
      </c>
      <c r="CG100">
        <v>4.3333333334885502</v>
      </c>
      <c r="CH100">
        <v>5.9333333330384104</v>
      </c>
      <c r="CI100">
        <v>1.1999999999534301</v>
      </c>
      <c r="CJ100">
        <v>4.6000000000155197</v>
      </c>
      <c r="CK100">
        <v>-0.13417131553572401</v>
      </c>
      <c r="CL100">
        <v>5.66666666651144</v>
      </c>
      <c r="CM100">
        <v>6.6666666666666696</v>
      </c>
      <c r="CN100">
        <v>1.0000000001552201</v>
      </c>
      <c r="CO100">
        <v>3.9333333335040801</v>
      </c>
      <c r="CP100">
        <v>-0.91095261619267298</v>
      </c>
      <c r="CQ100">
        <v>3.0000000000776001</v>
      </c>
      <c r="CR100">
        <v>6.8666666664648801</v>
      </c>
      <c r="CS100">
        <v>1.26666666668219</v>
      </c>
      <c r="CT100">
        <v>1.3333333334109401</v>
      </c>
      <c r="CU100">
        <v>0.86666666669770998</v>
      </c>
      <c r="CV100">
        <v>0.86666666669770998</v>
      </c>
      <c r="CW100">
        <v>1.0000000001552201</v>
      </c>
    </row>
    <row r="101" spans="1:101" hidden="1" x14ac:dyDescent="0.2">
      <c r="A101">
        <v>1617001828.325</v>
      </c>
      <c r="B101">
        <v>6826.6666666666597</v>
      </c>
      <c r="C101">
        <v>4627.9217569380698</v>
      </c>
      <c r="D101">
        <v>7099.7333333333299</v>
      </c>
      <c r="E101">
        <v>6826.6666666666597</v>
      </c>
      <c r="F101">
        <v>0</v>
      </c>
      <c r="G101">
        <v>0</v>
      </c>
      <c r="H101">
        <v>0</v>
      </c>
      <c r="I101">
        <v>0</v>
      </c>
      <c r="J101">
        <v>6826.6666666666597</v>
      </c>
      <c r="K101">
        <v>4627.9217569380698</v>
      </c>
      <c r="L101">
        <v>7099.7333333333299</v>
      </c>
      <c r="M101">
        <v>6826.6666666666597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28.125035078356099</v>
      </c>
      <c r="AC101">
        <v>33.905029751548199</v>
      </c>
      <c r="AD101">
        <v>36.296276642968103</v>
      </c>
      <c r="AE101">
        <v>34.061772602451697</v>
      </c>
      <c r="AF101">
        <v>73.269031123410798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7786</v>
      </c>
      <c r="AX101">
        <v>8797.0482310571297</v>
      </c>
      <c r="AY101">
        <v>8876.0666666666602</v>
      </c>
      <c r="AZ101">
        <v>10656.4666666666</v>
      </c>
      <c r="BA101">
        <v>105.333333333333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14607.866666666599</v>
      </c>
      <c r="BS101">
        <v>15326.5306122448</v>
      </c>
      <c r="BT101">
        <v>14854.4666666666</v>
      </c>
      <c r="BU101">
        <v>19456.733333333301</v>
      </c>
      <c r="BV101">
        <v>936</v>
      </c>
      <c r="BW101">
        <v>0.24229333333323599</v>
      </c>
      <c r="BX101">
        <v>0.12870000000020801</v>
      </c>
      <c r="BY101">
        <v>0</v>
      </c>
      <c r="BZ101">
        <v>6.4000000001396904</v>
      </c>
      <c r="CA101">
        <v>0.92507591293177405</v>
      </c>
      <c r="CB101">
        <v>5.66666666651144</v>
      </c>
      <c r="CC101">
        <v>8.2666666666045696</v>
      </c>
      <c r="CD101">
        <v>1.13333333322468</v>
      </c>
      <c r="CE101">
        <v>4.9333333332712499</v>
      </c>
      <c r="CF101">
        <v>-1.4052679894500999</v>
      </c>
      <c r="CG101">
        <v>4.2666666663717399</v>
      </c>
      <c r="CH101">
        <v>5.9333333330384104</v>
      </c>
      <c r="CI101">
        <v>1.1999999999534301</v>
      </c>
      <c r="CJ101">
        <v>4.6000000000155197</v>
      </c>
      <c r="CK101">
        <v>-0.13417131553572401</v>
      </c>
      <c r="CL101">
        <v>4.4666666669460602</v>
      </c>
      <c r="CM101">
        <v>6.6666666666666696</v>
      </c>
      <c r="CN101">
        <v>1.0000000001552201</v>
      </c>
      <c r="CO101">
        <v>3.9333333335040801</v>
      </c>
      <c r="CP101">
        <v>-0.91095261619267298</v>
      </c>
      <c r="CQ101">
        <v>6.0000000001552198</v>
      </c>
      <c r="CR101">
        <v>6.8666666664648801</v>
      </c>
      <c r="CS101">
        <v>1.26666666668219</v>
      </c>
      <c r="CT101">
        <v>1.3333333334109401</v>
      </c>
      <c r="CU101">
        <v>0.86666666669770998</v>
      </c>
      <c r="CV101">
        <v>0.86666666669770998</v>
      </c>
      <c r="CW101">
        <v>1.0000000001552201</v>
      </c>
    </row>
    <row r="102" spans="1:101" hidden="1" x14ac:dyDescent="0.2">
      <c r="A102">
        <v>1617001833.325</v>
      </c>
      <c r="B102">
        <v>2327.7135821178199</v>
      </c>
      <c r="C102">
        <v>4627.9217569380698</v>
      </c>
      <c r="D102">
        <v>7099.7333333333299</v>
      </c>
      <c r="E102">
        <v>3003.7333333333299</v>
      </c>
      <c r="F102">
        <v>0</v>
      </c>
      <c r="G102">
        <v>0</v>
      </c>
      <c r="H102">
        <v>0</v>
      </c>
      <c r="I102">
        <v>0</v>
      </c>
      <c r="J102">
        <v>2327.7135821178199</v>
      </c>
      <c r="K102">
        <v>4627.9217569380698</v>
      </c>
      <c r="L102">
        <v>7099.7333333333299</v>
      </c>
      <c r="M102">
        <v>3003.7333333333299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28.122585971310698</v>
      </c>
      <c r="AC102">
        <v>33.905029751548199</v>
      </c>
      <c r="AD102">
        <v>36.296276642968103</v>
      </c>
      <c r="AE102">
        <v>34.060548048929</v>
      </c>
      <c r="AF102">
        <v>73.269031123410798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4230.34665656374</v>
      </c>
      <c r="AX102">
        <v>8797.0482310571297</v>
      </c>
      <c r="AY102">
        <v>8876.0666666666602</v>
      </c>
      <c r="AZ102">
        <v>5642.8666666666604</v>
      </c>
      <c r="BA102">
        <v>105.333333333333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9199.3433099703198</v>
      </c>
      <c r="BS102">
        <v>15326.5306122448</v>
      </c>
      <c r="BT102">
        <v>14854.4666666666</v>
      </c>
      <c r="BU102">
        <v>10760.4666666666</v>
      </c>
      <c r="BV102">
        <v>936</v>
      </c>
      <c r="BW102">
        <v>0.24229333333323599</v>
      </c>
      <c r="BX102">
        <v>0.12870000000020801</v>
      </c>
      <c r="BY102">
        <v>0</v>
      </c>
      <c r="BZ102">
        <v>9.0736881983754305</v>
      </c>
      <c r="CA102">
        <v>0.92507591293177405</v>
      </c>
      <c r="CB102">
        <v>5.66666666651144</v>
      </c>
      <c r="CC102">
        <v>5.4666666667132304</v>
      </c>
      <c r="CD102">
        <v>1.13333333322468</v>
      </c>
      <c r="CE102">
        <v>8.3159689333925098</v>
      </c>
      <c r="CF102">
        <v>-1.4052679894500999</v>
      </c>
      <c r="CG102">
        <v>4.2666666663717399</v>
      </c>
      <c r="CH102">
        <v>3.86666666677531</v>
      </c>
      <c r="CI102">
        <v>1.1999999999534301</v>
      </c>
      <c r="CJ102">
        <v>8.1265391173305606</v>
      </c>
      <c r="CK102">
        <v>-0.13417131553572401</v>
      </c>
      <c r="CL102">
        <v>4.4666666669460602</v>
      </c>
      <c r="CM102">
        <v>3.4000000000620898</v>
      </c>
      <c r="CN102">
        <v>1.0000000001552201</v>
      </c>
      <c r="CO102">
        <v>8.8842583823134706</v>
      </c>
      <c r="CP102">
        <v>-0.91095261619267298</v>
      </c>
      <c r="CQ102">
        <v>6.0000000001552198</v>
      </c>
      <c r="CR102">
        <v>3.53333333351959</v>
      </c>
      <c r="CS102">
        <v>1.26666666668219</v>
      </c>
      <c r="CT102">
        <v>1.3333333334109401</v>
      </c>
      <c r="CU102">
        <v>0.86666666669770998</v>
      </c>
      <c r="CV102">
        <v>0.86666666669770998</v>
      </c>
      <c r="CW102">
        <v>1.0000000001552201</v>
      </c>
    </row>
    <row r="103" spans="1:101" hidden="1" x14ac:dyDescent="0.2">
      <c r="A103">
        <v>1617001838.325</v>
      </c>
      <c r="B103">
        <v>2327.7135821178199</v>
      </c>
      <c r="C103">
        <v>5742.8228067832797</v>
      </c>
      <c r="D103">
        <v>7099.7333333333299</v>
      </c>
      <c r="E103">
        <v>3003.7333333333299</v>
      </c>
      <c r="F103">
        <v>0</v>
      </c>
      <c r="G103">
        <v>0</v>
      </c>
      <c r="H103">
        <v>0</v>
      </c>
      <c r="I103">
        <v>0</v>
      </c>
      <c r="J103">
        <v>2327.7135821178199</v>
      </c>
      <c r="K103">
        <v>5742.8228067832797</v>
      </c>
      <c r="L103">
        <v>7099.7333333333299</v>
      </c>
      <c r="M103">
        <v>3003.7333333333299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28.122585971310698</v>
      </c>
      <c r="AC103">
        <v>33.906254305070902</v>
      </c>
      <c r="AD103">
        <v>36.296276642968103</v>
      </c>
      <c r="AE103">
        <v>34.060548048929</v>
      </c>
      <c r="AF103">
        <v>73.267486026065995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4230.34665656374</v>
      </c>
      <c r="AX103">
        <v>9975.9647482974997</v>
      </c>
      <c r="AY103">
        <v>8876.0666666666602</v>
      </c>
      <c r="AZ103">
        <v>5642.8666666666604</v>
      </c>
      <c r="BA103">
        <v>108.933333333333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9199.3433099703198</v>
      </c>
      <c r="BS103">
        <v>18915.409266924798</v>
      </c>
      <c r="BT103">
        <v>14854.4666666666</v>
      </c>
      <c r="BU103">
        <v>10760.4666666666</v>
      </c>
      <c r="BV103">
        <v>935.8</v>
      </c>
      <c r="BW103">
        <v>0.148106666666384</v>
      </c>
      <c r="BX103">
        <v>0.184379999999843</v>
      </c>
      <c r="BY103">
        <v>0</v>
      </c>
      <c r="BZ103">
        <v>9.0736881983754305</v>
      </c>
      <c r="CA103">
        <v>7.3975163573551503</v>
      </c>
      <c r="CB103">
        <v>5.66666666651144</v>
      </c>
      <c r="CC103">
        <v>5.4666666667132304</v>
      </c>
      <c r="CD103">
        <v>0.199999999798222</v>
      </c>
      <c r="CE103">
        <v>8.3159689333925098</v>
      </c>
      <c r="CF103">
        <v>6.19575377227694</v>
      </c>
      <c r="CG103">
        <v>4.2666666663717399</v>
      </c>
      <c r="CH103">
        <v>3.86666666677531</v>
      </c>
      <c r="CI103">
        <v>0.26666666691501401</v>
      </c>
      <c r="CJ103">
        <v>8.1265391173305606</v>
      </c>
      <c r="CK103">
        <v>1.72252637181019</v>
      </c>
      <c r="CL103">
        <v>4.4666666669460602</v>
      </c>
      <c r="CM103">
        <v>3.4000000000620898</v>
      </c>
      <c r="CN103">
        <v>0.53333333305393105</v>
      </c>
      <c r="CO103">
        <v>8.8842583823134706</v>
      </c>
      <c r="CP103">
        <v>5.66163706766819</v>
      </c>
      <c r="CQ103">
        <v>6.0000000001552198</v>
      </c>
      <c r="CR103">
        <v>3.53333333351959</v>
      </c>
      <c r="CS103">
        <v>0.133333333457514</v>
      </c>
      <c r="CT103">
        <v>0.26666666652697302</v>
      </c>
      <c r="CU103">
        <v>0.20000000018626399</v>
      </c>
      <c r="CV103">
        <v>0.133333333457514</v>
      </c>
      <c r="CW103">
        <v>0</v>
      </c>
    </row>
    <row r="104" spans="1:101" hidden="1" x14ac:dyDescent="0.2">
      <c r="A104">
        <v>1617001843.325</v>
      </c>
      <c r="B104">
        <v>2327.7135821178199</v>
      </c>
      <c r="C104">
        <v>5742.8228067832797</v>
      </c>
      <c r="D104">
        <v>4642.1333333333296</v>
      </c>
      <c r="E104">
        <v>3003.7333333333299</v>
      </c>
      <c r="F104">
        <v>0</v>
      </c>
      <c r="G104">
        <v>0</v>
      </c>
      <c r="H104">
        <v>0</v>
      </c>
      <c r="I104">
        <v>0</v>
      </c>
      <c r="J104">
        <v>2327.7135821178199</v>
      </c>
      <c r="K104">
        <v>5742.8228067832797</v>
      </c>
      <c r="L104">
        <v>4642.1333333333296</v>
      </c>
      <c r="M104">
        <v>3003.7333333333299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28.122585971310698</v>
      </c>
      <c r="AC104">
        <v>33.906254305070902</v>
      </c>
      <c r="AD104">
        <v>36.300052349662998</v>
      </c>
      <c r="AE104">
        <v>34.060548048929</v>
      </c>
      <c r="AF104">
        <v>73.267486026065995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4230.34665656374</v>
      </c>
      <c r="AX104">
        <v>9975.9647482974997</v>
      </c>
      <c r="AY104">
        <v>10669.733333333301</v>
      </c>
      <c r="AZ104">
        <v>5642.8666666666604</v>
      </c>
      <c r="BA104">
        <v>108.933333333333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9199.3433099703198</v>
      </c>
      <c r="BS104">
        <v>18915.409266924798</v>
      </c>
      <c r="BT104">
        <v>18261.133333333299</v>
      </c>
      <c r="BU104">
        <v>10760.4666666666</v>
      </c>
      <c r="BV104">
        <v>935.8</v>
      </c>
      <c r="BW104">
        <v>0.148106666666384</v>
      </c>
      <c r="BX104">
        <v>0.184379999999843</v>
      </c>
      <c r="BY104">
        <v>0</v>
      </c>
      <c r="BZ104">
        <v>9.0736881983754305</v>
      </c>
      <c r="CA104">
        <v>7.3975163573551503</v>
      </c>
      <c r="CB104">
        <v>7.3999999999068597</v>
      </c>
      <c r="CC104">
        <v>5.4666666667132304</v>
      </c>
      <c r="CD104">
        <v>0.199999999798222</v>
      </c>
      <c r="CE104">
        <v>8.3159689333925098</v>
      </c>
      <c r="CF104">
        <v>6.19575377227694</v>
      </c>
      <c r="CG104">
        <v>5.7999999999689402</v>
      </c>
      <c r="CH104">
        <v>3.86666666677531</v>
      </c>
      <c r="CI104">
        <v>0.26666666691501401</v>
      </c>
      <c r="CJ104">
        <v>8.1265391173305606</v>
      </c>
      <c r="CK104">
        <v>1.72252637181019</v>
      </c>
      <c r="CL104">
        <v>5.4666666667132304</v>
      </c>
      <c r="CM104">
        <v>3.4000000000620898</v>
      </c>
      <c r="CN104">
        <v>0.53333333305393105</v>
      </c>
      <c r="CO104">
        <v>8.8842583823134706</v>
      </c>
      <c r="CP104">
        <v>5.66163706766819</v>
      </c>
      <c r="CQ104">
        <v>5.9999999997671596</v>
      </c>
      <c r="CR104">
        <v>3.53333333351959</v>
      </c>
      <c r="CS104">
        <v>0.133333333457514</v>
      </c>
      <c r="CT104">
        <v>0.26666666652697302</v>
      </c>
      <c r="CU104">
        <v>0.20000000018626399</v>
      </c>
      <c r="CV104">
        <v>0.133333333457514</v>
      </c>
      <c r="CW104">
        <v>0</v>
      </c>
    </row>
    <row r="105" spans="1:101" hidden="1" x14ac:dyDescent="0.2">
      <c r="A105">
        <v>1617001848.325</v>
      </c>
      <c r="B105">
        <v>3003.7333333333299</v>
      </c>
      <c r="C105">
        <v>5742.8228067832797</v>
      </c>
      <c r="D105">
        <v>4642.1333333333296</v>
      </c>
      <c r="E105">
        <v>11195.733333333301</v>
      </c>
      <c r="F105">
        <v>0</v>
      </c>
      <c r="G105">
        <v>0</v>
      </c>
      <c r="H105">
        <v>0</v>
      </c>
      <c r="I105">
        <v>0</v>
      </c>
      <c r="J105">
        <v>3003.7333333333299</v>
      </c>
      <c r="K105">
        <v>5742.8228067832797</v>
      </c>
      <c r="L105">
        <v>4642.1333333333296</v>
      </c>
      <c r="M105">
        <v>11195.733333333301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28.122585971310698</v>
      </c>
      <c r="AC105">
        <v>33.906254305070902</v>
      </c>
      <c r="AD105">
        <v>36.300052349662998</v>
      </c>
      <c r="AE105">
        <v>34.058507126391198</v>
      </c>
      <c r="AF105">
        <v>73.267486026065995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10521.866666666599</v>
      </c>
      <c r="AX105">
        <v>9975.9647482974997</v>
      </c>
      <c r="AY105">
        <v>10669.733333333301</v>
      </c>
      <c r="AZ105">
        <v>11661.666666666601</v>
      </c>
      <c r="BA105">
        <v>108.933333333333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17944.8</v>
      </c>
      <c r="BS105">
        <v>18915.409266924798</v>
      </c>
      <c r="BT105">
        <v>18261.133333333299</v>
      </c>
      <c r="BU105">
        <v>21048.666666666599</v>
      </c>
      <c r="BV105">
        <v>935.8</v>
      </c>
      <c r="BW105">
        <v>0.148106666666384</v>
      </c>
      <c r="BX105">
        <v>0.184379999999843</v>
      </c>
      <c r="BY105">
        <v>0</v>
      </c>
      <c r="BZ105">
        <v>6.8666666668529199</v>
      </c>
      <c r="CA105">
        <v>7.3975163573551503</v>
      </c>
      <c r="CB105">
        <v>7.3999999999068597</v>
      </c>
      <c r="CC105">
        <v>8.3333333333333393</v>
      </c>
      <c r="CD105">
        <v>0.199999999798222</v>
      </c>
      <c r="CE105">
        <v>5</v>
      </c>
      <c r="CF105">
        <v>6.19575377227694</v>
      </c>
      <c r="CG105">
        <v>5.7999999999689402</v>
      </c>
      <c r="CH105">
        <v>7.0666666666511402</v>
      </c>
      <c r="CI105">
        <v>0.26666666691501401</v>
      </c>
      <c r="CJ105">
        <v>6.9999999999223901</v>
      </c>
      <c r="CK105">
        <v>1.72252637181019</v>
      </c>
      <c r="CL105">
        <v>5.4666666667132304</v>
      </c>
      <c r="CM105">
        <v>6.6666666666666696</v>
      </c>
      <c r="CN105">
        <v>0.53333333305393105</v>
      </c>
      <c r="CO105">
        <v>5.4666666667132304</v>
      </c>
      <c r="CP105">
        <v>5.66163706766819</v>
      </c>
      <c r="CQ105">
        <v>5.9999999997671596</v>
      </c>
      <c r="CR105">
        <v>5.3999999999844697</v>
      </c>
      <c r="CS105">
        <v>0.133333333457514</v>
      </c>
      <c r="CT105">
        <v>0.26666666652697302</v>
      </c>
      <c r="CU105">
        <v>0.20000000018626399</v>
      </c>
      <c r="CV105">
        <v>0.133333333457514</v>
      </c>
      <c r="CW105">
        <v>0</v>
      </c>
    </row>
    <row r="106" spans="1:101" hidden="1" x14ac:dyDescent="0.2">
      <c r="A106">
        <v>1617001853.325</v>
      </c>
      <c r="B106">
        <v>3003.7333333333299</v>
      </c>
      <c r="C106">
        <v>5681.3567870878196</v>
      </c>
      <c r="D106">
        <v>4642.1333333333296</v>
      </c>
      <c r="E106">
        <v>11195.733333333301</v>
      </c>
      <c r="F106">
        <v>0</v>
      </c>
      <c r="G106">
        <v>0</v>
      </c>
      <c r="H106">
        <v>0</v>
      </c>
      <c r="I106">
        <v>0</v>
      </c>
      <c r="J106">
        <v>3003.7333333333299</v>
      </c>
      <c r="K106">
        <v>5681.3567870878196</v>
      </c>
      <c r="L106">
        <v>4642.1333333333296</v>
      </c>
      <c r="M106">
        <v>11195.733333333301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28.122585971310698</v>
      </c>
      <c r="AC106">
        <v>33.905233843802002</v>
      </c>
      <c r="AD106">
        <v>36.300052349662998</v>
      </c>
      <c r="AE106">
        <v>34.058507126391198</v>
      </c>
      <c r="AF106">
        <v>73.267486026065995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10521.866666666599</v>
      </c>
      <c r="AX106">
        <v>6122.3756383582304</v>
      </c>
      <c r="AY106">
        <v>10669.733333333301</v>
      </c>
      <c r="AZ106">
        <v>11661.666666666601</v>
      </c>
      <c r="BA106">
        <v>115.566871773109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17944.8</v>
      </c>
      <c r="BS106">
        <v>11899.438875228499</v>
      </c>
      <c r="BT106">
        <v>18261.133333333299</v>
      </c>
      <c r="BU106">
        <v>21048.666666666599</v>
      </c>
      <c r="BV106">
        <v>992.71518494942995</v>
      </c>
      <c r="BW106">
        <v>0.206726076809536</v>
      </c>
      <c r="BX106">
        <v>0.20154183464190001</v>
      </c>
      <c r="BY106">
        <v>0</v>
      </c>
      <c r="BZ106">
        <v>6.8666666668529199</v>
      </c>
      <c r="CA106">
        <v>10.1569888405523</v>
      </c>
      <c r="CB106">
        <v>7.3999999999068597</v>
      </c>
      <c r="CC106">
        <v>8.3333333333333393</v>
      </c>
      <c r="CD106">
        <v>-6.2309922905468502</v>
      </c>
      <c r="CE106">
        <v>5</v>
      </c>
      <c r="CF106">
        <v>8.8329865707019994</v>
      </c>
      <c r="CG106">
        <v>5.7999999999689402</v>
      </c>
      <c r="CH106">
        <v>7.0666666666511402</v>
      </c>
      <c r="CI106">
        <v>-6.0895395713982596</v>
      </c>
      <c r="CJ106">
        <v>6.9999999999223901</v>
      </c>
      <c r="CK106">
        <v>9.0851774794546198</v>
      </c>
      <c r="CL106">
        <v>5.4666666667132304</v>
      </c>
      <c r="CM106">
        <v>6.6666666666666696</v>
      </c>
      <c r="CN106">
        <v>-6.0895395713982596</v>
      </c>
      <c r="CO106">
        <v>5.4666666667132304</v>
      </c>
      <c r="CP106">
        <v>8.6438433895045392</v>
      </c>
      <c r="CQ106">
        <v>5.9999999997671596</v>
      </c>
      <c r="CR106">
        <v>5.3999999999844697</v>
      </c>
      <c r="CS106">
        <v>-6.2309922909585396</v>
      </c>
      <c r="CT106">
        <v>-5.8773604920578704</v>
      </c>
      <c r="CU106">
        <v>-6.3017186507386702</v>
      </c>
      <c r="CV106">
        <v>-6.3017186507386702</v>
      </c>
      <c r="CW106">
        <v>-6.3017186507386702</v>
      </c>
    </row>
    <row r="107" spans="1:101" hidden="1" x14ac:dyDescent="0.2">
      <c r="A107">
        <v>1617001858.325</v>
      </c>
      <c r="B107">
        <v>3003.7333333333299</v>
      </c>
      <c r="C107">
        <v>5681.3567870878196</v>
      </c>
      <c r="D107">
        <v>3822.9333333333302</v>
      </c>
      <c r="E107">
        <v>11195.733333333301</v>
      </c>
      <c r="F107">
        <v>0</v>
      </c>
      <c r="G107">
        <v>0</v>
      </c>
      <c r="H107">
        <v>0</v>
      </c>
      <c r="I107">
        <v>0</v>
      </c>
      <c r="J107">
        <v>3003.7333333333299</v>
      </c>
      <c r="K107">
        <v>5681.3567870878196</v>
      </c>
      <c r="L107">
        <v>3822.9333333333302</v>
      </c>
      <c r="M107">
        <v>11195.733333333301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28.122585971310698</v>
      </c>
      <c r="AC107">
        <v>33.905233843802002</v>
      </c>
      <c r="AD107">
        <v>36.300256441916801</v>
      </c>
      <c r="AE107">
        <v>34.058507126391198</v>
      </c>
      <c r="AF107">
        <v>73.267486026065995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10521.866666666599</v>
      </c>
      <c r="AX107">
        <v>6122.3756383582304</v>
      </c>
      <c r="AY107">
        <v>10842.9333333333</v>
      </c>
      <c r="AZ107">
        <v>11661.666666666601</v>
      </c>
      <c r="BA107">
        <v>115.566871773109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17944.8</v>
      </c>
      <c r="BS107">
        <v>11899.438875228499</v>
      </c>
      <c r="BT107">
        <v>17179.8</v>
      </c>
      <c r="BU107">
        <v>21048.666666666599</v>
      </c>
      <c r="BV107">
        <v>992.71518494942995</v>
      </c>
      <c r="BW107">
        <v>0.206726076809536</v>
      </c>
      <c r="BX107">
        <v>0.20154183464190001</v>
      </c>
      <c r="BY107">
        <v>0</v>
      </c>
      <c r="BZ107">
        <v>6.8666666668529199</v>
      </c>
      <c r="CA107">
        <v>10.1569888405523</v>
      </c>
      <c r="CB107">
        <v>7.0666666666511402</v>
      </c>
      <c r="CC107">
        <v>8.3333333333333393</v>
      </c>
      <c r="CD107">
        <v>-6.2309922905468502</v>
      </c>
      <c r="CE107">
        <v>5</v>
      </c>
      <c r="CF107">
        <v>8.8329865707019994</v>
      </c>
      <c r="CG107">
        <v>3.6666666669771</v>
      </c>
      <c r="CH107">
        <v>7.0666666666511402</v>
      </c>
      <c r="CI107">
        <v>-6.0895395713982596</v>
      </c>
      <c r="CJ107">
        <v>6.9999999999223901</v>
      </c>
      <c r="CK107">
        <v>9.0851774794546198</v>
      </c>
      <c r="CL107">
        <v>6.7333333330073799</v>
      </c>
      <c r="CM107">
        <v>6.6666666666666696</v>
      </c>
      <c r="CN107">
        <v>-6.0895395713982596</v>
      </c>
      <c r="CO107">
        <v>5.4666666667132304</v>
      </c>
      <c r="CP107">
        <v>8.6438433895045392</v>
      </c>
      <c r="CQ107">
        <v>5.6000000001707502</v>
      </c>
      <c r="CR107">
        <v>5.3999999999844697</v>
      </c>
      <c r="CS107">
        <v>-6.2309922909585396</v>
      </c>
      <c r="CT107">
        <v>-5.8773604920578704</v>
      </c>
      <c r="CU107">
        <v>-6.3017186507386702</v>
      </c>
      <c r="CV107">
        <v>-6.3017186507386702</v>
      </c>
      <c r="CW107">
        <v>-6.3017186507386702</v>
      </c>
    </row>
    <row r="108" spans="1:101" hidden="1" x14ac:dyDescent="0.2">
      <c r="A108">
        <v>1617001863.325</v>
      </c>
      <c r="B108">
        <v>5734.4</v>
      </c>
      <c r="C108">
        <v>5681.3567870878196</v>
      </c>
      <c r="D108">
        <v>3822.9333333333302</v>
      </c>
      <c r="E108">
        <v>4915.2</v>
      </c>
      <c r="F108">
        <v>0</v>
      </c>
      <c r="G108">
        <v>0</v>
      </c>
      <c r="H108">
        <v>0</v>
      </c>
      <c r="I108">
        <v>0</v>
      </c>
      <c r="J108">
        <v>5734.4</v>
      </c>
      <c r="K108">
        <v>5681.3567870878196</v>
      </c>
      <c r="L108">
        <v>3822.9333333333302</v>
      </c>
      <c r="M108">
        <v>4915.2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28.125647355117401</v>
      </c>
      <c r="AC108">
        <v>33.905233843802002</v>
      </c>
      <c r="AD108">
        <v>36.300256441916801</v>
      </c>
      <c r="AE108">
        <v>34.060548048929</v>
      </c>
      <c r="AF108">
        <v>73.267486026065995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3300.3333333333298</v>
      </c>
      <c r="AX108">
        <v>6122.3756383582304</v>
      </c>
      <c r="AY108">
        <v>10842.9333333333</v>
      </c>
      <c r="AZ108">
        <v>8980.5333333333292</v>
      </c>
      <c r="BA108">
        <v>115.566871773109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7224.4666666666599</v>
      </c>
      <c r="BS108">
        <v>11899.438875228499</v>
      </c>
      <c r="BT108">
        <v>17179.8</v>
      </c>
      <c r="BU108">
        <v>15916.5333333333</v>
      </c>
      <c r="BV108">
        <v>992.71518494942995</v>
      </c>
      <c r="BW108">
        <v>0.206726076809536</v>
      </c>
      <c r="BX108">
        <v>0.20154183464190001</v>
      </c>
      <c r="BY108">
        <v>0</v>
      </c>
      <c r="BZ108">
        <v>2.7999999998913401</v>
      </c>
      <c r="CA108">
        <v>10.1569888405523</v>
      </c>
      <c r="CB108">
        <v>7.0666666666511402</v>
      </c>
      <c r="CC108">
        <v>6.5999999999379</v>
      </c>
      <c r="CD108">
        <v>-6.2309922905468502</v>
      </c>
      <c r="CE108">
        <v>2.4666666666356099</v>
      </c>
      <c r="CF108">
        <v>8.8329865707019994</v>
      </c>
      <c r="CG108">
        <v>3.6666666669771</v>
      </c>
      <c r="CH108">
        <v>5.13333333345751</v>
      </c>
      <c r="CI108">
        <v>-6.0895395713982596</v>
      </c>
      <c r="CJ108">
        <v>3.0666666668063498</v>
      </c>
      <c r="CK108">
        <v>9.0851774794546198</v>
      </c>
      <c r="CL108">
        <v>6.7333333330073799</v>
      </c>
      <c r="CM108">
        <v>5.2000000001862601</v>
      </c>
      <c r="CN108">
        <v>-6.0895395713982596</v>
      </c>
      <c r="CO108">
        <v>2.73333333316259</v>
      </c>
      <c r="CP108">
        <v>8.6438433895045392</v>
      </c>
      <c r="CQ108">
        <v>5.6000000001707502</v>
      </c>
      <c r="CR108">
        <v>4.1333333333022804</v>
      </c>
      <c r="CS108">
        <v>-6.2309922909585396</v>
      </c>
      <c r="CT108">
        <v>-5.8773604920578704</v>
      </c>
      <c r="CU108">
        <v>-6.3017186507386702</v>
      </c>
      <c r="CV108">
        <v>-6.3017186507386702</v>
      </c>
      <c r="CW108">
        <v>-6.3017186507386702</v>
      </c>
    </row>
    <row r="109" spans="1:101" hidden="1" x14ac:dyDescent="0.2">
      <c r="A109">
        <v>1617001868.325</v>
      </c>
      <c r="B109">
        <v>5734.4</v>
      </c>
      <c r="C109">
        <v>3549.86666666666</v>
      </c>
      <c r="D109">
        <v>3822.9333333333302</v>
      </c>
      <c r="E109">
        <v>4915.2</v>
      </c>
      <c r="F109">
        <v>0</v>
      </c>
      <c r="G109">
        <v>0</v>
      </c>
      <c r="H109">
        <v>0</v>
      </c>
      <c r="I109">
        <v>0</v>
      </c>
      <c r="J109">
        <v>5734.4</v>
      </c>
      <c r="K109">
        <v>3549.86666666666</v>
      </c>
      <c r="L109">
        <v>3822.9333333333302</v>
      </c>
      <c r="M109">
        <v>4915.2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28.125647355117401</v>
      </c>
      <c r="AC109">
        <v>33.9056420283096</v>
      </c>
      <c r="AD109">
        <v>36.300256441916801</v>
      </c>
      <c r="AE109">
        <v>34.060548048929</v>
      </c>
      <c r="AF109">
        <v>73.267486026065995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3300.3333333333298</v>
      </c>
      <c r="AX109">
        <v>5184.9333333333298</v>
      </c>
      <c r="AY109">
        <v>10842.9333333333</v>
      </c>
      <c r="AZ109">
        <v>8980.5333333333292</v>
      </c>
      <c r="BA109">
        <v>104.679885172574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7224.4666666666599</v>
      </c>
      <c r="BS109">
        <v>9060.2000000000007</v>
      </c>
      <c r="BT109">
        <v>17179.8</v>
      </c>
      <c r="BU109">
        <v>15916.5333333333</v>
      </c>
      <c r="BV109">
        <v>936.04379464583701</v>
      </c>
      <c r="BW109">
        <v>0.145570465317925</v>
      </c>
      <c r="BX109">
        <v>0.15574470925956099</v>
      </c>
      <c r="BY109">
        <v>0</v>
      </c>
      <c r="BZ109">
        <v>2.7999999998913401</v>
      </c>
      <c r="CA109">
        <v>5.4666666667132304</v>
      </c>
      <c r="CB109">
        <v>7.0666666666511402</v>
      </c>
      <c r="CC109">
        <v>6.5999999999379</v>
      </c>
      <c r="CD109">
        <v>0.72768542629452704</v>
      </c>
      <c r="CE109">
        <v>2.4666666666356099</v>
      </c>
      <c r="CF109">
        <v>2.60000000009313</v>
      </c>
      <c r="CG109">
        <v>3.6666666669771</v>
      </c>
      <c r="CH109">
        <v>5.13333333345751</v>
      </c>
      <c r="CI109">
        <v>0.72768542629452704</v>
      </c>
      <c r="CJ109">
        <v>3.0666666668063498</v>
      </c>
      <c r="CK109">
        <v>2.3333333335661699</v>
      </c>
      <c r="CL109">
        <v>6.7333333330073799</v>
      </c>
      <c r="CM109">
        <v>5.2000000001862601</v>
      </c>
      <c r="CN109">
        <v>0.72768542629452704</v>
      </c>
      <c r="CO109">
        <v>2.73333333316259</v>
      </c>
      <c r="CP109">
        <v>4.5333333332867696</v>
      </c>
      <c r="CQ109">
        <v>5.6000000001707502</v>
      </c>
      <c r="CR109">
        <v>4.1333333333022804</v>
      </c>
      <c r="CS109">
        <v>0.92796581864202199</v>
      </c>
      <c r="CT109">
        <v>0.72768542629452704</v>
      </c>
      <c r="CU109">
        <v>0.99472594955405202</v>
      </c>
      <c r="CV109">
        <v>0.66092529538248301</v>
      </c>
      <c r="CW109">
        <v>0.861205688118587</v>
      </c>
    </row>
    <row r="110" spans="1:101" hidden="1" x14ac:dyDescent="0.2">
      <c r="A110">
        <v>1617001873.325</v>
      </c>
      <c r="B110">
        <v>5734.4</v>
      </c>
      <c r="C110">
        <v>3549.86666666666</v>
      </c>
      <c r="D110">
        <v>10922.666666666601</v>
      </c>
      <c r="E110">
        <v>4915.2</v>
      </c>
      <c r="F110">
        <v>0</v>
      </c>
      <c r="G110">
        <v>0</v>
      </c>
      <c r="H110">
        <v>0</v>
      </c>
      <c r="I110">
        <v>0</v>
      </c>
      <c r="J110">
        <v>5734.4</v>
      </c>
      <c r="K110">
        <v>3549.86666666666</v>
      </c>
      <c r="L110">
        <v>10922.666666666601</v>
      </c>
      <c r="M110">
        <v>4915.2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28.125647355117401</v>
      </c>
      <c r="AC110">
        <v>33.9056420283096</v>
      </c>
      <c r="AD110">
        <v>36.300256441916801</v>
      </c>
      <c r="AE110">
        <v>34.060548048929</v>
      </c>
      <c r="AF110">
        <v>73.267486026065995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3300.3333333333298</v>
      </c>
      <c r="AX110">
        <v>5184.9333333333298</v>
      </c>
      <c r="AY110">
        <v>4697.0666666666602</v>
      </c>
      <c r="AZ110">
        <v>8980.5333333333292</v>
      </c>
      <c r="BA110">
        <v>104.679885172574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7224.4666666666599</v>
      </c>
      <c r="BS110">
        <v>9060.2000000000007</v>
      </c>
      <c r="BT110">
        <v>8973.1333333333296</v>
      </c>
      <c r="BU110">
        <v>15916.5333333333</v>
      </c>
      <c r="BV110">
        <v>936.04379464583701</v>
      </c>
      <c r="BW110">
        <v>0.145570465317925</v>
      </c>
      <c r="BX110">
        <v>0.15574470925956099</v>
      </c>
      <c r="BY110">
        <v>0</v>
      </c>
      <c r="BZ110">
        <v>2.7999999998913401</v>
      </c>
      <c r="CA110">
        <v>5.4666666667132304</v>
      </c>
      <c r="CB110">
        <v>4.7333333334730199</v>
      </c>
      <c r="CC110">
        <v>6.5999999999379</v>
      </c>
      <c r="CD110">
        <v>0.72768542629452704</v>
      </c>
      <c r="CE110">
        <v>2.4666666666356099</v>
      </c>
      <c r="CF110">
        <v>2.60000000009313</v>
      </c>
      <c r="CG110">
        <v>3.3333333333333202</v>
      </c>
      <c r="CH110">
        <v>5.13333333345751</v>
      </c>
      <c r="CI110">
        <v>0.72768542629452704</v>
      </c>
      <c r="CJ110">
        <v>3.0666666668063498</v>
      </c>
      <c r="CK110">
        <v>2.3333333335661699</v>
      </c>
      <c r="CL110">
        <v>3.1333333335351199</v>
      </c>
      <c r="CM110">
        <v>5.2000000001862601</v>
      </c>
      <c r="CN110">
        <v>0.72768542629452704</v>
      </c>
      <c r="CO110">
        <v>2.73333333316259</v>
      </c>
      <c r="CP110">
        <v>4.5333333332867696</v>
      </c>
      <c r="CQ110">
        <v>2.8666666666200999</v>
      </c>
      <c r="CR110">
        <v>4.1333333333022804</v>
      </c>
      <c r="CS110">
        <v>0.92796581864202199</v>
      </c>
      <c r="CT110">
        <v>0.72768542629452704</v>
      </c>
      <c r="CU110">
        <v>0.99472594955405202</v>
      </c>
      <c r="CV110">
        <v>0.66092529538248301</v>
      </c>
      <c r="CW110">
        <v>0.861205688118587</v>
      </c>
    </row>
    <row r="111" spans="1:101" hidden="1" x14ac:dyDescent="0.2">
      <c r="A111">
        <v>1617001878.325</v>
      </c>
      <c r="B111">
        <v>3276.8</v>
      </c>
      <c r="C111">
        <v>3549.86666666666</v>
      </c>
      <c r="D111">
        <v>10922.666666666601</v>
      </c>
      <c r="E111">
        <v>2184.5333333333301</v>
      </c>
      <c r="F111">
        <v>0</v>
      </c>
      <c r="G111">
        <v>0</v>
      </c>
      <c r="H111">
        <v>0</v>
      </c>
      <c r="I111">
        <v>0</v>
      </c>
      <c r="J111">
        <v>3276.8</v>
      </c>
      <c r="K111">
        <v>3549.86666666666</v>
      </c>
      <c r="L111">
        <v>10922.666666666601</v>
      </c>
      <c r="M111">
        <v>2184.5333333333301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28.060950110669001</v>
      </c>
      <c r="AC111">
        <v>33.9056420283096</v>
      </c>
      <c r="AD111">
        <v>36.300256441916801</v>
      </c>
      <c r="AE111">
        <v>34.052690497158501</v>
      </c>
      <c r="AF111">
        <v>73.267486026065995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19060.133333333299</v>
      </c>
      <c r="AX111">
        <v>5184.9333333333298</v>
      </c>
      <c r="AY111">
        <v>4697.0666666666602</v>
      </c>
      <c r="AZ111">
        <v>7510.3333333333303</v>
      </c>
      <c r="BA111">
        <v>104.679885172574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12378.5333333333</v>
      </c>
      <c r="BS111">
        <v>9060.2000000000007</v>
      </c>
      <c r="BT111">
        <v>8973.1333333333296</v>
      </c>
      <c r="BU111">
        <v>13863.333333333299</v>
      </c>
      <c r="BV111">
        <v>936.04379464583701</v>
      </c>
      <c r="BW111">
        <v>0.145570465317925</v>
      </c>
      <c r="BX111">
        <v>0.15574470925956099</v>
      </c>
      <c r="BY111">
        <v>0</v>
      </c>
      <c r="BZ111">
        <v>7.7999999998913498</v>
      </c>
      <c r="CA111">
        <v>5.4666666667132304</v>
      </c>
      <c r="CB111">
        <v>4.7333333334730199</v>
      </c>
      <c r="CC111">
        <v>6.4000000001396904</v>
      </c>
      <c r="CD111">
        <v>0.72768542629452704</v>
      </c>
      <c r="CE111">
        <v>5.13333333345751</v>
      </c>
      <c r="CF111">
        <v>2.60000000009313</v>
      </c>
      <c r="CG111">
        <v>3.3333333333333202</v>
      </c>
      <c r="CH111">
        <v>5.3999999999844697</v>
      </c>
      <c r="CI111">
        <v>0.72768542629452704</v>
      </c>
      <c r="CJ111">
        <v>7.73333333316259</v>
      </c>
      <c r="CK111">
        <v>2.3333333335661699</v>
      </c>
      <c r="CL111">
        <v>3.1333333335351199</v>
      </c>
      <c r="CM111">
        <v>3.0000000000776001</v>
      </c>
      <c r="CN111">
        <v>0.72768542629452704</v>
      </c>
      <c r="CO111">
        <v>4.8666666665424803</v>
      </c>
      <c r="CP111">
        <v>4.5333333332867696</v>
      </c>
      <c r="CQ111">
        <v>2.8666666666200999</v>
      </c>
      <c r="CR111">
        <v>4.33333333310049</v>
      </c>
      <c r="CS111">
        <v>0.92796581864202199</v>
      </c>
      <c r="CT111">
        <v>0.72768542629452704</v>
      </c>
      <c r="CU111">
        <v>0.99472594955405202</v>
      </c>
      <c r="CV111">
        <v>0.66092529538248301</v>
      </c>
      <c r="CW111">
        <v>0.861205688118587</v>
      </c>
    </row>
    <row r="112" spans="1:101" hidden="1" x14ac:dyDescent="0.2">
      <c r="A112">
        <v>1617001883.325</v>
      </c>
      <c r="B112">
        <v>3276.8</v>
      </c>
      <c r="C112">
        <v>77004.800000000003</v>
      </c>
      <c r="D112">
        <v>10922.666666666601</v>
      </c>
      <c r="E112">
        <v>2184.5333333333301</v>
      </c>
      <c r="F112">
        <v>0</v>
      </c>
      <c r="G112">
        <v>0</v>
      </c>
      <c r="H112">
        <v>0</v>
      </c>
      <c r="I112">
        <v>0</v>
      </c>
      <c r="J112">
        <v>3276.8</v>
      </c>
      <c r="K112">
        <v>77004.800000000003</v>
      </c>
      <c r="L112">
        <v>10922.666666666601</v>
      </c>
      <c r="M112">
        <v>2184.5333333333301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28.060950110669001</v>
      </c>
      <c r="AC112">
        <v>38.497003415483803</v>
      </c>
      <c r="AD112">
        <v>36.300256441916801</v>
      </c>
      <c r="AE112">
        <v>34.052690497158501</v>
      </c>
      <c r="AF112">
        <v>73.267387924647295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19060.133333333299</v>
      </c>
      <c r="AX112">
        <v>34196</v>
      </c>
      <c r="AY112">
        <v>4697.0666666666602</v>
      </c>
      <c r="AZ112">
        <v>7510.3333333333303</v>
      </c>
      <c r="BA112">
        <v>94.950258153884903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12378.5333333333</v>
      </c>
      <c r="BS112">
        <v>16638.0666666666</v>
      </c>
      <c r="BT112">
        <v>8973.1333333333296</v>
      </c>
      <c r="BU112">
        <v>13863.333333333299</v>
      </c>
      <c r="BV112">
        <v>877.97506611257995</v>
      </c>
      <c r="BW112">
        <v>0.19423246442508299</v>
      </c>
      <c r="BX112">
        <v>0.166654073794374</v>
      </c>
      <c r="BY112">
        <v>0</v>
      </c>
      <c r="BZ112">
        <v>7.7999999998913498</v>
      </c>
      <c r="CA112">
        <v>10.3999999999844</v>
      </c>
      <c r="CB112">
        <v>4.7333333334730199</v>
      </c>
      <c r="CC112">
        <v>6.4000000001396904</v>
      </c>
      <c r="CD112">
        <v>5.8682785542649301</v>
      </c>
      <c r="CE112">
        <v>5.13333333345751</v>
      </c>
      <c r="CF112">
        <v>12.7333333331625</v>
      </c>
      <c r="CG112">
        <v>3.3333333333333202</v>
      </c>
      <c r="CH112">
        <v>5.3999999999844697</v>
      </c>
      <c r="CI112">
        <v>5.80531419203529</v>
      </c>
      <c r="CJ112">
        <v>7.73333333316259</v>
      </c>
      <c r="CK112">
        <v>7.5999999997050702</v>
      </c>
      <c r="CL112">
        <v>3.1333333335351199</v>
      </c>
      <c r="CM112">
        <v>3.0000000000776001</v>
      </c>
      <c r="CN112">
        <v>5.8053141924017897</v>
      </c>
      <c r="CO112">
        <v>4.8666666665424803</v>
      </c>
      <c r="CP112">
        <v>11.2666666666821</v>
      </c>
      <c r="CQ112">
        <v>2.8666666666200999</v>
      </c>
      <c r="CR112">
        <v>4.33333333310049</v>
      </c>
      <c r="CS112">
        <v>5.9942072787242404</v>
      </c>
      <c r="CT112">
        <v>5.8682785542649301</v>
      </c>
      <c r="CU112">
        <v>5.7423498301721398</v>
      </c>
      <c r="CV112">
        <v>6.1201360031835401</v>
      </c>
      <c r="CW112">
        <v>5.80531419203529</v>
      </c>
    </row>
    <row r="113" spans="1:101" hidden="1" x14ac:dyDescent="0.2">
      <c r="A113">
        <v>1617001888.325</v>
      </c>
      <c r="B113">
        <v>3276.8</v>
      </c>
      <c r="C113">
        <v>77004.800000000003</v>
      </c>
      <c r="D113">
        <v>92569.600000000006</v>
      </c>
      <c r="E113">
        <v>2184.5333333333301</v>
      </c>
      <c r="F113">
        <v>0</v>
      </c>
      <c r="G113">
        <v>0</v>
      </c>
      <c r="H113">
        <v>0</v>
      </c>
      <c r="I113">
        <v>0</v>
      </c>
      <c r="J113">
        <v>3276.8</v>
      </c>
      <c r="K113">
        <v>77004.800000000003</v>
      </c>
      <c r="L113">
        <v>92569.600000000006</v>
      </c>
      <c r="M113">
        <v>2184.5333333333301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28.060950110669001</v>
      </c>
      <c r="AC113">
        <v>38.497003415483803</v>
      </c>
      <c r="AD113">
        <v>38.684258058327501</v>
      </c>
      <c r="AE113">
        <v>34.052690497158501</v>
      </c>
      <c r="AF113">
        <v>73.267387924647295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19060.133333333299</v>
      </c>
      <c r="AX113">
        <v>34196</v>
      </c>
      <c r="AY113">
        <v>72631.199999999997</v>
      </c>
      <c r="AZ113">
        <v>7510.3333333333303</v>
      </c>
      <c r="BA113">
        <v>94.950258153884903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12378.5333333333</v>
      </c>
      <c r="BS113">
        <v>16638.0666666666</v>
      </c>
      <c r="BT113">
        <v>18891.333333333299</v>
      </c>
      <c r="BU113">
        <v>13863.333333333299</v>
      </c>
      <c r="BV113">
        <v>877.97506611257995</v>
      </c>
      <c r="BW113">
        <v>0.19423246442508299</v>
      </c>
      <c r="BX113">
        <v>0.166654073794374</v>
      </c>
      <c r="BY113">
        <v>0</v>
      </c>
      <c r="BZ113">
        <v>7.7999999998913498</v>
      </c>
      <c r="CA113">
        <v>10.3999999999844</v>
      </c>
      <c r="CB113">
        <v>18.533333333131502</v>
      </c>
      <c r="CC113">
        <v>6.4000000001396904</v>
      </c>
      <c r="CD113">
        <v>5.8682785542649301</v>
      </c>
      <c r="CE113">
        <v>5.13333333345751</v>
      </c>
      <c r="CF113">
        <v>12.7333333331625</v>
      </c>
      <c r="CG113">
        <v>19.1333333333022</v>
      </c>
      <c r="CH113">
        <v>5.3999999999844697</v>
      </c>
      <c r="CI113">
        <v>5.80531419203529</v>
      </c>
      <c r="CJ113">
        <v>7.73333333316259</v>
      </c>
      <c r="CK113">
        <v>7.5999999997050702</v>
      </c>
      <c r="CL113">
        <v>11.7333333333954</v>
      </c>
      <c r="CM113">
        <v>3.0000000000776001</v>
      </c>
      <c r="CN113">
        <v>5.8053141924017897</v>
      </c>
      <c r="CO113">
        <v>4.8666666665424803</v>
      </c>
      <c r="CP113">
        <v>11.2666666666821</v>
      </c>
      <c r="CQ113">
        <v>14.466666666558</v>
      </c>
      <c r="CR113">
        <v>4.33333333310049</v>
      </c>
      <c r="CS113">
        <v>5.9942072787242404</v>
      </c>
      <c r="CT113">
        <v>5.8682785542649301</v>
      </c>
      <c r="CU113">
        <v>5.7423498301721398</v>
      </c>
      <c r="CV113">
        <v>6.1201360031835401</v>
      </c>
      <c r="CW113">
        <v>5.80531419203529</v>
      </c>
    </row>
    <row r="114" spans="1:101" hidden="1" x14ac:dyDescent="0.2">
      <c r="A114">
        <v>1617001893.325</v>
      </c>
      <c r="B114">
        <v>286446.933333333</v>
      </c>
      <c r="C114">
        <v>77004.800000000003</v>
      </c>
      <c r="D114">
        <v>92569.600000000006</v>
      </c>
      <c r="E114">
        <v>121514.666666666</v>
      </c>
      <c r="F114">
        <v>0</v>
      </c>
      <c r="G114">
        <v>0</v>
      </c>
      <c r="H114">
        <v>0</v>
      </c>
      <c r="I114">
        <v>0</v>
      </c>
      <c r="J114">
        <v>286446.933333333</v>
      </c>
      <c r="K114">
        <v>77004.800000000003</v>
      </c>
      <c r="L114">
        <v>92569.600000000006</v>
      </c>
      <c r="M114">
        <v>121514.666666666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33.8425775218914</v>
      </c>
      <c r="AC114">
        <v>38.497003415483803</v>
      </c>
      <c r="AD114">
        <v>38.684258058327501</v>
      </c>
      <c r="AE114">
        <v>38.598335219485897</v>
      </c>
      <c r="AF114">
        <v>73.267387924647295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60207.133333333302</v>
      </c>
      <c r="AX114">
        <v>34196</v>
      </c>
      <c r="AY114">
        <v>72631.199999999997</v>
      </c>
      <c r="AZ114">
        <v>73705.866666666596</v>
      </c>
      <c r="BA114">
        <v>94.950258153884903</v>
      </c>
      <c r="BB114">
        <v>17.3333333333333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11769.2</v>
      </c>
      <c r="BS114">
        <v>16638.0666666666</v>
      </c>
      <c r="BT114">
        <v>18891.333333333299</v>
      </c>
      <c r="BU114">
        <v>12107.5333333333</v>
      </c>
      <c r="BV114">
        <v>877.97506611257995</v>
      </c>
      <c r="BW114">
        <v>0.19423246442508299</v>
      </c>
      <c r="BX114">
        <v>0.166654073794374</v>
      </c>
      <c r="BY114">
        <v>0</v>
      </c>
      <c r="BZ114">
        <v>13.1999999998758</v>
      </c>
      <c r="CA114">
        <v>10.3999999999844</v>
      </c>
      <c r="CB114">
        <v>18.533333333131502</v>
      </c>
      <c r="CC114">
        <v>12.5333333333643</v>
      </c>
      <c r="CD114">
        <v>5.8682785542649301</v>
      </c>
      <c r="CE114">
        <v>12.4666666666356</v>
      </c>
      <c r="CF114">
        <v>12.7333333331625</v>
      </c>
      <c r="CG114">
        <v>19.1333333333022</v>
      </c>
      <c r="CH114">
        <v>9.3333333331004908</v>
      </c>
      <c r="CI114">
        <v>5.80531419203529</v>
      </c>
      <c r="CJ114">
        <v>22.4666666666356</v>
      </c>
      <c r="CK114">
        <v>7.5999999997050702</v>
      </c>
      <c r="CL114">
        <v>11.7333333333954</v>
      </c>
      <c r="CM114">
        <v>18.666666666588998</v>
      </c>
      <c r="CN114">
        <v>5.8053141924017897</v>
      </c>
      <c r="CO114">
        <v>10.1333333334575</v>
      </c>
      <c r="CP114">
        <v>11.2666666666821</v>
      </c>
      <c r="CQ114">
        <v>14.466666666558</v>
      </c>
      <c r="CR114">
        <v>13.3333333333333</v>
      </c>
      <c r="CS114">
        <v>5.9942072787242404</v>
      </c>
      <c r="CT114">
        <v>5.8682785542649301</v>
      </c>
      <c r="CU114">
        <v>5.7423498301721398</v>
      </c>
      <c r="CV114">
        <v>6.1201360031835401</v>
      </c>
      <c r="CW114">
        <v>5.80531419203529</v>
      </c>
    </row>
    <row r="115" spans="1:101" hidden="1" x14ac:dyDescent="0.2">
      <c r="A115">
        <v>1617001898.325</v>
      </c>
      <c r="B115">
        <v>286446.933333333</v>
      </c>
      <c r="C115">
        <v>224460.79999999999</v>
      </c>
      <c r="D115">
        <v>92569.600000000006</v>
      </c>
      <c r="E115">
        <v>121514.666666666</v>
      </c>
      <c r="F115">
        <v>0</v>
      </c>
      <c r="G115">
        <v>0</v>
      </c>
      <c r="H115">
        <v>0</v>
      </c>
      <c r="I115">
        <v>0</v>
      </c>
      <c r="J115">
        <v>286446.933333333</v>
      </c>
      <c r="K115">
        <v>224460.79999999999</v>
      </c>
      <c r="L115">
        <v>92569.600000000006</v>
      </c>
      <c r="M115">
        <v>121514.666666666</v>
      </c>
      <c r="N115">
        <v>1638.4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33.8425775218914</v>
      </c>
      <c r="AC115">
        <v>38.468430499954501</v>
      </c>
      <c r="AD115">
        <v>38.684258058327501</v>
      </c>
      <c r="AE115">
        <v>38.598335219485897</v>
      </c>
      <c r="AF115">
        <v>73.267387924647295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60207.133333333302</v>
      </c>
      <c r="AX115">
        <v>62180.800000000003</v>
      </c>
      <c r="AY115">
        <v>72631.199999999997</v>
      </c>
      <c r="AZ115">
        <v>73705.866666666596</v>
      </c>
      <c r="BA115">
        <v>145.13333333333301</v>
      </c>
      <c r="BB115">
        <v>17.3333333333333</v>
      </c>
      <c r="BC115">
        <v>17.3333333333333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11769.2</v>
      </c>
      <c r="BS115">
        <v>11282.733333333301</v>
      </c>
      <c r="BT115">
        <v>18891.333333333299</v>
      </c>
      <c r="BU115">
        <v>12107.5333333333</v>
      </c>
      <c r="BV115">
        <v>973.8</v>
      </c>
      <c r="BW115">
        <v>0.22354000000026</v>
      </c>
      <c r="BX115">
        <v>0.29778666666667603</v>
      </c>
      <c r="BY115">
        <v>0</v>
      </c>
      <c r="BZ115">
        <v>13.1999999998758</v>
      </c>
      <c r="CA115">
        <v>22.666666666433802</v>
      </c>
      <c r="CB115">
        <v>18.533333333131502</v>
      </c>
      <c r="CC115">
        <v>12.5333333333643</v>
      </c>
      <c r="CD115">
        <v>0.53333333305393105</v>
      </c>
      <c r="CE115">
        <v>12.4666666666356</v>
      </c>
      <c r="CF115">
        <v>17.333333333566099</v>
      </c>
      <c r="CG115">
        <v>19.1333333333022</v>
      </c>
      <c r="CH115">
        <v>9.3333333331004908</v>
      </c>
      <c r="CI115">
        <v>-0.19999999979820801</v>
      </c>
      <c r="CJ115">
        <v>22.4666666666356</v>
      </c>
      <c r="CK115">
        <v>18.800000000046499</v>
      </c>
      <c r="CL115">
        <v>11.7333333333954</v>
      </c>
      <c r="CM115">
        <v>18.666666666588998</v>
      </c>
      <c r="CN115">
        <v>6.6666666340708503E-2</v>
      </c>
      <c r="CO115">
        <v>10.1333333334575</v>
      </c>
      <c r="CP115">
        <v>13.4666666664027</v>
      </c>
      <c r="CQ115">
        <v>14.466666666558</v>
      </c>
      <c r="CR115">
        <v>13.3333333333333</v>
      </c>
      <c r="CS115">
        <v>0</v>
      </c>
      <c r="CT115">
        <v>-6.6666666728764298E-2</v>
      </c>
      <c r="CU115">
        <v>-0.133333333457514</v>
      </c>
      <c r="CV115">
        <v>0</v>
      </c>
      <c r="CW115">
        <v>0.133333333457514</v>
      </c>
    </row>
    <row r="116" spans="1:101" hidden="1" x14ac:dyDescent="0.2">
      <c r="A116">
        <v>1617001903.325</v>
      </c>
      <c r="B116">
        <v>286446.933333333</v>
      </c>
      <c r="C116">
        <v>224460.79999999999</v>
      </c>
      <c r="D116">
        <v>240298.66666666599</v>
      </c>
      <c r="E116">
        <v>121514.666666666</v>
      </c>
      <c r="F116">
        <v>0</v>
      </c>
      <c r="G116">
        <v>0</v>
      </c>
      <c r="H116">
        <v>0</v>
      </c>
      <c r="I116">
        <v>0</v>
      </c>
      <c r="J116">
        <v>286446.933333333</v>
      </c>
      <c r="K116">
        <v>224460.79999999999</v>
      </c>
      <c r="L116">
        <v>240298.66666666599</v>
      </c>
      <c r="M116">
        <v>121514.666666666</v>
      </c>
      <c r="N116">
        <v>1638.4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33.8425775218914</v>
      </c>
      <c r="AC116">
        <v>38.468430499954501</v>
      </c>
      <c r="AD116">
        <v>38.675584137541797</v>
      </c>
      <c r="AE116">
        <v>38.598335219485897</v>
      </c>
      <c r="AF116">
        <v>73.267387924647295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60207.133333333302</v>
      </c>
      <c r="AX116">
        <v>62180.800000000003</v>
      </c>
      <c r="AY116">
        <v>52554.0666666666</v>
      </c>
      <c r="AZ116">
        <v>73705.866666666596</v>
      </c>
      <c r="BA116">
        <v>145.13333333333301</v>
      </c>
      <c r="BB116">
        <v>17.3333333333333</v>
      </c>
      <c r="BC116">
        <v>17.3333333333333</v>
      </c>
      <c r="BD116">
        <v>17.3333333333333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11769.2</v>
      </c>
      <c r="BS116">
        <v>11282.733333333301</v>
      </c>
      <c r="BT116">
        <v>9570.6</v>
      </c>
      <c r="BU116">
        <v>12107.5333333333</v>
      </c>
      <c r="BV116">
        <v>973.8</v>
      </c>
      <c r="BW116">
        <v>0.22354000000026</v>
      </c>
      <c r="BX116">
        <v>0.29778666666667603</v>
      </c>
      <c r="BY116">
        <v>0</v>
      </c>
      <c r="BZ116">
        <v>13.1999999998758</v>
      </c>
      <c r="CA116">
        <v>22.666666666433802</v>
      </c>
      <c r="CB116">
        <v>9.4000000002173092</v>
      </c>
      <c r="CC116">
        <v>12.5333333333643</v>
      </c>
      <c r="CD116">
        <v>0.53333333305393105</v>
      </c>
      <c r="CE116">
        <v>12.4666666666356</v>
      </c>
      <c r="CF116">
        <v>17.333333333566099</v>
      </c>
      <c r="CG116">
        <v>9.7999999998137302</v>
      </c>
      <c r="CH116">
        <v>9.3333333331004908</v>
      </c>
      <c r="CI116">
        <v>-0.19999999979820801</v>
      </c>
      <c r="CJ116">
        <v>22.4666666666356</v>
      </c>
      <c r="CK116">
        <v>18.800000000046499</v>
      </c>
      <c r="CL116">
        <v>16.199999999953398</v>
      </c>
      <c r="CM116">
        <v>18.666666666588998</v>
      </c>
      <c r="CN116">
        <v>6.6666666340708503E-2</v>
      </c>
      <c r="CO116">
        <v>10.1333333334575</v>
      </c>
      <c r="CP116">
        <v>13.4666666664027</v>
      </c>
      <c r="CQ116">
        <v>19.600000000015498</v>
      </c>
      <c r="CR116">
        <v>13.3333333333333</v>
      </c>
      <c r="CS116">
        <v>0</v>
      </c>
      <c r="CT116">
        <v>-6.6666666728764298E-2</v>
      </c>
      <c r="CU116">
        <v>-0.133333333457514</v>
      </c>
      <c r="CV116">
        <v>0</v>
      </c>
      <c r="CW116">
        <v>0.133333333457514</v>
      </c>
    </row>
    <row r="117" spans="1:101" hidden="1" x14ac:dyDescent="0.2">
      <c r="A117">
        <v>1617001908.325</v>
      </c>
      <c r="B117">
        <v>363178.66666666599</v>
      </c>
      <c r="C117">
        <v>224460.79999999999</v>
      </c>
      <c r="D117">
        <v>240298.66666666599</v>
      </c>
      <c r="E117">
        <v>241937.06666666601</v>
      </c>
      <c r="F117">
        <v>0</v>
      </c>
      <c r="G117">
        <v>0</v>
      </c>
      <c r="H117">
        <v>0</v>
      </c>
      <c r="I117">
        <v>0</v>
      </c>
      <c r="J117">
        <v>363178.66666666599</v>
      </c>
      <c r="K117">
        <v>224460.79999999999</v>
      </c>
      <c r="L117">
        <v>240298.66666666599</v>
      </c>
      <c r="M117">
        <v>241937.06666666601</v>
      </c>
      <c r="N117">
        <v>1638.4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33.844516398302297</v>
      </c>
      <c r="AC117">
        <v>38.468430499954501</v>
      </c>
      <c r="AD117">
        <v>38.675584137541797</v>
      </c>
      <c r="AE117">
        <v>38.553230831400398</v>
      </c>
      <c r="AF117">
        <v>73.267387924647295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72838</v>
      </c>
      <c r="AX117">
        <v>62180.800000000003</v>
      </c>
      <c r="AY117">
        <v>52554.0666666666</v>
      </c>
      <c r="AZ117">
        <v>46157.533333333296</v>
      </c>
      <c r="BA117">
        <v>145.13333333333301</v>
      </c>
      <c r="BB117">
        <v>26</v>
      </c>
      <c r="BC117">
        <v>17.3333333333333</v>
      </c>
      <c r="BD117">
        <v>17.3333333333333</v>
      </c>
      <c r="BE117">
        <v>17.3333333333333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13140.333333333299</v>
      </c>
      <c r="BS117">
        <v>11282.733333333301</v>
      </c>
      <c r="BT117">
        <v>9570.6</v>
      </c>
      <c r="BU117">
        <v>8564.8666666666595</v>
      </c>
      <c r="BV117">
        <v>973.8</v>
      </c>
      <c r="BW117">
        <v>0.22354000000026</v>
      </c>
      <c r="BX117">
        <v>0.29778666666667603</v>
      </c>
      <c r="BY117">
        <v>0</v>
      </c>
      <c r="BZ117">
        <v>18.200000000263799</v>
      </c>
      <c r="CA117">
        <v>22.666666666433802</v>
      </c>
      <c r="CB117">
        <v>9.4000000002173092</v>
      </c>
      <c r="CC117">
        <v>7.0666666666511402</v>
      </c>
      <c r="CD117">
        <v>0.53333333305393105</v>
      </c>
      <c r="CE117">
        <v>14.6000000000155</v>
      </c>
      <c r="CF117">
        <v>17.333333333566099</v>
      </c>
      <c r="CG117">
        <v>9.7999999998137302</v>
      </c>
      <c r="CH117">
        <v>16.0000000001552</v>
      </c>
      <c r="CI117">
        <v>-0.19999999979820801</v>
      </c>
      <c r="CJ117">
        <v>13.600000000248301</v>
      </c>
      <c r="CK117">
        <v>18.800000000046499</v>
      </c>
      <c r="CL117">
        <v>16.199999999953398</v>
      </c>
      <c r="CM117">
        <v>23.533333333131502</v>
      </c>
      <c r="CN117">
        <v>6.6666666340708503E-2</v>
      </c>
      <c r="CO117">
        <v>23.9999999998447</v>
      </c>
      <c r="CP117">
        <v>13.4666666664027</v>
      </c>
      <c r="CQ117">
        <v>19.600000000015498</v>
      </c>
      <c r="CR117">
        <v>10.9333333334264</v>
      </c>
      <c r="CS117">
        <v>0</v>
      </c>
      <c r="CT117">
        <v>-6.6666666728764298E-2</v>
      </c>
      <c r="CU117">
        <v>-0.133333333457514</v>
      </c>
      <c r="CV117">
        <v>0</v>
      </c>
      <c r="CW117">
        <v>0.133333333457514</v>
      </c>
    </row>
    <row r="118" spans="1:101" hidden="1" x14ac:dyDescent="0.2">
      <c r="A118">
        <v>1617001913.325</v>
      </c>
      <c r="B118">
        <v>363178.66666666599</v>
      </c>
      <c r="C118">
        <v>42598.400000000001</v>
      </c>
      <c r="D118">
        <v>240298.66666666599</v>
      </c>
      <c r="E118">
        <v>241937.06666666601</v>
      </c>
      <c r="F118">
        <v>0</v>
      </c>
      <c r="G118">
        <v>0</v>
      </c>
      <c r="H118">
        <v>0</v>
      </c>
      <c r="I118">
        <v>0</v>
      </c>
      <c r="J118">
        <v>363178.66666666599</v>
      </c>
      <c r="K118">
        <v>42598.400000000001</v>
      </c>
      <c r="L118">
        <v>240298.66666666599</v>
      </c>
      <c r="M118">
        <v>241937.06666666601</v>
      </c>
      <c r="N118">
        <v>2184.5333333333301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33.844516398302297</v>
      </c>
      <c r="AC118">
        <v>38.3029116821385</v>
      </c>
      <c r="AD118">
        <v>38.675584137541797</v>
      </c>
      <c r="AE118">
        <v>38.553230831400398</v>
      </c>
      <c r="AF118">
        <v>73.2657937765931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72838</v>
      </c>
      <c r="AX118">
        <v>44857</v>
      </c>
      <c r="AY118">
        <v>52554.0666666666</v>
      </c>
      <c r="AZ118">
        <v>46157.533333333296</v>
      </c>
      <c r="BA118">
        <v>99.733333333333306</v>
      </c>
      <c r="BB118">
        <v>26</v>
      </c>
      <c r="BC118">
        <v>0</v>
      </c>
      <c r="BD118">
        <v>17.3333333333333</v>
      </c>
      <c r="BE118">
        <v>17.3333333333333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13140.333333333299</v>
      </c>
      <c r="BS118">
        <v>7809.1333333333296</v>
      </c>
      <c r="BT118">
        <v>9570.6</v>
      </c>
      <c r="BU118">
        <v>8564.8666666666595</v>
      </c>
      <c r="BV118">
        <v>929.86666666666599</v>
      </c>
      <c r="BW118">
        <v>0.19489333333316</v>
      </c>
      <c r="BX118">
        <v>0.65118666666649005</v>
      </c>
      <c r="BY118">
        <v>0</v>
      </c>
      <c r="BZ118">
        <v>18.200000000263799</v>
      </c>
      <c r="CA118">
        <v>5.6666666668995003</v>
      </c>
      <c r="CB118">
        <v>9.4000000002173092</v>
      </c>
      <c r="CC118">
        <v>7.0666666666511402</v>
      </c>
      <c r="CD118">
        <v>0.53333333344198697</v>
      </c>
      <c r="CE118">
        <v>14.6000000000155</v>
      </c>
      <c r="CF118">
        <v>8.5999999998602998</v>
      </c>
      <c r="CG118">
        <v>9.7999999998137302</v>
      </c>
      <c r="CH118">
        <v>16.0000000001552</v>
      </c>
      <c r="CI118">
        <v>1.13333333322468</v>
      </c>
      <c r="CJ118">
        <v>13.600000000248301</v>
      </c>
      <c r="CK118">
        <v>8.0000000000776001</v>
      </c>
      <c r="CL118">
        <v>16.199999999953398</v>
      </c>
      <c r="CM118">
        <v>23.533333333131502</v>
      </c>
      <c r="CN118">
        <v>1.0666666668839699</v>
      </c>
      <c r="CO118">
        <v>23.9999999998447</v>
      </c>
      <c r="CP118">
        <v>3.0000000000776001</v>
      </c>
      <c r="CQ118">
        <v>19.600000000015498</v>
      </c>
      <c r="CR118">
        <v>10.9333333334264</v>
      </c>
      <c r="CS118">
        <v>0.46666666671323698</v>
      </c>
      <c r="CT118">
        <v>0.53333333344198697</v>
      </c>
      <c r="CU118">
        <v>0.66666666689950205</v>
      </c>
      <c r="CV118">
        <v>0.46666666671323698</v>
      </c>
      <c r="CW118">
        <v>0.46666666671323698</v>
      </c>
    </row>
    <row r="119" spans="1:101" hidden="1" x14ac:dyDescent="0.2"/>
    <row r="120" spans="1:101" hidden="1" x14ac:dyDescent="0.2"/>
    <row r="121" spans="1:101" hidden="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  <c r="AC121" t="s">
        <v>28</v>
      </c>
      <c r="AD121" t="s">
        <v>29</v>
      </c>
      <c r="AE121" t="s">
        <v>30</v>
      </c>
      <c r="AF121" t="s">
        <v>31</v>
      </c>
      <c r="AG121" t="s">
        <v>32</v>
      </c>
      <c r="AH121" t="s">
        <v>33</v>
      </c>
      <c r="AI121" t="s">
        <v>34</v>
      </c>
      <c r="AJ121" t="s">
        <v>35</v>
      </c>
      <c r="AK121" t="s">
        <v>36</v>
      </c>
      <c r="AL121" t="s">
        <v>37</v>
      </c>
      <c r="AM121" t="s">
        <v>38</v>
      </c>
      <c r="AN121" s="8" t="s">
        <v>39</v>
      </c>
      <c r="AO121" s="8" t="s">
        <v>40</v>
      </c>
      <c r="AP121" s="8" t="s">
        <v>41</v>
      </c>
      <c r="AQ121" s="8" t="s">
        <v>42</v>
      </c>
      <c r="AR121" s="8" t="s">
        <v>43</v>
      </c>
      <c r="AS121" s="8" t="s">
        <v>44</v>
      </c>
      <c r="AT121" s="8" t="s">
        <v>45</v>
      </c>
      <c r="AU121" s="8" t="s">
        <v>46</v>
      </c>
      <c r="AV121" s="8" t="s">
        <v>47</v>
      </c>
      <c r="AW121" s="8" t="s">
        <v>48</v>
      </c>
      <c r="AX121" t="s">
        <v>49</v>
      </c>
      <c r="AY121" t="s">
        <v>50</v>
      </c>
      <c r="AZ121" t="s">
        <v>51</v>
      </c>
      <c r="BA121" t="s">
        <v>52</v>
      </c>
      <c r="BB121" t="s">
        <v>53</v>
      </c>
      <c r="BC121" t="s">
        <v>54</v>
      </c>
      <c r="BD121" t="s">
        <v>55</v>
      </c>
      <c r="BE121" t="s">
        <v>56</v>
      </c>
      <c r="BF121" t="s">
        <v>57</v>
      </c>
      <c r="BG121" t="s">
        <v>58</v>
      </c>
      <c r="BH121" t="s">
        <v>59</v>
      </c>
      <c r="BI121" t="s">
        <v>60</v>
      </c>
      <c r="BJ121" t="s">
        <v>61</v>
      </c>
      <c r="BK121" t="s">
        <v>62</v>
      </c>
      <c r="BL121" t="s">
        <v>63</v>
      </c>
      <c r="BM121" t="s">
        <v>64</v>
      </c>
      <c r="BN121" t="s">
        <v>65</v>
      </c>
      <c r="BO121" t="s">
        <v>66</v>
      </c>
      <c r="BP121" t="s">
        <v>67</v>
      </c>
      <c r="BQ121" t="s">
        <v>68</v>
      </c>
      <c r="BR121" t="s">
        <v>69</v>
      </c>
      <c r="BS121" t="s">
        <v>70</v>
      </c>
      <c r="BT121" t="s">
        <v>71</v>
      </c>
      <c r="BU121" t="s">
        <v>72</v>
      </c>
      <c r="BV121" t="s">
        <v>73</v>
      </c>
      <c r="BW121" t="s">
        <v>74</v>
      </c>
      <c r="BX121" t="s">
        <v>75</v>
      </c>
      <c r="BY121" t="s">
        <v>76</v>
      </c>
      <c r="BZ121" t="s">
        <v>77</v>
      </c>
      <c r="CA121" t="s">
        <v>78</v>
      </c>
      <c r="CB121" t="s">
        <v>79</v>
      </c>
      <c r="CC121" t="s">
        <v>80</v>
      </c>
      <c r="CD121" t="s">
        <v>81</v>
      </c>
      <c r="CE121" t="s">
        <v>82</v>
      </c>
      <c r="CF121" t="s">
        <v>83</v>
      </c>
      <c r="CG121" t="s">
        <v>84</v>
      </c>
      <c r="CH121" t="s">
        <v>85</v>
      </c>
      <c r="CI121" t="s">
        <v>86</v>
      </c>
      <c r="CJ121" t="s">
        <v>87</v>
      </c>
      <c r="CK121" t="s">
        <v>88</v>
      </c>
      <c r="CL121" t="s">
        <v>89</v>
      </c>
      <c r="CM121" t="s">
        <v>90</v>
      </c>
      <c r="CN121" t="s">
        <v>91</v>
      </c>
      <c r="CO121" t="s">
        <v>92</v>
      </c>
      <c r="CP121" t="s">
        <v>93</v>
      </c>
      <c r="CQ121" t="s">
        <v>94</v>
      </c>
      <c r="CR121" t="s">
        <v>95</v>
      </c>
      <c r="CS121" t="s">
        <v>96</v>
      </c>
      <c r="CT121" t="s">
        <v>97</v>
      </c>
      <c r="CU121" t="s">
        <v>98</v>
      </c>
      <c r="CV121" t="s">
        <v>99</v>
      </c>
      <c r="CW121" t="s">
        <v>100</v>
      </c>
    </row>
    <row r="122" spans="1:101" hidden="1" x14ac:dyDescent="0.2">
      <c r="A122">
        <v>1617062540.8989999</v>
      </c>
      <c r="B122">
        <v>11067.685225339401</v>
      </c>
      <c r="C122">
        <v>6011.9756484029604</v>
      </c>
      <c r="D122">
        <v>0</v>
      </c>
      <c r="E122">
        <v>7036.6268596971104</v>
      </c>
      <c r="F122">
        <v>0</v>
      </c>
      <c r="G122">
        <v>0</v>
      </c>
      <c r="H122">
        <v>0</v>
      </c>
      <c r="I122">
        <v>0</v>
      </c>
      <c r="J122">
        <v>11067.685225339401</v>
      </c>
      <c r="K122">
        <v>6011.9756484029604</v>
      </c>
      <c r="L122">
        <v>0</v>
      </c>
      <c r="M122">
        <v>7036.6268596971104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28.183609555191101</v>
      </c>
      <c r="AC122">
        <v>35.181116568311197</v>
      </c>
      <c r="AD122">
        <v>35.786964423658702</v>
      </c>
      <c r="AE122">
        <v>33.177032682312998</v>
      </c>
      <c r="AF122">
        <v>72.171030994407403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10757.3472995963</v>
      </c>
      <c r="AX122">
        <v>7215.3448419648003</v>
      </c>
      <c r="AY122">
        <v>75.170083151762995</v>
      </c>
      <c r="AZ122">
        <v>9704.2497831743203</v>
      </c>
      <c r="BA122">
        <v>104.52636490900601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18089.768822764101</v>
      </c>
      <c r="BS122">
        <v>13142.957217913399</v>
      </c>
      <c r="BT122">
        <v>829.16092311796797</v>
      </c>
      <c r="BU122">
        <v>16959.637067182601</v>
      </c>
      <c r="BV122">
        <v>934.93767082194495</v>
      </c>
      <c r="BW122">
        <v>0.161582561163119</v>
      </c>
      <c r="BX122">
        <v>0.119998666755726</v>
      </c>
      <c r="BY122">
        <v>0</v>
      </c>
      <c r="BZ122">
        <v>8.1295660004761796</v>
      </c>
      <c r="CA122">
        <v>5.61254274044299</v>
      </c>
      <c r="CB122">
        <v>0.61807995017198802</v>
      </c>
      <c r="CC122">
        <v>6.0310894655654002</v>
      </c>
      <c r="CD122">
        <v>0.40663955734731799</v>
      </c>
      <c r="CE122">
        <v>3.42595990255316</v>
      </c>
      <c r="CF122">
        <v>4.4616795930785802</v>
      </c>
      <c r="CG122">
        <v>0.68477922543533498</v>
      </c>
      <c r="CH122">
        <v>4.8302088198050601</v>
      </c>
      <c r="CI122">
        <v>-0.126658222909313</v>
      </c>
      <c r="CJ122">
        <v>5.9945958566526896</v>
      </c>
      <c r="CK122">
        <v>3.3274956217784202</v>
      </c>
      <c r="CL122">
        <v>0.15118502371693399</v>
      </c>
      <c r="CM122">
        <v>4.3965574754703702</v>
      </c>
      <c r="CN122">
        <v>6.6662222518516501E-3</v>
      </c>
      <c r="CO122">
        <v>5.8611602227365402</v>
      </c>
      <c r="CP122">
        <v>4.8786589942961696</v>
      </c>
      <c r="CQ122">
        <v>0.39574903288639901</v>
      </c>
      <c r="CR122">
        <v>5.4806858363071296</v>
      </c>
      <c r="CS122">
        <v>-0.126658222909313</v>
      </c>
      <c r="CT122">
        <v>-0.25998266768244999</v>
      </c>
      <c r="CU122">
        <v>-5.9996000328737802E-2</v>
      </c>
      <c r="CV122">
        <v>-0.126658222521285</v>
      </c>
      <c r="CW122">
        <v>-0.126658222909313</v>
      </c>
    </row>
    <row r="123" spans="1:101" hidden="1" x14ac:dyDescent="0.2">
      <c r="A123">
        <v>1617062545.8989999</v>
      </c>
      <c r="B123">
        <v>11067.685225339401</v>
      </c>
      <c r="C123">
        <v>6011.9756484029604</v>
      </c>
      <c r="D123">
        <v>0</v>
      </c>
      <c r="E123">
        <v>7036.6268596971104</v>
      </c>
      <c r="F123">
        <v>0</v>
      </c>
      <c r="G123">
        <v>0</v>
      </c>
      <c r="H123">
        <v>0</v>
      </c>
      <c r="I123">
        <v>0</v>
      </c>
      <c r="J123">
        <v>11067.685225339401</v>
      </c>
      <c r="K123">
        <v>6011.9756484029604</v>
      </c>
      <c r="L123">
        <v>0</v>
      </c>
      <c r="M123">
        <v>7036.6268596971104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28.183609555191101</v>
      </c>
      <c r="AC123">
        <v>35.181116568311197</v>
      </c>
      <c r="AD123">
        <v>35.787168515912498</v>
      </c>
      <c r="AE123">
        <v>33.177032682312998</v>
      </c>
      <c r="AF123">
        <v>72.171030994407403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10757.3472995963</v>
      </c>
      <c r="AX123">
        <v>7215.3448419648003</v>
      </c>
      <c r="AY123">
        <v>1506.4507518462401</v>
      </c>
      <c r="AZ123">
        <v>9704.2497831743203</v>
      </c>
      <c r="BA123">
        <v>104.52636490900601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18089.768822764101</v>
      </c>
      <c r="BS123">
        <v>13142.957217913399</v>
      </c>
      <c r="BT123">
        <v>2096.87249755316</v>
      </c>
      <c r="BU123">
        <v>16959.637067182601</v>
      </c>
      <c r="BV123">
        <v>934.93767082194495</v>
      </c>
      <c r="BW123">
        <v>0.161582561163119</v>
      </c>
      <c r="BX123">
        <v>0.119998666755726</v>
      </c>
      <c r="BY123">
        <v>0</v>
      </c>
      <c r="BZ123">
        <v>8.1295660004761796</v>
      </c>
      <c r="CA123">
        <v>5.61254274044299</v>
      </c>
      <c r="CB123">
        <v>1.1477889491896001</v>
      </c>
      <c r="CC123">
        <v>6.0310894655654002</v>
      </c>
      <c r="CD123">
        <v>0.40663955734731799</v>
      </c>
      <c r="CE123">
        <v>3.42595990255316</v>
      </c>
      <c r="CF123">
        <v>4.4616795930785802</v>
      </c>
      <c r="CG123">
        <v>1.1922768929982599</v>
      </c>
      <c r="CH123">
        <v>4.8302088198050601</v>
      </c>
      <c r="CI123">
        <v>-0.126658222909313</v>
      </c>
      <c r="CJ123">
        <v>5.9945958566526896</v>
      </c>
      <c r="CK123">
        <v>3.3274956217784202</v>
      </c>
      <c r="CL123">
        <v>0.50271376461124295</v>
      </c>
      <c r="CM123">
        <v>4.3965574754703702</v>
      </c>
      <c r="CN123">
        <v>6.6662222518516501E-3</v>
      </c>
      <c r="CO123">
        <v>5.8611602227365402</v>
      </c>
      <c r="CP123">
        <v>4.8786589942961696</v>
      </c>
      <c r="CQ123">
        <v>0.68066553958698195</v>
      </c>
      <c r="CR123">
        <v>5.4806858363071296</v>
      </c>
      <c r="CS123">
        <v>-0.126658222909313</v>
      </c>
      <c r="CT123">
        <v>-0.25998266768244999</v>
      </c>
      <c r="CU123">
        <v>-5.9996000328737802E-2</v>
      </c>
      <c r="CV123">
        <v>-0.126658222521285</v>
      </c>
      <c r="CW123">
        <v>-0.126658222909313</v>
      </c>
    </row>
    <row r="124" spans="1:101" hidden="1" x14ac:dyDescent="0.2">
      <c r="A124">
        <v>1617062550.8989999</v>
      </c>
      <c r="B124">
        <v>11067.685225339401</v>
      </c>
      <c r="C124">
        <v>6011.9756484029604</v>
      </c>
      <c r="D124">
        <v>0</v>
      </c>
      <c r="E124">
        <v>4920.4484783769303</v>
      </c>
      <c r="F124">
        <v>0</v>
      </c>
      <c r="G124">
        <v>0</v>
      </c>
      <c r="H124">
        <v>0</v>
      </c>
      <c r="I124">
        <v>0</v>
      </c>
      <c r="J124">
        <v>11067.685225339401</v>
      </c>
      <c r="K124">
        <v>6011.9756484029604</v>
      </c>
      <c r="L124">
        <v>0</v>
      </c>
      <c r="M124">
        <v>4920.4484783769303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28.183609555191101</v>
      </c>
      <c r="AC124">
        <v>35.181116568311197</v>
      </c>
      <c r="AD124">
        <v>35.787168515912498</v>
      </c>
      <c r="AE124">
        <v>33.175399944282802</v>
      </c>
      <c r="AF124">
        <v>72.171030994407403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10757.3472995963</v>
      </c>
      <c r="AX124">
        <v>7215.3448419648003</v>
      </c>
      <c r="AY124">
        <v>1506.4507518462401</v>
      </c>
      <c r="AZ124">
        <v>6258.6091831286703</v>
      </c>
      <c r="BA124">
        <v>104.52636490900601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18089.768822764101</v>
      </c>
      <c r="BS124">
        <v>13142.957217913399</v>
      </c>
      <c r="BT124">
        <v>2096.87249755316</v>
      </c>
      <c r="BU124">
        <v>11644.5541911372</v>
      </c>
      <c r="BV124">
        <v>934.93767082194495</v>
      </c>
      <c r="BW124">
        <v>0.161582561163119</v>
      </c>
      <c r="BX124">
        <v>0.119998666755726</v>
      </c>
      <c r="BY124">
        <v>0</v>
      </c>
      <c r="BZ124">
        <v>8.1295660004761796</v>
      </c>
      <c r="CA124">
        <v>5.61254274044299</v>
      </c>
      <c r="CB124">
        <v>1.1477889491896001</v>
      </c>
      <c r="CC124">
        <v>4.0309663640906397</v>
      </c>
      <c r="CD124">
        <v>0.40663955734731799</v>
      </c>
      <c r="CE124">
        <v>3.42595990255316</v>
      </c>
      <c r="CF124">
        <v>4.4616795930785802</v>
      </c>
      <c r="CG124">
        <v>1.1922768929982599</v>
      </c>
      <c r="CH124">
        <v>3.4748175832982602</v>
      </c>
      <c r="CI124">
        <v>-0.126658222909313</v>
      </c>
      <c r="CJ124">
        <v>5.9945958566526896</v>
      </c>
      <c r="CK124">
        <v>3.3274956217784202</v>
      </c>
      <c r="CL124">
        <v>0.50271376461124295</v>
      </c>
      <c r="CM124">
        <v>3.2078661683366301</v>
      </c>
      <c r="CN124">
        <v>6.6662222518516501E-3</v>
      </c>
      <c r="CO124">
        <v>5.8611602227365402</v>
      </c>
      <c r="CP124">
        <v>4.8786589942961696</v>
      </c>
      <c r="CQ124">
        <v>0.68066553958698195</v>
      </c>
      <c r="CR124">
        <v>3.9419825591897601</v>
      </c>
      <c r="CS124">
        <v>-0.126658222909313</v>
      </c>
      <c r="CT124">
        <v>-0.25998266768244999</v>
      </c>
      <c r="CU124">
        <v>-5.9996000328737802E-2</v>
      </c>
      <c r="CV124">
        <v>-0.126658222521285</v>
      </c>
      <c r="CW124">
        <v>-0.126658222909313</v>
      </c>
    </row>
    <row r="125" spans="1:101" hidden="1" x14ac:dyDescent="0.2">
      <c r="A125">
        <v>1617062555.8989999</v>
      </c>
      <c r="B125">
        <v>11067.685225339401</v>
      </c>
      <c r="C125">
        <v>6011.9756484029604</v>
      </c>
      <c r="D125">
        <v>0</v>
      </c>
      <c r="E125">
        <v>4920.4484783769303</v>
      </c>
      <c r="F125">
        <v>0</v>
      </c>
      <c r="G125">
        <v>0</v>
      </c>
      <c r="H125">
        <v>0</v>
      </c>
      <c r="I125">
        <v>0</v>
      </c>
      <c r="J125">
        <v>11067.685225339401</v>
      </c>
      <c r="K125">
        <v>6011.9756484029604</v>
      </c>
      <c r="L125">
        <v>0</v>
      </c>
      <c r="M125">
        <v>4920.4484783769303</v>
      </c>
      <c r="N125">
        <v>1094.09015025041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28.183609555191101</v>
      </c>
      <c r="AC125">
        <v>35.181116568311197</v>
      </c>
      <c r="AD125">
        <v>35.787168515912498</v>
      </c>
      <c r="AE125">
        <v>33.175399944282802</v>
      </c>
      <c r="AF125">
        <v>72.171030994407403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10757.3472995963</v>
      </c>
      <c r="AX125">
        <v>7215.3448419648003</v>
      </c>
      <c r="AY125">
        <v>1506.4507518462401</v>
      </c>
      <c r="AZ125">
        <v>6258.6091831286703</v>
      </c>
      <c r="BA125">
        <v>104.707846410684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18089.768822764101</v>
      </c>
      <c r="BS125">
        <v>13142.957217913399</v>
      </c>
      <c r="BT125">
        <v>2096.87249755316</v>
      </c>
      <c r="BU125">
        <v>11644.5541911372</v>
      </c>
      <c r="BV125">
        <v>938.43071786310497</v>
      </c>
      <c r="BW125">
        <v>0.15668781302163501</v>
      </c>
      <c r="BX125">
        <v>0.17074457429060799</v>
      </c>
      <c r="BY125">
        <v>0</v>
      </c>
      <c r="BZ125">
        <v>8.1295660004761796</v>
      </c>
      <c r="CA125">
        <v>5.61254274044299</v>
      </c>
      <c r="CB125">
        <v>1.1477889491896001</v>
      </c>
      <c r="CC125">
        <v>4.0309663640906397</v>
      </c>
      <c r="CD125">
        <v>0.63439065105403303</v>
      </c>
      <c r="CE125">
        <v>3.42595990255316</v>
      </c>
      <c r="CF125">
        <v>4.4616795930785802</v>
      </c>
      <c r="CG125">
        <v>1.1922768929982599</v>
      </c>
      <c r="CH125">
        <v>3.4748175832982602</v>
      </c>
      <c r="CI125">
        <v>0.50083472477410795</v>
      </c>
      <c r="CJ125">
        <v>5.9945958566526896</v>
      </c>
      <c r="CK125">
        <v>3.3274956217784202</v>
      </c>
      <c r="CL125">
        <v>0.50271376461124295</v>
      </c>
      <c r="CM125">
        <v>3.2078661683366301</v>
      </c>
      <c r="CN125">
        <v>0.300500834771185</v>
      </c>
      <c r="CO125">
        <v>5.8611602227365402</v>
      </c>
      <c r="CP125">
        <v>4.8786589942961696</v>
      </c>
      <c r="CQ125">
        <v>0.68066553958698195</v>
      </c>
      <c r="CR125">
        <v>3.9419825591897601</v>
      </c>
      <c r="CS125">
        <v>0.23372287143686701</v>
      </c>
      <c r="CT125">
        <v>0.43405676105111002</v>
      </c>
      <c r="CU125">
        <v>0.43405676143980498</v>
      </c>
      <c r="CV125">
        <v>0.23372287143686701</v>
      </c>
      <c r="CW125">
        <v>0.76794657772266794</v>
      </c>
    </row>
    <row r="126" spans="1:101" hidden="1" x14ac:dyDescent="0.2">
      <c r="A126">
        <v>1617062560.8989999</v>
      </c>
      <c r="B126">
        <v>11067.685225339401</v>
      </c>
      <c r="C126">
        <v>6011.9756484029604</v>
      </c>
      <c r="D126">
        <v>24031.468764584301</v>
      </c>
      <c r="E126">
        <v>4920.4484783769303</v>
      </c>
      <c r="F126">
        <v>0</v>
      </c>
      <c r="G126">
        <v>0</v>
      </c>
      <c r="H126">
        <v>0</v>
      </c>
      <c r="I126">
        <v>0</v>
      </c>
      <c r="J126">
        <v>11067.685225339401</v>
      </c>
      <c r="K126">
        <v>6011.9756484029604</v>
      </c>
      <c r="L126">
        <v>24031.468764584301</v>
      </c>
      <c r="M126">
        <v>4920.4484783769303</v>
      </c>
      <c r="N126">
        <v>1094.09015025041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28.183609555191101</v>
      </c>
      <c r="AC126">
        <v>35.181116568311197</v>
      </c>
      <c r="AD126">
        <v>35.785535777882302</v>
      </c>
      <c r="AE126">
        <v>33.175399944282802</v>
      </c>
      <c r="AF126">
        <v>72.171030994407403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10757.3472995963</v>
      </c>
      <c r="AX126">
        <v>7215.3448419648003</v>
      </c>
      <c r="AY126">
        <v>12843.789585972299</v>
      </c>
      <c r="AZ126">
        <v>6258.6091831286703</v>
      </c>
      <c r="BA126">
        <v>104.707846410684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18089.768822764101</v>
      </c>
      <c r="BS126">
        <v>13142.957217913399</v>
      </c>
      <c r="BT126">
        <v>20601.5067671178</v>
      </c>
      <c r="BU126">
        <v>11644.5541911372</v>
      </c>
      <c r="BV126">
        <v>938.43071786310497</v>
      </c>
      <c r="BW126">
        <v>0.15668781302163501</v>
      </c>
      <c r="BX126">
        <v>0.17074457429060799</v>
      </c>
      <c r="BY126">
        <v>0</v>
      </c>
      <c r="BZ126">
        <v>8.1295660004761796</v>
      </c>
      <c r="CA126">
        <v>5.61254274044299</v>
      </c>
      <c r="CB126">
        <v>9.0606040405642805</v>
      </c>
      <c r="CC126">
        <v>4.0309663640906397</v>
      </c>
      <c r="CD126">
        <v>0.63439065105403303</v>
      </c>
      <c r="CE126">
        <v>3.42595990255316</v>
      </c>
      <c r="CF126">
        <v>4.4616795930785802</v>
      </c>
      <c r="CG126">
        <v>5.8603906927439002</v>
      </c>
      <c r="CH126">
        <v>3.4748175832982602</v>
      </c>
      <c r="CI126">
        <v>0.50083472477410795</v>
      </c>
      <c r="CJ126">
        <v>5.9945958566526896</v>
      </c>
      <c r="CK126">
        <v>3.3274956217784202</v>
      </c>
      <c r="CL126">
        <v>5.7270484698048501</v>
      </c>
      <c r="CM126">
        <v>3.2078661683366301</v>
      </c>
      <c r="CN126">
        <v>0.300500834771185</v>
      </c>
      <c r="CO126">
        <v>5.8611602227365402</v>
      </c>
      <c r="CP126">
        <v>4.8786589942961696</v>
      </c>
      <c r="CQ126">
        <v>5.3936929128453297</v>
      </c>
      <c r="CR126">
        <v>3.9419825591897601</v>
      </c>
      <c r="CS126">
        <v>0.23372287143686701</v>
      </c>
      <c r="CT126">
        <v>0.43405676105111002</v>
      </c>
      <c r="CU126">
        <v>0.43405676143980498</v>
      </c>
      <c r="CV126">
        <v>0.23372287143686701</v>
      </c>
      <c r="CW126">
        <v>0.76794657772266794</v>
      </c>
    </row>
    <row r="127" spans="1:101" hidden="1" x14ac:dyDescent="0.2">
      <c r="A127">
        <v>1617062565.8989999</v>
      </c>
      <c r="B127">
        <v>11067.685225339401</v>
      </c>
      <c r="C127">
        <v>6011.9756484029604</v>
      </c>
      <c r="D127">
        <v>24031.468764584301</v>
      </c>
      <c r="E127">
        <v>4920.4484783769303</v>
      </c>
      <c r="F127">
        <v>0</v>
      </c>
      <c r="G127">
        <v>0</v>
      </c>
      <c r="H127">
        <v>0</v>
      </c>
      <c r="I127">
        <v>0</v>
      </c>
      <c r="J127">
        <v>11067.685225339401</v>
      </c>
      <c r="K127">
        <v>6011.9756484029604</v>
      </c>
      <c r="L127">
        <v>24031.468764584301</v>
      </c>
      <c r="M127">
        <v>4920.4484783769303</v>
      </c>
      <c r="N127">
        <v>1094.09015025041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28.183609555191101</v>
      </c>
      <c r="AC127">
        <v>35.181116568311197</v>
      </c>
      <c r="AD127">
        <v>35.785535777882302</v>
      </c>
      <c r="AE127">
        <v>33.175399944282802</v>
      </c>
      <c r="AF127">
        <v>72.171030994407403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10757.3472995963</v>
      </c>
      <c r="AX127">
        <v>7215.3448419648003</v>
      </c>
      <c r="AY127">
        <v>12843.789585972299</v>
      </c>
      <c r="AZ127">
        <v>6258.6091831286703</v>
      </c>
      <c r="BA127">
        <v>104.707846410684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18089.768822764101</v>
      </c>
      <c r="BS127">
        <v>13142.957217913399</v>
      </c>
      <c r="BT127">
        <v>20601.5067671178</v>
      </c>
      <c r="BU127">
        <v>11644.5541911372</v>
      </c>
      <c r="BV127">
        <v>938.43071786310497</v>
      </c>
      <c r="BW127">
        <v>0.15668781302163501</v>
      </c>
      <c r="BX127">
        <v>0.17074457429060799</v>
      </c>
      <c r="BY127">
        <v>0</v>
      </c>
      <c r="BZ127">
        <v>8.1295660004761796</v>
      </c>
      <c r="CA127">
        <v>5.61254274044299</v>
      </c>
      <c r="CB127">
        <v>9.0606040405642805</v>
      </c>
      <c r="CC127">
        <v>4.0309663640906397</v>
      </c>
      <c r="CD127">
        <v>0.63439065105403303</v>
      </c>
      <c r="CE127">
        <v>3.42595990255316</v>
      </c>
      <c r="CF127">
        <v>4.4616795930785802</v>
      </c>
      <c r="CG127">
        <v>5.8603906927439002</v>
      </c>
      <c r="CH127">
        <v>3.4748175832982602</v>
      </c>
      <c r="CI127">
        <v>0.50083472477410795</v>
      </c>
      <c r="CJ127">
        <v>5.9945958566526896</v>
      </c>
      <c r="CK127">
        <v>3.3274956217784202</v>
      </c>
      <c r="CL127">
        <v>5.7270484698048501</v>
      </c>
      <c r="CM127">
        <v>3.2078661683366301</v>
      </c>
      <c r="CN127">
        <v>0.300500834771185</v>
      </c>
      <c r="CO127">
        <v>5.8611602227365402</v>
      </c>
      <c r="CP127">
        <v>4.8786589942961696</v>
      </c>
      <c r="CQ127">
        <v>5.3936929128453297</v>
      </c>
      <c r="CR127">
        <v>3.9419825591897601</v>
      </c>
      <c r="CS127">
        <v>0.23372287143686701</v>
      </c>
      <c r="CT127">
        <v>0.43405676105111002</v>
      </c>
      <c r="CU127">
        <v>0.43405676143980498</v>
      </c>
      <c r="CV127">
        <v>0.23372287143686701</v>
      </c>
      <c r="CW127">
        <v>0.76794657772266794</v>
      </c>
    </row>
    <row r="128" spans="1:101" hidden="1" x14ac:dyDescent="0.2">
      <c r="A128">
        <v>1617062570.8989999</v>
      </c>
      <c r="B128">
        <v>11067.685225339401</v>
      </c>
      <c r="C128">
        <v>6011.9756484029604</v>
      </c>
      <c r="D128">
        <v>24031.468764584301</v>
      </c>
      <c r="E128">
        <v>4920.4484783769303</v>
      </c>
      <c r="F128">
        <v>0</v>
      </c>
      <c r="G128">
        <v>0</v>
      </c>
      <c r="H128">
        <v>0</v>
      </c>
      <c r="I128">
        <v>0</v>
      </c>
      <c r="J128">
        <v>11067.685225339401</v>
      </c>
      <c r="K128">
        <v>6011.9756484029604</v>
      </c>
      <c r="L128">
        <v>24031.468764584301</v>
      </c>
      <c r="M128">
        <v>4920.4484783769303</v>
      </c>
      <c r="N128">
        <v>1094.09015025041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28.183609555191101</v>
      </c>
      <c r="AC128">
        <v>35.181116568311197</v>
      </c>
      <c r="AD128">
        <v>35.785535777882302</v>
      </c>
      <c r="AE128">
        <v>33.175399944282802</v>
      </c>
      <c r="AF128">
        <v>72.171030994407403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10757.3472995963</v>
      </c>
      <c r="AX128">
        <v>7215.3448419648003</v>
      </c>
      <c r="AY128">
        <v>12843.789585972299</v>
      </c>
      <c r="AZ128">
        <v>6258.6091831286703</v>
      </c>
      <c r="BA128">
        <v>104.707846410684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18089.768822764101</v>
      </c>
      <c r="BS128">
        <v>13142.957217913399</v>
      </c>
      <c r="BT128">
        <v>20601.5067671178</v>
      </c>
      <c r="BU128">
        <v>11644.5541911372</v>
      </c>
      <c r="BV128">
        <v>938.43071786310497</v>
      </c>
      <c r="BW128">
        <v>0.15668781302163501</v>
      </c>
      <c r="BX128">
        <v>0.17074457429060799</v>
      </c>
      <c r="BY128">
        <v>0</v>
      </c>
      <c r="BZ128">
        <v>8.1295660004761796</v>
      </c>
      <c r="CA128">
        <v>5.61254274044299</v>
      </c>
      <c r="CB128">
        <v>9.0606040405642805</v>
      </c>
      <c r="CC128">
        <v>4.0309663640906397</v>
      </c>
      <c r="CD128">
        <v>0.63439065105403303</v>
      </c>
      <c r="CE128">
        <v>3.42595990255316</v>
      </c>
      <c r="CF128">
        <v>4.4616795930785802</v>
      </c>
      <c r="CG128">
        <v>5.8603906927439002</v>
      </c>
      <c r="CH128">
        <v>3.4748175832982602</v>
      </c>
      <c r="CI128">
        <v>0.50083472477410795</v>
      </c>
      <c r="CJ128">
        <v>5.9945958566526896</v>
      </c>
      <c r="CK128">
        <v>3.3274956217784202</v>
      </c>
      <c r="CL128">
        <v>5.7270484698048501</v>
      </c>
      <c r="CM128">
        <v>3.2078661683366301</v>
      </c>
      <c r="CN128">
        <v>0.300500834771185</v>
      </c>
      <c r="CO128">
        <v>5.8611602227365402</v>
      </c>
      <c r="CP128">
        <v>4.8786589942961696</v>
      </c>
      <c r="CQ128">
        <v>5.3936929128453297</v>
      </c>
      <c r="CR128">
        <v>3.9419825591897601</v>
      </c>
      <c r="CS128">
        <v>0.23372287143686701</v>
      </c>
      <c r="CT128">
        <v>0.43405676105111002</v>
      </c>
      <c r="CU128">
        <v>0.43405676143980498</v>
      </c>
      <c r="CV128">
        <v>0.23372287143686701</v>
      </c>
      <c r="CW128">
        <v>0.76794657772266794</v>
      </c>
    </row>
    <row r="129" spans="1:101" hidden="1" x14ac:dyDescent="0.2">
      <c r="A129">
        <v>1617062575.8989999</v>
      </c>
      <c r="B129">
        <v>11067.685225339401</v>
      </c>
      <c r="C129">
        <v>6011.9756484029604</v>
      </c>
      <c r="D129">
        <v>3008.14527974362</v>
      </c>
      <c r="E129">
        <v>4920.4484783769303</v>
      </c>
      <c r="F129">
        <v>0</v>
      </c>
      <c r="G129">
        <v>0</v>
      </c>
      <c r="H129">
        <v>0</v>
      </c>
      <c r="I129">
        <v>0</v>
      </c>
      <c r="J129">
        <v>11067.685225339401</v>
      </c>
      <c r="K129">
        <v>6011.9756484029604</v>
      </c>
      <c r="L129">
        <v>3008.14527974362</v>
      </c>
      <c r="M129">
        <v>4920.4484783769303</v>
      </c>
      <c r="N129">
        <v>1094.09015025041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28.183609555191101</v>
      </c>
      <c r="AC129">
        <v>35.181116568311197</v>
      </c>
      <c r="AD129">
        <v>35.784515316613401</v>
      </c>
      <c r="AE129">
        <v>33.175399944282802</v>
      </c>
      <c r="AF129">
        <v>72.171030994407403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10757.3472995963</v>
      </c>
      <c r="AX129">
        <v>7215.3448419648003</v>
      </c>
      <c r="AY129">
        <v>10245.092802777401</v>
      </c>
      <c r="AZ129">
        <v>6258.6091831286703</v>
      </c>
      <c r="BA129">
        <v>104.707846410684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18089.768822764101</v>
      </c>
      <c r="BS129">
        <v>13142.957217913399</v>
      </c>
      <c r="BT129">
        <v>17059.6207771398</v>
      </c>
      <c r="BU129">
        <v>11644.5541911372</v>
      </c>
      <c r="BV129">
        <v>938.43071786310497</v>
      </c>
      <c r="BW129">
        <v>0.15668781302163501</v>
      </c>
      <c r="BX129">
        <v>0.17074457429060799</v>
      </c>
      <c r="BY129">
        <v>0</v>
      </c>
      <c r="BZ129">
        <v>8.1295660004761796</v>
      </c>
      <c r="CA129">
        <v>5.61254274044299</v>
      </c>
      <c r="CB129">
        <v>7.3975163573551503</v>
      </c>
      <c r="CC129">
        <v>4.0309663640906397</v>
      </c>
      <c r="CD129">
        <v>0.63439065105403303</v>
      </c>
      <c r="CE129">
        <v>3.42595990255316</v>
      </c>
      <c r="CF129">
        <v>4.4616795930785802</v>
      </c>
      <c r="CG129">
        <v>5.2610495393088001</v>
      </c>
      <c r="CH129">
        <v>3.4748175832982602</v>
      </c>
      <c r="CI129">
        <v>0.50083472477410795</v>
      </c>
      <c r="CJ129">
        <v>5.9945958566526896</v>
      </c>
      <c r="CK129">
        <v>3.3274956217784202</v>
      </c>
      <c r="CL129">
        <v>4.9272265990740598</v>
      </c>
      <c r="CM129">
        <v>3.2078661683366301</v>
      </c>
      <c r="CN129">
        <v>0.300500834771185</v>
      </c>
      <c r="CO129">
        <v>5.8611602227365402</v>
      </c>
      <c r="CP129">
        <v>4.8786589942961696</v>
      </c>
      <c r="CQ129">
        <v>5.5948724795435396</v>
      </c>
      <c r="CR129">
        <v>3.9419825591897601</v>
      </c>
      <c r="CS129">
        <v>0.23372287143686701</v>
      </c>
      <c r="CT129">
        <v>0.43405676105111002</v>
      </c>
      <c r="CU129">
        <v>0.43405676143980498</v>
      </c>
      <c r="CV129">
        <v>0.23372287143686701</v>
      </c>
      <c r="CW129">
        <v>0.76794657772266794</v>
      </c>
    </row>
    <row r="130" spans="1:101" hidden="1" x14ac:dyDescent="0.2">
      <c r="A130">
        <v>1617062580.8989999</v>
      </c>
      <c r="B130">
        <v>11067.685225339401</v>
      </c>
      <c r="C130">
        <v>6011.9756484029604</v>
      </c>
      <c r="D130">
        <v>3008.14527974362</v>
      </c>
      <c r="E130">
        <v>4920.4484783769303</v>
      </c>
      <c r="F130">
        <v>0</v>
      </c>
      <c r="G130">
        <v>0</v>
      </c>
      <c r="H130">
        <v>0</v>
      </c>
      <c r="I130">
        <v>0</v>
      </c>
      <c r="J130">
        <v>11067.685225339401</v>
      </c>
      <c r="K130">
        <v>6011.9756484029604</v>
      </c>
      <c r="L130">
        <v>3008.14527974362</v>
      </c>
      <c r="M130">
        <v>4920.4484783769303</v>
      </c>
      <c r="N130">
        <v>1094.09015025041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28.183609555191101</v>
      </c>
      <c r="AC130">
        <v>35.181116568311197</v>
      </c>
      <c r="AD130">
        <v>35.784515316613401</v>
      </c>
      <c r="AE130">
        <v>33.175399944282802</v>
      </c>
      <c r="AF130">
        <v>72.171030994407403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10757.3472995963</v>
      </c>
      <c r="AX130">
        <v>7215.3448419648003</v>
      </c>
      <c r="AY130">
        <v>10245.092802777401</v>
      </c>
      <c r="AZ130">
        <v>6258.6091831286703</v>
      </c>
      <c r="BA130">
        <v>104.707846410684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18089.768822764101</v>
      </c>
      <c r="BS130">
        <v>13142.957217913399</v>
      </c>
      <c r="BT130">
        <v>17059.6207771398</v>
      </c>
      <c r="BU130">
        <v>11644.5541911372</v>
      </c>
      <c r="BV130">
        <v>938.43071786310497</v>
      </c>
      <c r="BW130">
        <v>0.15668781302163501</v>
      </c>
      <c r="BX130">
        <v>0.17074457429060799</v>
      </c>
      <c r="BY130">
        <v>0</v>
      </c>
      <c r="BZ130">
        <v>8.1295660004761796</v>
      </c>
      <c r="CA130">
        <v>5.61254274044299</v>
      </c>
      <c r="CB130">
        <v>7.3975163573551503</v>
      </c>
      <c r="CC130">
        <v>4.0309663640906397</v>
      </c>
      <c r="CD130">
        <v>0.63439065105403303</v>
      </c>
      <c r="CE130">
        <v>3.42595990255316</v>
      </c>
      <c r="CF130">
        <v>4.4616795930785802</v>
      </c>
      <c r="CG130">
        <v>5.2610495393088001</v>
      </c>
      <c r="CH130">
        <v>3.4748175832982602</v>
      </c>
      <c r="CI130">
        <v>0.50083472477410795</v>
      </c>
      <c r="CJ130">
        <v>5.9945958566526896</v>
      </c>
      <c r="CK130">
        <v>3.3274956217784202</v>
      </c>
      <c r="CL130">
        <v>4.9272265990740598</v>
      </c>
      <c r="CM130">
        <v>3.2078661683366301</v>
      </c>
      <c r="CN130">
        <v>0.300500834771185</v>
      </c>
      <c r="CO130">
        <v>5.8611602227365402</v>
      </c>
      <c r="CP130">
        <v>4.8786589942961696</v>
      </c>
      <c r="CQ130">
        <v>5.5948724795435396</v>
      </c>
      <c r="CR130">
        <v>3.9419825591897601</v>
      </c>
      <c r="CS130">
        <v>0.23372287143686701</v>
      </c>
      <c r="CT130">
        <v>0.43405676105111002</v>
      </c>
      <c r="CU130">
        <v>0.43405676143980498</v>
      </c>
      <c r="CV130">
        <v>0.23372287143686701</v>
      </c>
      <c r="CW130">
        <v>0.76794657772266794</v>
      </c>
    </row>
    <row r="131" spans="1:101" hidden="1" x14ac:dyDescent="0.2">
      <c r="A131">
        <v>1617062585.8989999</v>
      </c>
      <c r="B131">
        <v>11067.685225339401</v>
      </c>
      <c r="C131">
        <v>5739.6805060655797</v>
      </c>
      <c r="D131">
        <v>3008.14527974362</v>
      </c>
      <c r="E131">
        <v>4920.4484783769303</v>
      </c>
      <c r="F131">
        <v>0</v>
      </c>
      <c r="G131">
        <v>0</v>
      </c>
      <c r="H131">
        <v>0</v>
      </c>
      <c r="I131">
        <v>0</v>
      </c>
      <c r="J131">
        <v>11067.685225339401</v>
      </c>
      <c r="K131">
        <v>5739.6805060655797</v>
      </c>
      <c r="L131">
        <v>3008.14527974362</v>
      </c>
      <c r="M131">
        <v>4920.4484783769303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28.183609555191101</v>
      </c>
      <c r="AC131">
        <v>35.182341121833801</v>
      </c>
      <c r="AD131">
        <v>35.784515316613401</v>
      </c>
      <c r="AE131">
        <v>33.175399944282802</v>
      </c>
      <c r="AF131">
        <v>72.171030994407403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10757.3472995963</v>
      </c>
      <c r="AX131">
        <v>7466.6292989550302</v>
      </c>
      <c r="AY131">
        <v>10245.092802777401</v>
      </c>
      <c r="AZ131">
        <v>6258.6091831286703</v>
      </c>
      <c r="BA131">
        <v>108.420069388844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18089.768822764101</v>
      </c>
      <c r="BS131">
        <v>14104.656283781</v>
      </c>
      <c r="BT131">
        <v>17059.6207771398</v>
      </c>
      <c r="BU131">
        <v>11644.5541911372</v>
      </c>
      <c r="BV131">
        <v>940.78596210301498</v>
      </c>
      <c r="BW131">
        <v>0.143551507872725</v>
      </c>
      <c r="BX131">
        <v>0.17054977315171699</v>
      </c>
      <c r="BY131">
        <v>0</v>
      </c>
      <c r="BZ131">
        <v>8.1295660004761796</v>
      </c>
      <c r="CA131">
        <v>5.7532930295934301</v>
      </c>
      <c r="CB131">
        <v>7.3975163573551503</v>
      </c>
      <c r="CC131">
        <v>4.0309663640906397</v>
      </c>
      <c r="CD131">
        <v>0.15345609823521</v>
      </c>
      <c r="CE131">
        <v>3.42595990255316</v>
      </c>
      <c r="CF131">
        <v>4.1384740627826897</v>
      </c>
      <c r="CG131">
        <v>5.2610495393088001</v>
      </c>
      <c r="CH131">
        <v>3.4748175832982602</v>
      </c>
      <c r="CI131">
        <v>5.3376034090760499E-2</v>
      </c>
      <c r="CJ131">
        <v>5.9945958566526896</v>
      </c>
      <c r="CK131">
        <v>4.5121511790225997</v>
      </c>
      <c r="CL131">
        <v>4.9272265990740598</v>
      </c>
      <c r="CM131">
        <v>3.2078661683366301</v>
      </c>
      <c r="CN131">
        <v>0.15345609804101901</v>
      </c>
      <c r="CO131">
        <v>5.8611602227365402</v>
      </c>
      <c r="CP131">
        <v>4.2185477305539303</v>
      </c>
      <c r="CQ131">
        <v>5.5948724795435396</v>
      </c>
      <c r="CR131">
        <v>3.9419825591897601</v>
      </c>
      <c r="CS131">
        <v>0.18681611961667899</v>
      </c>
      <c r="CT131">
        <v>8.6736055666420897E-2</v>
      </c>
      <c r="CU131">
        <v>5.3376034090760499E-2</v>
      </c>
      <c r="CV131">
        <v>0.52041633304314405</v>
      </c>
      <c r="CW131">
        <v>8.6736055472229595E-2</v>
      </c>
    </row>
    <row r="132" spans="1:101" hidden="1" x14ac:dyDescent="0.2">
      <c r="A132">
        <v>1617062590.8989999</v>
      </c>
      <c r="B132">
        <v>11067.685225339401</v>
      </c>
      <c r="C132">
        <v>5739.6805060655797</v>
      </c>
      <c r="D132">
        <v>8192</v>
      </c>
      <c r="E132">
        <v>4920.4484783769303</v>
      </c>
      <c r="F132">
        <v>0</v>
      </c>
      <c r="G132">
        <v>0</v>
      </c>
      <c r="H132">
        <v>0</v>
      </c>
      <c r="I132">
        <v>0</v>
      </c>
      <c r="J132">
        <v>11067.685225339401</v>
      </c>
      <c r="K132">
        <v>5739.6805060655797</v>
      </c>
      <c r="L132">
        <v>8192</v>
      </c>
      <c r="M132">
        <v>4920.4484783769303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28.183609555191101</v>
      </c>
      <c r="AC132">
        <v>35.182341121833801</v>
      </c>
      <c r="AD132">
        <v>35.784311224359598</v>
      </c>
      <c r="AE132">
        <v>33.175399944282802</v>
      </c>
      <c r="AF132">
        <v>72.171030994407403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10757.3472995963</v>
      </c>
      <c r="AX132">
        <v>7466.6292989550302</v>
      </c>
      <c r="AY132">
        <v>5846.8666666666604</v>
      </c>
      <c r="AZ132">
        <v>6258.6091831286703</v>
      </c>
      <c r="BA132">
        <v>108.420069388844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18089.768822764101</v>
      </c>
      <c r="BS132">
        <v>14104.656283781</v>
      </c>
      <c r="BT132">
        <v>10557.2</v>
      </c>
      <c r="BU132">
        <v>11644.5541911372</v>
      </c>
      <c r="BV132">
        <v>940.78596210301498</v>
      </c>
      <c r="BW132">
        <v>0.143551507872725</v>
      </c>
      <c r="BX132">
        <v>0.17054977315171699</v>
      </c>
      <c r="BY132">
        <v>0</v>
      </c>
      <c r="BZ132">
        <v>8.1295660004761796</v>
      </c>
      <c r="CA132">
        <v>5.7532930295934301</v>
      </c>
      <c r="CB132">
        <v>6.79999999973613</v>
      </c>
      <c r="CC132">
        <v>4.0309663640906397</v>
      </c>
      <c r="CD132">
        <v>0.15345609823521</v>
      </c>
      <c r="CE132">
        <v>3.42595990255316</v>
      </c>
      <c r="CF132">
        <v>4.1384740627826897</v>
      </c>
      <c r="CG132">
        <v>3.5999999998602998</v>
      </c>
      <c r="CH132">
        <v>3.4748175832982602</v>
      </c>
      <c r="CI132">
        <v>5.3376034090760499E-2</v>
      </c>
      <c r="CJ132">
        <v>5.9945958566526896</v>
      </c>
      <c r="CK132">
        <v>4.5121511790225997</v>
      </c>
      <c r="CL132">
        <v>6.3333333334109296</v>
      </c>
      <c r="CM132">
        <v>3.2078661683366301</v>
      </c>
      <c r="CN132">
        <v>0.15345609804101901</v>
      </c>
      <c r="CO132">
        <v>5.8611602227365402</v>
      </c>
      <c r="CP132">
        <v>4.2185477305539303</v>
      </c>
      <c r="CQ132">
        <v>1.73333333339542</v>
      </c>
      <c r="CR132">
        <v>3.9419825591897601</v>
      </c>
      <c r="CS132">
        <v>0.18681611961667899</v>
      </c>
      <c r="CT132">
        <v>8.6736055666420897E-2</v>
      </c>
      <c r="CU132">
        <v>5.3376034090760499E-2</v>
      </c>
      <c r="CV132">
        <v>0.52041633304314405</v>
      </c>
      <c r="CW132">
        <v>8.6736055472229595E-2</v>
      </c>
    </row>
    <row r="133" spans="1:101" hidden="1" x14ac:dyDescent="0.2">
      <c r="A133">
        <v>1617062595.8989999</v>
      </c>
      <c r="B133">
        <v>11067.685225339401</v>
      </c>
      <c r="C133">
        <v>5739.6805060655797</v>
      </c>
      <c r="D133">
        <v>8192</v>
      </c>
      <c r="E133">
        <v>7831.3917296576201</v>
      </c>
      <c r="F133">
        <v>0</v>
      </c>
      <c r="G133">
        <v>0</v>
      </c>
      <c r="H133">
        <v>0</v>
      </c>
      <c r="I133">
        <v>0</v>
      </c>
      <c r="J133">
        <v>11067.685225339401</v>
      </c>
      <c r="K133">
        <v>5739.6805060655797</v>
      </c>
      <c r="L133">
        <v>8192</v>
      </c>
      <c r="M133">
        <v>7831.3917296576201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28.183609555191101</v>
      </c>
      <c r="AC133">
        <v>35.182341121833801</v>
      </c>
      <c r="AD133">
        <v>35.784311224359598</v>
      </c>
      <c r="AE133">
        <v>33.175399944282802</v>
      </c>
      <c r="AF133">
        <v>72.171030994407403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10757.3472995963</v>
      </c>
      <c r="AX133">
        <v>7466.6292989550302</v>
      </c>
      <c r="AY133">
        <v>5846.8666666666604</v>
      </c>
      <c r="AZ133">
        <v>7696.8430413517099</v>
      </c>
      <c r="BA133">
        <v>108.420069388844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18089.768822764101</v>
      </c>
      <c r="BS133">
        <v>14104.656283781</v>
      </c>
      <c r="BT133">
        <v>10557.2</v>
      </c>
      <c r="BU133">
        <v>14192.552245442401</v>
      </c>
      <c r="BV133">
        <v>940.78596210301498</v>
      </c>
      <c r="BW133">
        <v>0.143551507872725</v>
      </c>
      <c r="BX133">
        <v>0.17054977315171699</v>
      </c>
      <c r="BY133">
        <v>0</v>
      </c>
      <c r="BZ133">
        <v>8.1295660004761796</v>
      </c>
      <c r="CA133">
        <v>5.7532930295934301</v>
      </c>
      <c r="CB133">
        <v>6.79999999973613</v>
      </c>
      <c r="CC133">
        <v>5.6024899956363896</v>
      </c>
      <c r="CD133">
        <v>0.15345609823521</v>
      </c>
      <c r="CE133">
        <v>3.42595990255316</v>
      </c>
      <c r="CF133">
        <v>4.1384740627826897</v>
      </c>
      <c r="CG133">
        <v>3.5999999998602998</v>
      </c>
      <c r="CH133">
        <v>4.2685638061412297</v>
      </c>
      <c r="CI133">
        <v>5.3376034090760499E-2</v>
      </c>
      <c r="CJ133">
        <v>5.9945958566526896</v>
      </c>
      <c r="CK133">
        <v>4.5121511790225997</v>
      </c>
      <c r="CL133">
        <v>6.3333333334109296</v>
      </c>
      <c r="CM133">
        <v>4.2463317029635697</v>
      </c>
      <c r="CN133">
        <v>0.15345609804101901</v>
      </c>
      <c r="CO133">
        <v>5.8611602227365402</v>
      </c>
      <c r="CP133">
        <v>4.2185477305539303</v>
      </c>
      <c r="CQ133">
        <v>1.73333333339542</v>
      </c>
      <c r="CR133">
        <v>4.49088483765905</v>
      </c>
      <c r="CS133">
        <v>0.18681611961667899</v>
      </c>
      <c r="CT133">
        <v>8.6736055666420897E-2</v>
      </c>
      <c r="CU133">
        <v>5.3376034090760499E-2</v>
      </c>
      <c r="CV133">
        <v>0.52041633304314405</v>
      </c>
      <c r="CW133">
        <v>8.6736055472229595E-2</v>
      </c>
    </row>
    <row r="134" spans="1:101" hidden="1" x14ac:dyDescent="0.2">
      <c r="A134">
        <v>1617062600.8989999</v>
      </c>
      <c r="B134">
        <v>11067.685225339401</v>
      </c>
      <c r="C134">
        <v>5739.6805060655797</v>
      </c>
      <c r="D134">
        <v>8192</v>
      </c>
      <c r="E134">
        <v>7831.3917296576201</v>
      </c>
      <c r="F134">
        <v>0</v>
      </c>
      <c r="G134">
        <v>0</v>
      </c>
      <c r="H134">
        <v>0</v>
      </c>
      <c r="I134">
        <v>0</v>
      </c>
      <c r="J134">
        <v>11067.685225339401</v>
      </c>
      <c r="K134">
        <v>5739.6805060655797</v>
      </c>
      <c r="L134">
        <v>8192</v>
      </c>
      <c r="M134">
        <v>7831.3917296576201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28.183609555191101</v>
      </c>
      <c r="AC134">
        <v>35.182341121833801</v>
      </c>
      <c r="AD134">
        <v>35.784311224359598</v>
      </c>
      <c r="AE134">
        <v>33.175399944282802</v>
      </c>
      <c r="AF134">
        <v>72.171030994407403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10757.3472995963</v>
      </c>
      <c r="AX134">
        <v>7466.6292989550302</v>
      </c>
      <c r="AY134">
        <v>5846.8666666666604</v>
      </c>
      <c r="AZ134">
        <v>7696.8430413517099</v>
      </c>
      <c r="BA134">
        <v>108.420069388844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18089.768822764101</v>
      </c>
      <c r="BS134">
        <v>14104.656283781</v>
      </c>
      <c r="BT134">
        <v>10557.2</v>
      </c>
      <c r="BU134">
        <v>14192.552245442401</v>
      </c>
      <c r="BV134">
        <v>940.78596210301498</v>
      </c>
      <c r="BW134">
        <v>0.143551507872725</v>
      </c>
      <c r="BX134">
        <v>0.17054977315171699</v>
      </c>
      <c r="BY134">
        <v>0</v>
      </c>
      <c r="BZ134">
        <v>8.1295660004761796</v>
      </c>
      <c r="CA134">
        <v>5.7532930295934301</v>
      </c>
      <c r="CB134">
        <v>6.79999999973613</v>
      </c>
      <c r="CC134">
        <v>5.6024899956363896</v>
      </c>
      <c r="CD134">
        <v>0.15345609823521</v>
      </c>
      <c r="CE134">
        <v>3.42595990255316</v>
      </c>
      <c r="CF134">
        <v>4.1384740627826897</v>
      </c>
      <c r="CG134">
        <v>3.5999999998602998</v>
      </c>
      <c r="CH134">
        <v>4.2685638061412297</v>
      </c>
      <c r="CI134">
        <v>5.3376034090760499E-2</v>
      </c>
      <c r="CJ134">
        <v>5.9945958566526896</v>
      </c>
      <c r="CK134">
        <v>4.5121511790225997</v>
      </c>
      <c r="CL134">
        <v>6.3333333334109296</v>
      </c>
      <c r="CM134">
        <v>4.2463317029635697</v>
      </c>
      <c r="CN134">
        <v>0.15345609804101901</v>
      </c>
      <c r="CO134">
        <v>5.8611602227365402</v>
      </c>
      <c r="CP134">
        <v>4.2185477305539303</v>
      </c>
      <c r="CQ134">
        <v>1.73333333339542</v>
      </c>
      <c r="CR134">
        <v>4.49088483765905</v>
      </c>
      <c r="CS134">
        <v>0.18681611961667899</v>
      </c>
      <c r="CT134">
        <v>8.6736055666420897E-2</v>
      </c>
      <c r="CU134">
        <v>5.3376034090760499E-2</v>
      </c>
      <c r="CV134">
        <v>0.52041633304314405</v>
      </c>
      <c r="CW134">
        <v>8.6736055472229595E-2</v>
      </c>
    </row>
    <row r="135" spans="1:101" hidden="1" x14ac:dyDescent="0.2">
      <c r="A135">
        <v>1617062605.8989999</v>
      </c>
      <c r="B135">
        <v>11067.685225339401</v>
      </c>
      <c r="C135">
        <v>5739.6805060655797</v>
      </c>
      <c r="D135">
        <v>8192</v>
      </c>
      <c r="E135">
        <v>7831.3917296576201</v>
      </c>
      <c r="F135">
        <v>0</v>
      </c>
      <c r="G135">
        <v>0</v>
      </c>
      <c r="H135">
        <v>0</v>
      </c>
      <c r="I135">
        <v>0</v>
      </c>
      <c r="J135">
        <v>11067.685225339401</v>
      </c>
      <c r="K135">
        <v>5739.6805060655797</v>
      </c>
      <c r="L135">
        <v>8192</v>
      </c>
      <c r="M135">
        <v>7831.3917296576201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28.183609555191101</v>
      </c>
      <c r="AC135">
        <v>35.182341121833801</v>
      </c>
      <c r="AD135">
        <v>35.784311224359598</v>
      </c>
      <c r="AE135">
        <v>33.175399944282802</v>
      </c>
      <c r="AF135">
        <v>72.171030994407403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10757.3472995963</v>
      </c>
      <c r="AX135">
        <v>7466.6292989550302</v>
      </c>
      <c r="AY135">
        <v>5846.8666666666604</v>
      </c>
      <c r="AZ135">
        <v>7696.8430413517099</v>
      </c>
      <c r="BA135">
        <v>108.420069388844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18089.768822764101</v>
      </c>
      <c r="BS135">
        <v>14104.656283781</v>
      </c>
      <c r="BT135">
        <v>10557.2</v>
      </c>
      <c r="BU135">
        <v>14192.552245442401</v>
      </c>
      <c r="BV135">
        <v>940.78596210301498</v>
      </c>
      <c r="BW135">
        <v>0.143551507872725</v>
      </c>
      <c r="BX135">
        <v>0.17054977315171699</v>
      </c>
      <c r="BY135">
        <v>0</v>
      </c>
      <c r="BZ135">
        <v>8.1295660004761796</v>
      </c>
      <c r="CA135">
        <v>5.7532930295934301</v>
      </c>
      <c r="CB135">
        <v>6.79999999973613</v>
      </c>
      <c r="CC135">
        <v>5.6024899956363896</v>
      </c>
      <c r="CD135">
        <v>0.15345609823521</v>
      </c>
      <c r="CE135">
        <v>3.42595990255316</v>
      </c>
      <c r="CF135">
        <v>4.1384740627826897</v>
      </c>
      <c r="CG135">
        <v>3.5999999998602998</v>
      </c>
      <c r="CH135">
        <v>4.2685638061412297</v>
      </c>
      <c r="CI135">
        <v>5.3376034090760499E-2</v>
      </c>
      <c r="CJ135">
        <v>5.9945958566526896</v>
      </c>
      <c r="CK135">
        <v>4.5121511790225997</v>
      </c>
      <c r="CL135">
        <v>6.3333333334109296</v>
      </c>
      <c r="CM135">
        <v>4.2463317029635697</v>
      </c>
      <c r="CN135">
        <v>0.15345609804101901</v>
      </c>
      <c r="CO135">
        <v>5.8611602227365402</v>
      </c>
      <c r="CP135">
        <v>4.2185477305539303</v>
      </c>
      <c r="CQ135">
        <v>1.73333333339542</v>
      </c>
      <c r="CR135">
        <v>4.49088483765905</v>
      </c>
      <c r="CS135">
        <v>0.18681611961667899</v>
      </c>
      <c r="CT135">
        <v>8.6736055666420897E-2</v>
      </c>
      <c r="CU135">
        <v>5.3376034090760499E-2</v>
      </c>
      <c r="CV135">
        <v>0.52041633304314405</v>
      </c>
      <c r="CW135">
        <v>8.6736055472229595E-2</v>
      </c>
    </row>
    <row r="136" spans="1:101" hidden="1" x14ac:dyDescent="0.2">
      <c r="A136">
        <v>1617062610.8989999</v>
      </c>
      <c r="B136">
        <v>7434.2528459515997</v>
      </c>
      <c r="C136">
        <v>5739.6805060655797</v>
      </c>
      <c r="D136">
        <v>8192</v>
      </c>
      <c r="E136">
        <v>7831.3917296576201</v>
      </c>
      <c r="F136">
        <v>0</v>
      </c>
      <c r="G136">
        <v>0</v>
      </c>
      <c r="H136">
        <v>0</v>
      </c>
      <c r="I136">
        <v>0</v>
      </c>
      <c r="J136">
        <v>7434.2528459515997</v>
      </c>
      <c r="K136">
        <v>5739.6805060655797</v>
      </c>
      <c r="L136">
        <v>8192</v>
      </c>
      <c r="M136">
        <v>7831.3917296576201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28.1852422932213</v>
      </c>
      <c r="AC136">
        <v>35.182341121833801</v>
      </c>
      <c r="AD136">
        <v>35.784311224359598</v>
      </c>
      <c r="AE136">
        <v>33.175399944282802</v>
      </c>
      <c r="AF136">
        <v>72.171030994407403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9367.3646421374306</v>
      </c>
      <c r="AX136">
        <v>7466.6292989550302</v>
      </c>
      <c r="AY136">
        <v>5846.8666666666604</v>
      </c>
      <c r="AZ136">
        <v>7696.8430413517099</v>
      </c>
      <c r="BA136">
        <v>108.420069388844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16523.655096021601</v>
      </c>
      <c r="BS136">
        <v>14104.656283781</v>
      </c>
      <c r="BT136">
        <v>10557.2</v>
      </c>
      <c r="BU136">
        <v>14192.552245442401</v>
      </c>
      <c r="BV136">
        <v>940.78596210301498</v>
      </c>
      <c r="BW136">
        <v>0.143551507872725</v>
      </c>
      <c r="BX136">
        <v>0.17054977315171699</v>
      </c>
      <c r="BY136">
        <v>0</v>
      </c>
      <c r="BZ136">
        <v>6.8743243784685397</v>
      </c>
      <c r="CA136">
        <v>5.7532930295934301</v>
      </c>
      <c r="CB136">
        <v>6.79999999973613</v>
      </c>
      <c r="CC136">
        <v>5.6024899956363896</v>
      </c>
      <c r="CD136">
        <v>0.15345609823521</v>
      </c>
      <c r="CE136">
        <v>4.9659019631891397</v>
      </c>
      <c r="CF136">
        <v>4.1384740627826897</v>
      </c>
      <c r="CG136">
        <v>3.5999999998602998</v>
      </c>
      <c r="CH136">
        <v>4.2685638061412297</v>
      </c>
      <c r="CI136">
        <v>5.3376034090760499E-2</v>
      </c>
      <c r="CJ136">
        <v>5.57980008274279</v>
      </c>
      <c r="CK136">
        <v>4.5121511790225997</v>
      </c>
      <c r="CL136">
        <v>6.3333333334109296</v>
      </c>
      <c r="CM136">
        <v>4.2463317029635697</v>
      </c>
      <c r="CN136">
        <v>0.15345609804101901</v>
      </c>
      <c r="CO136">
        <v>5.2061229665028703</v>
      </c>
      <c r="CP136">
        <v>4.2185477305539303</v>
      </c>
      <c r="CQ136">
        <v>1.73333333339542</v>
      </c>
      <c r="CR136">
        <v>4.49088483765905</v>
      </c>
      <c r="CS136">
        <v>0.18681611961667899</v>
      </c>
      <c r="CT136">
        <v>8.6736055666420897E-2</v>
      </c>
      <c r="CU136">
        <v>5.3376034090760499E-2</v>
      </c>
      <c r="CV136">
        <v>0.52041633304314405</v>
      </c>
      <c r="CW136">
        <v>8.6736055472229595E-2</v>
      </c>
    </row>
    <row r="137" spans="1:101" hidden="1" x14ac:dyDescent="0.2">
      <c r="A137">
        <v>1617062615.8989999</v>
      </c>
      <c r="B137">
        <v>7434.2528459515997</v>
      </c>
      <c r="C137">
        <v>8334.3673905066807</v>
      </c>
      <c r="D137">
        <v>8192</v>
      </c>
      <c r="E137">
        <v>7831.3917296576201</v>
      </c>
      <c r="F137">
        <v>0</v>
      </c>
      <c r="G137">
        <v>0</v>
      </c>
      <c r="H137">
        <v>0</v>
      </c>
      <c r="I137">
        <v>0</v>
      </c>
      <c r="J137">
        <v>7434.2528459515997</v>
      </c>
      <c r="K137">
        <v>8334.3673905066807</v>
      </c>
      <c r="L137">
        <v>8192</v>
      </c>
      <c r="M137">
        <v>7831.3917296576201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28.1852422932213</v>
      </c>
      <c r="AC137">
        <v>35.180300199295999</v>
      </c>
      <c r="AD137">
        <v>35.784311224359598</v>
      </c>
      <c r="AE137">
        <v>33.175399944282802</v>
      </c>
      <c r="AF137">
        <v>72.171030994407403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9367.3646421374306</v>
      </c>
      <c r="AX137">
        <v>5989.1924347042896</v>
      </c>
      <c r="AY137">
        <v>5846.8666666666604</v>
      </c>
      <c r="AZ137">
        <v>7696.8430413517099</v>
      </c>
      <c r="BA137">
        <v>108.420069388844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16523.655096021601</v>
      </c>
      <c r="BS137">
        <v>12016.4448447246</v>
      </c>
      <c r="BT137">
        <v>10557.2</v>
      </c>
      <c r="BU137">
        <v>14192.552245442401</v>
      </c>
      <c r="BV137">
        <v>940.78596210301498</v>
      </c>
      <c r="BW137">
        <v>0.143551507872725</v>
      </c>
      <c r="BX137">
        <v>0.17054977315171699</v>
      </c>
      <c r="BY137">
        <v>0</v>
      </c>
      <c r="BZ137">
        <v>6.8743243784685397</v>
      </c>
      <c r="CA137">
        <v>4.8667400513071604</v>
      </c>
      <c r="CB137">
        <v>6.79999999973613</v>
      </c>
      <c r="CC137">
        <v>5.6024899956363896</v>
      </c>
      <c r="CD137">
        <v>0.15345609823521</v>
      </c>
      <c r="CE137">
        <v>4.9659019631891397</v>
      </c>
      <c r="CF137">
        <v>3.49911604792349</v>
      </c>
      <c r="CG137">
        <v>3.5999999998602998</v>
      </c>
      <c r="CH137">
        <v>4.2685638061412297</v>
      </c>
      <c r="CI137">
        <v>5.3376034090760499E-2</v>
      </c>
      <c r="CJ137">
        <v>5.57980008274279</v>
      </c>
      <c r="CK137">
        <v>4.2329630742761699</v>
      </c>
      <c r="CL137">
        <v>6.3333333334109296</v>
      </c>
      <c r="CM137">
        <v>4.2463317029635697</v>
      </c>
      <c r="CN137">
        <v>0.15345609804101901</v>
      </c>
      <c r="CO137">
        <v>5.2061229665028703</v>
      </c>
      <c r="CP137">
        <v>4.3663898062520303</v>
      </c>
      <c r="CQ137">
        <v>1.73333333339542</v>
      </c>
      <c r="CR137">
        <v>4.49088483765905</v>
      </c>
      <c r="CS137">
        <v>0.18681611961667899</v>
      </c>
      <c r="CT137">
        <v>8.6736055666420897E-2</v>
      </c>
      <c r="CU137">
        <v>5.3376034090760499E-2</v>
      </c>
      <c r="CV137">
        <v>0.52041633304314405</v>
      </c>
      <c r="CW137">
        <v>8.6736055472229595E-2</v>
      </c>
    </row>
    <row r="138" spans="1:101" hidden="1" x14ac:dyDescent="0.2">
      <c r="A138">
        <v>1617062620.8989999</v>
      </c>
      <c r="B138">
        <v>7434.2528459515997</v>
      </c>
      <c r="C138">
        <v>8334.3673905066807</v>
      </c>
      <c r="D138">
        <v>4645.8500133440002</v>
      </c>
      <c r="E138">
        <v>7831.3917296576201</v>
      </c>
      <c r="F138">
        <v>0</v>
      </c>
      <c r="G138">
        <v>0</v>
      </c>
      <c r="H138">
        <v>0</v>
      </c>
      <c r="I138">
        <v>0</v>
      </c>
      <c r="J138">
        <v>7434.2528459515997</v>
      </c>
      <c r="K138">
        <v>8334.3673905066807</v>
      </c>
      <c r="L138">
        <v>4645.8500133440002</v>
      </c>
      <c r="M138">
        <v>7831.3917296576201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28.1852422932213</v>
      </c>
      <c r="AC138">
        <v>35.180300199295999</v>
      </c>
      <c r="AD138">
        <v>35.782066209568001</v>
      </c>
      <c r="AE138">
        <v>33.175399944282802</v>
      </c>
      <c r="AF138">
        <v>72.171030994407403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9367.3646421374306</v>
      </c>
      <c r="AX138">
        <v>5989.1924347042896</v>
      </c>
      <c r="AY138">
        <v>7832.6661329063199</v>
      </c>
      <c r="AZ138">
        <v>7696.8430413517099</v>
      </c>
      <c r="BA138">
        <v>108.420069388844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16523.655096021601</v>
      </c>
      <c r="BS138">
        <v>12016.4448447246</v>
      </c>
      <c r="BT138">
        <v>14283.159861222301</v>
      </c>
      <c r="BU138">
        <v>14192.552245442401</v>
      </c>
      <c r="BV138">
        <v>940.78596210301498</v>
      </c>
      <c r="BW138">
        <v>0.143551507872725</v>
      </c>
      <c r="BX138">
        <v>0.17054977315171699</v>
      </c>
      <c r="BY138">
        <v>0</v>
      </c>
      <c r="BZ138">
        <v>6.8743243784685397</v>
      </c>
      <c r="CA138">
        <v>4.8667400513071604</v>
      </c>
      <c r="CB138">
        <v>5.2908993863231704</v>
      </c>
      <c r="CC138">
        <v>5.6024899956363896</v>
      </c>
      <c r="CD138">
        <v>0.15345609823521</v>
      </c>
      <c r="CE138">
        <v>4.9659019631891397</v>
      </c>
      <c r="CF138">
        <v>3.49911604792349</v>
      </c>
      <c r="CG138">
        <v>4.7571390446078103</v>
      </c>
      <c r="CH138">
        <v>4.2685638061412297</v>
      </c>
      <c r="CI138">
        <v>5.3376034090760499E-2</v>
      </c>
      <c r="CJ138">
        <v>5.57980008274279</v>
      </c>
      <c r="CK138">
        <v>4.2329630742761699</v>
      </c>
      <c r="CL138">
        <v>4.0899386175607102</v>
      </c>
      <c r="CM138">
        <v>4.2463317029635697</v>
      </c>
      <c r="CN138">
        <v>0.15345609804101901</v>
      </c>
      <c r="CO138">
        <v>5.2061229665028703</v>
      </c>
      <c r="CP138">
        <v>4.3663898062520303</v>
      </c>
      <c r="CQ138">
        <v>4.5569789165131098</v>
      </c>
      <c r="CR138">
        <v>4.49088483765905</v>
      </c>
      <c r="CS138">
        <v>0.18681611961667899</v>
      </c>
      <c r="CT138">
        <v>8.6736055666420897E-2</v>
      </c>
      <c r="CU138">
        <v>5.3376034090760499E-2</v>
      </c>
      <c r="CV138">
        <v>0.52041633304314405</v>
      </c>
      <c r="CW138">
        <v>8.6736055472229595E-2</v>
      </c>
    </row>
    <row r="139" spans="1:101" hidden="1" x14ac:dyDescent="0.2">
      <c r="A139">
        <v>1617062625.8989999</v>
      </c>
      <c r="B139">
        <v>7434.2528459515997</v>
      </c>
      <c r="C139">
        <v>8334.3673905066807</v>
      </c>
      <c r="D139">
        <v>4645.8500133440002</v>
      </c>
      <c r="E139">
        <v>7241.8187276912204</v>
      </c>
      <c r="F139">
        <v>0</v>
      </c>
      <c r="G139">
        <v>0</v>
      </c>
      <c r="H139">
        <v>0</v>
      </c>
      <c r="I139">
        <v>0</v>
      </c>
      <c r="J139">
        <v>7434.2528459515997</v>
      </c>
      <c r="K139">
        <v>8334.3673905066807</v>
      </c>
      <c r="L139">
        <v>4645.8500133440002</v>
      </c>
      <c r="M139">
        <v>7241.8187276912204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28.1852422932213</v>
      </c>
      <c r="AC139">
        <v>35.180300199295999</v>
      </c>
      <c r="AD139">
        <v>35.782066209568001</v>
      </c>
      <c r="AE139">
        <v>33.174175390760098</v>
      </c>
      <c r="AF139">
        <v>72.171030994407403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9367.3646421374306</v>
      </c>
      <c r="AX139">
        <v>5989.1924347042896</v>
      </c>
      <c r="AY139">
        <v>7832.6661329063199</v>
      </c>
      <c r="AZ139">
        <v>7487.4737298595501</v>
      </c>
      <c r="BA139">
        <v>108.420069388844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16523.655096021601</v>
      </c>
      <c r="BS139">
        <v>12016.4448447246</v>
      </c>
      <c r="BT139">
        <v>14283.159861222301</v>
      </c>
      <c r="BU139">
        <v>13720.8192947926</v>
      </c>
      <c r="BV139">
        <v>940.78596210301498</v>
      </c>
      <c r="BW139">
        <v>0.143551507872725</v>
      </c>
      <c r="BX139">
        <v>0.17054977315171699</v>
      </c>
      <c r="BY139">
        <v>0</v>
      </c>
      <c r="BZ139">
        <v>6.8743243784685397</v>
      </c>
      <c r="CA139">
        <v>4.8667400513071604</v>
      </c>
      <c r="CB139">
        <v>5.2908993863231704</v>
      </c>
      <c r="CC139">
        <v>5.3274176868777499</v>
      </c>
      <c r="CD139">
        <v>0.15345609823521</v>
      </c>
      <c r="CE139">
        <v>4.9659019631891397</v>
      </c>
      <c r="CF139">
        <v>3.49911604792349</v>
      </c>
      <c r="CG139">
        <v>4.7571390446078103</v>
      </c>
      <c r="CH139">
        <v>3.8262668044957802</v>
      </c>
      <c r="CI139">
        <v>5.3376034090760499E-2</v>
      </c>
      <c r="CJ139">
        <v>5.57980008274279</v>
      </c>
      <c r="CK139">
        <v>4.2329630742761699</v>
      </c>
      <c r="CL139">
        <v>4.0899386175607102</v>
      </c>
      <c r="CM139">
        <v>4.4600860661314901</v>
      </c>
      <c r="CN139">
        <v>0.15345609804101901</v>
      </c>
      <c r="CO139">
        <v>5.2061229665028703</v>
      </c>
      <c r="CP139">
        <v>4.3663898062520303</v>
      </c>
      <c r="CQ139">
        <v>4.5569789165131098</v>
      </c>
      <c r="CR139">
        <v>4.2932915234935702</v>
      </c>
      <c r="CS139">
        <v>0.18681611961667899</v>
      </c>
      <c r="CT139">
        <v>8.6736055666420897E-2</v>
      </c>
      <c r="CU139">
        <v>5.3376034090760499E-2</v>
      </c>
      <c r="CV139">
        <v>0.52041633304314405</v>
      </c>
      <c r="CW139">
        <v>8.6736055472229595E-2</v>
      </c>
    </row>
    <row r="140" spans="1:101" hidden="1" x14ac:dyDescent="0.2">
      <c r="A140">
        <v>1617062630.8989999</v>
      </c>
      <c r="B140">
        <v>7434.2528459515997</v>
      </c>
      <c r="C140">
        <v>8334.3673905066807</v>
      </c>
      <c r="D140">
        <v>4645.8500133440002</v>
      </c>
      <c r="E140">
        <v>7241.8187276912204</v>
      </c>
      <c r="F140">
        <v>0</v>
      </c>
      <c r="G140">
        <v>0</v>
      </c>
      <c r="H140">
        <v>0</v>
      </c>
      <c r="I140">
        <v>0</v>
      </c>
      <c r="J140">
        <v>7434.2528459515997</v>
      </c>
      <c r="K140">
        <v>8334.3673905066807</v>
      </c>
      <c r="L140">
        <v>4645.8500133440002</v>
      </c>
      <c r="M140">
        <v>7241.8187276912204</v>
      </c>
      <c r="N140">
        <v>3096.06278206353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28.1852422932213</v>
      </c>
      <c r="AC140">
        <v>35.180300199295999</v>
      </c>
      <c r="AD140">
        <v>35.782066209568001</v>
      </c>
      <c r="AE140">
        <v>33.174175390760098</v>
      </c>
      <c r="AF140">
        <v>72.170785740860694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9367.3646421374306</v>
      </c>
      <c r="AX140">
        <v>5989.1924347042896</v>
      </c>
      <c r="AY140">
        <v>7832.6661329063199</v>
      </c>
      <c r="AZ140">
        <v>7487.4737298595501</v>
      </c>
      <c r="BA140">
        <v>111.647139903514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16523.655096021601</v>
      </c>
      <c r="BS140">
        <v>12016.4448447246</v>
      </c>
      <c r="BT140">
        <v>14283.159861222301</v>
      </c>
      <c r="BU140">
        <v>13720.8192947926</v>
      </c>
      <c r="BV140">
        <v>936.97338876414403</v>
      </c>
      <c r="BW140">
        <v>0.15538338409571301</v>
      </c>
      <c r="BX140">
        <v>0.41318334407875101</v>
      </c>
      <c r="BY140">
        <v>0</v>
      </c>
      <c r="BZ140">
        <v>6.8743243784685397</v>
      </c>
      <c r="CA140">
        <v>4.8667400513071604</v>
      </c>
      <c r="CB140">
        <v>5.2908993863231704</v>
      </c>
      <c r="CC140">
        <v>5.3274176868777499</v>
      </c>
      <c r="CD140">
        <v>0.55801338346996898</v>
      </c>
      <c r="CE140">
        <v>4.9659019631891397</v>
      </c>
      <c r="CF140">
        <v>3.49911604792349</v>
      </c>
      <c r="CG140">
        <v>4.7571390446078103</v>
      </c>
      <c r="CH140">
        <v>3.8262668044957802</v>
      </c>
      <c r="CI140">
        <v>0.31346568545473003</v>
      </c>
      <c r="CJ140">
        <v>5.57980008274279</v>
      </c>
      <c r="CK140">
        <v>4.2329630742761699</v>
      </c>
      <c r="CL140">
        <v>4.0899386175607102</v>
      </c>
      <c r="CM140">
        <v>4.4600860661314901</v>
      </c>
      <c r="CN140">
        <v>0.357928903428614</v>
      </c>
      <c r="CO140">
        <v>5.2061229665028703</v>
      </c>
      <c r="CP140">
        <v>4.3663898062520303</v>
      </c>
      <c r="CQ140">
        <v>4.5569789165131098</v>
      </c>
      <c r="CR140">
        <v>4.2932915234935702</v>
      </c>
      <c r="CS140">
        <v>0.53578177454772902</v>
      </c>
      <c r="CT140">
        <v>0.20230764097291801</v>
      </c>
      <c r="CU140">
        <v>0.29123407666189299</v>
      </c>
      <c r="CV140">
        <v>0.402392121143691</v>
      </c>
      <c r="CW140">
        <v>0.46908694778100801</v>
      </c>
    </row>
    <row r="141" spans="1:101" hidden="1" x14ac:dyDescent="0.2">
      <c r="A141">
        <v>1617062635.8989999</v>
      </c>
      <c r="B141">
        <v>7434.2528459515997</v>
      </c>
      <c r="C141">
        <v>8334.3673905066807</v>
      </c>
      <c r="D141">
        <v>4645.8500133440002</v>
      </c>
      <c r="E141">
        <v>7241.8187276912204</v>
      </c>
      <c r="F141">
        <v>0</v>
      </c>
      <c r="G141">
        <v>0</v>
      </c>
      <c r="H141">
        <v>0</v>
      </c>
      <c r="I141">
        <v>0</v>
      </c>
      <c r="J141">
        <v>7434.2528459515997</v>
      </c>
      <c r="K141">
        <v>8334.3673905066807</v>
      </c>
      <c r="L141">
        <v>4645.8500133440002</v>
      </c>
      <c r="M141">
        <v>7241.8187276912204</v>
      </c>
      <c r="N141">
        <v>3096.06278206353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28.1852422932213</v>
      </c>
      <c r="AC141">
        <v>35.180300199295999</v>
      </c>
      <c r="AD141">
        <v>35.782066209568001</v>
      </c>
      <c r="AE141">
        <v>33.174175390760098</v>
      </c>
      <c r="AF141">
        <v>72.170785740860694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9367.3646421374306</v>
      </c>
      <c r="AX141">
        <v>5989.1924347042896</v>
      </c>
      <c r="AY141">
        <v>7832.6661329063199</v>
      </c>
      <c r="AZ141">
        <v>7487.4737298595501</v>
      </c>
      <c r="BA141">
        <v>111.647139903514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16523.655096021601</v>
      </c>
      <c r="BS141">
        <v>12016.4448447246</v>
      </c>
      <c r="BT141">
        <v>14283.159861222301</v>
      </c>
      <c r="BU141">
        <v>13720.8192947926</v>
      </c>
      <c r="BV141">
        <v>936.97338876414403</v>
      </c>
      <c r="BW141">
        <v>0.15538338409571301</v>
      </c>
      <c r="BX141">
        <v>0.41318334407875101</v>
      </c>
      <c r="BY141">
        <v>0</v>
      </c>
      <c r="BZ141">
        <v>6.8743243784685397</v>
      </c>
      <c r="CA141">
        <v>4.8667400513071604</v>
      </c>
      <c r="CB141">
        <v>5.2908993863231704</v>
      </c>
      <c r="CC141">
        <v>5.3274176868777499</v>
      </c>
      <c r="CD141">
        <v>0.55801338346996898</v>
      </c>
      <c r="CE141">
        <v>4.9659019631891397</v>
      </c>
      <c r="CF141">
        <v>3.49911604792349</v>
      </c>
      <c r="CG141">
        <v>4.7571390446078103</v>
      </c>
      <c r="CH141">
        <v>3.8262668044957802</v>
      </c>
      <c r="CI141">
        <v>0.31346568545473003</v>
      </c>
      <c r="CJ141">
        <v>5.57980008274279</v>
      </c>
      <c r="CK141">
        <v>4.2329630742761699</v>
      </c>
      <c r="CL141">
        <v>4.0899386175607102</v>
      </c>
      <c r="CM141">
        <v>4.4600860661314901</v>
      </c>
      <c r="CN141">
        <v>0.357928903428614</v>
      </c>
      <c r="CO141">
        <v>5.2061229665028703</v>
      </c>
      <c r="CP141">
        <v>4.3663898062520303</v>
      </c>
      <c r="CQ141">
        <v>4.5569789165131098</v>
      </c>
      <c r="CR141">
        <v>4.2932915234935702</v>
      </c>
      <c r="CS141">
        <v>0.53578177454772902</v>
      </c>
      <c r="CT141">
        <v>0.20230764097291801</v>
      </c>
      <c r="CU141">
        <v>0.29123407666189299</v>
      </c>
      <c r="CV141">
        <v>0.402392121143691</v>
      </c>
      <c r="CW141">
        <v>0.46908694778100801</v>
      </c>
    </row>
    <row r="142" spans="1:101" hidden="1" x14ac:dyDescent="0.2">
      <c r="A142">
        <v>1617062640.8989999</v>
      </c>
      <c r="B142">
        <v>8881.4757981118801</v>
      </c>
      <c r="C142">
        <v>8334.3673905066807</v>
      </c>
      <c r="D142">
        <v>4645.8500133440002</v>
      </c>
      <c r="E142">
        <v>7241.8187276912204</v>
      </c>
      <c r="F142">
        <v>0</v>
      </c>
      <c r="G142">
        <v>0</v>
      </c>
      <c r="H142">
        <v>0</v>
      </c>
      <c r="I142">
        <v>0</v>
      </c>
      <c r="J142">
        <v>8881.4757981118801</v>
      </c>
      <c r="K142">
        <v>8334.3673905066807</v>
      </c>
      <c r="L142">
        <v>4645.8500133440002</v>
      </c>
      <c r="M142">
        <v>7241.8187276912204</v>
      </c>
      <c r="N142">
        <v>3096.06278206353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28.181568632653299</v>
      </c>
      <c r="AC142">
        <v>35.180300199295999</v>
      </c>
      <c r="AD142">
        <v>35.782066209568001</v>
      </c>
      <c r="AE142">
        <v>33.174175390760098</v>
      </c>
      <c r="AF142">
        <v>72.170785740860694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8706.1080161457103</v>
      </c>
      <c r="AX142">
        <v>5989.1924347042896</v>
      </c>
      <c r="AY142">
        <v>7832.6661329063199</v>
      </c>
      <c r="AZ142">
        <v>7487.4737298595501</v>
      </c>
      <c r="BA142">
        <v>111.647139903514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15853.5877506088</v>
      </c>
      <c r="BS142">
        <v>12016.4448447246</v>
      </c>
      <c r="BT142">
        <v>14283.159861222301</v>
      </c>
      <c r="BU142">
        <v>13720.8192947926</v>
      </c>
      <c r="BV142">
        <v>936.97338876414403</v>
      </c>
      <c r="BW142">
        <v>0.15538338409571301</v>
      </c>
      <c r="BX142">
        <v>0.41318334407875101</v>
      </c>
      <c r="BY142">
        <v>0</v>
      </c>
      <c r="BZ142">
        <v>6.3615438502619197</v>
      </c>
      <c r="CA142">
        <v>4.8667400513071604</v>
      </c>
      <c r="CB142">
        <v>5.2908993863231704</v>
      </c>
      <c r="CC142">
        <v>5.3274176868777499</v>
      </c>
      <c r="CD142">
        <v>0.55801338346996898</v>
      </c>
      <c r="CE142">
        <v>4.6602395169086304</v>
      </c>
      <c r="CF142">
        <v>3.49911604792349</v>
      </c>
      <c r="CG142">
        <v>4.7571390446078103</v>
      </c>
      <c r="CH142">
        <v>3.8262668044957802</v>
      </c>
      <c r="CI142">
        <v>0.31346568545473003</v>
      </c>
      <c r="CJ142">
        <v>4.5268038829924802</v>
      </c>
      <c r="CK142">
        <v>4.2329630742761699</v>
      </c>
      <c r="CL142">
        <v>4.0899386175607102</v>
      </c>
      <c r="CM142">
        <v>4.4600860661314901</v>
      </c>
      <c r="CN142">
        <v>0.357928903428614</v>
      </c>
      <c r="CO142">
        <v>5.1939820527674199</v>
      </c>
      <c r="CP142">
        <v>4.3663898062520303</v>
      </c>
      <c r="CQ142">
        <v>4.5569789165131098</v>
      </c>
      <c r="CR142">
        <v>4.2932915234935702</v>
      </c>
      <c r="CS142">
        <v>0.53578177454772902</v>
      </c>
      <c r="CT142">
        <v>0.20230764097291801</v>
      </c>
      <c r="CU142">
        <v>0.29123407666189299</v>
      </c>
      <c r="CV142">
        <v>0.402392121143691</v>
      </c>
      <c r="CW142">
        <v>0.46908694778100801</v>
      </c>
    </row>
    <row r="143" spans="1:101" hidden="1" x14ac:dyDescent="0.2">
      <c r="A143">
        <v>1617062645.8989999</v>
      </c>
      <c r="B143">
        <v>8881.4757981118801</v>
      </c>
      <c r="C143">
        <v>8334.3673905066807</v>
      </c>
      <c r="D143">
        <v>4645.8500133440002</v>
      </c>
      <c r="E143">
        <v>7241.8187276912204</v>
      </c>
      <c r="F143">
        <v>0</v>
      </c>
      <c r="G143">
        <v>0</v>
      </c>
      <c r="H143">
        <v>0</v>
      </c>
      <c r="I143">
        <v>0</v>
      </c>
      <c r="J143">
        <v>8881.4757981118801</v>
      </c>
      <c r="K143">
        <v>8334.3673905066807</v>
      </c>
      <c r="L143">
        <v>4645.8500133440002</v>
      </c>
      <c r="M143">
        <v>7241.8187276912204</v>
      </c>
      <c r="N143">
        <v>4375.7761901582398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28.181568632653299</v>
      </c>
      <c r="AC143">
        <v>35.180300199295999</v>
      </c>
      <c r="AD143">
        <v>35.782066209568001</v>
      </c>
      <c r="AE143">
        <v>33.174175390760098</v>
      </c>
      <c r="AF143">
        <v>72.172330838205497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8706.1080161457103</v>
      </c>
      <c r="AX143">
        <v>5989.1924347042896</v>
      </c>
      <c r="AY143">
        <v>7832.6661329063199</v>
      </c>
      <c r="AZ143">
        <v>7487.4737298595501</v>
      </c>
      <c r="BA143">
        <v>109.10062095212599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15853.5877506088</v>
      </c>
      <c r="BS143">
        <v>12016.4448447246</v>
      </c>
      <c r="BT143">
        <v>14283.159861222301</v>
      </c>
      <c r="BU143">
        <v>13720.8192947926</v>
      </c>
      <c r="BV143">
        <v>938.37217066168103</v>
      </c>
      <c r="BW143">
        <v>0.18927021432823399</v>
      </c>
      <c r="BX143">
        <v>0.135207317886886</v>
      </c>
      <c r="BY143">
        <v>0</v>
      </c>
      <c r="BZ143">
        <v>6.3615438502619197</v>
      </c>
      <c r="CA143">
        <v>4.8667400513071604</v>
      </c>
      <c r="CB143">
        <v>5.2908993863231704</v>
      </c>
      <c r="CC143">
        <v>5.3274176868777499</v>
      </c>
      <c r="CD143">
        <v>0.380583561181083</v>
      </c>
      <c r="CE143">
        <v>4.6602395169086304</v>
      </c>
      <c r="CF143">
        <v>3.49911604792349</v>
      </c>
      <c r="CG143">
        <v>4.7571390446078103</v>
      </c>
      <c r="CH143">
        <v>3.8262668044957802</v>
      </c>
      <c r="CI143">
        <v>0.44735260750225297</v>
      </c>
      <c r="CJ143">
        <v>4.5268038829924802</v>
      </c>
      <c r="CK143">
        <v>4.2329630742761699</v>
      </c>
      <c r="CL143">
        <v>4.0899386175607102</v>
      </c>
      <c r="CM143">
        <v>4.4600860661314901</v>
      </c>
      <c r="CN143">
        <v>0.64765974491115197</v>
      </c>
      <c r="CO143">
        <v>5.1939820527674199</v>
      </c>
      <c r="CP143">
        <v>4.3663898062520303</v>
      </c>
      <c r="CQ143">
        <v>4.5569789165131098</v>
      </c>
      <c r="CR143">
        <v>4.2932915234935702</v>
      </c>
      <c r="CS143">
        <v>0.71442879084366895</v>
      </c>
      <c r="CT143">
        <v>0.71442879084366895</v>
      </c>
      <c r="CU143">
        <v>0.58089069897863499</v>
      </c>
      <c r="CV143">
        <v>0.64765974491115197</v>
      </c>
      <c r="CW143">
        <v>0.51412165343475602</v>
      </c>
    </row>
    <row r="144" spans="1:101" hidden="1" x14ac:dyDescent="0.2">
      <c r="A144">
        <v>1617062650.8989999</v>
      </c>
      <c r="B144">
        <v>8881.4757981118801</v>
      </c>
      <c r="C144">
        <v>8334.3673905066807</v>
      </c>
      <c r="D144">
        <v>3962.10807204803</v>
      </c>
      <c r="E144">
        <v>7241.8187276912204</v>
      </c>
      <c r="F144">
        <v>0</v>
      </c>
      <c r="G144">
        <v>0</v>
      </c>
      <c r="H144">
        <v>0</v>
      </c>
      <c r="I144">
        <v>0</v>
      </c>
      <c r="J144">
        <v>8881.4757981118801</v>
      </c>
      <c r="K144">
        <v>8334.3673905066807</v>
      </c>
      <c r="L144">
        <v>3962.10807204803</v>
      </c>
      <c r="M144">
        <v>7241.8187276912204</v>
      </c>
      <c r="N144">
        <v>4375.7761901582398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28.181568632653299</v>
      </c>
      <c r="AC144">
        <v>35.180300199295999</v>
      </c>
      <c r="AD144">
        <v>35.779413010268897</v>
      </c>
      <c r="AE144">
        <v>33.174175390760098</v>
      </c>
      <c r="AF144">
        <v>72.172330838205497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8706.1080161457103</v>
      </c>
      <c r="AX144">
        <v>5989.1924347042896</v>
      </c>
      <c r="AY144">
        <v>8287.1247498332195</v>
      </c>
      <c r="AZ144">
        <v>7487.4737298595501</v>
      </c>
      <c r="BA144">
        <v>109.10062095212599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15853.5877506088</v>
      </c>
      <c r="BS144">
        <v>12016.4448447246</v>
      </c>
      <c r="BT144">
        <v>15077.918612408201</v>
      </c>
      <c r="BU144">
        <v>13720.8192947926</v>
      </c>
      <c r="BV144">
        <v>938.37217066168103</v>
      </c>
      <c r="BW144">
        <v>0.18927021432823399</v>
      </c>
      <c r="BX144">
        <v>0.135207317886886</v>
      </c>
      <c r="BY144">
        <v>0</v>
      </c>
      <c r="BZ144">
        <v>6.3615438502619197</v>
      </c>
      <c r="CA144">
        <v>4.8667400513071604</v>
      </c>
      <c r="CB144">
        <v>5.2034689791797604</v>
      </c>
      <c r="CC144">
        <v>5.3274176868777499</v>
      </c>
      <c r="CD144">
        <v>0.380583561181083</v>
      </c>
      <c r="CE144">
        <v>4.6602395169086304</v>
      </c>
      <c r="CF144">
        <v>3.49911604792349</v>
      </c>
      <c r="CG144">
        <v>4.53635757173</v>
      </c>
      <c r="CH144">
        <v>3.8262668044957802</v>
      </c>
      <c r="CI144">
        <v>0.44735260750225297</v>
      </c>
      <c r="CJ144">
        <v>4.5268038829924802</v>
      </c>
      <c r="CK144">
        <v>4.2329630742761699</v>
      </c>
      <c r="CL144">
        <v>4.23615743822229</v>
      </c>
      <c r="CM144">
        <v>4.4600860661314901</v>
      </c>
      <c r="CN144">
        <v>0.64765974491115197</v>
      </c>
      <c r="CO144">
        <v>5.1939820527674199</v>
      </c>
      <c r="CP144">
        <v>4.3663898062520303</v>
      </c>
      <c r="CQ144">
        <v>4.4362908604960403</v>
      </c>
      <c r="CR144">
        <v>4.2932915234935702</v>
      </c>
      <c r="CS144">
        <v>0.71442879084366895</v>
      </c>
      <c r="CT144">
        <v>0.71442879084366895</v>
      </c>
      <c r="CU144">
        <v>0.58089069897863499</v>
      </c>
      <c r="CV144">
        <v>0.64765974491115197</v>
      </c>
      <c r="CW144">
        <v>0.51412165343475602</v>
      </c>
    </row>
    <row r="145" spans="1:101" hidden="1" x14ac:dyDescent="0.2">
      <c r="A145">
        <v>1617062655.8989999</v>
      </c>
      <c r="B145">
        <v>6554.0369357957197</v>
      </c>
      <c r="C145">
        <v>8334.3673905066807</v>
      </c>
      <c r="D145">
        <v>3962.10807204803</v>
      </c>
      <c r="E145">
        <v>5465.3412502501797</v>
      </c>
      <c r="F145">
        <v>0</v>
      </c>
      <c r="G145">
        <v>0</v>
      </c>
      <c r="H145">
        <v>0</v>
      </c>
      <c r="I145">
        <v>0</v>
      </c>
      <c r="J145">
        <v>6554.0369357957197</v>
      </c>
      <c r="K145">
        <v>8334.3673905066807</v>
      </c>
      <c r="L145">
        <v>3962.10807204803</v>
      </c>
      <c r="M145">
        <v>5465.3412502501797</v>
      </c>
      <c r="N145">
        <v>4375.7761901582398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28.185854569982698</v>
      </c>
      <c r="AC145">
        <v>35.180300199295999</v>
      </c>
      <c r="AD145">
        <v>35.779413010268897</v>
      </c>
      <c r="AE145">
        <v>33.173767206252499</v>
      </c>
      <c r="AF145">
        <v>72.172330838205497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13429.028601906701</v>
      </c>
      <c r="AX145">
        <v>5989.1924347042896</v>
      </c>
      <c r="AY145">
        <v>8287.1247498332195</v>
      </c>
      <c r="AZ145">
        <v>9564.7474814864199</v>
      </c>
      <c r="BA145">
        <v>109.10062095212599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23466.631108740501</v>
      </c>
      <c r="BS145">
        <v>12016.4448447246</v>
      </c>
      <c r="BT145">
        <v>15077.918612408201</v>
      </c>
      <c r="BU145">
        <v>16823.1369671092</v>
      </c>
      <c r="BV145">
        <v>938.37217066168103</v>
      </c>
      <c r="BW145">
        <v>0.18927021432823399</v>
      </c>
      <c r="BX145">
        <v>0.135207317886886</v>
      </c>
      <c r="BY145">
        <v>0</v>
      </c>
      <c r="BZ145">
        <v>8.5272351491962102</v>
      </c>
      <c r="CA145">
        <v>4.8667400513071604</v>
      </c>
      <c r="CB145">
        <v>5.2034689791797604</v>
      </c>
      <c r="CC145">
        <v>6.0644472612162401</v>
      </c>
      <c r="CD145">
        <v>0.380583561181083</v>
      </c>
      <c r="CE145">
        <v>5.3936929128453297</v>
      </c>
      <c r="CF145">
        <v>3.49911604792349</v>
      </c>
      <c r="CG145">
        <v>4.53635757173</v>
      </c>
      <c r="CH145">
        <v>5.2638601640426801</v>
      </c>
      <c r="CI145">
        <v>0.44735260750225297</v>
      </c>
      <c r="CJ145">
        <v>6.1937462497034002</v>
      </c>
      <c r="CK145">
        <v>4.2329630742761699</v>
      </c>
      <c r="CL145">
        <v>4.23615743822229</v>
      </c>
      <c r="CM145">
        <v>3.9962639267865101</v>
      </c>
      <c r="CN145">
        <v>0.64765974491115197</v>
      </c>
      <c r="CO145">
        <v>5.79371958127438</v>
      </c>
      <c r="CP145">
        <v>4.3663898062520303</v>
      </c>
      <c r="CQ145">
        <v>4.4362908604960403</v>
      </c>
      <c r="CR145">
        <v>5.3972913470343897</v>
      </c>
      <c r="CS145">
        <v>0.71442879084366895</v>
      </c>
      <c r="CT145">
        <v>0.71442879084366895</v>
      </c>
      <c r="CU145">
        <v>0.58089069897863499</v>
      </c>
      <c r="CV145">
        <v>0.64765974491115197</v>
      </c>
      <c r="CW145">
        <v>0.51412165343475602</v>
      </c>
    </row>
    <row r="146" spans="1:101" hidden="1" x14ac:dyDescent="0.2">
      <c r="A146">
        <v>1617062660.8989999</v>
      </c>
      <c r="B146">
        <v>6554.0369357957197</v>
      </c>
      <c r="C146">
        <v>7467.80505158306</v>
      </c>
      <c r="D146">
        <v>3962.10807204803</v>
      </c>
      <c r="E146">
        <v>5465.3412502501797</v>
      </c>
      <c r="F146">
        <v>0</v>
      </c>
      <c r="G146">
        <v>0</v>
      </c>
      <c r="H146">
        <v>0</v>
      </c>
      <c r="I146">
        <v>0</v>
      </c>
      <c r="J146">
        <v>6554.0369357957197</v>
      </c>
      <c r="K146">
        <v>7467.80505158306</v>
      </c>
      <c r="L146">
        <v>3962.10807204803</v>
      </c>
      <c r="M146">
        <v>5465.3412502501797</v>
      </c>
      <c r="N146">
        <v>17206.641328265599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28.185854569982698</v>
      </c>
      <c r="AC146">
        <v>35.181116568311197</v>
      </c>
      <c r="AD146">
        <v>35.779413010268897</v>
      </c>
      <c r="AE146">
        <v>33.173767206252499</v>
      </c>
      <c r="AF146">
        <v>72.172330838205497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13429.028601906701</v>
      </c>
      <c r="AX146">
        <v>6665.7995375311202</v>
      </c>
      <c r="AY146">
        <v>8287.1247498332195</v>
      </c>
      <c r="AZ146">
        <v>9564.7474814864199</v>
      </c>
      <c r="BA146">
        <v>113.35600453424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23466.631108740501</v>
      </c>
      <c r="BS146">
        <v>12178.1172180718</v>
      </c>
      <c r="BT146">
        <v>15077.918612408201</v>
      </c>
      <c r="BU146">
        <v>16823.1369671092</v>
      </c>
      <c r="BV146">
        <v>936.52063746082501</v>
      </c>
      <c r="BW146">
        <v>0.14286857371487199</v>
      </c>
      <c r="BX146">
        <v>0.34976328599060802</v>
      </c>
      <c r="BY146">
        <v>0</v>
      </c>
      <c r="BZ146">
        <v>8.5272351491962102</v>
      </c>
      <c r="CA146">
        <v>5.32728566342871</v>
      </c>
      <c r="CB146">
        <v>5.2034689791797604</v>
      </c>
      <c r="CC146">
        <v>6.0644472612162401</v>
      </c>
      <c r="CD146">
        <v>-0.220044008599941</v>
      </c>
      <c r="CE146">
        <v>5.3936929128453297</v>
      </c>
      <c r="CF146">
        <v>2.5924937744626599</v>
      </c>
      <c r="CG146">
        <v>4.53635757173</v>
      </c>
      <c r="CH146">
        <v>5.2638601640426801</v>
      </c>
      <c r="CI146">
        <v>-2.0004000800156501E-2</v>
      </c>
      <c r="CJ146">
        <v>6.1937462497034002</v>
      </c>
      <c r="CK146">
        <v>4.5713269299543997</v>
      </c>
      <c r="CL146">
        <v>4.23615743822229</v>
      </c>
      <c r="CM146">
        <v>3.9962639267865101</v>
      </c>
      <c r="CN146">
        <v>-8.6684003529470005E-2</v>
      </c>
      <c r="CO146">
        <v>5.79371958127438</v>
      </c>
      <c r="CP146">
        <v>4.6602632515015596</v>
      </c>
      <c r="CQ146">
        <v>4.4362908604960403</v>
      </c>
      <c r="CR146">
        <v>5.3972913470343897</v>
      </c>
      <c r="CS146">
        <v>-8.6684003529470005E-2</v>
      </c>
      <c r="CT146">
        <v>0.11335600465844201</v>
      </c>
      <c r="CU146">
        <v>-2.0004000800156501E-2</v>
      </c>
      <c r="CV146">
        <v>-0.15336400625875499</v>
      </c>
      <c r="CW146">
        <v>-8.6684003529470005E-2</v>
      </c>
    </row>
    <row r="147" spans="1:101" hidden="1" x14ac:dyDescent="0.2">
      <c r="A147">
        <v>1617062665.8989999</v>
      </c>
      <c r="B147">
        <v>6554.0369357957197</v>
      </c>
      <c r="C147">
        <v>7467.80505158306</v>
      </c>
      <c r="D147">
        <v>3829.05982905982</v>
      </c>
      <c r="E147">
        <v>5465.3412502501797</v>
      </c>
      <c r="F147">
        <v>0</v>
      </c>
      <c r="G147">
        <v>0</v>
      </c>
      <c r="H147">
        <v>0</v>
      </c>
      <c r="I147">
        <v>0</v>
      </c>
      <c r="J147">
        <v>6554.0369357957197</v>
      </c>
      <c r="K147">
        <v>7467.80505158306</v>
      </c>
      <c r="L147">
        <v>3829.05982905982</v>
      </c>
      <c r="M147">
        <v>5465.3412502501797</v>
      </c>
      <c r="N147">
        <v>17206.641328265599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28.185854569982698</v>
      </c>
      <c r="AC147">
        <v>35.181116568311197</v>
      </c>
      <c r="AD147">
        <v>35.758493554256297</v>
      </c>
      <c r="AE147">
        <v>33.173767206252499</v>
      </c>
      <c r="AF147">
        <v>72.172330838205497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13429.028601906701</v>
      </c>
      <c r="AX147">
        <v>6665.7995375311202</v>
      </c>
      <c r="AY147">
        <v>8980.4353632478596</v>
      </c>
      <c r="AZ147">
        <v>9564.7474814864199</v>
      </c>
      <c r="BA147">
        <v>113.35600453424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23466.631108740501</v>
      </c>
      <c r="BS147">
        <v>12178.1172180718</v>
      </c>
      <c r="BT147">
        <v>16108.173076923</v>
      </c>
      <c r="BU147">
        <v>16823.1369671092</v>
      </c>
      <c r="BV147">
        <v>936.52063746082501</v>
      </c>
      <c r="BW147">
        <v>0.14286857371487199</v>
      </c>
      <c r="BX147">
        <v>0.34976328599060802</v>
      </c>
      <c r="BY147">
        <v>0</v>
      </c>
      <c r="BZ147">
        <v>8.5272351491962102</v>
      </c>
      <c r="CA147">
        <v>5.32728566342871</v>
      </c>
      <c r="CB147">
        <v>7.1848290600622704</v>
      </c>
      <c r="CC147">
        <v>6.0644472612162401</v>
      </c>
      <c r="CD147">
        <v>-0.220044008599941</v>
      </c>
      <c r="CE147">
        <v>5.3936929128453297</v>
      </c>
      <c r="CF147">
        <v>2.5924937744626599</v>
      </c>
      <c r="CG147">
        <v>3.9797008546697699</v>
      </c>
      <c r="CH147">
        <v>5.2638601640426801</v>
      </c>
      <c r="CI147">
        <v>-2.0004000800156501E-2</v>
      </c>
      <c r="CJ147">
        <v>6.1937462497034002</v>
      </c>
      <c r="CK147">
        <v>4.5713269299543997</v>
      </c>
      <c r="CL147">
        <v>3.9129273507227502</v>
      </c>
      <c r="CM147">
        <v>3.9962639267865101</v>
      </c>
      <c r="CN147">
        <v>-8.6684003529470005E-2</v>
      </c>
      <c r="CO147">
        <v>5.79371958127438</v>
      </c>
      <c r="CP147">
        <v>4.6602632515015596</v>
      </c>
      <c r="CQ147">
        <v>5.8493589745144403</v>
      </c>
      <c r="CR147">
        <v>5.3972913470343897</v>
      </c>
      <c r="CS147">
        <v>-8.6684003529470005E-2</v>
      </c>
      <c r="CT147">
        <v>0.11335600465844201</v>
      </c>
      <c r="CU147">
        <v>-2.0004000800156501E-2</v>
      </c>
      <c r="CV147">
        <v>-0.15336400625875499</v>
      </c>
      <c r="CW147">
        <v>-8.6684003529470005E-2</v>
      </c>
    </row>
    <row r="148" spans="1:101" hidden="1" x14ac:dyDescent="0.2">
      <c r="A148">
        <v>1617062670.8989999</v>
      </c>
      <c r="B148">
        <v>10664.5303424794</v>
      </c>
      <c r="C148">
        <v>7467.80505158306</v>
      </c>
      <c r="D148">
        <v>3829.05982905982</v>
      </c>
      <c r="E148">
        <v>5465.3412502501797</v>
      </c>
      <c r="F148">
        <v>0</v>
      </c>
      <c r="G148">
        <v>0</v>
      </c>
      <c r="H148">
        <v>0</v>
      </c>
      <c r="I148">
        <v>0</v>
      </c>
      <c r="J148">
        <v>10664.5303424794</v>
      </c>
      <c r="K148">
        <v>7467.80505158306</v>
      </c>
      <c r="L148">
        <v>3829.05982905982</v>
      </c>
      <c r="M148">
        <v>5465.3412502501797</v>
      </c>
      <c r="N148">
        <v>17206.641328265599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28.184834108713801</v>
      </c>
      <c r="AC148">
        <v>35.181116568311197</v>
      </c>
      <c r="AD148">
        <v>35.758493554256297</v>
      </c>
      <c r="AE148">
        <v>33.173767206252499</v>
      </c>
      <c r="AF148">
        <v>72.172330838205497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7619.8010548100601</v>
      </c>
      <c r="AX148">
        <v>6665.7995375311202</v>
      </c>
      <c r="AY148">
        <v>8980.4353632478596</v>
      </c>
      <c r="AZ148">
        <v>9564.7474814864199</v>
      </c>
      <c r="BA148">
        <v>113.35600453424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13267.1072835302</v>
      </c>
      <c r="BS148">
        <v>12178.1172180718</v>
      </c>
      <c r="BT148">
        <v>16108.173076923</v>
      </c>
      <c r="BU148">
        <v>16823.1369671092</v>
      </c>
      <c r="BV148">
        <v>936.52063746082501</v>
      </c>
      <c r="BW148">
        <v>0.14286857371487199</v>
      </c>
      <c r="BX148">
        <v>0.34976328599060802</v>
      </c>
      <c r="BY148">
        <v>0</v>
      </c>
      <c r="BZ148">
        <v>5.2673743240381103</v>
      </c>
      <c r="CA148">
        <v>5.32728566342871</v>
      </c>
      <c r="CB148">
        <v>7.1848290600622704</v>
      </c>
      <c r="CC148">
        <v>6.0644472612162401</v>
      </c>
      <c r="CD148">
        <v>-0.220044008599941</v>
      </c>
      <c r="CE148">
        <v>4.7332932771304703</v>
      </c>
      <c r="CF148">
        <v>2.5924937744626599</v>
      </c>
      <c r="CG148">
        <v>3.9797008546697699</v>
      </c>
      <c r="CH148">
        <v>5.2638601640426801</v>
      </c>
      <c r="CI148">
        <v>-2.0004000800156501E-2</v>
      </c>
      <c r="CJ148">
        <v>3.9989318382639101</v>
      </c>
      <c r="CK148">
        <v>4.5713269299543997</v>
      </c>
      <c r="CL148">
        <v>3.9129273507227502</v>
      </c>
      <c r="CM148">
        <v>3.9962639267865101</v>
      </c>
      <c r="CN148">
        <v>-8.6684003529470005E-2</v>
      </c>
      <c r="CO148">
        <v>4.7332932775190599</v>
      </c>
      <c r="CP148">
        <v>4.6602632515015596</v>
      </c>
      <c r="CQ148">
        <v>5.8493589745144403</v>
      </c>
      <c r="CR148">
        <v>5.3972913470343897</v>
      </c>
      <c r="CS148">
        <v>-8.6684003529470005E-2</v>
      </c>
      <c r="CT148">
        <v>0.11335600465844201</v>
      </c>
      <c r="CU148">
        <v>-2.0004000800156501E-2</v>
      </c>
      <c r="CV148">
        <v>-0.15336400625875499</v>
      </c>
      <c r="CW148">
        <v>-8.6684003529470005E-2</v>
      </c>
    </row>
    <row r="149" spans="1:101" hidden="1" x14ac:dyDescent="0.2">
      <c r="A149">
        <v>1617062675.8989999</v>
      </c>
      <c r="B149">
        <v>10664.5303424794</v>
      </c>
      <c r="C149">
        <v>7467.80505158306</v>
      </c>
      <c r="D149">
        <v>3829.05982905982</v>
      </c>
      <c r="E149">
        <v>5465.3412502501797</v>
      </c>
      <c r="F149">
        <v>0</v>
      </c>
      <c r="G149">
        <v>0</v>
      </c>
      <c r="H149">
        <v>0</v>
      </c>
      <c r="I149">
        <v>0</v>
      </c>
      <c r="J149">
        <v>10664.5303424794</v>
      </c>
      <c r="K149">
        <v>7467.80505158306</v>
      </c>
      <c r="L149">
        <v>3829.05982905982</v>
      </c>
      <c r="M149">
        <v>5465.3412502501797</v>
      </c>
      <c r="N149">
        <v>17206.641328265599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28.184834108713801</v>
      </c>
      <c r="AC149">
        <v>35.181116568311197</v>
      </c>
      <c r="AD149">
        <v>35.758493554256297</v>
      </c>
      <c r="AE149">
        <v>33.173767206252499</v>
      </c>
      <c r="AF149">
        <v>72.172330838205497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7619.8010548100601</v>
      </c>
      <c r="AX149">
        <v>6665.7995375311202</v>
      </c>
      <c r="AY149">
        <v>8980.4353632478596</v>
      </c>
      <c r="AZ149">
        <v>9564.7474814864199</v>
      </c>
      <c r="BA149">
        <v>113.35600453424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13267.1072835302</v>
      </c>
      <c r="BS149">
        <v>12178.1172180718</v>
      </c>
      <c r="BT149">
        <v>16108.173076923</v>
      </c>
      <c r="BU149">
        <v>16823.1369671092</v>
      </c>
      <c r="BV149">
        <v>936.52063746082501</v>
      </c>
      <c r="BW149">
        <v>0.14286857371487199</v>
      </c>
      <c r="BX149">
        <v>0.34976328599060802</v>
      </c>
      <c r="BY149">
        <v>0</v>
      </c>
      <c r="BZ149">
        <v>5.2673743240381103</v>
      </c>
      <c r="CA149">
        <v>5.32728566342871</v>
      </c>
      <c r="CB149">
        <v>7.1848290600622704</v>
      </c>
      <c r="CC149">
        <v>6.0644472612162401</v>
      </c>
      <c r="CD149">
        <v>-0.220044008599941</v>
      </c>
      <c r="CE149">
        <v>4.7332932771304703</v>
      </c>
      <c r="CF149">
        <v>2.5924937744626599</v>
      </c>
      <c r="CG149">
        <v>3.9797008546697699</v>
      </c>
      <c r="CH149">
        <v>5.2638601640426801</v>
      </c>
      <c r="CI149">
        <v>-2.0004000800156501E-2</v>
      </c>
      <c r="CJ149">
        <v>3.9989318382639101</v>
      </c>
      <c r="CK149">
        <v>4.5713269299543997</v>
      </c>
      <c r="CL149">
        <v>3.9129273507227502</v>
      </c>
      <c r="CM149">
        <v>3.9962639267865101</v>
      </c>
      <c r="CN149">
        <v>-8.6684003529470005E-2</v>
      </c>
      <c r="CO149">
        <v>4.7332932775190599</v>
      </c>
      <c r="CP149">
        <v>4.6602632515015596</v>
      </c>
      <c r="CQ149">
        <v>5.8493589745144403</v>
      </c>
      <c r="CR149">
        <v>5.3972913470343897</v>
      </c>
      <c r="CS149">
        <v>-8.6684003529470005E-2</v>
      </c>
      <c r="CT149">
        <v>0.11335600465844201</v>
      </c>
      <c r="CU149">
        <v>-2.0004000800156501E-2</v>
      </c>
      <c r="CV149">
        <v>-0.15336400625875499</v>
      </c>
      <c r="CW149">
        <v>-8.6684003529470005E-2</v>
      </c>
    </row>
    <row r="150" spans="1:101" hidden="1" x14ac:dyDescent="0.2">
      <c r="A150">
        <v>1617062680.8989999</v>
      </c>
      <c r="B150">
        <v>10664.5303424794</v>
      </c>
      <c r="C150">
        <v>7467.80505158306</v>
      </c>
      <c r="D150">
        <v>3829.05982905982</v>
      </c>
      <c r="E150">
        <v>5465.3412502501797</v>
      </c>
      <c r="F150">
        <v>0</v>
      </c>
      <c r="G150">
        <v>0</v>
      </c>
      <c r="H150">
        <v>0</v>
      </c>
      <c r="I150">
        <v>0</v>
      </c>
      <c r="J150">
        <v>10664.5303424794</v>
      </c>
      <c r="K150">
        <v>7467.80505158306</v>
      </c>
      <c r="L150">
        <v>3829.05982905982</v>
      </c>
      <c r="M150">
        <v>5465.3412502501797</v>
      </c>
      <c r="N150">
        <v>17206.641328265599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28.184834108713801</v>
      </c>
      <c r="AC150">
        <v>35.181116568311197</v>
      </c>
      <c r="AD150">
        <v>35.758493554256297</v>
      </c>
      <c r="AE150">
        <v>33.173767206252499</v>
      </c>
      <c r="AF150">
        <v>72.172330838205497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7619.8010548100601</v>
      </c>
      <c r="AX150">
        <v>6665.7995375311202</v>
      </c>
      <c r="AY150">
        <v>8980.4353632478596</v>
      </c>
      <c r="AZ150">
        <v>9564.7474814864199</v>
      </c>
      <c r="BA150">
        <v>113.35600453424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13267.1072835302</v>
      </c>
      <c r="BS150">
        <v>12178.1172180718</v>
      </c>
      <c r="BT150">
        <v>16108.173076923</v>
      </c>
      <c r="BU150">
        <v>16823.1369671092</v>
      </c>
      <c r="BV150">
        <v>936.52063746082501</v>
      </c>
      <c r="BW150">
        <v>0.14286857371487199</v>
      </c>
      <c r="BX150">
        <v>0.34976328599060802</v>
      </c>
      <c r="BY150">
        <v>0</v>
      </c>
      <c r="BZ150">
        <v>5.2673743240381103</v>
      </c>
      <c r="CA150">
        <v>5.32728566342871</v>
      </c>
      <c r="CB150">
        <v>7.1848290600622704</v>
      </c>
      <c r="CC150">
        <v>6.0644472612162401</v>
      </c>
      <c r="CD150">
        <v>-0.220044008599941</v>
      </c>
      <c r="CE150">
        <v>4.7332932771304703</v>
      </c>
      <c r="CF150">
        <v>2.5924937744626599</v>
      </c>
      <c r="CG150">
        <v>3.9797008546697699</v>
      </c>
      <c r="CH150">
        <v>5.2638601640426801</v>
      </c>
      <c r="CI150">
        <v>-2.0004000800156501E-2</v>
      </c>
      <c r="CJ150">
        <v>3.9989318382639101</v>
      </c>
      <c r="CK150">
        <v>4.5713269299543997</v>
      </c>
      <c r="CL150">
        <v>3.9129273507227502</v>
      </c>
      <c r="CM150">
        <v>3.9962639267865101</v>
      </c>
      <c r="CN150">
        <v>-8.6684003529470005E-2</v>
      </c>
      <c r="CO150">
        <v>4.7332932775190599</v>
      </c>
      <c r="CP150">
        <v>4.6602632515015596</v>
      </c>
      <c r="CQ150">
        <v>5.8493589745144403</v>
      </c>
      <c r="CR150">
        <v>5.3972913470343897</v>
      </c>
      <c r="CS150">
        <v>-8.6684003529470005E-2</v>
      </c>
      <c r="CT150">
        <v>0.11335600465844201</v>
      </c>
      <c r="CU150">
        <v>-2.0004000800156501E-2</v>
      </c>
      <c r="CV150">
        <v>-0.15336400625875499</v>
      </c>
      <c r="CW150">
        <v>-8.6684003529470005E-2</v>
      </c>
    </row>
    <row r="151" spans="1:101" hidden="1" x14ac:dyDescent="0.2">
      <c r="A151">
        <v>1617062685.8989999</v>
      </c>
      <c r="B151">
        <v>10664.5303424794</v>
      </c>
      <c r="C151">
        <v>7467.80505158306</v>
      </c>
      <c r="D151">
        <v>3829.05982905982</v>
      </c>
      <c r="E151">
        <v>5465.3412502501797</v>
      </c>
      <c r="F151">
        <v>0</v>
      </c>
      <c r="G151">
        <v>0</v>
      </c>
      <c r="H151">
        <v>0</v>
      </c>
      <c r="I151">
        <v>0</v>
      </c>
      <c r="J151">
        <v>10664.5303424794</v>
      </c>
      <c r="K151">
        <v>7467.80505158306</v>
      </c>
      <c r="L151">
        <v>3829.05982905982</v>
      </c>
      <c r="M151">
        <v>5465.3412502501797</v>
      </c>
      <c r="N151">
        <v>17206.641328265599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28.184834108713801</v>
      </c>
      <c r="AC151">
        <v>35.181116568311197</v>
      </c>
      <c r="AD151">
        <v>35.758493554256297</v>
      </c>
      <c r="AE151">
        <v>33.173767206252499</v>
      </c>
      <c r="AF151">
        <v>72.172330838205497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7619.8010548100601</v>
      </c>
      <c r="AX151">
        <v>6665.7995375311202</v>
      </c>
      <c r="AY151">
        <v>8980.4353632478596</v>
      </c>
      <c r="AZ151">
        <v>9564.7474814864199</v>
      </c>
      <c r="BA151">
        <v>113.35600453424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13267.1072835302</v>
      </c>
      <c r="BS151">
        <v>12178.1172180718</v>
      </c>
      <c r="BT151">
        <v>16108.173076923</v>
      </c>
      <c r="BU151">
        <v>16823.1369671092</v>
      </c>
      <c r="BV151">
        <v>936.52063746082501</v>
      </c>
      <c r="BW151">
        <v>0.14286857371487199</v>
      </c>
      <c r="BX151">
        <v>0.34976328599060802</v>
      </c>
      <c r="BY151">
        <v>0</v>
      </c>
      <c r="BZ151">
        <v>5.2673743240381103</v>
      </c>
      <c r="CA151">
        <v>5.32728566342871</v>
      </c>
      <c r="CB151">
        <v>7.1848290600622704</v>
      </c>
      <c r="CC151">
        <v>6.0644472612162401</v>
      </c>
      <c r="CD151">
        <v>-0.220044008599941</v>
      </c>
      <c r="CE151">
        <v>4.7332932771304703</v>
      </c>
      <c r="CF151">
        <v>2.5924937744626599</v>
      </c>
      <c r="CG151">
        <v>3.9797008546697699</v>
      </c>
      <c r="CH151">
        <v>5.2638601640426801</v>
      </c>
      <c r="CI151">
        <v>-2.0004000800156501E-2</v>
      </c>
      <c r="CJ151">
        <v>3.9989318382639101</v>
      </c>
      <c r="CK151">
        <v>4.5713269299543997</v>
      </c>
      <c r="CL151">
        <v>3.9129273507227502</v>
      </c>
      <c r="CM151">
        <v>3.9962639267865101</v>
      </c>
      <c r="CN151">
        <v>-8.6684003529470005E-2</v>
      </c>
      <c r="CO151">
        <v>4.7332932775190599</v>
      </c>
      <c r="CP151">
        <v>4.6602632515015596</v>
      </c>
      <c r="CQ151">
        <v>5.8493589745144403</v>
      </c>
      <c r="CR151">
        <v>5.3972913470343897</v>
      </c>
      <c r="CS151">
        <v>-8.6684003529470005E-2</v>
      </c>
      <c r="CT151">
        <v>0.11335600465844201</v>
      </c>
      <c r="CU151">
        <v>-2.0004000800156501E-2</v>
      </c>
      <c r="CV151">
        <v>-0.15336400625875499</v>
      </c>
      <c r="CW151">
        <v>-8.6684003529470005E-2</v>
      </c>
    </row>
    <row r="152" spans="1:101" hidden="1" x14ac:dyDescent="0.2">
      <c r="A152">
        <v>1617062690.8989999</v>
      </c>
      <c r="B152">
        <v>10664.5303424794</v>
      </c>
      <c r="C152">
        <v>7467.80505158306</v>
      </c>
      <c r="D152">
        <v>3829.05982905982</v>
      </c>
      <c r="E152">
        <v>5465.3412502501797</v>
      </c>
      <c r="F152">
        <v>0</v>
      </c>
      <c r="G152">
        <v>0</v>
      </c>
      <c r="H152">
        <v>0</v>
      </c>
      <c r="I152">
        <v>0</v>
      </c>
      <c r="J152">
        <v>10664.5303424794</v>
      </c>
      <c r="K152">
        <v>7467.80505158306</v>
      </c>
      <c r="L152">
        <v>3829.05982905982</v>
      </c>
      <c r="M152">
        <v>5465.3412502501797</v>
      </c>
      <c r="N152">
        <v>17206.641328265599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28.184834108713801</v>
      </c>
      <c r="AC152">
        <v>35.181116568311197</v>
      </c>
      <c r="AD152">
        <v>35.758493554256297</v>
      </c>
      <c r="AE152">
        <v>33.173767206252499</v>
      </c>
      <c r="AF152">
        <v>72.172330838205497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7619.8010548100601</v>
      </c>
      <c r="AX152">
        <v>6665.7995375311202</v>
      </c>
      <c r="AY152">
        <v>8980.4353632478596</v>
      </c>
      <c r="AZ152">
        <v>9564.7474814864199</v>
      </c>
      <c r="BA152">
        <v>113.35600453424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13267.1072835302</v>
      </c>
      <c r="BS152">
        <v>12178.1172180718</v>
      </c>
      <c r="BT152">
        <v>16108.173076923</v>
      </c>
      <c r="BU152">
        <v>16823.1369671092</v>
      </c>
      <c r="BV152">
        <v>936.52063746082501</v>
      </c>
      <c r="BW152">
        <v>0.14286857371487199</v>
      </c>
      <c r="BX152">
        <v>0.34976328599060802</v>
      </c>
      <c r="BY152">
        <v>0</v>
      </c>
      <c r="BZ152">
        <v>5.2673743240381103</v>
      </c>
      <c r="CA152">
        <v>5.32728566342871</v>
      </c>
      <c r="CB152">
        <v>7.1848290600622704</v>
      </c>
      <c r="CC152">
        <v>6.0644472612162401</v>
      </c>
      <c r="CD152">
        <v>-0.220044008599941</v>
      </c>
      <c r="CE152">
        <v>4.7332932771304703</v>
      </c>
      <c r="CF152">
        <v>2.5924937744626599</v>
      </c>
      <c r="CG152">
        <v>3.9797008546697699</v>
      </c>
      <c r="CH152">
        <v>5.2638601640426801</v>
      </c>
      <c r="CI152">
        <v>-2.0004000800156501E-2</v>
      </c>
      <c r="CJ152">
        <v>3.9989318382639101</v>
      </c>
      <c r="CK152">
        <v>4.5713269299543997</v>
      </c>
      <c r="CL152">
        <v>3.9129273507227502</v>
      </c>
      <c r="CM152">
        <v>3.9962639267865101</v>
      </c>
      <c r="CN152">
        <v>-8.6684003529470005E-2</v>
      </c>
      <c r="CO152">
        <v>4.7332932775190599</v>
      </c>
      <c r="CP152">
        <v>4.6602632515015596</v>
      </c>
      <c r="CQ152">
        <v>5.8493589745144403</v>
      </c>
      <c r="CR152">
        <v>5.3972913470343897</v>
      </c>
      <c r="CS152">
        <v>-8.6684003529470005E-2</v>
      </c>
      <c r="CT152">
        <v>0.11335600465844201</v>
      </c>
      <c r="CU152">
        <v>-2.0004000800156501E-2</v>
      </c>
      <c r="CV152">
        <v>-0.15336400625875499</v>
      </c>
      <c r="CW152">
        <v>-8.6684003529470005E-2</v>
      </c>
    </row>
    <row r="153" spans="1:101" hidden="1" x14ac:dyDescent="0.2">
      <c r="A153">
        <v>1617062695.8989999</v>
      </c>
      <c r="B153">
        <v>10664.5303424794</v>
      </c>
      <c r="C153">
        <v>7467.80505158306</v>
      </c>
      <c r="D153">
        <v>3829.05982905982</v>
      </c>
      <c r="E153">
        <v>5465.3412502501797</v>
      </c>
      <c r="F153">
        <v>0</v>
      </c>
      <c r="G153">
        <v>0</v>
      </c>
      <c r="H153">
        <v>0</v>
      </c>
      <c r="I153">
        <v>0</v>
      </c>
      <c r="J153">
        <v>10664.5303424794</v>
      </c>
      <c r="K153">
        <v>7467.80505158306</v>
      </c>
      <c r="L153">
        <v>3829.05982905982</v>
      </c>
      <c r="M153">
        <v>5465.3412502501797</v>
      </c>
      <c r="N153">
        <v>17206.641328265599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28.184834108713801</v>
      </c>
      <c r="AC153">
        <v>35.181116568311197</v>
      </c>
      <c r="AD153">
        <v>35.758493554256297</v>
      </c>
      <c r="AE153">
        <v>33.173767206252499</v>
      </c>
      <c r="AF153">
        <v>72.172330838205497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7619.8010548100601</v>
      </c>
      <c r="AX153">
        <v>6665.7995375311202</v>
      </c>
      <c r="AY153">
        <v>8980.4353632478596</v>
      </c>
      <c r="AZ153">
        <v>9564.7474814864199</v>
      </c>
      <c r="BA153">
        <v>113.35600453424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13267.1072835302</v>
      </c>
      <c r="BS153">
        <v>12178.1172180718</v>
      </c>
      <c r="BT153">
        <v>16108.173076923</v>
      </c>
      <c r="BU153">
        <v>16823.1369671092</v>
      </c>
      <c r="BV153">
        <v>936.52063746082501</v>
      </c>
      <c r="BW153">
        <v>0.14286857371487199</v>
      </c>
      <c r="BX153">
        <v>0.34976328599060802</v>
      </c>
      <c r="BY153">
        <v>0</v>
      </c>
      <c r="BZ153">
        <v>5.2673743240381103</v>
      </c>
      <c r="CA153">
        <v>5.32728566342871</v>
      </c>
      <c r="CB153">
        <v>7.1848290600622704</v>
      </c>
      <c r="CC153">
        <v>6.0644472612162401</v>
      </c>
      <c r="CD153">
        <v>-0.220044008599941</v>
      </c>
      <c r="CE153">
        <v>4.7332932771304703</v>
      </c>
      <c r="CF153">
        <v>2.5924937744626599</v>
      </c>
      <c r="CG153">
        <v>3.9797008546697699</v>
      </c>
      <c r="CH153">
        <v>5.2638601640426801</v>
      </c>
      <c r="CI153">
        <v>-2.0004000800156501E-2</v>
      </c>
      <c r="CJ153">
        <v>3.9989318382639101</v>
      </c>
      <c r="CK153">
        <v>4.5713269299543997</v>
      </c>
      <c r="CL153">
        <v>3.9129273507227502</v>
      </c>
      <c r="CM153">
        <v>3.9962639267865101</v>
      </c>
      <c r="CN153">
        <v>-8.6684003529470005E-2</v>
      </c>
      <c r="CO153">
        <v>4.7332932775190599</v>
      </c>
      <c r="CP153">
        <v>4.6602632515015596</v>
      </c>
      <c r="CQ153">
        <v>5.8493589745144403</v>
      </c>
      <c r="CR153">
        <v>5.3972913470343897</v>
      </c>
      <c r="CS153">
        <v>-8.6684003529470005E-2</v>
      </c>
      <c r="CT153">
        <v>0.11335600465844201</v>
      </c>
      <c r="CU153">
        <v>-2.0004000800156501E-2</v>
      </c>
      <c r="CV153">
        <v>-0.15336400625875499</v>
      </c>
      <c r="CW153">
        <v>-8.6684003529470005E-2</v>
      </c>
    </row>
    <row r="154" spans="1:101" hidden="1" x14ac:dyDescent="0.2">
      <c r="A154">
        <v>1617062700.8989999</v>
      </c>
      <c r="B154">
        <v>10664.5303424794</v>
      </c>
      <c r="C154">
        <v>7467.80505158306</v>
      </c>
      <c r="D154">
        <v>3829.05982905982</v>
      </c>
      <c r="E154">
        <v>5465.3412502501797</v>
      </c>
      <c r="F154">
        <v>0</v>
      </c>
      <c r="G154">
        <v>0</v>
      </c>
      <c r="H154">
        <v>0</v>
      </c>
      <c r="I154">
        <v>0</v>
      </c>
      <c r="J154">
        <v>10664.5303424794</v>
      </c>
      <c r="K154">
        <v>7467.80505158306</v>
      </c>
      <c r="L154">
        <v>3829.05982905982</v>
      </c>
      <c r="M154">
        <v>5465.3412502501797</v>
      </c>
      <c r="N154">
        <v>17206.641328265599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28.184834108713801</v>
      </c>
      <c r="AC154">
        <v>35.181116568311197</v>
      </c>
      <c r="AD154">
        <v>35.758493554256297</v>
      </c>
      <c r="AE154">
        <v>33.173767206252499</v>
      </c>
      <c r="AF154">
        <v>72.172330838205497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7619.8010548100601</v>
      </c>
      <c r="AX154">
        <v>6665.7995375311202</v>
      </c>
      <c r="AY154">
        <v>8980.4353632478596</v>
      </c>
      <c r="AZ154">
        <v>9564.7474814864199</v>
      </c>
      <c r="BA154">
        <v>113.35600453424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13267.1072835302</v>
      </c>
      <c r="BS154">
        <v>12178.1172180718</v>
      </c>
      <c r="BT154">
        <v>16108.173076923</v>
      </c>
      <c r="BU154">
        <v>16823.1369671092</v>
      </c>
      <c r="BV154">
        <v>936.52063746082501</v>
      </c>
      <c r="BW154">
        <v>0.14286857371487199</v>
      </c>
      <c r="BX154">
        <v>0.34976328599060802</v>
      </c>
      <c r="BY154">
        <v>0</v>
      </c>
      <c r="BZ154">
        <v>5.2673743240381103</v>
      </c>
      <c r="CA154">
        <v>5.32728566342871</v>
      </c>
      <c r="CB154">
        <v>7.1848290600622704</v>
      </c>
      <c r="CC154">
        <v>6.0644472612162401</v>
      </c>
      <c r="CD154">
        <v>-0.220044008599941</v>
      </c>
      <c r="CE154">
        <v>4.7332932771304703</v>
      </c>
      <c r="CF154">
        <v>2.5924937744626599</v>
      </c>
      <c r="CG154">
        <v>3.9797008546697699</v>
      </c>
      <c r="CH154">
        <v>5.2638601640426801</v>
      </c>
      <c r="CI154">
        <v>-2.0004000800156501E-2</v>
      </c>
      <c r="CJ154">
        <v>3.9989318382639101</v>
      </c>
      <c r="CK154">
        <v>4.5713269299543997</v>
      </c>
      <c r="CL154">
        <v>3.9129273507227502</v>
      </c>
      <c r="CM154">
        <v>3.9962639267865101</v>
      </c>
      <c r="CN154">
        <v>-8.6684003529470005E-2</v>
      </c>
      <c r="CO154">
        <v>4.7332932775190599</v>
      </c>
      <c r="CP154">
        <v>4.6602632515015596</v>
      </c>
      <c r="CQ154">
        <v>5.8493589745144403</v>
      </c>
      <c r="CR154">
        <v>5.3972913470343897</v>
      </c>
      <c r="CS154">
        <v>-8.6684003529470005E-2</v>
      </c>
      <c r="CT154">
        <v>0.11335600465844201</v>
      </c>
      <c r="CU154">
        <v>-2.0004000800156501E-2</v>
      </c>
      <c r="CV154">
        <v>-0.15336400625875499</v>
      </c>
      <c r="CW154">
        <v>-8.6684003529470005E-2</v>
      </c>
    </row>
    <row r="155" spans="1:101" hidden="1" x14ac:dyDescent="0.2">
      <c r="A155">
        <v>1617062705.8989999</v>
      </c>
      <c r="B155">
        <v>10664.5303424794</v>
      </c>
      <c r="C155">
        <v>7467.80505158306</v>
      </c>
      <c r="D155">
        <v>3829.05982905982</v>
      </c>
      <c r="E155">
        <v>5465.3412502501797</v>
      </c>
      <c r="F155">
        <v>0</v>
      </c>
      <c r="G155">
        <v>0</v>
      </c>
      <c r="H155">
        <v>0</v>
      </c>
      <c r="I155">
        <v>0</v>
      </c>
      <c r="J155">
        <v>10664.5303424794</v>
      </c>
      <c r="K155">
        <v>7467.80505158306</v>
      </c>
      <c r="L155">
        <v>3829.05982905982</v>
      </c>
      <c r="M155">
        <v>5465.3412502501797</v>
      </c>
      <c r="N155">
        <v>17206.641328265599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28.184834108713801</v>
      </c>
      <c r="AC155">
        <v>35.181116568311197</v>
      </c>
      <c r="AD155">
        <v>35.758493554256297</v>
      </c>
      <c r="AE155">
        <v>33.173767206252499</v>
      </c>
      <c r="AF155">
        <v>72.172330838205497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7619.8010548100601</v>
      </c>
      <c r="AX155">
        <v>6665.7995375311202</v>
      </c>
      <c r="AY155">
        <v>8980.4353632478596</v>
      </c>
      <c r="AZ155">
        <v>9564.7474814864199</v>
      </c>
      <c r="BA155">
        <v>113.35600453424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13267.1072835302</v>
      </c>
      <c r="BS155">
        <v>12178.1172180718</v>
      </c>
      <c r="BT155">
        <v>16108.173076923</v>
      </c>
      <c r="BU155">
        <v>16823.1369671092</v>
      </c>
      <c r="BV155">
        <v>936.52063746082501</v>
      </c>
      <c r="BW155">
        <v>0.14286857371487199</v>
      </c>
      <c r="BX155">
        <v>0.34976328599060802</v>
      </c>
      <c r="BY155">
        <v>0</v>
      </c>
      <c r="BZ155">
        <v>5.2673743240381103</v>
      </c>
      <c r="CA155">
        <v>5.32728566342871</v>
      </c>
      <c r="CB155">
        <v>7.1848290600622704</v>
      </c>
      <c r="CC155">
        <v>6.0644472612162401</v>
      </c>
      <c r="CD155">
        <v>-0.220044008599941</v>
      </c>
      <c r="CE155">
        <v>4.7332932771304703</v>
      </c>
      <c r="CF155">
        <v>2.5924937744626599</v>
      </c>
      <c r="CG155">
        <v>3.9797008546697699</v>
      </c>
      <c r="CH155">
        <v>5.2638601640426801</v>
      </c>
      <c r="CI155">
        <v>-2.0004000800156501E-2</v>
      </c>
      <c r="CJ155">
        <v>3.9989318382639101</v>
      </c>
      <c r="CK155">
        <v>4.5713269299543997</v>
      </c>
      <c r="CL155">
        <v>3.9129273507227502</v>
      </c>
      <c r="CM155">
        <v>3.9962639267865101</v>
      </c>
      <c r="CN155">
        <v>-8.6684003529470005E-2</v>
      </c>
      <c r="CO155">
        <v>4.7332932775190599</v>
      </c>
      <c r="CP155">
        <v>4.6602632515015596</v>
      </c>
      <c r="CQ155">
        <v>5.8493589745144403</v>
      </c>
      <c r="CR155">
        <v>5.3972913470343897</v>
      </c>
      <c r="CS155">
        <v>-8.6684003529470005E-2</v>
      </c>
      <c r="CT155">
        <v>0.11335600465844201</v>
      </c>
      <c r="CU155">
        <v>-2.0004000800156501E-2</v>
      </c>
      <c r="CV155">
        <v>-0.15336400625875499</v>
      </c>
      <c r="CW155">
        <v>-8.6684003529470005E-2</v>
      </c>
    </row>
    <row r="156" spans="1:101" hidden="1" x14ac:dyDescent="0.2">
      <c r="A156">
        <v>1617062710.8989999</v>
      </c>
      <c r="B156">
        <v>10664.5303424794</v>
      </c>
      <c r="C156">
        <v>7467.80505158306</v>
      </c>
      <c r="D156">
        <v>3829.05982905982</v>
      </c>
      <c r="E156">
        <v>5465.3412502501797</v>
      </c>
      <c r="F156">
        <v>0</v>
      </c>
      <c r="G156">
        <v>0</v>
      </c>
      <c r="H156">
        <v>0</v>
      </c>
      <c r="I156">
        <v>0</v>
      </c>
      <c r="J156">
        <v>10664.5303424794</v>
      </c>
      <c r="K156">
        <v>7467.80505158306</v>
      </c>
      <c r="L156">
        <v>3829.05982905982</v>
      </c>
      <c r="M156">
        <v>5465.3412502501797</v>
      </c>
      <c r="N156">
        <v>17206.641328265599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28.184834108713801</v>
      </c>
      <c r="AC156">
        <v>35.181116568311197</v>
      </c>
      <c r="AD156">
        <v>35.758493554256297</v>
      </c>
      <c r="AE156">
        <v>33.173767206252499</v>
      </c>
      <c r="AF156">
        <v>72.172330838205497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7619.8010548100601</v>
      </c>
      <c r="AX156">
        <v>6665.7995375311202</v>
      </c>
      <c r="AY156">
        <v>8980.4353632478596</v>
      </c>
      <c r="AZ156">
        <v>9564.7474814864199</v>
      </c>
      <c r="BA156">
        <v>113.35600453424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13267.1072835302</v>
      </c>
      <c r="BS156">
        <v>12178.1172180718</v>
      </c>
      <c r="BT156">
        <v>16108.173076923</v>
      </c>
      <c r="BU156">
        <v>16823.1369671092</v>
      </c>
      <c r="BV156">
        <v>936.52063746082501</v>
      </c>
      <c r="BW156">
        <v>0.14286857371487199</v>
      </c>
      <c r="BX156">
        <v>0.34976328599060802</v>
      </c>
      <c r="BY156">
        <v>0</v>
      </c>
      <c r="BZ156">
        <v>5.2673743240381103</v>
      </c>
      <c r="CA156">
        <v>5.32728566342871</v>
      </c>
      <c r="CB156">
        <v>7.1848290600622704</v>
      </c>
      <c r="CC156">
        <v>6.0644472612162401</v>
      </c>
      <c r="CD156">
        <v>-0.220044008599941</v>
      </c>
      <c r="CE156">
        <v>4.7332932771304703</v>
      </c>
      <c r="CF156">
        <v>2.5924937744626599</v>
      </c>
      <c r="CG156">
        <v>3.9797008546697699</v>
      </c>
      <c r="CH156">
        <v>5.2638601640426801</v>
      </c>
      <c r="CI156">
        <v>-2.0004000800156501E-2</v>
      </c>
      <c r="CJ156">
        <v>3.9989318382639101</v>
      </c>
      <c r="CK156">
        <v>4.5713269299543997</v>
      </c>
      <c r="CL156">
        <v>3.9129273507227502</v>
      </c>
      <c r="CM156">
        <v>3.9962639267865101</v>
      </c>
      <c r="CN156">
        <v>-8.6684003529470005E-2</v>
      </c>
      <c r="CO156">
        <v>4.7332932775190599</v>
      </c>
      <c r="CP156">
        <v>4.6602632515015596</v>
      </c>
      <c r="CQ156">
        <v>5.8493589745144403</v>
      </c>
      <c r="CR156">
        <v>5.3972913470343897</v>
      </c>
      <c r="CS156">
        <v>-8.6684003529470005E-2</v>
      </c>
      <c r="CT156">
        <v>0.11335600465844201</v>
      </c>
      <c r="CU156">
        <v>-2.0004000800156501E-2</v>
      </c>
      <c r="CV156">
        <v>-0.15336400625875499</v>
      </c>
      <c r="CW156">
        <v>-8.6684003529470005E-2</v>
      </c>
    </row>
    <row r="157" spans="1:101" hidden="1" x14ac:dyDescent="0.2">
      <c r="A157">
        <v>1617062715.8989999</v>
      </c>
      <c r="B157">
        <v>10664.5303424794</v>
      </c>
      <c r="C157">
        <v>7467.80505158306</v>
      </c>
      <c r="D157">
        <v>3829.05982905982</v>
      </c>
      <c r="E157">
        <v>5465.3412502501797</v>
      </c>
      <c r="F157">
        <v>0</v>
      </c>
      <c r="G157">
        <v>0</v>
      </c>
      <c r="H157">
        <v>0</v>
      </c>
      <c r="I157">
        <v>0</v>
      </c>
      <c r="J157">
        <v>10664.5303424794</v>
      </c>
      <c r="K157">
        <v>7467.80505158306</v>
      </c>
      <c r="L157">
        <v>3829.05982905982</v>
      </c>
      <c r="M157">
        <v>5465.3412502501797</v>
      </c>
      <c r="N157">
        <v>17206.641328265599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28.184834108713801</v>
      </c>
      <c r="AC157">
        <v>35.181116568311197</v>
      </c>
      <c r="AD157">
        <v>35.758493554256297</v>
      </c>
      <c r="AE157">
        <v>33.173767206252499</v>
      </c>
      <c r="AF157">
        <v>72.172330838205497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7619.8010548100601</v>
      </c>
      <c r="AX157">
        <v>6665.7995375311202</v>
      </c>
      <c r="AY157">
        <v>8980.4353632478596</v>
      </c>
      <c r="AZ157">
        <v>9564.7474814864199</v>
      </c>
      <c r="BA157">
        <v>113.35600453424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13267.1072835302</v>
      </c>
      <c r="BS157">
        <v>12178.1172180718</v>
      </c>
      <c r="BT157">
        <v>16108.173076923</v>
      </c>
      <c r="BU157">
        <v>16823.1369671092</v>
      </c>
      <c r="BV157">
        <v>936.52063746082501</v>
      </c>
      <c r="BW157">
        <v>0.14286857371487199</v>
      </c>
      <c r="BX157">
        <v>0.34976328599060802</v>
      </c>
      <c r="BY157">
        <v>0</v>
      </c>
      <c r="BZ157">
        <v>5.2673743240381103</v>
      </c>
      <c r="CA157">
        <v>5.32728566342871</v>
      </c>
      <c r="CB157">
        <v>7.1848290600622704</v>
      </c>
      <c r="CC157">
        <v>6.0644472612162401</v>
      </c>
      <c r="CD157">
        <v>-0.220044008599941</v>
      </c>
      <c r="CE157">
        <v>4.7332932771304703</v>
      </c>
      <c r="CF157">
        <v>2.5924937744626599</v>
      </c>
      <c r="CG157">
        <v>3.9797008546697699</v>
      </c>
      <c r="CH157">
        <v>5.2638601640426801</v>
      </c>
      <c r="CI157">
        <v>-2.0004000800156501E-2</v>
      </c>
      <c r="CJ157">
        <v>3.9989318382639101</v>
      </c>
      <c r="CK157">
        <v>4.5713269299543997</v>
      </c>
      <c r="CL157">
        <v>3.9129273507227502</v>
      </c>
      <c r="CM157">
        <v>3.9962639267865101</v>
      </c>
      <c r="CN157">
        <v>-8.6684003529470005E-2</v>
      </c>
      <c r="CO157">
        <v>4.7332932775190599</v>
      </c>
      <c r="CP157">
        <v>4.6602632515015596</v>
      </c>
      <c r="CQ157">
        <v>5.8493589745144403</v>
      </c>
      <c r="CR157">
        <v>5.3972913470343897</v>
      </c>
      <c r="CS157">
        <v>-8.6684003529470005E-2</v>
      </c>
      <c r="CT157">
        <v>0.11335600465844201</v>
      </c>
      <c r="CU157">
        <v>-2.0004000800156501E-2</v>
      </c>
      <c r="CV157">
        <v>-0.15336400625875499</v>
      </c>
      <c r="CW157">
        <v>-8.6684003529470005E-2</v>
      </c>
    </row>
    <row r="158" spans="1:101" hidden="1" x14ac:dyDescent="0.2">
      <c r="A158">
        <v>1617062720.8989999</v>
      </c>
      <c r="B158">
        <v>10664.5303424794</v>
      </c>
      <c r="C158">
        <v>7467.80505158306</v>
      </c>
      <c r="D158">
        <v>3829.05982905982</v>
      </c>
      <c r="E158">
        <v>5465.3412502501797</v>
      </c>
      <c r="F158">
        <v>0</v>
      </c>
      <c r="G158">
        <v>0</v>
      </c>
      <c r="H158">
        <v>0</v>
      </c>
      <c r="I158">
        <v>0</v>
      </c>
      <c r="J158">
        <v>10664.5303424794</v>
      </c>
      <c r="K158">
        <v>7467.80505158306</v>
      </c>
      <c r="L158">
        <v>3829.05982905982</v>
      </c>
      <c r="M158">
        <v>5465.3412502501797</v>
      </c>
      <c r="N158">
        <v>17206.641328265599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28.184834108713801</v>
      </c>
      <c r="AC158">
        <v>35.181116568311197</v>
      </c>
      <c r="AD158">
        <v>35.758493554256297</v>
      </c>
      <c r="AE158">
        <v>33.173767206252499</v>
      </c>
      <c r="AF158">
        <v>72.172330838205497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7619.8010548100601</v>
      </c>
      <c r="AX158">
        <v>6665.7995375311202</v>
      </c>
      <c r="AY158">
        <v>8980.4353632478596</v>
      </c>
      <c r="AZ158">
        <v>9564.7474814864199</v>
      </c>
      <c r="BA158">
        <v>113.35600453424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13267.1072835302</v>
      </c>
      <c r="BS158">
        <v>12178.1172180718</v>
      </c>
      <c r="BT158">
        <v>16108.173076923</v>
      </c>
      <c r="BU158">
        <v>16823.1369671092</v>
      </c>
      <c r="BV158">
        <v>936.52063746082501</v>
      </c>
      <c r="BW158">
        <v>0.14286857371487199</v>
      </c>
      <c r="BX158">
        <v>0.34976328599060802</v>
      </c>
      <c r="BY158">
        <v>0</v>
      </c>
      <c r="BZ158">
        <v>5.2673743240381103</v>
      </c>
      <c r="CA158">
        <v>5.32728566342871</v>
      </c>
      <c r="CB158">
        <v>7.1848290600622704</v>
      </c>
      <c r="CC158">
        <v>6.0644472612162401</v>
      </c>
      <c r="CD158">
        <v>-0.220044008599941</v>
      </c>
      <c r="CE158">
        <v>4.7332932771304703</v>
      </c>
      <c r="CF158">
        <v>2.5924937744626599</v>
      </c>
      <c r="CG158">
        <v>3.9797008546697699</v>
      </c>
      <c r="CH158">
        <v>5.2638601640426801</v>
      </c>
      <c r="CI158">
        <v>-2.0004000800156501E-2</v>
      </c>
      <c r="CJ158">
        <v>3.9989318382639101</v>
      </c>
      <c r="CK158">
        <v>4.5713269299543997</v>
      </c>
      <c r="CL158">
        <v>3.9129273507227502</v>
      </c>
      <c r="CM158">
        <v>3.9962639267865101</v>
      </c>
      <c r="CN158">
        <v>-8.6684003529470005E-2</v>
      </c>
      <c r="CO158">
        <v>4.7332932775190599</v>
      </c>
      <c r="CP158">
        <v>4.6602632515015596</v>
      </c>
      <c r="CQ158">
        <v>5.8493589745144403</v>
      </c>
      <c r="CR158">
        <v>5.3972913470343897</v>
      </c>
      <c r="CS158">
        <v>-8.6684003529470005E-2</v>
      </c>
      <c r="CT158">
        <v>0.11335600465844201</v>
      </c>
      <c r="CU158">
        <v>-2.0004000800156501E-2</v>
      </c>
      <c r="CV158">
        <v>-0.15336400625875499</v>
      </c>
      <c r="CW158">
        <v>-8.6684003529470005E-2</v>
      </c>
    </row>
    <row r="159" spans="1:101" hidden="1" x14ac:dyDescent="0.2"/>
    <row r="160" spans="1:101" hidden="1" x14ac:dyDescent="0.2"/>
    <row r="161" spans="1:50" hidden="1" x14ac:dyDescent="0.2"/>
    <row r="162" spans="1:50" hidden="1" x14ac:dyDescent="0.2"/>
    <row r="163" spans="1:50" x14ac:dyDescent="0.2">
      <c r="A163" t="str" cm="1">
        <f t="array" ref="A163:AL263">TRANSPOSE(A1:CW38)</f>
        <v>timestamp</v>
      </c>
      <c r="B163">
        <v>1616995714.79</v>
      </c>
      <c r="C163">
        <v>1616995719.79</v>
      </c>
      <c r="D163">
        <v>1616995724.79</v>
      </c>
      <c r="E163">
        <v>1616995729.79</v>
      </c>
      <c r="F163">
        <v>1616995734.79</v>
      </c>
      <c r="G163">
        <v>1616995739.79</v>
      </c>
      <c r="H163">
        <v>1616995744.79</v>
      </c>
      <c r="I163">
        <v>1616995749.79</v>
      </c>
      <c r="J163">
        <v>1616995754.79</v>
      </c>
      <c r="K163">
        <v>1616995759.79</v>
      </c>
      <c r="L163">
        <v>1616995764.79</v>
      </c>
      <c r="M163">
        <v>1616995769.79</v>
      </c>
      <c r="N163">
        <v>1616995774.79</v>
      </c>
      <c r="O163">
        <v>1616995779.79</v>
      </c>
      <c r="P163">
        <v>1616995784.79</v>
      </c>
      <c r="Q163">
        <v>1616995789.79</v>
      </c>
      <c r="R163">
        <v>1616995794.79</v>
      </c>
      <c r="S163">
        <v>1616995799.79</v>
      </c>
      <c r="T163">
        <v>1616995804.79</v>
      </c>
      <c r="U163">
        <v>1616995809.79</v>
      </c>
      <c r="V163">
        <v>1616995814.79</v>
      </c>
      <c r="W163">
        <v>1616995819.79</v>
      </c>
      <c r="X163">
        <v>1616995824.79</v>
      </c>
      <c r="Y163">
        <v>1616995829.79</v>
      </c>
      <c r="Z163">
        <v>1616995834.79</v>
      </c>
      <c r="AA163">
        <v>1616995839.79</v>
      </c>
      <c r="AB163">
        <v>1616995844.79</v>
      </c>
      <c r="AC163">
        <v>1616995849.79</v>
      </c>
      <c r="AD163">
        <v>1616995854.79</v>
      </c>
      <c r="AE163">
        <v>1616995859.79</v>
      </c>
      <c r="AF163">
        <v>1616995864.79</v>
      </c>
      <c r="AG163">
        <v>1616995869.79</v>
      </c>
      <c r="AH163">
        <v>1616995874.79</v>
      </c>
      <c r="AI163">
        <v>1616995879.79</v>
      </c>
      <c r="AJ163">
        <v>1616995884.79</v>
      </c>
      <c r="AK163">
        <v>1616995889.79</v>
      </c>
      <c r="AL163">
        <v>1616995894.79</v>
      </c>
      <c r="AN163" s="8" t="s">
        <v>204</v>
      </c>
      <c r="AO163" s="8" t="s">
        <v>224</v>
      </c>
      <c r="AP163" s="8" t="s">
        <v>202</v>
      </c>
      <c r="AQ163" s="8" t="s">
        <v>203</v>
      </c>
      <c r="AR163" s="8" t="s">
        <v>225</v>
      </c>
      <c r="AT163" s="8" t="s">
        <v>205</v>
      </c>
      <c r="AU163" s="8" t="s">
        <v>206</v>
      </c>
      <c r="AV163" s="8" t="s">
        <v>207</v>
      </c>
      <c r="AW163" s="8" t="s">
        <v>208</v>
      </c>
      <c r="AX163" s="8" t="s">
        <v>210</v>
      </c>
    </row>
    <row r="164" spans="1:50" x14ac:dyDescent="0.2">
      <c r="A164" s="18" t="str">
        <v>{"InfraID":"Edge-Pi4","device":"mmcblk0","instance":"129.127.230.61:9100","job":"node","label":"Disk Write Rate (Bytes/Sec)"}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2081.1497423241599</v>
      </c>
      <c r="U164" s="18">
        <v>2081.1497423241599</v>
      </c>
      <c r="V164" s="18">
        <v>2081.1497423241599</v>
      </c>
      <c r="W164" s="18">
        <v>0</v>
      </c>
      <c r="X164" s="18">
        <v>0</v>
      </c>
      <c r="Y164" s="18">
        <v>0</v>
      </c>
      <c r="Z164" s="18">
        <v>2773.0182176267799</v>
      </c>
      <c r="AA164" s="18">
        <v>2773.0182176267799</v>
      </c>
      <c r="AB164" s="18">
        <v>2773.0182176267799</v>
      </c>
      <c r="AC164" s="18">
        <v>0</v>
      </c>
      <c r="AD164" s="18">
        <v>0</v>
      </c>
      <c r="AE164" s="18">
        <v>0</v>
      </c>
      <c r="AF164" s="18">
        <v>14472.5333333333</v>
      </c>
      <c r="AG164" s="18">
        <v>14472.5333333333</v>
      </c>
      <c r="AH164" s="18">
        <v>14472.5333333333</v>
      </c>
      <c r="AI164" s="18">
        <v>247398.39999999999</v>
      </c>
      <c r="AJ164" s="18">
        <v>247398.39999999999</v>
      </c>
      <c r="AK164" s="18">
        <v>247398.39999999999</v>
      </c>
      <c r="AL164" s="18">
        <v>521557.33333333302</v>
      </c>
      <c r="AN164" s="8">
        <f>MEDIAN(B164:AL164)</f>
        <v>0</v>
      </c>
      <c r="AO164" s="8">
        <f>AVERAGE(B164:AL164)</f>
        <v>35722.503708464486</v>
      </c>
      <c r="AP164" s="8">
        <f>MIN(B164:AL164)</f>
        <v>0</v>
      </c>
      <c r="AQ164" s="8">
        <f>MAX(B164:AL164)</f>
        <v>521557.33333333302</v>
      </c>
      <c r="AR164" s="8">
        <f>STDEV(B164:AL164)</f>
        <v>106600.08116959594</v>
      </c>
      <c r="AT164" s="8">
        <f>MEDIAN(B164:AL167)</f>
        <v>0</v>
      </c>
      <c r="AU164" s="8">
        <f>AVERAGE(B164:AL167)</f>
        <v>27854.783802804119</v>
      </c>
      <c r="AV164" s="8">
        <f>MIN(B164:AL167)</f>
        <v>0</v>
      </c>
      <c r="AW164" s="8">
        <f>MAX(B164:AL167)</f>
        <v>521557.33333333302</v>
      </c>
      <c r="AX164">
        <f>STDEV(B164:AL167)</f>
        <v>79554.799979984717</v>
      </c>
    </row>
    <row r="165" spans="1:50" x14ac:dyDescent="0.2">
      <c r="A165" s="18" t="str">
        <v>{"InfraID":"Edge-Pi4","device":"mmcblk0","instance":"129.127.231.125:9100","job":"node","label":"Disk Write Rate (Bytes/Sec)"}</v>
      </c>
      <c r="B165" s="18">
        <v>0</v>
      </c>
      <c r="C165" s="18">
        <v>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3567.9442508710799</v>
      </c>
      <c r="U165" s="18">
        <v>3567.9442508710799</v>
      </c>
      <c r="V165" s="18">
        <v>3567.9442508710799</v>
      </c>
      <c r="W165" s="18">
        <v>3567.9442508710799</v>
      </c>
      <c r="X165" s="18">
        <v>1514.7928994082799</v>
      </c>
      <c r="Y165" s="18">
        <v>1514.7928994082799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73181.866666666596</v>
      </c>
      <c r="AH165" s="18">
        <v>73181.866666666596</v>
      </c>
      <c r="AI165" s="18">
        <v>73181.866666666596</v>
      </c>
      <c r="AJ165" s="18">
        <v>239479.46666666601</v>
      </c>
      <c r="AK165" s="18">
        <v>239479.46666666601</v>
      </c>
      <c r="AL165" s="18">
        <v>239479.46666666601</v>
      </c>
      <c r="AN165" s="8">
        <f t="shared" ref="AN165:AN167" si="0">MEDIAN(B165:AL165)</f>
        <v>0</v>
      </c>
      <c r="AO165" s="8">
        <f t="shared" ref="AO165:AO167" si="1">AVERAGE(B165:AL165)</f>
        <v>25818.523318981042</v>
      </c>
      <c r="AP165" s="8">
        <f t="shared" ref="AP165:AP167" si="2">MIN(B165:AL165)</f>
        <v>0</v>
      </c>
      <c r="AQ165" s="8">
        <f t="shared" ref="AQ165:AQ167" si="3">MAX(B165:AL165)</f>
        <v>239479.46666666601</v>
      </c>
      <c r="AR165" s="8">
        <f t="shared" ref="AR165:AR167" si="4">STDEV(B165:AL165)</f>
        <v>67393.837167816673</v>
      </c>
    </row>
    <row r="166" spans="1:50" x14ac:dyDescent="0.2">
      <c r="A166" s="18" t="str">
        <v>{"InfraID":"Edge-Pi4","device":"mmcblk0","instance":"129.127.231.162:9100","job":"node","label":"Disk Write Rate (Bytes/Sec)"}</v>
      </c>
      <c r="B166" s="18">
        <v>0</v>
      </c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2184.5333333333301</v>
      </c>
      <c r="K166" s="18">
        <v>2184.5333333333301</v>
      </c>
      <c r="L166" s="18">
        <v>2184.5333333333301</v>
      </c>
      <c r="M166" s="18">
        <v>2528.0829527218798</v>
      </c>
      <c r="N166" s="18">
        <v>2528.0829527218798</v>
      </c>
      <c r="O166" s="18">
        <v>2528.0829527218798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222003.20000000001</v>
      </c>
      <c r="AI166" s="18">
        <v>222003.20000000001</v>
      </c>
      <c r="AJ166" s="18">
        <v>222003.20000000001</v>
      </c>
      <c r="AK166" s="18">
        <v>95573.333333333299</v>
      </c>
      <c r="AL166" s="18">
        <v>95573.333333333299</v>
      </c>
      <c r="AN166" s="8">
        <f t="shared" si="0"/>
        <v>0</v>
      </c>
      <c r="AO166" s="8">
        <f t="shared" si="1"/>
        <v>23548.489608779248</v>
      </c>
      <c r="AP166" s="8">
        <f t="shared" si="2"/>
        <v>0</v>
      </c>
      <c r="AQ166" s="8">
        <f t="shared" si="3"/>
        <v>222003.20000000001</v>
      </c>
      <c r="AR166" s="8">
        <f t="shared" si="4"/>
        <v>63604.816436659785</v>
      </c>
    </row>
    <row r="167" spans="1:50" x14ac:dyDescent="0.2">
      <c r="A167" s="18" t="str">
        <v>{"InfraID":"Edge-Pi4","device":"mmcblk0","instance":"129.127.231.168:9100","job":"node","label":"Disk Write Rate (Bytes/Sec)"}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4915.2</v>
      </c>
      <c r="K167" s="18">
        <v>4915.2</v>
      </c>
      <c r="L167" s="18">
        <v>4915.2</v>
      </c>
      <c r="M167" s="18">
        <v>2076.9286490402001</v>
      </c>
      <c r="N167" s="18">
        <v>2076.9286490402001</v>
      </c>
      <c r="O167" s="18">
        <v>2076.9286490402001</v>
      </c>
      <c r="P167" s="18">
        <v>4805.4337758567399</v>
      </c>
      <c r="Q167" s="18">
        <v>4805.4337758567399</v>
      </c>
      <c r="R167" s="18">
        <v>4805.4337758567399</v>
      </c>
      <c r="S167" s="18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275797.33333333302</v>
      </c>
      <c r="AI167" s="18">
        <v>275797.33333333302</v>
      </c>
      <c r="AJ167" s="18">
        <v>275797.33333333302</v>
      </c>
      <c r="AK167" s="18">
        <v>55705.599999999999</v>
      </c>
      <c r="AL167" s="18">
        <v>55705.599999999999</v>
      </c>
      <c r="AN167" s="8">
        <f t="shared" si="0"/>
        <v>0</v>
      </c>
      <c r="AO167" s="8">
        <f t="shared" si="1"/>
        <v>26329.618574991619</v>
      </c>
      <c r="AP167" s="8">
        <f t="shared" si="2"/>
        <v>0</v>
      </c>
      <c r="AQ167" s="8">
        <f t="shared" si="3"/>
        <v>275797.33333333302</v>
      </c>
      <c r="AR167" s="8">
        <f t="shared" si="4"/>
        <v>76176.553677600154</v>
      </c>
    </row>
    <row r="168" spans="1:50" x14ac:dyDescent="0.2">
      <c r="A168" t="str">
        <v>{"InfraID":"Edge-Pi4","device":"mmcblk0p1","instance":"129.127.230.61:9100","job":"node","label":"Disk Write Rate (Bytes/Sec)"}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50" x14ac:dyDescent="0.2">
      <c r="A169" t="str">
        <v>{"InfraID":"Edge-Pi4","device":"mmcblk0p1","instance":"129.127.231.125:9100","job":"node","label":"Disk Write Rate (Bytes/Sec)"}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50" x14ac:dyDescent="0.2">
      <c r="A170" t="str">
        <v>{"InfraID":"Edge-Pi4","device":"mmcblk0p1","instance":"129.127.231.162:9100","job":"node","label":"Disk Write Rate (Bytes/Sec)"}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50" x14ac:dyDescent="0.2">
      <c r="A171" t="str">
        <v>{"InfraID":"Edge-Pi4","device":"mmcblk0p1","instance":"129.127.231.168:9100","job":"node","label":"Disk Write Rate (Bytes/Sec)"}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50" x14ac:dyDescent="0.2">
      <c r="A172" t="str">
        <v>{"InfraID":"Edge-Pi4","device":"mmcblk0p2","instance":"129.127.230.61:9100","job":"node","label":"Disk Write Rate (Bytes/Sec)"}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2081.1497423241599</v>
      </c>
      <c r="U172">
        <v>2081.1497423241599</v>
      </c>
      <c r="V172">
        <v>2081.1497423241599</v>
      </c>
      <c r="W172">
        <v>0</v>
      </c>
      <c r="X172">
        <v>0</v>
      </c>
      <c r="Y172">
        <v>0</v>
      </c>
      <c r="Z172">
        <v>2773.0182176267799</v>
      </c>
      <c r="AA172">
        <v>2773.0182176267799</v>
      </c>
      <c r="AB172">
        <v>2773.0182176267799</v>
      </c>
      <c r="AC172">
        <v>0</v>
      </c>
      <c r="AD172">
        <v>0</v>
      </c>
      <c r="AE172">
        <v>0</v>
      </c>
      <c r="AF172">
        <v>14472.5333333333</v>
      </c>
      <c r="AG172">
        <v>14472.5333333333</v>
      </c>
      <c r="AH172">
        <v>14472.5333333333</v>
      </c>
      <c r="AI172">
        <v>247398.39999999999</v>
      </c>
      <c r="AJ172">
        <v>247398.39999999999</v>
      </c>
      <c r="AK172">
        <v>247398.39999999999</v>
      </c>
      <c r="AL172">
        <v>521557.33333333302</v>
      </c>
    </row>
    <row r="173" spans="1:50" x14ac:dyDescent="0.2">
      <c r="A173" t="str">
        <v>{"InfraID":"Edge-Pi4","device":"mmcblk0p2","instance":"129.127.231.125:9100","job":"node","label":"Disk Write Rate (Bytes/Sec)"}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3567.9442508710799</v>
      </c>
      <c r="U173">
        <v>3567.9442508710799</v>
      </c>
      <c r="V173">
        <v>3567.9442508710799</v>
      </c>
      <c r="W173">
        <v>3567.9442508710799</v>
      </c>
      <c r="X173">
        <v>1514.7928994082799</v>
      </c>
      <c r="Y173">
        <v>1514.7928994082799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73181.866666666596</v>
      </c>
      <c r="AH173">
        <v>73181.866666666596</v>
      </c>
      <c r="AI173">
        <v>73181.866666666596</v>
      </c>
      <c r="AJ173">
        <v>239479.46666666601</v>
      </c>
      <c r="AK173">
        <v>239479.46666666601</v>
      </c>
      <c r="AL173">
        <v>239479.46666666601</v>
      </c>
    </row>
    <row r="174" spans="1:50" x14ac:dyDescent="0.2">
      <c r="A174" t="str">
        <v>{"InfraID":"Edge-Pi4","device":"mmcblk0p2","instance":"129.127.231.162:9100","job":"node","label":"Disk Write Rate (Bytes/Sec)"}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2184.5333333333301</v>
      </c>
      <c r="K174">
        <v>2184.5333333333301</v>
      </c>
      <c r="L174">
        <v>2184.5333333333301</v>
      </c>
      <c r="M174">
        <v>2528.0829527218798</v>
      </c>
      <c r="N174">
        <v>2528.0829527218798</v>
      </c>
      <c r="O174">
        <v>2528.0829527218798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222003.20000000001</v>
      </c>
      <c r="AI174">
        <v>222003.20000000001</v>
      </c>
      <c r="AJ174">
        <v>222003.20000000001</v>
      </c>
      <c r="AK174">
        <v>95573.333333333299</v>
      </c>
      <c r="AL174">
        <v>95573.333333333299</v>
      </c>
    </row>
    <row r="175" spans="1:50" x14ac:dyDescent="0.2">
      <c r="A175" t="str">
        <v>{"InfraID":"Edge-Pi4","device":"mmcblk0p2","instance":"129.127.231.168:9100","job":"node","label":"Disk Write Rate (Bytes/Sec)"}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4915.2</v>
      </c>
      <c r="K175">
        <v>4915.2</v>
      </c>
      <c r="L175">
        <v>4915.2</v>
      </c>
      <c r="M175">
        <v>2076.9286490402001</v>
      </c>
      <c r="N175">
        <v>2076.9286490402001</v>
      </c>
      <c r="O175">
        <v>2076.9286490402001</v>
      </c>
      <c r="P175">
        <v>4805.4337758567399</v>
      </c>
      <c r="Q175">
        <v>4805.4337758567399</v>
      </c>
      <c r="R175">
        <v>4805.4337758567399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275797.33333333302</v>
      </c>
      <c r="AI175">
        <v>275797.33333333302</v>
      </c>
      <c r="AJ175">
        <v>275797.33333333302</v>
      </c>
      <c r="AK175">
        <v>55705.599999999999</v>
      </c>
      <c r="AL175">
        <v>55705.599999999999</v>
      </c>
    </row>
    <row r="176" spans="1:50" x14ac:dyDescent="0.2">
      <c r="A176" t="str">
        <v>{"InfraID":"Edge-Pi4","device":"nvme0n1","instance":"129.127.231.53:9100","job":"node","label":"Disk Write Rate (Bytes/Sec)"}</v>
      </c>
      <c r="B176">
        <v>2730.6666666666601</v>
      </c>
      <c r="C176">
        <v>2730.6666666666601</v>
      </c>
      <c r="D176">
        <v>2730.6666666666601</v>
      </c>
      <c r="E176">
        <v>2184.5333333333301</v>
      </c>
      <c r="F176">
        <v>2184.5333333333301</v>
      </c>
      <c r="G176">
        <v>2184.5333333333301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50" x14ac:dyDescent="0.2">
      <c r="A177" s="18" t="str">
        <v>{"InfraID":"Edge-Pi4","device":"mmcblk0","instance":"129.127.230.61:9100","job":"node","label":"Disk Read Rate (Bytes/Sec)"}</v>
      </c>
      <c r="B177" s="18">
        <v>0</v>
      </c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N177" s="8">
        <f>MEDIAN(B177:AL177)</f>
        <v>0</v>
      </c>
      <c r="AO177" s="8">
        <f>AVERAGE(B177:AL177)</f>
        <v>0</v>
      </c>
      <c r="AP177" s="8">
        <f>MIN(B177:AL177)</f>
        <v>0</v>
      </c>
      <c r="AQ177" s="8">
        <f>MAX(B177:AL177)</f>
        <v>0</v>
      </c>
      <c r="AR177" s="8">
        <f>STDEV(B177:AL177)</f>
        <v>0</v>
      </c>
      <c r="AT177" s="8">
        <f>MEDIAN(B177:AL180)</f>
        <v>0</v>
      </c>
      <c r="AU177" s="8">
        <f>AVERAGE(B177:AL180)</f>
        <v>136.61047807389269</v>
      </c>
      <c r="AV177" s="8">
        <f>MIN(B177:AL180)</f>
        <v>0</v>
      </c>
      <c r="AW177" s="8">
        <f>MAX(B177:AL180)</f>
        <v>5054.5876887340301</v>
      </c>
      <c r="AX177">
        <f>STDEV(B177:AL180)</f>
        <v>822.44611199897975</v>
      </c>
    </row>
    <row r="178" spans="1:50" x14ac:dyDescent="0.2">
      <c r="A178" s="18" t="str">
        <v>{"InfraID":"Edge-Pi4","device":"mmcblk0","instance":"129.127.231.125:9100","job":"node","label":"Disk Read Rate (Bytes/Sec)"}</v>
      </c>
      <c r="B178" s="18">
        <v>0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5054.5876887340301</v>
      </c>
      <c r="U178" s="18">
        <v>5054.5876887340301</v>
      </c>
      <c r="V178" s="18">
        <v>5054.5876887340301</v>
      </c>
      <c r="W178" s="18">
        <v>5054.5876887340301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N178" s="8">
        <f t="shared" ref="AN178:AN180" si="5">MEDIAN(B178:AL178)</f>
        <v>0</v>
      </c>
      <c r="AO178" s="8">
        <f t="shared" ref="AO178:AO180" si="6">AVERAGE(B178:AL178)</f>
        <v>546.44191229557077</v>
      </c>
      <c r="AP178" s="8">
        <f t="shared" ref="AP178:AP180" si="7">MIN(B178:AL178)</f>
        <v>0</v>
      </c>
      <c r="AQ178" s="8">
        <f t="shared" ref="AQ178:AQ180" si="8">MAX(B178:AL178)</f>
        <v>5054.5876887340301</v>
      </c>
      <c r="AR178" s="8">
        <f t="shared" ref="AR178:AR180" si="9">STDEV(B178:AL178)</f>
        <v>1591.1846788758839</v>
      </c>
    </row>
    <row r="179" spans="1:50" x14ac:dyDescent="0.2">
      <c r="A179" s="18" t="str">
        <v>{"InfraID":"Edge-Pi4","device":"mmcblk0","instance":"129.127.231.162:9100","job":"node","label":"Disk Read Rate (Bytes/Sec)"}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N179" s="8">
        <f t="shared" si="5"/>
        <v>0</v>
      </c>
      <c r="AO179" s="8">
        <f t="shared" si="6"/>
        <v>0</v>
      </c>
      <c r="AP179" s="8">
        <f t="shared" si="7"/>
        <v>0</v>
      </c>
      <c r="AQ179" s="8">
        <f t="shared" si="8"/>
        <v>0</v>
      </c>
      <c r="AR179" s="8">
        <f t="shared" si="9"/>
        <v>0</v>
      </c>
    </row>
    <row r="180" spans="1:50" x14ac:dyDescent="0.2">
      <c r="A180" s="18" t="str">
        <v>{"InfraID":"Edge-Pi4","device":"mmcblk0","instance":"129.127.231.168:9100","job":"node","label":"Disk Read Rate (Bytes/Sec)"}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N180" s="8">
        <f t="shared" si="5"/>
        <v>0</v>
      </c>
      <c r="AO180" s="8">
        <f t="shared" si="6"/>
        <v>0</v>
      </c>
      <c r="AP180" s="8">
        <f t="shared" si="7"/>
        <v>0</v>
      </c>
      <c r="AQ180" s="8">
        <f t="shared" si="8"/>
        <v>0</v>
      </c>
      <c r="AR180" s="8">
        <f t="shared" si="9"/>
        <v>0</v>
      </c>
    </row>
    <row r="181" spans="1:50" x14ac:dyDescent="0.2">
      <c r="A181" t="str">
        <v>{"InfraID":"Edge-Pi4","device":"mmcblk0p1","instance":"129.127.230.61:9100","job":"node","label":"Disk Read Rate (Bytes/Sec)"}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50" x14ac:dyDescent="0.2">
      <c r="A182" t="str">
        <v>{"InfraID":"Edge-Pi4","device":"mmcblk0p1","instance":"129.127.231.125:9100","job":"node","label":"Disk Read Rate (Bytes/Sec)"}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50" x14ac:dyDescent="0.2">
      <c r="A183" t="str">
        <v>{"InfraID":"Edge-Pi4","device":"mmcblk0p1","instance":"129.127.231.162:9100","job":"node","label":"Disk Read Rate (Bytes/Sec)"}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50" x14ac:dyDescent="0.2">
      <c r="A184" t="str">
        <v>{"InfraID":"Edge-Pi4","device":"mmcblk0p1","instance":"129.127.231.168:9100","job":"node","label":"Disk Read Rate (Bytes/Sec)"}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50" x14ac:dyDescent="0.2">
      <c r="A185" t="str">
        <v>{"InfraID":"Edge-Pi4","device":"mmcblk0p2","instance":"129.127.230.61:9100","job":"node","label":"Disk Read Rate (Bytes/Sec)"}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50" x14ac:dyDescent="0.2">
      <c r="A186" t="str">
        <v>{"InfraID":"Edge-Pi4","device":"mmcblk0p2","instance":"129.127.231.125:9100","job":"node","label":"Disk Read Rate (Bytes/Sec)"}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5054.5876887340301</v>
      </c>
      <c r="U186">
        <v>5054.5876887340301</v>
      </c>
      <c r="V186">
        <v>5054.5876887340301</v>
      </c>
      <c r="W186">
        <v>5054.5876887340301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50" x14ac:dyDescent="0.2">
      <c r="A187" t="str">
        <v>{"InfraID":"Edge-Pi4","device":"mmcblk0p2","instance":"129.127.231.162:9100","job":"node","label":"Disk Read Rate (Bytes/Sec)"}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50" x14ac:dyDescent="0.2">
      <c r="A188" t="str">
        <v>{"InfraID":"Edge-Pi4","device":"mmcblk0p2","instance":"129.127.231.168:9100","job":"node","label":"Disk Read Rate (Bytes/Sec)"}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50" x14ac:dyDescent="0.2">
      <c r="A189" t="str">
        <v>{"InfraID":"Edge-Pi4","device":"nvme0n1","instance":"129.127.231.53:9100","job":"node","label":"Disk Read Rate (Bytes/Sec)"}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50" x14ac:dyDescent="0.2">
      <c r="A190" s="18" t="str">
        <v>{"InfraID":"Edge-Pi4","instance":"129.127.230.61:9100","job":"node","label":"Free Memory Percentage"}</v>
      </c>
      <c r="B190" s="18">
        <v>34.284029066818697</v>
      </c>
      <c r="C190" s="18">
        <v>34.284029066818697</v>
      </c>
      <c r="D190" s="18">
        <v>34.284029066818697</v>
      </c>
      <c r="E190" s="18">
        <v>34.283824974565</v>
      </c>
      <c r="F190" s="18">
        <v>34.283824974565</v>
      </c>
      <c r="G190" s="18">
        <v>34.283824974565</v>
      </c>
      <c r="H190" s="18">
        <v>34.283824974565</v>
      </c>
      <c r="I190" s="18">
        <v>34.283824974565</v>
      </c>
      <c r="J190" s="18">
        <v>34.283824974565</v>
      </c>
      <c r="K190" s="18">
        <v>34.283824974565</v>
      </c>
      <c r="L190" s="18">
        <v>34.283824974565</v>
      </c>
      <c r="M190" s="18">
        <v>34.283824974565</v>
      </c>
      <c r="N190" s="18">
        <v>34.283824974565</v>
      </c>
      <c r="O190" s="18">
        <v>34.283824974565</v>
      </c>
      <c r="P190" s="18">
        <v>34.283824974565</v>
      </c>
      <c r="Q190" s="18">
        <v>34.283824974565</v>
      </c>
      <c r="R190" s="18">
        <v>34.283824974565</v>
      </c>
      <c r="S190" s="18">
        <v>34.283824974565</v>
      </c>
      <c r="T190" s="18">
        <v>34.3217861337681</v>
      </c>
      <c r="U190" s="18">
        <v>34.3217861337681</v>
      </c>
      <c r="V190" s="18">
        <v>34.3217861337681</v>
      </c>
      <c r="W190" s="18">
        <v>34.3217861337681</v>
      </c>
      <c r="X190" s="18">
        <v>34.3217861337681</v>
      </c>
      <c r="Y190" s="18">
        <v>34.3217861337681</v>
      </c>
      <c r="Z190" s="18">
        <v>34.3217861337681</v>
      </c>
      <c r="AA190" s="18">
        <v>34.3217861337681</v>
      </c>
      <c r="AB190" s="18">
        <v>34.3217861337681</v>
      </c>
      <c r="AC190" s="18">
        <v>34.321990226021903</v>
      </c>
      <c r="AD190" s="18">
        <v>34.321990226021903</v>
      </c>
      <c r="AE190" s="18">
        <v>34.321990226021903</v>
      </c>
      <c r="AF190" s="18">
        <v>34.257701166080999</v>
      </c>
      <c r="AG190" s="18">
        <v>34.257701166080999</v>
      </c>
      <c r="AH190" s="18">
        <v>34.257701166080999</v>
      </c>
      <c r="AI190" s="18">
        <v>34.127796446549702</v>
      </c>
      <c r="AJ190" s="18">
        <v>34.127796446549702</v>
      </c>
      <c r="AK190" s="18">
        <v>34.127796446549702</v>
      </c>
      <c r="AL190" s="18">
        <v>29.275196974536399</v>
      </c>
      <c r="AN190" s="8">
        <f>MEDIAN(B190:AL190)</f>
        <v>34.283824974565</v>
      </c>
      <c r="AO190" s="8">
        <f>AVERAGE(B190:AL190)</f>
        <v>34.146032365225352</v>
      </c>
      <c r="AP190" s="8">
        <f>MIN(B190:AL190)</f>
        <v>29.275196974536399</v>
      </c>
      <c r="AQ190" s="8">
        <f>MAX(B190:AL190)</f>
        <v>34.321990226021903</v>
      </c>
      <c r="AR190" s="8">
        <f>STDEV(B190:AL190)</f>
        <v>0.82455820022593362</v>
      </c>
      <c r="AT190" s="8">
        <f>MEDIAN(B190:AL193)</f>
        <v>36.096266234263197</v>
      </c>
      <c r="AU190" s="8">
        <f>AVERAGE(B190:AL193)</f>
        <v>36.316757576435364</v>
      </c>
      <c r="AV190" s="8">
        <f>MIN(B190:AL193)</f>
        <v>29.275196974536399</v>
      </c>
      <c r="AW190" s="8">
        <f>MAX(B190:AL193)</f>
        <v>39.051624115132498</v>
      </c>
      <c r="AX190">
        <f>STDEV(B190:AL193)</f>
        <v>1.6377695862567756</v>
      </c>
    </row>
    <row r="191" spans="1:50" x14ac:dyDescent="0.2">
      <c r="A191" s="18" t="str">
        <v>{"InfraID":"Edge-Pi4","instance":"129.127.231.125:9100","job":"node","label":"Free Memory Percentage"}</v>
      </c>
      <c r="B191" s="18">
        <v>36.105552431810203</v>
      </c>
      <c r="C191" s="18">
        <v>36.105552431810203</v>
      </c>
      <c r="D191" s="18">
        <v>36.105552431810203</v>
      </c>
      <c r="E191" s="18">
        <v>36.105552431810203</v>
      </c>
      <c r="F191" s="18">
        <v>36.105552431810203</v>
      </c>
      <c r="G191" s="18">
        <v>36.105552431810203</v>
      </c>
      <c r="H191" s="18">
        <v>36.105552431810203</v>
      </c>
      <c r="I191" s="18">
        <v>36.105552431810203</v>
      </c>
      <c r="J191" s="18">
        <v>36.105552431810203</v>
      </c>
      <c r="K191" s="18">
        <v>36.105552431810203</v>
      </c>
      <c r="L191" s="18">
        <v>36.105552431810203</v>
      </c>
      <c r="M191" s="18">
        <v>36.105552431810203</v>
      </c>
      <c r="N191" s="18">
        <v>36.105552431810203</v>
      </c>
      <c r="O191" s="18">
        <v>36.105552431810203</v>
      </c>
      <c r="P191" s="18">
        <v>36.105552431810203</v>
      </c>
      <c r="Q191" s="18">
        <v>36.105552431810203</v>
      </c>
      <c r="R191" s="18">
        <v>36.105552431810203</v>
      </c>
      <c r="S191" s="18">
        <v>36.105552431810203</v>
      </c>
      <c r="T191" s="18">
        <v>36.096266234263197</v>
      </c>
      <c r="U191" s="18">
        <v>36.096266234263197</v>
      </c>
      <c r="V191" s="18">
        <v>36.096266234263197</v>
      </c>
      <c r="W191" s="18">
        <v>36.096266234263197</v>
      </c>
      <c r="X191" s="18">
        <v>36.096266234263197</v>
      </c>
      <c r="Y191" s="18">
        <v>36.096266234263197</v>
      </c>
      <c r="Z191" s="18">
        <v>36.108919953997599</v>
      </c>
      <c r="AA191" s="18">
        <v>36.108919953997599</v>
      </c>
      <c r="AB191" s="18">
        <v>36.108919953997599</v>
      </c>
      <c r="AC191" s="18">
        <v>36.108919953997599</v>
      </c>
      <c r="AD191" s="18">
        <v>36.108919953997599</v>
      </c>
      <c r="AE191" s="18">
        <v>36.108919953997599</v>
      </c>
      <c r="AF191" s="18">
        <v>36.108919953997599</v>
      </c>
      <c r="AG191" s="18">
        <v>38.580375101153201</v>
      </c>
      <c r="AH191" s="18">
        <v>38.580375101153201</v>
      </c>
      <c r="AI191" s="18">
        <v>38.580375101153201</v>
      </c>
      <c r="AJ191" s="18">
        <v>38.7799773253506</v>
      </c>
      <c r="AK191" s="18">
        <v>38.7799773253506</v>
      </c>
      <c r="AL191" s="18">
        <v>38.7799773253506</v>
      </c>
      <c r="AN191" s="8">
        <f t="shared" ref="AN191:AN193" si="10">MEDIAN(B191:AL191)</f>
        <v>36.105552431810203</v>
      </c>
      <c r="AO191" s="8">
        <f t="shared" ref="AO191:AO193" si="11">AVERAGE(B191:AL191)</f>
        <v>36.522190219882638</v>
      </c>
      <c r="AP191" s="8">
        <f t="shared" ref="AP191:AP193" si="12">MIN(B191:AL191)</f>
        <v>36.096266234263197</v>
      </c>
      <c r="AQ191" s="8">
        <f t="shared" ref="AQ191:AQ193" si="13">MAX(B191:AL191)</f>
        <v>38.7799773253506</v>
      </c>
      <c r="AR191" s="8">
        <f t="shared" ref="AR191:AR193" si="14">STDEV(B191:AL191)</f>
        <v>0.96335298900407307</v>
      </c>
    </row>
    <row r="192" spans="1:50" x14ac:dyDescent="0.2">
      <c r="A192" s="18" t="str">
        <v>{"InfraID":"Edge-Pi4","instance":"129.127.231.162:9100","job":"node","label":"Free Memory Percentage"}</v>
      </c>
      <c r="B192" s="18">
        <v>36.087592313477501</v>
      </c>
      <c r="C192" s="18">
        <v>36.087592313477501</v>
      </c>
      <c r="D192" s="18">
        <v>36.087592313477501</v>
      </c>
      <c r="E192" s="18">
        <v>36.087592313477501</v>
      </c>
      <c r="F192" s="18">
        <v>36.087592313477501</v>
      </c>
      <c r="G192" s="18">
        <v>36.087592313477501</v>
      </c>
      <c r="H192" s="18">
        <v>36.087592313477501</v>
      </c>
      <c r="I192" s="18">
        <v>36.087592313477501</v>
      </c>
      <c r="J192" s="18">
        <v>36.087388221223698</v>
      </c>
      <c r="K192" s="18">
        <v>36.087388221223698</v>
      </c>
      <c r="L192" s="18">
        <v>36.087388221223698</v>
      </c>
      <c r="M192" s="18">
        <v>36.087388221223698</v>
      </c>
      <c r="N192" s="18">
        <v>36.087388221223698</v>
      </c>
      <c r="O192" s="18">
        <v>36.087388221223698</v>
      </c>
      <c r="P192" s="18">
        <v>36.093817127217797</v>
      </c>
      <c r="Q192" s="18">
        <v>36.093817127217797</v>
      </c>
      <c r="R192" s="18">
        <v>36.093817127217797</v>
      </c>
      <c r="S192" s="18">
        <v>36.093817127217797</v>
      </c>
      <c r="T192" s="18">
        <v>36.093817127217797</v>
      </c>
      <c r="U192" s="18">
        <v>36.093817127217797</v>
      </c>
      <c r="V192" s="18">
        <v>36.093817127217797</v>
      </c>
      <c r="W192" s="18">
        <v>36.093817127217797</v>
      </c>
      <c r="X192" s="18">
        <v>36.093817127217797</v>
      </c>
      <c r="Y192" s="18">
        <v>36.093817127217797</v>
      </c>
      <c r="Z192" s="18">
        <v>36.093817127217797</v>
      </c>
      <c r="AA192" s="18">
        <v>36.093817127217797</v>
      </c>
      <c r="AB192" s="18">
        <v>36.093817127217797</v>
      </c>
      <c r="AC192" s="18">
        <v>36.093817127217797</v>
      </c>
      <c r="AD192" s="18">
        <v>36.093817127217797</v>
      </c>
      <c r="AE192" s="18">
        <v>35.984423679191401</v>
      </c>
      <c r="AF192" s="18">
        <v>35.984423679191401</v>
      </c>
      <c r="AG192" s="18">
        <v>35.984423679191401</v>
      </c>
      <c r="AH192" s="18">
        <v>38.066266713879997</v>
      </c>
      <c r="AI192" s="18">
        <v>38.066266713879997</v>
      </c>
      <c r="AJ192" s="18">
        <v>38.066266713879997</v>
      </c>
      <c r="AK192" s="18">
        <v>38.970395398127799</v>
      </c>
      <c r="AL192" s="18">
        <v>38.970395398127799</v>
      </c>
      <c r="AN192" s="8">
        <f t="shared" si="10"/>
        <v>36.093817127217797</v>
      </c>
      <c r="AO192" s="8">
        <f t="shared" si="11"/>
        <v>36.397978019429694</v>
      </c>
      <c r="AP192" s="8">
        <f t="shared" si="12"/>
        <v>35.984423679191401</v>
      </c>
      <c r="AQ192" s="8">
        <f t="shared" si="13"/>
        <v>38.970395398127799</v>
      </c>
      <c r="AR192" s="8">
        <f t="shared" si="14"/>
        <v>0.83057081400849431</v>
      </c>
    </row>
    <row r="193" spans="1:44" x14ac:dyDescent="0.2">
      <c r="A193" s="18" t="str">
        <v>{"InfraID":"Edge-Pi4","instance":"129.127.231.168:9100","job":"node","label":"Free Memory Percentage"}</v>
      </c>
      <c r="B193" s="18">
        <v>38.056470285698502</v>
      </c>
      <c r="C193" s="18">
        <v>38.056470285698502</v>
      </c>
      <c r="D193" s="18">
        <v>38.056470285698502</v>
      </c>
      <c r="E193" s="18">
        <v>38.056470285698502</v>
      </c>
      <c r="F193" s="18">
        <v>38.056470285698502</v>
      </c>
      <c r="G193" s="18">
        <v>38.0753488191732</v>
      </c>
      <c r="H193" s="18">
        <v>38.0753488191732</v>
      </c>
      <c r="I193" s="18">
        <v>38.0753488191732</v>
      </c>
      <c r="J193" s="18">
        <v>38.081777725167299</v>
      </c>
      <c r="K193" s="18">
        <v>38.081777725167299</v>
      </c>
      <c r="L193" s="18">
        <v>38.081777725167299</v>
      </c>
      <c r="M193" s="18">
        <v>38.081777725167299</v>
      </c>
      <c r="N193" s="18">
        <v>38.081777725167299</v>
      </c>
      <c r="O193" s="18">
        <v>38.081777725167299</v>
      </c>
      <c r="P193" s="18">
        <v>38.081777725167299</v>
      </c>
      <c r="Q193" s="18">
        <v>38.081777725167299</v>
      </c>
      <c r="R193" s="18">
        <v>38.081777725167299</v>
      </c>
      <c r="S193" s="18">
        <v>38.082185909674799</v>
      </c>
      <c r="T193" s="18">
        <v>38.082185909674799</v>
      </c>
      <c r="U193" s="18">
        <v>38.082185909674799</v>
      </c>
      <c r="V193" s="18">
        <v>38.082390001928601</v>
      </c>
      <c r="W193" s="18">
        <v>38.082390001928601</v>
      </c>
      <c r="X193" s="18">
        <v>38.082390001928601</v>
      </c>
      <c r="Y193" s="18">
        <v>38.082185909674799</v>
      </c>
      <c r="Z193" s="18">
        <v>38.082185909674799</v>
      </c>
      <c r="AA193" s="18">
        <v>38.082185909674799</v>
      </c>
      <c r="AB193" s="18">
        <v>38.082185909674799</v>
      </c>
      <c r="AC193" s="18">
        <v>38.082185909674799</v>
      </c>
      <c r="AD193" s="18">
        <v>38.082185909674799</v>
      </c>
      <c r="AE193" s="18">
        <v>38.000753100416397</v>
      </c>
      <c r="AF193" s="18">
        <v>38.000753100416397</v>
      </c>
      <c r="AG193" s="18">
        <v>38.000753100416397</v>
      </c>
      <c r="AH193" s="18">
        <v>39.0313169358813</v>
      </c>
      <c r="AI193" s="18">
        <v>39.0313169358813</v>
      </c>
      <c r="AJ193" s="18">
        <v>39.0313169358813</v>
      </c>
      <c r="AK193" s="18">
        <v>39.051624115132498</v>
      </c>
      <c r="AL193" s="18">
        <v>39.051624115132498</v>
      </c>
      <c r="AN193" s="8">
        <f t="shared" si="10"/>
        <v>38.081777725167299</v>
      </c>
      <c r="AO193" s="8">
        <f t="shared" si="11"/>
        <v>38.200829701203631</v>
      </c>
      <c r="AP193" s="8">
        <f t="shared" si="12"/>
        <v>38.000753100416397</v>
      </c>
      <c r="AQ193" s="8">
        <f t="shared" si="13"/>
        <v>39.051624115132498</v>
      </c>
      <c r="AR193" s="8">
        <f t="shared" si="14"/>
        <v>0.33684348887718535</v>
      </c>
    </row>
    <row r="194" spans="1:44" x14ac:dyDescent="0.2">
      <c r="A194" t="str">
        <v>{"InfraID":"Edge-Pi4","instance":"129.127.231.53:9100","job":"node","label":"Free Memory Percentage"}</v>
      </c>
      <c r="B194">
        <v>73.3782180024442</v>
      </c>
      <c r="C194">
        <v>73.3782180024442</v>
      </c>
      <c r="D194">
        <v>73.3782180024442</v>
      </c>
      <c r="E194">
        <v>73.3782180024442</v>
      </c>
      <c r="F194">
        <v>73.3782180024442</v>
      </c>
      <c r="G194">
        <v>73.3782180024442</v>
      </c>
      <c r="H194">
        <v>73.3782180024442</v>
      </c>
      <c r="I194">
        <v>73.3782180024442</v>
      </c>
      <c r="J194">
        <v>73.3782180024442</v>
      </c>
      <c r="K194">
        <v>73.3782180024442</v>
      </c>
      <c r="L194">
        <v>73.3782180024442</v>
      </c>
      <c r="M194">
        <v>73.3782180024442</v>
      </c>
      <c r="N194">
        <v>73.3782180024442</v>
      </c>
      <c r="O194">
        <v>73.3782180024442</v>
      </c>
      <c r="P194">
        <v>73.3782180024442</v>
      </c>
      <c r="Q194">
        <v>73.3781199010254</v>
      </c>
      <c r="R194">
        <v>73.3781199010254</v>
      </c>
      <c r="S194">
        <v>73.3781199010254</v>
      </c>
      <c r="T194">
        <v>73.3781199010254</v>
      </c>
      <c r="U194">
        <v>73.3781199010254</v>
      </c>
      <c r="V194">
        <v>73.3781199010254</v>
      </c>
      <c r="W194">
        <v>73.375029706335795</v>
      </c>
      <c r="X194">
        <v>73.375029706335795</v>
      </c>
      <c r="Y194">
        <v>73.375029706335795</v>
      </c>
      <c r="Z194">
        <v>73.375029706335795</v>
      </c>
      <c r="AA194">
        <v>73.375029706335795</v>
      </c>
      <c r="AB194">
        <v>73.375029706335795</v>
      </c>
      <c r="AC194">
        <v>73.375029706335795</v>
      </c>
      <c r="AD194">
        <v>73.375029706335795</v>
      </c>
      <c r="AE194">
        <v>73.375029706335795</v>
      </c>
      <c r="AF194">
        <v>73.375029706335795</v>
      </c>
      <c r="AG194">
        <v>73.375029706335795</v>
      </c>
      <c r="AH194">
        <v>73.375029706335795</v>
      </c>
      <c r="AI194">
        <v>73.375029706335795</v>
      </c>
      <c r="AJ194">
        <v>73.375029706335795</v>
      </c>
      <c r="AK194">
        <v>73.375029706335795</v>
      </c>
      <c r="AL194">
        <v>73.375029706335795</v>
      </c>
    </row>
    <row r="195" spans="1:44" x14ac:dyDescent="0.2">
      <c r="A195" t="str">
        <v>{"InfraID":"Edge-Pi4","device":"docker0","instance":"129.127.230.61:9100","job":"node","label":"Network Receive Rate (Bytes/Sec)"}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44" x14ac:dyDescent="0.2">
      <c r="A196" t="str">
        <v>{"InfraID":"Edge-Pi4","device":"docker0","instance":"129.127.231.125:9100","job":"node","label":"Network Receive Rate (Bytes/Sec)"}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44" x14ac:dyDescent="0.2">
      <c r="A197" t="str">
        <v>{"InfraID":"Edge-Pi4","device":"docker0","instance":"129.127.231.162:9100","job":"node","label":"Network Receive Rate (Bytes/Sec)"}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44" x14ac:dyDescent="0.2">
      <c r="A198" t="str">
        <v>{"InfraID":"Edge-Pi4","device":"docker0","instance":"129.127.231.168:9100","job":"node","label":"Network Receive Rate (Bytes/Sec)"}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44" x14ac:dyDescent="0.2">
      <c r="A199" t="str">
        <v>{"InfraID":"Edge-Pi4","device":"docker0","instance":"129.127.231.53:9100","job":"node","label":"Network Receive Rate (Bytes/Sec)"}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44" x14ac:dyDescent="0.2">
      <c r="A200" t="str">
        <v>{"InfraID":"Edge-Pi4","device":"eno1","instance":"129.127.231.53:9100","job":"node","label":"Network Receive Rate (Bytes/Sec)"}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44" x14ac:dyDescent="0.2">
      <c r="A201" t="str">
        <v>{"InfraID":"Edge-Pi4","device":"enp5s0","instance":"129.127.231.53:9100","job":"node","label":"Network Receive Rate (Bytes/Sec)"}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44" x14ac:dyDescent="0.2">
      <c r="A202" t="str">
        <v>{"InfraID":"Edge-Pi4","device":"eth0","instance":"129.127.230.61:9100","job":"node","label":"Network Receive Rate (Bytes/Sec)"}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44" x14ac:dyDescent="0.2">
      <c r="A203" t="str">
        <v>{"InfraID":"Edge-Pi4","device":"eth0","instance":"129.127.231.125:9100","job":"node","label":"Network Receive Rate (Bytes/Sec)"}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44" x14ac:dyDescent="0.2">
      <c r="A204" t="str">
        <v>{"InfraID":"Edge-Pi4","device":"eth0","instance":"129.127.231.162:9100","job":"node","label":"Network Receive Rate (Bytes/Sec)"}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44" x14ac:dyDescent="0.2">
      <c r="A205" t="str">
        <v>{"InfraID":"Edge-Pi4","device":"eth0","instance":"129.127.231.168:9100","job":"node","label":"Network Receive Rate (Bytes/Sec)"}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44" x14ac:dyDescent="0.2">
      <c r="A206" t="str">
        <v>{"InfraID":"Edge-Pi4","device":"lo","instance":"129.127.230.61:9100","job":"node","label":"Network Receive Rate (Bytes/Sec)"}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5.86666666666666</v>
      </c>
    </row>
    <row r="207" spans="1:44" x14ac:dyDescent="0.2">
      <c r="A207" t="str">
        <v>{"InfraID":"Edge-Pi4","device":"lo","instance":"129.127.231.125:9100","job":"node","label":"Network Receive Rate (Bytes/Sec)"}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44" x14ac:dyDescent="0.2">
      <c r="A208" t="str">
        <v>{"InfraID":"Edge-Pi4","device":"lo","instance":"129.127.231.162:9100","job":"node","label":"Network Receive Rate (Bytes/Sec)"}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50" x14ac:dyDescent="0.2">
      <c r="A209" t="str">
        <v>{"InfraID":"Edge-Pi4","device":"lo","instance":"129.127.231.168:9100","job":"node","label":"Network Receive Rate (Bytes/Sec)"}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50" x14ac:dyDescent="0.2">
      <c r="A210" t="str">
        <v>{"InfraID":"Edge-Pi4","device":"lo","instance":"129.127.231.53:9100","job":"node","label":"Network Receive Rate (Bytes/Sec)"}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50" x14ac:dyDescent="0.2">
      <c r="A211" s="18" t="str">
        <v>{"InfraID":"Edge-Pi4","device":"wlan0","instance":"129.127.230.61:9100","job":"node","label":"Network Receive Rate (Bytes/Sec)"}</v>
      </c>
      <c r="B211" s="18">
        <v>91.454472736968398</v>
      </c>
      <c r="C211" s="18">
        <v>91.454472736968398</v>
      </c>
      <c r="D211" s="18">
        <v>91.454472736968398</v>
      </c>
      <c r="E211" s="18">
        <v>84.922010398613494</v>
      </c>
      <c r="F211" s="18">
        <v>84.922010398613494</v>
      </c>
      <c r="G211" s="18">
        <v>84.922010398613494</v>
      </c>
      <c r="H211" s="18">
        <v>100.533333333333</v>
      </c>
      <c r="I211" s="18">
        <v>100.533333333333</v>
      </c>
      <c r="J211" s="18">
        <v>100.533333333333</v>
      </c>
      <c r="K211" s="18">
        <v>90.266666666666595</v>
      </c>
      <c r="L211" s="18">
        <v>90.266666666666595</v>
      </c>
      <c r="M211" s="18">
        <v>90.266666666666595</v>
      </c>
      <c r="N211" s="18">
        <v>84.533333333333303</v>
      </c>
      <c r="O211" s="18">
        <v>84.533333333333303</v>
      </c>
      <c r="P211" s="18">
        <v>84.533333333333303</v>
      </c>
      <c r="Q211" s="18">
        <v>84.533333333333303</v>
      </c>
      <c r="R211" s="18">
        <v>84.533333333333303</v>
      </c>
      <c r="S211" s="18">
        <v>84.533333333333303</v>
      </c>
      <c r="T211" s="18">
        <v>149.669739420773</v>
      </c>
      <c r="U211" s="18">
        <v>149.669739420773</v>
      </c>
      <c r="V211" s="18">
        <v>149.669739420773</v>
      </c>
      <c r="W211" s="18">
        <v>87.3455759599332</v>
      </c>
      <c r="X211" s="18">
        <v>87.3455759599332</v>
      </c>
      <c r="Y211" s="18">
        <v>87.3455759599332</v>
      </c>
      <c r="Z211" s="18">
        <v>80.994583948793604</v>
      </c>
      <c r="AA211" s="18">
        <v>80.994583948793604</v>
      </c>
      <c r="AB211" s="18">
        <v>80.994583948793604</v>
      </c>
      <c r="AC211" s="18">
        <v>83.733333333333306</v>
      </c>
      <c r="AD211" s="18">
        <v>83.733333333333306</v>
      </c>
      <c r="AE211" s="18">
        <v>83.733333333333306</v>
      </c>
      <c r="AF211" s="18">
        <v>41111.266666666597</v>
      </c>
      <c r="AG211" s="18">
        <v>41111.266666666597</v>
      </c>
      <c r="AH211" s="18">
        <v>41111.266666666597</v>
      </c>
      <c r="AI211" s="18">
        <v>57958.466666666602</v>
      </c>
      <c r="AJ211" s="18">
        <v>57958.466666666602</v>
      </c>
      <c r="AK211" s="18">
        <v>57958.466666666602</v>
      </c>
      <c r="AL211" s="18">
        <v>58462.866666666603</v>
      </c>
      <c r="AN211" s="8">
        <f>MEDIAN(B211:AL211)</f>
        <v>90.266666666666595</v>
      </c>
      <c r="AO211" s="8">
        <f>AVERAGE(B211:AL211)</f>
        <v>9688.8115084881483</v>
      </c>
      <c r="AP211" s="8">
        <f>MIN(B211:AL211)</f>
        <v>80.994583948793604</v>
      </c>
      <c r="AQ211" s="8">
        <f>MAX(B211:AL211)</f>
        <v>58462.866666666603</v>
      </c>
      <c r="AR211" s="8">
        <f>STDEV(B211:AL211)</f>
        <v>20475.485840534257</v>
      </c>
      <c r="AT211" s="8">
        <f>MEDIAN(B211:AL214)</f>
        <v>91.100159443397501</v>
      </c>
      <c r="AU211" s="8">
        <f>AVERAGE(B211:AL214)</f>
        <v>9054.8138426297555</v>
      </c>
      <c r="AV211" s="8">
        <f>MIN(B211:AL214)</f>
        <v>77.616548317381898</v>
      </c>
      <c r="AW211" s="8">
        <f>MAX(B211:AL214)</f>
        <v>65581.933333333305</v>
      </c>
      <c r="AX211">
        <f>STDEV(B211:AL214)</f>
        <v>19530.938568308404</v>
      </c>
    </row>
    <row r="212" spans="1:50" x14ac:dyDescent="0.2">
      <c r="A212" s="18" t="str">
        <v>{"InfraID":"Edge-Pi4","device":"wlan0","instance":"129.127.231.125:9100","job":"node","label":"Network Receive Rate (Bytes/Sec)"}</v>
      </c>
      <c r="B212" s="18">
        <v>87.272484832322107</v>
      </c>
      <c r="C212" s="18">
        <v>87.272484832322107</v>
      </c>
      <c r="D212" s="18">
        <v>87.272484832322107</v>
      </c>
      <c r="E212" s="18">
        <v>83.9286906590104</v>
      </c>
      <c r="F212" s="18">
        <v>83.9286906590104</v>
      </c>
      <c r="G212" s="18">
        <v>83.9286906590104</v>
      </c>
      <c r="H212" s="18">
        <v>83.9286906590104</v>
      </c>
      <c r="I212" s="18">
        <v>82.880098887515402</v>
      </c>
      <c r="J212" s="18">
        <v>82.880098887515402</v>
      </c>
      <c r="K212" s="18">
        <v>82.880098887515402</v>
      </c>
      <c r="L212" s="18">
        <v>86.866666666666603</v>
      </c>
      <c r="M212" s="18">
        <v>86.866666666666603</v>
      </c>
      <c r="N212" s="18">
        <v>86.866666666666603</v>
      </c>
      <c r="O212" s="18">
        <v>84.6</v>
      </c>
      <c r="P212" s="18">
        <v>84.6</v>
      </c>
      <c r="Q212" s="18">
        <v>84.6</v>
      </c>
      <c r="R212" s="18">
        <v>87.8</v>
      </c>
      <c r="S212" s="18">
        <v>87.8</v>
      </c>
      <c r="T212" s="18">
        <v>740.708478513356</v>
      </c>
      <c r="U212" s="18">
        <v>740.708478513356</v>
      </c>
      <c r="V212" s="18">
        <v>740.708478513356</v>
      </c>
      <c r="W212" s="18">
        <v>740.708478513356</v>
      </c>
      <c r="X212" s="18">
        <v>513.37524654832305</v>
      </c>
      <c r="Y212" s="18">
        <v>513.37524654832305</v>
      </c>
      <c r="Z212" s="18">
        <v>154.22089725877899</v>
      </c>
      <c r="AA212" s="18">
        <v>154.22089725877899</v>
      </c>
      <c r="AB212" s="18">
        <v>154.22089725877899</v>
      </c>
      <c r="AC212" s="18">
        <v>154.22089725877899</v>
      </c>
      <c r="AD212" s="18">
        <v>78.106727395826894</v>
      </c>
      <c r="AE212" s="18">
        <v>78.106727395826894</v>
      </c>
      <c r="AF212" s="18">
        <v>78.106727395826894</v>
      </c>
      <c r="AG212" s="18">
        <v>47982.266666666597</v>
      </c>
      <c r="AH212" s="18">
        <v>47982.266666666597</v>
      </c>
      <c r="AI212" s="18">
        <v>47982.266666666597</v>
      </c>
      <c r="AJ212" s="18">
        <v>65581.933333333305</v>
      </c>
      <c r="AK212" s="18">
        <v>65581.933333333305</v>
      </c>
      <c r="AL212" s="18">
        <v>65581.933333333305</v>
      </c>
      <c r="AN212" s="8">
        <f t="shared" ref="AN212:AN214" si="15">MEDIAN(B212:AL212)</f>
        <v>87.272484832322107</v>
      </c>
      <c r="AO212" s="8">
        <f t="shared" ref="AO212:AO214" si="16">AVERAGE(B212:AL212)</f>
        <v>9380.2583970856194</v>
      </c>
      <c r="AP212" s="8">
        <f t="shared" ref="AP212:AP214" si="17">MIN(B212:AL212)</f>
        <v>78.106727395826894</v>
      </c>
      <c r="AQ212" s="8">
        <f t="shared" ref="AQ212:AQ214" si="18">MAX(B212:AL212)</f>
        <v>65581.933333333305</v>
      </c>
      <c r="AR212" s="8">
        <f t="shared" ref="AR212:AR214" si="19">STDEV(B212:AL212)</f>
        <v>21445.815328590597</v>
      </c>
    </row>
    <row r="213" spans="1:50" x14ac:dyDescent="0.2">
      <c r="A213" s="18" t="str">
        <v>{"InfraID":"Edge-Pi4","device":"wlan0","instance":"129.127.231.162:9100","job":"node","label":"Network Receive Rate (Bytes/Sec)"}</v>
      </c>
      <c r="B213" s="18">
        <v>88.066666666666606</v>
      </c>
      <c r="C213" s="18">
        <v>88.066666666666606</v>
      </c>
      <c r="D213" s="18">
        <v>87.266666666666595</v>
      </c>
      <c r="E213" s="18">
        <v>87.266666666666595</v>
      </c>
      <c r="F213" s="18">
        <v>87.266666666666595</v>
      </c>
      <c r="G213" s="18">
        <v>91.100159443397501</v>
      </c>
      <c r="H213" s="18">
        <v>91.100159443397501</v>
      </c>
      <c r="I213" s="18">
        <v>91.100159443397501</v>
      </c>
      <c r="J213" s="18">
        <v>94.3333333333333</v>
      </c>
      <c r="K213" s="18">
        <v>94.3333333333333</v>
      </c>
      <c r="L213" s="18">
        <v>94.3333333333333</v>
      </c>
      <c r="M213" s="18">
        <v>82.2737933588445</v>
      </c>
      <c r="N213" s="18">
        <v>82.2737933588445</v>
      </c>
      <c r="O213" s="18">
        <v>82.2737933588445</v>
      </c>
      <c r="P213" s="18">
        <v>91.245644599303105</v>
      </c>
      <c r="Q213" s="18">
        <v>91.245644599303105</v>
      </c>
      <c r="R213" s="18">
        <v>91.245644599303105</v>
      </c>
      <c r="S213" s="18">
        <v>88.724213899459201</v>
      </c>
      <c r="T213" s="18">
        <v>88.724213899459201</v>
      </c>
      <c r="U213" s="18">
        <v>88.724213899459201</v>
      </c>
      <c r="V213" s="18">
        <v>84.518313327177594</v>
      </c>
      <c r="W213" s="18">
        <v>84.518313327177594</v>
      </c>
      <c r="X213" s="18">
        <v>84.518313327177594</v>
      </c>
      <c r="Y213" s="18">
        <v>95.133333333333297</v>
      </c>
      <c r="Z213" s="18">
        <v>95.133333333333297</v>
      </c>
      <c r="AA213" s="18">
        <v>95.133333333333297</v>
      </c>
      <c r="AB213" s="18">
        <v>88.066666666666606</v>
      </c>
      <c r="AC213" s="18">
        <v>88.066666666666606</v>
      </c>
      <c r="AD213" s="18">
        <v>88.066666666666606</v>
      </c>
      <c r="AE213" s="18">
        <v>14113.6</v>
      </c>
      <c r="AF213" s="18">
        <v>14113.6</v>
      </c>
      <c r="AG213" s="18">
        <v>14113.6</v>
      </c>
      <c r="AH213" s="18">
        <v>60046.0666666666</v>
      </c>
      <c r="AI213" s="18">
        <v>60046.0666666666</v>
      </c>
      <c r="AJ213" s="18">
        <v>60046.0666666666</v>
      </c>
      <c r="AK213" s="18">
        <v>46074.2</v>
      </c>
      <c r="AL213" s="18">
        <v>46074.2</v>
      </c>
      <c r="AN213" s="8">
        <f t="shared" si="15"/>
        <v>91.100159443397501</v>
      </c>
      <c r="AO213" s="8">
        <f t="shared" si="16"/>
        <v>8573.2843164112892</v>
      </c>
      <c r="AP213" s="8">
        <f t="shared" si="17"/>
        <v>82.2737933588445</v>
      </c>
      <c r="AQ213" s="8">
        <f t="shared" si="18"/>
        <v>60046.0666666666</v>
      </c>
      <c r="AR213" s="8">
        <f t="shared" si="19"/>
        <v>18959.402128200232</v>
      </c>
    </row>
    <row r="214" spans="1:50" x14ac:dyDescent="0.2">
      <c r="A214" s="18" t="str">
        <v>{"InfraID":"Edge-Pi4","device":"wlan0","instance":"129.127.231.168:9100","job":"node","label":"Network Receive Rate (Bytes/Sec)"}</v>
      </c>
      <c r="B214" s="18">
        <v>88.066666666666606</v>
      </c>
      <c r="C214" s="18">
        <v>88.066666666666606</v>
      </c>
      <c r="D214" s="18">
        <v>88.066666666666606</v>
      </c>
      <c r="E214" s="18">
        <v>88.066666666666606</v>
      </c>
      <c r="F214" s="18">
        <v>88.066666666666606</v>
      </c>
      <c r="G214" s="18">
        <v>91.533333333333303</v>
      </c>
      <c r="H214" s="18">
        <v>91.533333333333303</v>
      </c>
      <c r="I214" s="18">
        <v>91.533333333333303</v>
      </c>
      <c r="J214" s="18">
        <v>120.86666666666601</v>
      </c>
      <c r="K214" s="18">
        <v>120.86666666666601</v>
      </c>
      <c r="L214" s="18">
        <v>120.86666666666601</v>
      </c>
      <c r="M214" s="18">
        <v>91.923216226004996</v>
      </c>
      <c r="N214" s="18">
        <v>91.923216226004996</v>
      </c>
      <c r="O214" s="18">
        <v>91.923216226004996</v>
      </c>
      <c r="P214" s="18">
        <v>77.616548317381898</v>
      </c>
      <c r="Q214" s="18">
        <v>77.616548317381898</v>
      </c>
      <c r="R214" s="18">
        <v>77.616548317381898</v>
      </c>
      <c r="S214" s="18">
        <v>95.133333333333297</v>
      </c>
      <c r="T214" s="18">
        <v>95.133333333333297</v>
      </c>
      <c r="U214" s="18">
        <v>95.133333333333297</v>
      </c>
      <c r="V214" s="18">
        <v>87.617247146077204</v>
      </c>
      <c r="W214" s="18">
        <v>87.617247146077204</v>
      </c>
      <c r="X214" s="18">
        <v>87.617247146077204</v>
      </c>
      <c r="Y214" s="18">
        <v>92.214209401709397</v>
      </c>
      <c r="Z214" s="18">
        <v>92.214209401709397</v>
      </c>
      <c r="AA214" s="18">
        <v>92.214209401709397</v>
      </c>
      <c r="AB214" s="18">
        <v>81.187388605494405</v>
      </c>
      <c r="AC214" s="18">
        <v>81.187388605494405</v>
      </c>
      <c r="AD214" s="18">
        <v>81.187388605494405</v>
      </c>
      <c r="AE214" s="18">
        <v>20419.733333333301</v>
      </c>
      <c r="AF214" s="18">
        <v>20419.733333333301</v>
      </c>
      <c r="AG214" s="18">
        <v>20419.733333333301</v>
      </c>
      <c r="AH214" s="18">
        <v>53807</v>
      </c>
      <c r="AI214" s="18">
        <v>53807</v>
      </c>
      <c r="AJ214" s="18">
        <v>53807</v>
      </c>
      <c r="AK214" s="18">
        <v>46005.266666666597</v>
      </c>
      <c r="AL214" s="18">
        <v>46005.266666666597</v>
      </c>
      <c r="AN214" s="8">
        <f t="shared" si="15"/>
        <v>91.923216226004996</v>
      </c>
      <c r="AO214" s="8">
        <f t="shared" si="16"/>
        <v>8576.9011485339579</v>
      </c>
      <c r="AP214" s="8">
        <f t="shared" si="17"/>
        <v>77.616548317381898</v>
      </c>
      <c r="AQ214" s="8">
        <f t="shared" si="18"/>
        <v>53807</v>
      </c>
      <c r="AR214" s="8">
        <f t="shared" si="19"/>
        <v>17832.439536318885</v>
      </c>
    </row>
    <row r="215" spans="1:50" x14ac:dyDescent="0.2">
      <c r="A215" t="str">
        <v>{"InfraID":"Edge-Pi4","device":"wlp6s0","instance":"129.127.231.53:9100","job":"node","label":"Network Receive Rate (Bytes/Sec)"}</v>
      </c>
      <c r="B215">
        <v>108.933333333333</v>
      </c>
      <c r="C215">
        <v>108.933333333333</v>
      </c>
      <c r="D215">
        <v>108.933333333333</v>
      </c>
      <c r="E215">
        <v>108.533333333333</v>
      </c>
      <c r="F215">
        <v>108.533333333333</v>
      </c>
      <c r="G215">
        <v>108.533333333333</v>
      </c>
      <c r="H215">
        <v>105.06666666666599</v>
      </c>
      <c r="I215">
        <v>105.06666666666599</v>
      </c>
      <c r="J215">
        <v>105.06666666666599</v>
      </c>
      <c r="K215">
        <v>116.133333333333</v>
      </c>
      <c r="L215">
        <v>116.133333333333</v>
      </c>
      <c r="M215">
        <v>116.133333333333</v>
      </c>
      <c r="N215">
        <v>112.769966661835</v>
      </c>
      <c r="O215">
        <v>112.769966661835</v>
      </c>
      <c r="P215">
        <v>112.769966661835</v>
      </c>
      <c r="Q215">
        <v>97.271941735588101</v>
      </c>
      <c r="R215">
        <v>97.271941735588101</v>
      </c>
      <c r="S215">
        <v>97.271941735588101</v>
      </c>
      <c r="T215">
        <v>122.51415299753199</v>
      </c>
      <c r="U215">
        <v>122.51415299753199</v>
      </c>
      <c r="V215">
        <v>122.51415299753199</v>
      </c>
      <c r="W215">
        <v>104.795956108987</v>
      </c>
      <c r="X215">
        <v>104.795956108987</v>
      </c>
      <c r="Y215">
        <v>104.795956108987</v>
      </c>
      <c r="Z215">
        <v>128.126817917393</v>
      </c>
      <c r="AA215">
        <v>128.126817917393</v>
      </c>
      <c r="AB215">
        <v>128.126817917393</v>
      </c>
      <c r="AC215">
        <v>97.242737567700601</v>
      </c>
      <c r="AD215">
        <v>97.242737567700601</v>
      </c>
      <c r="AE215">
        <v>97.242737567700601</v>
      </c>
      <c r="AF215">
        <v>108.533333333333</v>
      </c>
      <c r="AG215">
        <v>108.533333333333</v>
      </c>
      <c r="AH215">
        <v>108.533333333333</v>
      </c>
      <c r="AI215">
        <v>104.933333333333</v>
      </c>
      <c r="AJ215">
        <v>104.933333333333</v>
      </c>
      <c r="AK215">
        <v>104.933333333333</v>
      </c>
      <c r="AL215">
        <v>121.86666666666601</v>
      </c>
    </row>
    <row r="216" spans="1:50" x14ac:dyDescent="0.2">
      <c r="A216" t="str">
        <v>{"InfraID":"Edge-Pi4","device":"docker0","instance":"129.127.230.61:9100","job":"node","label":"Network Send Rate (Bytes/Sec)"}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17.3333333333333</v>
      </c>
      <c r="AJ216">
        <v>17.3333333333333</v>
      </c>
      <c r="AK216">
        <v>17.3333333333333</v>
      </c>
      <c r="AL216">
        <v>26</v>
      </c>
    </row>
    <row r="217" spans="1:50" x14ac:dyDescent="0.2">
      <c r="A217" t="str">
        <v>{"InfraID":"Edge-Pi4","device":"docker0","instance":"129.127.231.125:9100","job":"node","label":"Network Send Rate (Bytes/Sec)"}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17.3333333333333</v>
      </c>
      <c r="AK217">
        <v>17.3333333333333</v>
      </c>
      <c r="AL217">
        <v>17.3333333333333</v>
      </c>
    </row>
    <row r="218" spans="1:50" x14ac:dyDescent="0.2">
      <c r="A218" t="str">
        <v>{"InfraID":"Edge-Pi4","device":"docker0","instance":"129.127.231.162:9100","job":"node","label":"Network Send Rate (Bytes/Sec)"}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8.6666666666666607</v>
      </c>
      <c r="AI218">
        <v>8.6666666666666607</v>
      </c>
      <c r="AJ218">
        <v>8.6666666666666607</v>
      </c>
      <c r="AK218">
        <v>8.6666666666666607</v>
      </c>
      <c r="AL218">
        <v>8.6666666666666607</v>
      </c>
    </row>
    <row r="219" spans="1:50" x14ac:dyDescent="0.2">
      <c r="A219" t="str">
        <v>{"InfraID":"Edge-Pi4","device":"docker0","instance":"129.127.231.168:9100","job":"node","label":"Network Send Rate (Bytes/Sec)"}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17.3333333333333</v>
      </c>
      <c r="AI219">
        <v>17.3333333333333</v>
      </c>
      <c r="AJ219">
        <v>17.3333333333333</v>
      </c>
      <c r="AK219">
        <v>0</v>
      </c>
      <c r="AL219">
        <v>0</v>
      </c>
    </row>
    <row r="220" spans="1:50" x14ac:dyDescent="0.2">
      <c r="A220" t="str">
        <v>{"InfraID":"Edge-Pi4","device":"docker0","instance":"129.127.231.53:9100","job":"node","label":"Network Send Rate (Bytes/Sec)"}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50" x14ac:dyDescent="0.2">
      <c r="A221" t="str">
        <v>{"InfraID":"Edge-Pi4","device":"eno1","instance":"129.127.231.53:9100","job":"node","label":"Network Send Rate (Bytes/Sec)"}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50" x14ac:dyDescent="0.2">
      <c r="A222" t="str">
        <v>{"InfraID":"Edge-Pi4","device":"enp5s0","instance":"129.127.231.53:9100","job":"node","label":"Network Send Rate (Bytes/Sec)"}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50" x14ac:dyDescent="0.2">
      <c r="A223" t="str">
        <v>{"InfraID":"Edge-Pi4","device":"eth0","instance":"129.127.230.61:9100","job":"node","label":"Network Send Rate (Bytes/Sec)"}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50" x14ac:dyDescent="0.2">
      <c r="A224" t="str">
        <v>{"InfraID":"Edge-Pi4","device":"eth0","instance":"129.127.231.125:9100","job":"node","label":"Network Send Rate (Bytes/Sec)"}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56" x14ac:dyDescent="0.2">
      <c r="A225" t="str">
        <v>{"InfraID":"Edge-Pi4","device":"eth0","instance":"129.127.231.162:9100","job":"node","label":"Network Send Rate (Bytes/Sec)"}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56" x14ac:dyDescent="0.2">
      <c r="A226" t="str">
        <v>{"InfraID":"Edge-Pi4","device":"eth0","instance":"129.127.231.168:9100","job":"node","label":"Network Send Rate (Bytes/Sec)"}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56" x14ac:dyDescent="0.2">
      <c r="A227" t="str">
        <v>{"InfraID":"Edge-Pi4","device":"lo","instance":"129.127.230.61:9100","job":"node","label":"Network Send Rate (Bytes/Sec)"}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5.86666666666666</v>
      </c>
    </row>
    <row r="228" spans="1:56" x14ac:dyDescent="0.2">
      <c r="A228" t="str">
        <v>{"InfraID":"Edge-Pi4","device":"lo","instance":"129.127.231.125:9100","job":"node","label":"Network Send Rate (Bytes/Sec)"}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56" x14ac:dyDescent="0.2">
      <c r="A229" t="str">
        <v>{"InfraID":"Edge-Pi4","device":"lo","instance":"129.127.231.162:9100","job":"node","label":"Network Send Rate (Bytes/Sec)"}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56" x14ac:dyDescent="0.2">
      <c r="A230" t="str">
        <v>{"InfraID":"Edge-Pi4","device":"lo","instance":"129.127.231.168:9100","job":"node","label":"Network Send Rate (Bytes/Sec)"}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56" x14ac:dyDescent="0.2">
      <c r="A231" t="str">
        <v>{"InfraID":"Edge-Pi4","device":"lo","instance":"129.127.231.53:9100","job":"node","label":"Network Send Rate (Bytes/Sec)"}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56" x14ac:dyDescent="0.2">
      <c r="A232" s="18" t="str">
        <v>{"InfraID":"Edge-Pi4","device":"wlan0","instance":"129.127.230.61:9100","job":"node","label":"Network Send Rate (Bytes/Sec)"}</v>
      </c>
      <c r="B232" s="18">
        <v>847.553659512065</v>
      </c>
      <c r="C232" s="18">
        <v>847.553659512065</v>
      </c>
      <c r="D232" s="18">
        <v>847.553659512065</v>
      </c>
      <c r="E232" s="18">
        <v>786.08566476850694</v>
      </c>
      <c r="F232" s="18">
        <v>786.08566476850694</v>
      </c>
      <c r="G232" s="18">
        <v>786.08566476850694</v>
      </c>
      <c r="H232" s="18">
        <v>1031.06666666666</v>
      </c>
      <c r="I232" s="18">
        <v>1031.06666666666</v>
      </c>
      <c r="J232" s="18">
        <v>1031.06666666666</v>
      </c>
      <c r="K232" s="18">
        <v>851</v>
      </c>
      <c r="L232" s="18">
        <v>851</v>
      </c>
      <c r="M232" s="18">
        <v>851</v>
      </c>
      <c r="N232" s="18">
        <v>848</v>
      </c>
      <c r="O232" s="18">
        <v>848</v>
      </c>
      <c r="P232" s="18">
        <v>848</v>
      </c>
      <c r="Q232" s="18">
        <v>847.06666666666604</v>
      </c>
      <c r="R232" s="18">
        <v>847.06666666666604</v>
      </c>
      <c r="S232" s="18">
        <v>847.06666666666604</v>
      </c>
      <c r="T232" s="18">
        <v>1001.30652536836</v>
      </c>
      <c r="U232" s="18">
        <v>1001.30652536836</v>
      </c>
      <c r="V232" s="18">
        <v>1001.30652536836</v>
      </c>
      <c r="W232" s="18">
        <v>848.81469115191896</v>
      </c>
      <c r="X232" s="18">
        <v>848.81469115191896</v>
      </c>
      <c r="Y232" s="18">
        <v>848.81469115191896</v>
      </c>
      <c r="Z232" s="18">
        <v>794.06696208764095</v>
      </c>
      <c r="AA232" s="18">
        <v>794.06696208764095</v>
      </c>
      <c r="AB232" s="18">
        <v>794.06696208764095</v>
      </c>
      <c r="AC232" s="18">
        <v>846.86666666666599</v>
      </c>
      <c r="AD232" s="18">
        <v>846.86666666666599</v>
      </c>
      <c r="AE232" s="18">
        <v>846.86666666666599</v>
      </c>
      <c r="AF232" s="18">
        <v>7012.5333333333301</v>
      </c>
      <c r="AG232" s="18">
        <v>7012.5333333333301</v>
      </c>
      <c r="AH232" s="18">
        <v>7012.5333333333301</v>
      </c>
      <c r="AI232" s="18">
        <v>11051.4</v>
      </c>
      <c r="AJ232" s="18">
        <v>11051.4</v>
      </c>
      <c r="AK232" s="18">
        <v>11051.4</v>
      </c>
      <c r="AL232" s="18">
        <v>16753.933333333302</v>
      </c>
      <c r="AN232" s="8">
        <f>MEDIAN(B232:AL232)</f>
        <v>848.81469115191896</v>
      </c>
      <c r="AO232" s="8">
        <f>AVERAGE(B232:AL232)</f>
        <v>2623.0058335675335</v>
      </c>
      <c r="AP232" s="8">
        <f>MIN(B232:AL232)</f>
        <v>786.08566476850694</v>
      </c>
      <c r="AQ232" s="8">
        <f>MAX(B232:AL232)</f>
        <v>16753.933333333302</v>
      </c>
      <c r="AR232" s="8">
        <f>STDEV(B232:AL232)</f>
        <v>3954.4232045719837</v>
      </c>
      <c r="AT232" s="8">
        <f>MEDIAN(B232:AL235)</f>
        <v>853.96634615384596</v>
      </c>
      <c r="AU232" s="8">
        <f>AVERAGE(B232:AL235)</f>
        <v>2387.0787335588429</v>
      </c>
      <c r="AV232" s="8">
        <f>MIN(B232:AL235)</f>
        <v>781.14436727920804</v>
      </c>
      <c r="AW232" s="8">
        <f>MAX(B232:AL235)</f>
        <v>16753.933333333302</v>
      </c>
      <c r="AX232">
        <f>STDEV(B232:AL235)</f>
        <v>3349.6736175598235</v>
      </c>
    </row>
    <row r="233" spans="1:56" x14ac:dyDescent="0.2">
      <c r="A233" s="18" t="str">
        <v>{"InfraID":"Edge-Pi4","device":"wlan0","instance":"129.127.231.125:9100","job":"node","label":"Network Send Rate (Bytes/Sec)"}</v>
      </c>
      <c r="B233" s="18">
        <v>845.92306153743505</v>
      </c>
      <c r="C233" s="18">
        <v>845.92306153743505</v>
      </c>
      <c r="D233" s="18">
        <v>845.92306153743505</v>
      </c>
      <c r="E233" s="18">
        <v>847.63303732389602</v>
      </c>
      <c r="F233" s="18">
        <v>847.63303732389602</v>
      </c>
      <c r="G233" s="18">
        <v>847.63303732389602</v>
      </c>
      <c r="H233" s="18">
        <v>847.63303732389602</v>
      </c>
      <c r="I233" s="18">
        <v>791.10012360939402</v>
      </c>
      <c r="J233" s="18">
        <v>791.10012360939402</v>
      </c>
      <c r="K233" s="18">
        <v>791.10012360939402</v>
      </c>
      <c r="L233" s="18">
        <v>850.73333333333301</v>
      </c>
      <c r="M233" s="18">
        <v>850.73333333333301</v>
      </c>
      <c r="N233" s="18">
        <v>850.73333333333301</v>
      </c>
      <c r="O233" s="18">
        <v>846.2</v>
      </c>
      <c r="P233" s="18">
        <v>846.2</v>
      </c>
      <c r="Q233" s="18">
        <v>846.2</v>
      </c>
      <c r="R233" s="18">
        <v>851.93333333333305</v>
      </c>
      <c r="S233" s="18">
        <v>851.93333333333305</v>
      </c>
      <c r="T233" s="18">
        <v>1746.29790940766</v>
      </c>
      <c r="U233" s="18">
        <v>1746.29790940766</v>
      </c>
      <c r="V233" s="18">
        <v>1746.29790940766</v>
      </c>
      <c r="W233" s="18">
        <v>1746.29790940766</v>
      </c>
      <c r="X233" s="18">
        <v>1198.6563116370801</v>
      </c>
      <c r="Y233" s="18">
        <v>1198.6563116370801</v>
      </c>
      <c r="Z233" s="18">
        <v>1363.33890787464</v>
      </c>
      <c r="AA233" s="18">
        <v>1363.33890787464</v>
      </c>
      <c r="AB233" s="18">
        <v>1363.33890787464</v>
      </c>
      <c r="AC233" s="18">
        <v>1363.33890787464</v>
      </c>
      <c r="AD233" s="18">
        <v>781.68277220409902</v>
      </c>
      <c r="AE233" s="18">
        <v>781.68277220409902</v>
      </c>
      <c r="AF233" s="18">
        <v>781.68277220409902</v>
      </c>
      <c r="AG233" s="18">
        <v>8260.5333333333292</v>
      </c>
      <c r="AH233" s="18">
        <v>8260.5333333333292</v>
      </c>
      <c r="AI233" s="18">
        <v>8260.5333333333292</v>
      </c>
      <c r="AJ233" s="18">
        <v>11849.333333333299</v>
      </c>
      <c r="AK233" s="18">
        <v>11849.333333333299</v>
      </c>
      <c r="AL233" s="18">
        <v>11849.333333333299</v>
      </c>
      <c r="AN233" s="8">
        <f t="shared" ref="AN233:AN235" si="20">MEDIAN(B233:AL233)</f>
        <v>850.73333333333301</v>
      </c>
      <c r="AO233" s="8">
        <f t="shared" ref="AO233:AO235" si="21">AVERAGE(B233:AL233)</f>
        <v>2502.8858535248182</v>
      </c>
      <c r="AP233" s="8">
        <f t="shared" ref="AP233:AP235" si="22">MIN(B233:AL233)</f>
        <v>781.68277220409902</v>
      </c>
      <c r="AQ233" s="8">
        <f t="shared" ref="AQ233:AQ235" si="23">MAX(B233:AL233)</f>
        <v>11849.333333333299</v>
      </c>
      <c r="AR233" s="8">
        <f t="shared" ref="AR233:AR235" si="24">STDEV(B233:AL233)</f>
        <v>3460.7078871411918</v>
      </c>
    </row>
    <row r="234" spans="1:56" x14ac:dyDescent="0.2">
      <c r="A234" s="18" t="str">
        <v>{"InfraID":"Edge-Pi4","device":"wlan0","instance":"129.127.231.162:9100","job":"node","label":"Network Send Rate (Bytes/Sec)"}</v>
      </c>
      <c r="B234" s="18">
        <v>845.6</v>
      </c>
      <c r="C234" s="18">
        <v>845.6</v>
      </c>
      <c r="D234" s="18">
        <v>845.2</v>
      </c>
      <c r="E234" s="18">
        <v>845.2</v>
      </c>
      <c r="F234" s="18">
        <v>845.2</v>
      </c>
      <c r="G234" s="18">
        <v>918.97376431366797</v>
      </c>
      <c r="H234" s="18">
        <v>918.97376431366797</v>
      </c>
      <c r="I234" s="18">
        <v>918.97376431366797</v>
      </c>
      <c r="J234" s="18">
        <v>856.73333333333301</v>
      </c>
      <c r="K234" s="18">
        <v>856.73333333333301</v>
      </c>
      <c r="L234" s="18">
        <v>856.73333333333301</v>
      </c>
      <c r="M234" s="18">
        <v>783.48352055301802</v>
      </c>
      <c r="N234" s="18">
        <v>783.48352055301802</v>
      </c>
      <c r="O234" s="18">
        <v>783.48352055301802</v>
      </c>
      <c r="P234" s="18">
        <v>921.82055749128904</v>
      </c>
      <c r="Q234" s="18">
        <v>921.82055749128904</v>
      </c>
      <c r="R234" s="18">
        <v>921.82055749128904</v>
      </c>
      <c r="S234" s="18">
        <v>854.06235396221302</v>
      </c>
      <c r="T234" s="18">
        <v>854.06235396221302</v>
      </c>
      <c r="U234" s="18">
        <v>854.06235396221302</v>
      </c>
      <c r="V234" s="18">
        <v>781.40966451215695</v>
      </c>
      <c r="W234" s="18">
        <v>781.40966451215695</v>
      </c>
      <c r="X234" s="18">
        <v>781.40966451215695</v>
      </c>
      <c r="Y234" s="18">
        <v>856.4</v>
      </c>
      <c r="Z234" s="18">
        <v>856.4</v>
      </c>
      <c r="AA234" s="18">
        <v>856.4</v>
      </c>
      <c r="AB234" s="18">
        <v>845.53333333333296</v>
      </c>
      <c r="AC234" s="18">
        <v>845.53333333333296</v>
      </c>
      <c r="AD234" s="18">
        <v>845.53333333333296</v>
      </c>
      <c r="AE234" s="18">
        <v>2769.6</v>
      </c>
      <c r="AF234" s="18">
        <v>2769.6</v>
      </c>
      <c r="AG234" s="18">
        <v>2769.6</v>
      </c>
      <c r="AH234" s="18">
        <v>10561.9333333333</v>
      </c>
      <c r="AI234" s="18">
        <v>10561.9333333333</v>
      </c>
      <c r="AJ234" s="18">
        <v>10561.9333333333</v>
      </c>
      <c r="AK234" s="18">
        <v>8373.2666666666591</v>
      </c>
      <c r="AL234" s="18">
        <v>8373.2666666666591</v>
      </c>
      <c r="AN234" s="8">
        <f t="shared" si="20"/>
        <v>856.4</v>
      </c>
      <c r="AO234" s="8">
        <f t="shared" si="21"/>
        <v>2200.6265652927095</v>
      </c>
      <c r="AP234" s="8">
        <f t="shared" si="22"/>
        <v>781.40966451215695</v>
      </c>
      <c r="AQ234" s="8">
        <f t="shared" si="23"/>
        <v>10561.9333333333</v>
      </c>
      <c r="AR234" s="8">
        <f t="shared" si="24"/>
        <v>3072.1921417584585</v>
      </c>
    </row>
    <row r="235" spans="1:56" x14ac:dyDescent="0.2">
      <c r="A235" s="18" t="str">
        <v>{"InfraID":"Edge-Pi4","device":"wlan0","instance":"129.127.231.168:9100","job":"node","label":"Network Send Rate (Bytes/Sec)"}</v>
      </c>
      <c r="B235" s="18">
        <v>846.66666666666595</v>
      </c>
      <c r="C235" s="18">
        <v>846.66666666666595</v>
      </c>
      <c r="D235" s="18">
        <v>846.26666666666597</v>
      </c>
      <c r="E235" s="18">
        <v>846.26666666666597</v>
      </c>
      <c r="F235" s="18">
        <v>846.26666666666597</v>
      </c>
      <c r="G235" s="18">
        <v>846</v>
      </c>
      <c r="H235" s="18">
        <v>846</v>
      </c>
      <c r="I235" s="18">
        <v>846</v>
      </c>
      <c r="J235" s="18">
        <v>886</v>
      </c>
      <c r="K235" s="18">
        <v>886</v>
      </c>
      <c r="L235" s="18">
        <v>886</v>
      </c>
      <c r="M235" s="18">
        <v>919.73922491850703</v>
      </c>
      <c r="N235" s="18">
        <v>919.73922491850703</v>
      </c>
      <c r="O235" s="18">
        <v>919.73922491850703</v>
      </c>
      <c r="P235" s="18">
        <v>784.00740969435003</v>
      </c>
      <c r="Q235" s="18">
        <v>784.00740969435003</v>
      </c>
      <c r="R235" s="18">
        <v>784.00740969435003</v>
      </c>
      <c r="S235" s="18">
        <v>857.86666666666599</v>
      </c>
      <c r="T235" s="18">
        <v>857.86666666666599</v>
      </c>
      <c r="U235" s="18">
        <v>857.86666666666599</v>
      </c>
      <c r="V235" s="18">
        <v>922.63506144114001</v>
      </c>
      <c r="W235" s="18">
        <v>922.63506144114001</v>
      </c>
      <c r="X235" s="18">
        <v>922.63506144114001</v>
      </c>
      <c r="Y235" s="18">
        <v>853.96634615384596</v>
      </c>
      <c r="Z235" s="18">
        <v>853.96634615384596</v>
      </c>
      <c r="AA235" s="18">
        <v>853.96634615384596</v>
      </c>
      <c r="AB235" s="18">
        <v>781.14436727920804</v>
      </c>
      <c r="AC235" s="18">
        <v>781.14436727920804</v>
      </c>
      <c r="AD235" s="18">
        <v>781.14436727920804</v>
      </c>
      <c r="AE235" s="18">
        <v>3746.4</v>
      </c>
      <c r="AF235" s="18">
        <v>3746.4</v>
      </c>
      <c r="AG235" s="18">
        <v>3746.4</v>
      </c>
      <c r="AH235" s="18">
        <v>9910</v>
      </c>
      <c r="AI235" s="18">
        <v>9910</v>
      </c>
      <c r="AJ235" s="18">
        <v>9910</v>
      </c>
      <c r="AK235" s="18">
        <v>8225.5333333333292</v>
      </c>
      <c r="AL235" s="18">
        <v>8225.5333333333292</v>
      </c>
      <c r="AN235" s="8">
        <f t="shared" si="20"/>
        <v>857.86666666666599</v>
      </c>
      <c r="AO235" s="8">
        <f t="shared" si="21"/>
        <v>2221.796681850301</v>
      </c>
      <c r="AP235" s="8">
        <f t="shared" si="22"/>
        <v>781.14436727920804</v>
      </c>
      <c r="AQ235" s="8">
        <f t="shared" si="23"/>
        <v>9910</v>
      </c>
      <c r="AR235" s="8">
        <f t="shared" si="24"/>
        <v>2937.5422229482238</v>
      </c>
    </row>
    <row r="236" spans="1:56" x14ac:dyDescent="0.2">
      <c r="A236" t="str">
        <v>{"InfraID":"Edge-Pi4","device":"wlp6s0","instance":"129.127.231.53:9100","job":"node","label":"Network Send Rate (Bytes/Sec)"}</v>
      </c>
      <c r="B236">
        <v>937.66666666666595</v>
      </c>
      <c r="C236">
        <v>937.66666666666595</v>
      </c>
      <c r="D236">
        <v>937.66666666666595</v>
      </c>
      <c r="E236">
        <v>941.8</v>
      </c>
      <c r="F236">
        <v>941.8</v>
      </c>
      <c r="G236">
        <v>941.8</v>
      </c>
      <c r="H236">
        <v>944.26666666666597</v>
      </c>
      <c r="I236">
        <v>944.26666666666597</v>
      </c>
      <c r="J236">
        <v>944.26666666666597</v>
      </c>
      <c r="K236">
        <v>944</v>
      </c>
      <c r="L236">
        <v>944</v>
      </c>
      <c r="M236">
        <v>944</v>
      </c>
      <c r="N236">
        <v>1017.68372227859</v>
      </c>
      <c r="O236">
        <v>1017.68372227859</v>
      </c>
      <c r="P236">
        <v>1017.68372227859</v>
      </c>
      <c r="Q236">
        <v>873.22552771262701</v>
      </c>
      <c r="R236">
        <v>873.22552771262701</v>
      </c>
      <c r="S236">
        <v>873.22552771262701</v>
      </c>
      <c r="T236">
        <v>1029.97532297866</v>
      </c>
      <c r="U236">
        <v>1029.97532297866</v>
      </c>
      <c r="V236">
        <v>1029.97532297866</v>
      </c>
      <c r="W236">
        <v>866.292688940944</v>
      </c>
      <c r="X236">
        <v>866.292688940944</v>
      </c>
      <c r="Y236">
        <v>866.292688940944</v>
      </c>
      <c r="Z236">
        <v>1037.4490983129699</v>
      </c>
      <c r="AA236">
        <v>1037.4490983129699</v>
      </c>
      <c r="AB236">
        <v>1037.4490983129699</v>
      </c>
      <c r="AC236">
        <v>863.42934515017203</v>
      </c>
      <c r="AD236">
        <v>863.42934515017203</v>
      </c>
      <c r="AE236">
        <v>863.42934515017203</v>
      </c>
      <c r="AF236">
        <v>950.26666666666597</v>
      </c>
      <c r="AG236">
        <v>950.26666666666597</v>
      </c>
      <c r="AH236">
        <v>950.26666666666597</v>
      </c>
      <c r="AI236">
        <v>929.66666666666595</v>
      </c>
      <c r="AJ236">
        <v>929.66666666666595</v>
      </c>
      <c r="AK236">
        <v>929.66666666666595</v>
      </c>
      <c r="AL236">
        <v>952.26666666666597</v>
      </c>
    </row>
    <row r="237" spans="1:56" x14ac:dyDescent="0.2">
      <c r="A237" t="str">
        <v>{"InfraID":"Edge-Pi4","instance":"129.127.231.53:9100","job":"node","label":"CPU Wait Percentage"}</v>
      </c>
      <c r="B237">
        <v>0.16379999999950601</v>
      </c>
      <c r="C237">
        <v>0.16379999999950601</v>
      </c>
      <c r="D237">
        <v>0.16379999999950601</v>
      </c>
      <c r="E237">
        <v>0.114300000000184</v>
      </c>
      <c r="F237">
        <v>0.114300000000184</v>
      </c>
      <c r="G237">
        <v>0.114300000000184</v>
      </c>
      <c r="H237">
        <v>0.20709333333343199</v>
      </c>
      <c r="I237">
        <v>0.20709333333343199</v>
      </c>
      <c r="J237">
        <v>0.20709333333343199</v>
      </c>
      <c r="K237">
        <v>0.120539999999588</v>
      </c>
      <c r="L237">
        <v>0.120539999999588</v>
      </c>
      <c r="M237">
        <v>0.120539999999588</v>
      </c>
      <c r="N237">
        <v>0.25549354979073202</v>
      </c>
      <c r="O237">
        <v>0.25549354979073202</v>
      </c>
      <c r="P237">
        <v>0.25549354979073202</v>
      </c>
      <c r="Q237">
        <v>0.135859770398125</v>
      </c>
      <c r="R237">
        <v>0.135859770398125</v>
      </c>
      <c r="S237">
        <v>0.135859770398125</v>
      </c>
      <c r="T237">
        <v>0.248954855567046</v>
      </c>
      <c r="U237">
        <v>0.248954855567046</v>
      </c>
      <c r="V237">
        <v>0.248954855567046</v>
      </c>
      <c r="W237">
        <v>0.17470718776941699</v>
      </c>
      <c r="X237">
        <v>0.17470718776941699</v>
      </c>
      <c r="Y237">
        <v>0.17470718776941699</v>
      </c>
      <c r="Z237">
        <v>0.17045520651576501</v>
      </c>
      <c r="AA237">
        <v>0.17045520651576501</v>
      </c>
      <c r="AB237">
        <v>0.17045520651576501</v>
      </c>
      <c r="AC237">
        <v>0.185087395371835</v>
      </c>
      <c r="AD237">
        <v>0.185087395371835</v>
      </c>
      <c r="AE237">
        <v>0.185087395371835</v>
      </c>
      <c r="AF237">
        <v>0.15287999999979199</v>
      </c>
      <c r="AG237">
        <v>0.15287999999979199</v>
      </c>
      <c r="AH237">
        <v>0.15287999999979199</v>
      </c>
      <c r="AI237">
        <v>0.18719333333289401</v>
      </c>
      <c r="AJ237">
        <v>0.18719333333289401</v>
      </c>
      <c r="AK237">
        <v>0.18719333333289401</v>
      </c>
      <c r="AL237">
        <v>0.18669333333339899</v>
      </c>
    </row>
    <row r="238" spans="1:56" x14ac:dyDescent="0.2">
      <c r="A238" t="str">
        <v>{"InfraID":"Edge-Pi4","instance":"129.127.231.53:9100","job":"node","label":"IO Wait Percentage"}</v>
      </c>
      <c r="B238">
        <v>0.250686666667358</v>
      </c>
      <c r="C238">
        <v>0.250686666667358</v>
      </c>
      <c r="D238">
        <v>0.250686666667358</v>
      </c>
      <c r="E238">
        <v>0.20987333333247599</v>
      </c>
      <c r="F238">
        <v>0.20987333333247599</v>
      </c>
      <c r="G238">
        <v>0.20987333333247599</v>
      </c>
      <c r="H238">
        <v>1.1453333333975E-2</v>
      </c>
      <c r="I238">
        <v>1.1453333333975E-2</v>
      </c>
      <c r="J238">
        <v>1.1453333333975E-2</v>
      </c>
      <c r="K238">
        <v>0.28126000000005003</v>
      </c>
      <c r="L238">
        <v>0.28126000000005003</v>
      </c>
      <c r="M238">
        <v>0.28126000000005003</v>
      </c>
      <c r="N238">
        <v>0.11182780113004701</v>
      </c>
      <c r="O238">
        <v>0.11182780113004701</v>
      </c>
      <c r="P238">
        <v>0.11182780113004701</v>
      </c>
      <c r="Q238">
        <v>0.13340328354523801</v>
      </c>
      <c r="R238">
        <v>0.13340328354523801</v>
      </c>
      <c r="S238">
        <v>0.13340328354523801</v>
      </c>
      <c r="T238">
        <v>0.13246479895459301</v>
      </c>
      <c r="U238">
        <v>0.13246479895459301</v>
      </c>
      <c r="V238">
        <v>0.13246479895459301</v>
      </c>
      <c r="W238">
        <v>0.136715571446514</v>
      </c>
      <c r="X238">
        <v>0.136715571446514</v>
      </c>
      <c r="Y238">
        <v>0.136715571446514</v>
      </c>
      <c r="Z238">
        <v>0.10090168702721</v>
      </c>
      <c r="AA238">
        <v>0.10090168702721</v>
      </c>
      <c r="AB238">
        <v>0.10090168702721</v>
      </c>
      <c r="AC238">
        <v>0.17114721811945999</v>
      </c>
      <c r="AD238">
        <v>0.17114721811945999</v>
      </c>
      <c r="AE238">
        <v>0.17114721811945999</v>
      </c>
      <c r="AF238">
        <v>0.118353333333137</v>
      </c>
      <c r="AG238">
        <v>0.118353333333137</v>
      </c>
      <c r="AH238">
        <v>0.118353333333137</v>
      </c>
      <c r="AI238">
        <v>0.12538666666690301</v>
      </c>
      <c r="AJ238">
        <v>0.12538666666690301</v>
      </c>
      <c r="AK238">
        <v>0.12538666666690301</v>
      </c>
      <c r="AL238">
        <v>0.12518000000000001</v>
      </c>
    </row>
    <row r="239" spans="1:56" x14ac:dyDescent="0.2">
      <c r="A239" t="str">
        <v>{"InfraID":"Edge-Pi4","instance":"129.127.231.53:9100","job":"node","label":"Memory Wait Percentage"}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56" x14ac:dyDescent="0.2">
      <c r="A240" s="18" t="str">
        <v>{"InfraID":"Edge-Pi4","cpu":"0","instance":"129.127.230.61:9100","job":"node","mode":"idle","label":"CPU Usage Percentage"}</v>
      </c>
      <c r="B240" s="18">
        <v>0.47993600857876101</v>
      </c>
      <c r="C240" s="18">
        <v>0.47993600857876101</v>
      </c>
      <c r="D240" s="18">
        <v>0.47993600857876101</v>
      </c>
      <c r="E240" s="18">
        <v>7.5266154988714504</v>
      </c>
      <c r="F240" s="18">
        <v>7.5266154988714504</v>
      </c>
      <c r="G240" s="18">
        <v>7.5266154988714504</v>
      </c>
      <c r="H240" s="18">
        <v>0.399999999984473</v>
      </c>
      <c r="I240" s="18">
        <v>0.399999999984473</v>
      </c>
      <c r="J240" s="18">
        <v>0.399999999984473</v>
      </c>
      <c r="K240" s="18">
        <v>0.46666666671323698</v>
      </c>
      <c r="L240" s="18">
        <v>0.46666666671323698</v>
      </c>
      <c r="M240" s="18">
        <v>0.46666666671323698</v>
      </c>
      <c r="N240" s="18">
        <v>0.59999999978269603</v>
      </c>
      <c r="O240" s="18">
        <v>0.59999999978269603</v>
      </c>
      <c r="P240" s="18">
        <v>0.59999999978269603</v>
      </c>
      <c r="Q240" s="18">
        <v>0.33333333325572301</v>
      </c>
      <c r="R240" s="18">
        <v>0.33333333325572301</v>
      </c>
      <c r="S240" s="18">
        <v>0.33333333325572301</v>
      </c>
      <c r="T240" s="18">
        <v>-8.0060971184195306</v>
      </c>
      <c r="U240" s="18">
        <v>-8.0060971184195306</v>
      </c>
      <c r="V240" s="18">
        <v>-8.0060971184195306</v>
      </c>
      <c r="W240" s="18">
        <v>0.43405676143980498</v>
      </c>
      <c r="X240" s="18">
        <v>0.43405676143980498</v>
      </c>
      <c r="Y240" s="18">
        <v>0.43405676143980498</v>
      </c>
      <c r="Z240" s="18">
        <v>8.2348596751945493</v>
      </c>
      <c r="AA240" s="18">
        <v>8.2348596751945493</v>
      </c>
      <c r="AB240" s="18">
        <v>8.2348596751945493</v>
      </c>
      <c r="AC240" s="18">
        <v>0.33333333325572301</v>
      </c>
      <c r="AD240" s="18">
        <v>0.33333333325572301</v>
      </c>
      <c r="AE240" s="18">
        <v>0.33333333325572301</v>
      </c>
      <c r="AF240" s="18">
        <v>5.1999999997981998</v>
      </c>
      <c r="AG240" s="18">
        <v>5.1999999997981998</v>
      </c>
      <c r="AH240" s="18">
        <v>5.1999999997981998</v>
      </c>
      <c r="AI240" s="18">
        <v>16.066666666883901</v>
      </c>
      <c r="AJ240" s="18">
        <v>16.066666666883901</v>
      </c>
      <c r="AK240" s="18">
        <v>16.066666666883901</v>
      </c>
      <c r="AL240" s="18">
        <v>18.400000000062001</v>
      </c>
      <c r="AN240" s="8">
        <f>MEDIAN(B240:AL240)</f>
        <v>0.47993600857876101</v>
      </c>
      <c r="AO240" s="8">
        <f>AVERAGE(B240:AL240)</f>
        <v>3.09751655340754</v>
      </c>
      <c r="AP240" s="8">
        <f>MIN(B240:AL240)</f>
        <v>-8.0060971184195306</v>
      </c>
      <c r="AQ240" s="8">
        <f>MAX(B240:AL240)</f>
        <v>18.400000000062001</v>
      </c>
      <c r="AR240" s="8">
        <f>STDEV(B240:AL240)</f>
        <v>6.2559091548976209</v>
      </c>
      <c r="AT240" s="8">
        <f>MEDIAN(B240:AL243)</f>
        <v>0.59999999978269603</v>
      </c>
      <c r="AU240" s="8">
        <f>AVERAGE(B240:AL243)</f>
        <v>2.4488560927363237</v>
      </c>
      <c r="AV240" s="8">
        <f>MIN(B240:AL243)</f>
        <v>-8.4854213629165205</v>
      </c>
      <c r="AW240" s="8">
        <f>MAX(B240:AL243)</f>
        <v>25.800000000356999</v>
      </c>
      <c r="AX240">
        <f>STDEV(B240:AL243)</f>
        <v>6.851794961587677</v>
      </c>
      <c r="AZ240">
        <f>MEDIAN($B240:$AL243,$B245:$AL248,$B250:$AL253,$B255:$AL258)</f>
        <v>0.53333333344198697</v>
      </c>
      <c r="BA240">
        <f>AVERAGE($B240:$AL243,$B245:$AL248,$B250:$AL253,$B255:$AL258)</f>
        <v>2.7039815250218182</v>
      </c>
      <c r="BB240">
        <f>MIN($B240:$AL243,$B245:$AL248,$B250:$AL253,$B255:$AL258)</f>
        <v>-8.7035555879563802</v>
      </c>
      <c r="BC240">
        <f>MAX($B240:$AL243,$B245:$AL248,$B250:$AL253,$B255:$AL258)</f>
        <v>28.0666666664183</v>
      </c>
      <c r="BD240">
        <f>STDEV($B240:$AL243,$B245:$AL248,$B250:$AL253,$B255:$AL258)</f>
        <v>7.0912048825674212</v>
      </c>
    </row>
    <row r="241" spans="1:50" x14ac:dyDescent="0.2">
      <c r="A241" s="18" t="str">
        <v>{"InfraID":"Edge-Pi4","cpu":"0","instance":"129.127.231.125:9100","job":"node","mode":"idle","label":"CPU Usage Percentage"}</v>
      </c>
      <c r="B241" s="18">
        <v>0.39335955728829203</v>
      </c>
      <c r="C241" s="18">
        <v>0.39335955728829203</v>
      </c>
      <c r="D241" s="18">
        <v>0.39335955728829203</v>
      </c>
      <c r="E241" s="18">
        <v>0.51412165304611701</v>
      </c>
      <c r="F241" s="18">
        <v>0.51412165304611701</v>
      </c>
      <c r="G241" s="18">
        <v>0.51412165304611701</v>
      </c>
      <c r="H241" s="18">
        <v>0.51412165304611701</v>
      </c>
      <c r="I241" s="18">
        <v>7.7255871446661502</v>
      </c>
      <c r="J241" s="18">
        <v>7.7255871446661502</v>
      </c>
      <c r="K241" s="18">
        <v>7.7255871446661502</v>
      </c>
      <c r="L241" s="18">
        <v>0.60000000017073696</v>
      </c>
      <c r="M241" s="18">
        <v>0.60000000017073696</v>
      </c>
      <c r="N241" s="18">
        <v>0.60000000017073696</v>
      </c>
      <c r="O241" s="18">
        <v>0.53333333305393105</v>
      </c>
      <c r="P241" s="18">
        <v>0.53333333305393105</v>
      </c>
      <c r="Q241" s="18">
        <v>0.53333333305393105</v>
      </c>
      <c r="R241" s="18">
        <v>0.399999999984473</v>
      </c>
      <c r="S241" s="18">
        <v>0.399999999984473</v>
      </c>
      <c r="T241" s="18">
        <v>-6.9976771195607297</v>
      </c>
      <c r="U241" s="18">
        <v>-6.9976771195607297</v>
      </c>
      <c r="V241" s="18">
        <v>-6.9976771195607297</v>
      </c>
      <c r="W241" s="18">
        <v>-6.9976771195607297</v>
      </c>
      <c r="X241" s="18">
        <v>8.5922090732366101</v>
      </c>
      <c r="Y241" s="18">
        <v>8.5922090732366101</v>
      </c>
      <c r="Z241" s="18">
        <v>-8.3399985459411106</v>
      </c>
      <c r="AA241" s="18">
        <v>-8.3399985459411106</v>
      </c>
      <c r="AB241" s="18">
        <v>-8.3399985459411106</v>
      </c>
      <c r="AC241" s="18">
        <v>-8.3399985459411106</v>
      </c>
      <c r="AD241" s="18">
        <v>8.0445620729837604</v>
      </c>
      <c r="AE241" s="18">
        <v>8.0445620729837604</v>
      </c>
      <c r="AF241" s="18">
        <v>8.0445620729837604</v>
      </c>
      <c r="AG241" s="18">
        <v>6.6666666666666696</v>
      </c>
      <c r="AH241" s="18">
        <v>6.6666666666666696</v>
      </c>
      <c r="AI241" s="18">
        <v>6.6666666666666696</v>
      </c>
      <c r="AJ241" s="18">
        <v>11.0000000001552</v>
      </c>
      <c r="AK241" s="18">
        <v>11.0000000001552</v>
      </c>
      <c r="AL241" s="18">
        <v>11.0000000001552</v>
      </c>
      <c r="AN241" s="8">
        <f t="shared" ref="AN241:AN243" si="25">MEDIAN(B241:AL241)</f>
        <v>0.53333333305393105</v>
      </c>
      <c r="AO241" s="8">
        <f t="shared" ref="AO241:AO243" si="26">AVERAGE(B241:AL241)</f>
        <v>1.7183980654479323</v>
      </c>
      <c r="AP241" s="8">
        <f t="shared" ref="AP241:AP243" si="27">MIN(B241:AL241)</f>
        <v>-8.3399985459411106</v>
      </c>
      <c r="AQ241" s="8">
        <f t="shared" ref="AQ241:AQ243" si="28">MAX(B241:AL241)</f>
        <v>11.0000000001552</v>
      </c>
      <c r="AR241" s="8">
        <f t="shared" ref="AR241:AR243" si="29">STDEV(B241:AL241)</f>
        <v>6.2043768808925215</v>
      </c>
    </row>
    <row r="242" spans="1:50" x14ac:dyDescent="0.2">
      <c r="A242" s="18" t="str">
        <v>{"InfraID":"Edge-Pi4","cpu":"0","instance":"129.127.231.162:9100","job":"node","mode":"idle","label":"CPU Usage Percentage"}</v>
      </c>
      <c r="B242" s="18">
        <v>0.399999999984473</v>
      </c>
      <c r="C242" s="18">
        <v>0.399999999984473</v>
      </c>
      <c r="D242" s="18">
        <v>0.46666666671323698</v>
      </c>
      <c r="E242" s="18">
        <v>0.46666666671323698</v>
      </c>
      <c r="F242" s="18">
        <v>0.46666666671323698</v>
      </c>
      <c r="G242" s="18">
        <v>-8.2040875492913496</v>
      </c>
      <c r="H242" s="18">
        <v>-8.2040875492913496</v>
      </c>
      <c r="I242" s="18">
        <v>-8.2040875492913496</v>
      </c>
      <c r="J242" s="18">
        <v>0.60000000017073696</v>
      </c>
      <c r="K242" s="18">
        <v>0.60000000017073696</v>
      </c>
      <c r="L242" s="18">
        <v>0.60000000017073696</v>
      </c>
      <c r="M242" s="18">
        <v>7.9126033823990802</v>
      </c>
      <c r="N242" s="18">
        <v>7.9126033823990802</v>
      </c>
      <c r="O242" s="18">
        <v>7.9126033823990802</v>
      </c>
      <c r="P242" s="18">
        <v>-8.3768873402512796</v>
      </c>
      <c r="Q242" s="18">
        <v>-8.3768873402512796</v>
      </c>
      <c r="R242" s="18">
        <v>-8.3768873402512796</v>
      </c>
      <c r="S242" s="18">
        <v>0.327124640822333</v>
      </c>
      <c r="T242" s="18">
        <v>0.327124640822333</v>
      </c>
      <c r="U242" s="18">
        <v>0.327124640822333</v>
      </c>
      <c r="V242" s="18">
        <v>7.7870113882340899</v>
      </c>
      <c r="W242" s="18">
        <v>7.7870113882340899</v>
      </c>
      <c r="X242" s="18">
        <v>7.7870113882340899</v>
      </c>
      <c r="Y242" s="18">
        <v>1.0666666668839699</v>
      </c>
      <c r="Z242" s="18">
        <v>1.0666666668839699</v>
      </c>
      <c r="AA242" s="18">
        <v>1.0666666668839699</v>
      </c>
      <c r="AB242" s="18">
        <v>0.59999999978269603</v>
      </c>
      <c r="AC242" s="18">
        <v>0.59999999978269603</v>
      </c>
      <c r="AD242" s="18">
        <v>0.59999999978269603</v>
      </c>
      <c r="AE242" s="18">
        <v>2.3999999999068602</v>
      </c>
      <c r="AF242" s="18">
        <v>2.3999999999068602</v>
      </c>
      <c r="AG242" s="18">
        <v>2.3999999999068602</v>
      </c>
      <c r="AH242" s="18">
        <v>15.7999999999689</v>
      </c>
      <c r="AI242" s="18">
        <v>15.7999999999689</v>
      </c>
      <c r="AJ242" s="18">
        <v>15.7999999999689</v>
      </c>
      <c r="AK242" s="18">
        <v>6.6666666666666696</v>
      </c>
      <c r="AL242" s="18">
        <v>6.6666666666666696</v>
      </c>
      <c r="AN242" s="8">
        <f t="shared" si="25"/>
        <v>0.60000000017073696</v>
      </c>
      <c r="AO242" s="8">
        <f t="shared" si="26"/>
        <v>2.0343412675491925</v>
      </c>
      <c r="AP242" s="8">
        <f t="shared" si="27"/>
        <v>-8.3768873402512796</v>
      </c>
      <c r="AQ242" s="8">
        <f t="shared" si="28"/>
        <v>15.7999999999689</v>
      </c>
      <c r="AR242" s="8">
        <f t="shared" si="29"/>
        <v>6.4355972757324338</v>
      </c>
    </row>
    <row r="243" spans="1:50" x14ac:dyDescent="0.2">
      <c r="A243" s="18" t="str">
        <v>{"InfraID":"Edge-Pi4","cpu":"0","instance":"129.127.231.168:9100","job":"node","mode":"idle","label":"CPU Usage Percentage"}</v>
      </c>
      <c r="B243" s="18">
        <v>0.53333333344198697</v>
      </c>
      <c r="C243" s="18">
        <v>0.53333333344198697</v>
      </c>
      <c r="D243" s="18">
        <v>0.466666666325181</v>
      </c>
      <c r="E243" s="18">
        <v>0.466666666325181</v>
      </c>
      <c r="F243" s="18">
        <v>0.466666666325181</v>
      </c>
      <c r="G243" s="18">
        <v>1.60000000032596</v>
      </c>
      <c r="H243" s="18">
        <v>1.60000000032596</v>
      </c>
      <c r="I243" s="18">
        <v>1.60000000032596</v>
      </c>
      <c r="J243" s="18">
        <v>0.66666666651144602</v>
      </c>
      <c r="K243" s="18">
        <v>0.66666666651144602</v>
      </c>
      <c r="L243" s="18">
        <v>0.66666666651144602</v>
      </c>
      <c r="M243" s="18">
        <v>-7.8594712061859502</v>
      </c>
      <c r="N243" s="18">
        <v>-7.8594712061859502</v>
      </c>
      <c r="O243" s="18">
        <v>-7.8594712061859502</v>
      </c>
      <c r="P243" s="18">
        <v>8.0580426056562509</v>
      </c>
      <c r="Q243" s="18">
        <v>8.0580426056562509</v>
      </c>
      <c r="R243" s="18">
        <v>8.0580426056562509</v>
      </c>
      <c r="S243" s="18">
        <v>0.73333333362825204</v>
      </c>
      <c r="T243" s="18">
        <v>0.73333333362825204</v>
      </c>
      <c r="U243" s="18">
        <v>0.73333333362825204</v>
      </c>
      <c r="V243" s="18">
        <v>-8.4854213629165205</v>
      </c>
      <c r="W243" s="18">
        <v>-8.4854213629165205</v>
      </c>
      <c r="X243" s="18">
        <v>-8.4854213629165205</v>
      </c>
      <c r="Y243" s="18">
        <v>0.50747863271183702</v>
      </c>
      <c r="Z243" s="18">
        <v>0.50747863271183702</v>
      </c>
      <c r="AA243" s="18">
        <v>0.50747863271183702</v>
      </c>
      <c r="AB243" s="18">
        <v>8.3031159733040294</v>
      </c>
      <c r="AC243" s="18">
        <v>8.3031159733040294</v>
      </c>
      <c r="AD243" s="18">
        <v>8.3031159733040294</v>
      </c>
      <c r="AE243" s="18">
        <v>2.9333333329608098</v>
      </c>
      <c r="AF243" s="18">
        <v>2.9333333329608098</v>
      </c>
      <c r="AG243" s="18">
        <v>2.9333333329608098</v>
      </c>
      <c r="AH243" s="18">
        <v>25.800000000356999</v>
      </c>
      <c r="AI243" s="18">
        <v>25.800000000356999</v>
      </c>
      <c r="AJ243" s="18">
        <v>25.800000000356999</v>
      </c>
      <c r="AK243" s="18">
        <v>4.8666666665424803</v>
      </c>
      <c r="AL243" s="18">
        <v>4.8666666665424803</v>
      </c>
      <c r="AN243" s="8">
        <f t="shared" si="25"/>
        <v>0.73333333362825204</v>
      </c>
      <c r="AO243" s="8">
        <f t="shared" si="26"/>
        <v>2.9451684845406443</v>
      </c>
      <c r="AP243" s="8">
        <f t="shared" si="27"/>
        <v>-8.4854213629165205</v>
      </c>
      <c r="AQ243" s="8">
        <f t="shared" si="28"/>
        <v>25.800000000356999</v>
      </c>
      <c r="AR243" s="8">
        <f t="shared" si="29"/>
        <v>8.4405229852210901</v>
      </c>
    </row>
    <row r="244" spans="1:50" x14ac:dyDescent="0.2">
      <c r="A244" t="str">
        <v>{"InfraID":"Edge-Pi4","cpu":"0","instance":"129.127.231.53:9100","job":"node","mode":"idle","label":"CPU Usage Percentage"}</v>
      </c>
      <c r="B244">
        <v>0.66666666651144602</v>
      </c>
      <c r="C244">
        <v>0.66666666651144602</v>
      </c>
      <c r="D244">
        <v>0.66666666651144602</v>
      </c>
      <c r="E244">
        <v>-0.26666666652697302</v>
      </c>
      <c r="F244">
        <v>-0.26666666652697302</v>
      </c>
      <c r="G244">
        <v>-0.26666666652697302</v>
      </c>
      <c r="H244">
        <v>0.59999999978269603</v>
      </c>
      <c r="I244">
        <v>0.59999999978269603</v>
      </c>
      <c r="J244">
        <v>0.59999999978269603</v>
      </c>
      <c r="K244">
        <v>-0.13333333306945799</v>
      </c>
      <c r="L244">
        <v>-0.13333333306945799</v>
      </c>
      <c r="M244">
        <v>-0.13333333306945799</v>
      </c>
      <c r="N244">
        <v>-8.20408754886952</v>
      </c>
      <c r="O244">
        <v>-8.20408754886952</v>
      </c>
      <c r="P244">
        <v>-8.20408754886952</v>
      </c>
      <c r="Q244">
        <v>7.2953956300541503</v>
      </c>
      <c r="R244">
        <v>7.2953956300541503</v>
      </c>
      <c r="S244">
        <v>7.2953956300541503</v>
      </c>
      <c r="T244">
        <v>-8.3611554651837192</v>
      </c>
      <c r="U244">
        <v>-8.3611554651837192</v>
      </c>
      <c r="V244">
        <v>-8.3611554651837192</v>
      </c>
      <c r="W244">
        <v>8.3343607446964398</v>
      </c>
      <c r="X244">
        <v>8.3343607446964398</v>
      </c>
      <c r="Y244">
        <v>8.3343607446964398</v>
      </c>
      <c r="Z244">
        <v>-9.3659104133017195</v>
      </c>
      <c r="AA244">
        <v>-9.3659104133017195</v>
      </c>
      <c r="AB244">
        <v>-9.3659104133017195</v>
      </c>
      <c r="AC244">
        <v>8.2964057116871395</v>
      </c>
      <c r="AD244">
        <v>8.2964057116871395</v>
      </c>
      <c r="AE244">
        <v>8.2964057116871395</v>
      </c>
      <c r="AF244">
        <v>-6.6666666728764298E-2</v>
      </c>
      <c r="AG244">
        <v>-6.6666666728764298E-2</v>
      </c>
      <c r="AH244">
        <v>-6.6666666728764298E-2</v>
      </c>
      <c r="AI244">
        <v>0.79999999996895998</v>
      </c>
      <c r="AJ244">
        <v>0.79999999996895998</v>
      </c>
      <c r="AK244">
        <v>0.79999999996895998</v>
      </c>
      <c r="AL244">
        <v>1.0666666664959099</v>
      </c>
    </row>
    <row r="245" spans="1:50" x14ac:dyDescent="0.2">
      <c r="A245" s="18" t="str">
        <v>{"InfraID":"Edge-Pi4","cpu":"1","instance":"129.127.230.61:9100","job":"node","mode":"idle","label":"CPU Usage Percentage"}</v>
      </c>
      <c r="B245" s="18">
        <v>0.67990934526541402</v>
      </c>
      <c r="C245" s="18">
        <v>0.67990934526541402</v>
      </c>
      <c r="D245" s="18">
        <v>0.67990934526541402</v>
      </c>
      <c r="E245" s="18">
        <v>7.6504085170605096</v>
      </c>
      <c r="F245" s="18">
        <v>7.6504085170605096</v>
      </c>
      <c r="G245" s="18">
        <v>7.6504085170605096</v>
      </c>
      <c r="H245" s="18">
        <v>0.59999999978269603</v>
      </c>
      <c r="I245" s="18">
        <v>0.59999999978269603</v>
      </c>
      <c r="J245" s="18">
        <v>0.59999999978269603</v>
      </c>
      <c r="K245" s="18">
        <v>0.33333333325572301</v>
      </c>
      <c r="L245" s="18">
        <v>0.33333333325572301</v>
      </c>
      <c r="M245" s="18">
        <v>0.33333333325572301</v>
      </c>
      <c r="N245" s="18">
        <v>0.53333333344198697</v>
      </c>
      <c r="O245" s="18">
        <v>0.53333333344198697</v>
      </c>
      <c r="P245" s="18">
        <v>0.53333333344198697</v>
      </c>
      <c r="Q245" s="18">
        <v>0.33333333325572301</v>
      </c>
      <c r="R245" s="18">
        <v>0.33333333325572301</v>
      </c>
      <c r="S245" s="18">
        <v>0.33333333325572301</v>
      </c>
      <c r="T245" s="18">
        <v>-8.2238513462610801</v>
      </c>
      <c r="U245" s="18">
        <v>-8.2238513462610801</v>
      </c>
      <c r="V245" s="18">
        <v>-8.2238513462610801</v>
      </c>
      <c r="W245" s="18">
        <v>0.16694490810256399</v>
      </c>
      <c r="X245" s="18">
        <v>0.16694490810256399</v>
      </c>
      <c r="Y245" s="18">
        <v>0.16694490810256399</v>
      </c>
      <c r="Z245" s="18">
        <v>8.1733136387019805</v>
      </c>
      <c r="AA245" s="18">
        <v>8.1733136387019805</v>
      </c>
      <c r="AB245" s="18">
        <v>8.1733136387019805</v>
      </c>
      <c r="AC245" s="18">
        <v>0.53333333344198697</v>
      </c>
      <c r="AD245" s="18">
        <v>0.53333333344198697</v>
      </c>
      <c r="AE245" s="18">
        <v>0.53333333344198697</v>
      </c>
      <c r="AF245" s="18">
        <v>9.8666666665424803</v>
      </c>
      <c r="AG245" s="18">
        <v>9.8666666665424803</v>
      </c>
      <c r="AH245" s="18">
        <v>9.8666666665424803</v>
      </c>
      <c r="AI245" s="18">
        <v>15.1999999997982</v>
      </c>
      <c r="AJ245" s="18">
        <v>15.1999999997982</v>
      </c>
      <c r="AK245" s="18">
        <v>15.1999999997982</v>
      </c>
      <c r="AL245" s="18">
        <v>20.1333333334575</v>
      </c>
      <c r="AN245" s="8">
        <f>MEDIAN(B245:AL245)</f>
        <v>0.59999999978269603</v>
      </c>
      <c r="AO245" s="8">
        <f>AVERAGE(B245:AL245)</f>
        <v>3.450635365422217</v>
      </c>
      <c r="AP245" s="8">
        <f>MIN(B245:AL245)</f>
        <v>-8.2238513462610801</v>
      </c>
      <c r="AQ245" s="8">
        <f>MAX(B245:AL245)</f>
        <v>20.1333333334575</v>
      </c>
      <c r="AR245" s="8">
        <f>STDEV(B245:AL245)</f>
        <v>6.527259310486345</v>
      </c>
      <c r="AT245" s="8">
        <f>MEDIAN(B245:AL248)</f>
        <v>0.53333333344198697</v>
      </c>
      <c r="AU245" s="8">
        <f>AVERAGE(B245:AL248)</f>
        <v>2.6386707101669393</v>
      </c>
      <c r="AV245" s="8">
        <f>MIN(B245:AL248)</f>
        <v>-8.7035555879563802</v>
      </c>
      <c r="AW245" s="8">
        <f>MAX(B245:AL248)</f>
        <v>20.1333333334575</v>
      </c>
      <c r="AX245">
        <f>STDEV(B245:AL248)</f>
        <v>6.9073734738734958</v>
      </c>
    </row>
    <row r="246" spans="1:50" x14ac:dyDescent="0.2">
      <c r="A246" s="18" t="str">
        <v>{"InfraID":"Edge-Pi4","cpu":"1","instance":"129.127.231.125:9100","job":"node","mode":"idle","label":"CPU Usage Percentage"}</v>
      </c>
      <c r="B246" s="18">
        <v>0.39335955728829203</v>
      </c>
      <c r="C246" s="18">
        <v>0.39335955728829203</v>
      </c>
      <c r="D246" s="18">
        <v>0.39335955728829203</v>
      </c>
      <c r="E246" s="18">
        <v>0.18027642377217001</v>
      </c>
      <c r="F246" s="18">
        <v>0.18027642377217001</v>
      </c>
      <c r="G246" s="18">
        <v>0.18027642377217001</v>
      </c>
      <c r="H246" s="18">
        <v>0.18027642377217001</v>
      </c>
      <c r="I246" s="18">
        <v>7.7873918418806998</v>
      </c>
      <c r="J246" s="18">
        <v>7.7873918418806998</v>
      </c>
      <c r="K246" s="18">
        <v>7.7873918418806998</v>
      </c>
      <c r="L246" s="18">
        <v>0.466666666325181</v>
      </c>
      <c r="M246" s="18">
        <v>0.466666666325181</v>
      </c>
      <c r="N246" s="18">
        <v>0.466666666325181</v>
      </c>
      <c r="O246" s="18">
        <v>0.66666666689950205</v>
      </c>
      <c r="P246" s="18">
        <v>0.66666666689950205</v>
      </c>
      <c r="Q246" s="18">
        <v>0.66666666689950205</v>
      </c>
      <c r="R246" s="18">
        <v>0.46666666671323698</v>
      </c>
      <c r="S246" s="18">
        <v>0.46666666671323698</v>
      </c>
      <c r="T246" s="18">
        <v>-6.6347270615732397</v>
      </c>
      <c r="U246" s="18">
        <v>-6.6347270615732397</v>
      </c>
      <c r="V246" s="18">
        <v>-6.6347270615732397</v>
      </c>
      <c r="W246" s="18">
        <v>-6.6347270615732397</v>
      </c>
      <c r="X246" s="18">
        <v>8.0374753449093301</v>
      </c>
      <c r="Y246" s="18">
        <v>8.0374753449093301</v>
      </c>
      <c r="Z246" s="18">
        <v>-8.7035555875331401</v>
      </c>
      <c r="AA246" s="18">
        <v>-8.7035555875331401</v>
      </c>
      <c r="AB246" s="18">
        <v>-8.7035555875331401</v>
      </c>
      <c r="AC246" s="18">
        <v>-8.7035555875331401</v>
      </c>
      <c r="AD246" s="18">
        <v>8.2907613711867896</v>
      </c>
      <c r="AE246" s="18">
        <v>8.2907613711867896</v>
      </c>
      <c r="AF246" s="18">
        <v>8.2907613711867896</v>
      </c>
      <c r="AG246" s="18">
        <v>12.2666666668374</v>
      </c>
      <c r="AH246" s="18">
        <v>12.2666666668374</v>
      </c>
      <c r="AI246" s="18">
        <v>12.2666666668374</v>
      </c>
      <c r="AJ246" s="18">
        <v>18.666666666588998</v>
      </c>
      <c r="AK246" s="18">
        <v>18.666666666588998</v>
      </c>
      <c r="AL246" s="18">
        <v>18.666666666588998</v>
      </c>
      <c r="AN246" s="8">
        <f t="shared" ref="AN246:AN248" si="30">MEDIAN(B246:AL246)</f>
        <v>0.46666666671323698</v>
      </c>
      <c r="AO246" s="8">
        <f t="shared" ref="AO246:AO248" si="31">AVERAGE(B246:AL246)</f>
        <v>2.7565080387278078</v>
      </c>
      <c r="AP246" s="8">
        <f t="shared" ref="AP246:AP248" si="32">MIN(B246:AL246)</f>
        <v>-8.7035555875331401</v>
      </c>
      <c r="AQ246" s="8">
        <f t="shared" ref="AQ246:AQ248" si="33">MAX(B246:AL246)</f>
        <v>18.666666666588998</v>
      </c>
      <c r="AR246" s="8">
        <f t="shared" ref="AR246:AR248" si="34">STDEV(B246:AL246)</f>
        <v>7.8440585600022583</v>
      </c>
    </row>
    <row r="247" spans="1:50" x14ac:dyDescent="0.2">
      <c r="A247" s="18" t="str">
        <v>{"InfraID":"Edge-Pi4","cpu":"1","instance":"129.127.231.162:9100","job":"node","mode":"idle","label":"CPU Usage Percentage"}</v>
      </c>
      <c r="B247" s="18">
        <v>0.33333333325572301</v>
      </c>
      <c r="C247" s="18">
        <v>0.33333333325572301</v>
      </c>
      <c r="D247" s="18">
        <v>0.60000000017073696</v>
      </c>
      <c r="E247" s="18">
        <v>0.60000000017073696</v>
      </c>
      <c r="F247" s="18">
        <v>0.60000000017073696</v>
      </c>
      <c r="G247" s="18">
        <v>-8.20408754886952</v>
      </c>
      <c r="H247" s="18">
        <v>-8.20408754886952</v>
      </c>
      <c r="I247" s="18">
        <v>-8.20408754886952</v>
      </c>
      <c r="J247" s="18">
        <v>0.46666666671323698</v>
      </c>
      <c r="K247" s="18">
        <v>0.46666666671323698</v>
      </c>
      <c r="L247" s="18">
        <v>0.46666666671323698</v>
      </c>
      <c r="M247" s="18">
        <v>8.1594864831214906</v>
      </c>
      <c r="N247" s="18">
        <v>8.1594864831214906</v>
      </c>
      <c r="O247" s="18">
        <v>8.1594864831214906</v>
      </c>
      <c r="P247" s="18">
        <v>-8.4494773519332806</v>
      </c>
      <c r="Q247" s="18">
        <v>-8.4494773519332806</v>
      </c>
      <c r="R247" s="18">
        <v>-8.4494773519332806</v>
      </c>
      <c r="S247" s="18">
        <v>0.26036451029889901</v>
      </c>
      <c r="T247" s="18">
        <v>0.26036451029889901</v>
      </c>
      <c r="U247" s="18">
        <v>0.26036451029889901</v>
      </c>
      <c r="V247" s="18">
        <v>7.84856879021073</v>
      </c>
      <c r="W247" s="18">
        <v>7.84856879021073</v>
      </c>
      <c r="X247" s="18">
        <v>7.84856879021073</v>
      </c>
      <c r="Y247" s="18">
        <v>1.0000000001552201</v>
      </c>
      <c r="Z247" s="18">
        <v>1.0000000001552201</v>
      </c>
      <c r="AA247" s="18">
        <v>1.0000000001552201</v>
      </c>
      <c r="AB247" s="18">
        <v>0.46666666671323698</v>
      </c>
      <c r="AC247" s="18">
        <v>0.46666666671323698</v>
      </c>
      <c r="AD247" s="18">
        <v>0.46666666671323698</v>
      </c>
      <c r="AE247" s="18">
        <v>1.46666666648039</v>
      </c>
      <c r="AF247" s="18">
        <v>1.46666666648039</v>
      </c>
      <c r="AG247" s="18">
        <v>1.46666666648039</v>
      </c>
      <c r="AH247" s="18">
        <v>12.1333333333799</v>
      </c>
      <c r="AI247" s="18">
        <v>12.1333333333799</v>
      </c>
      <c r="AJ247" s="18">
        <v>12.1333333333799</v>
      </c>
      <c r="AK247" s="18">
        <v>7.73333333316259</v>
      </c>
      <c r="AL247" s="18">
        <v>7.73333333316259</v>
      </c>
      <c r="AN247" s="8">
        <f t="shared" si="30"/>
        <v>0.60000000017073696</v>
      </c>
      <c r="AO247" s="8">
        <f t="shared" si="31"/>
        <v>1.7129161616799933</v>
      </c>
      <c r="AP247" s="8">
        <f t="shared" si="32"/>
        <v>-8.4494773519332806</v>
      </c>
      <c r="AQ247" s="8">
        <f t="shared" si="33"/>
        <v>12.1333333333799</v>
      </c>
      <c r="AR247" s="8">
        <f t="shared" si="34"/>
        <v>5.9292136985488204</v>
      </c>
    </row>
    <row r="248" spans="1:50" x14ac:dyDescent="0.2">
      <c r="A248" s="18" t="str">
        <v>{"InfraID":"Edge-Pi4","cpu":"1","instance":"129.127.231.168:9100","job":"node","mode":"idle","label":"CPU Usage Percentage"}</v>
      </c>
      <c r="B248" s="18">
        <v>0.53333333344198697</v>
      </c>
      <c r="C248" s="18">
        <v>0.53333333344198697</v>
      </c>
      <c r="D248" s="18">
        <v>0.33333333325572301</v>
      </c>
      <c r="E248" s="18">
        <v>0.33333333325572301</v>
      </c>
      <c r="F248" s="18">
        <v>0.33333333325572301</v>
      </c>
      <c r="G248" s="18">
        <v>1.46666666686844</v>
      </c>
      <c r="H248" s="18">
        <v>1.46666666686844</v>
      </c>
      <c r="I248" s="18">
        <v>1.46666666686844</v>
      </c>
      <c r="J248" s="18">
        <v>0.399999999984473</v>
      </c>
      <c r="K248" s="18">
        <v>0.399999999984473</v>
      </c>
      <c r="L248" s="18">
        <v>0.399999999984473</v>
      </c>
      <c r="M248" s="18">
        <v>-8.0767837742985193</v>
      </c>
      <c r="N248" s="18">
        <v>-8.0767837742985193</v>
      </c>
      <c r="O248" s="18">
        <v>-8.0767837742985193</v>
      </c>
      <c r="P248" s="18">
        <v>8.1197900586313203</v>
      </c>
      <c r="Q248" s="18">
        <v>8.1197900586313203</v>
      </c>
      <c r="R248" s="18">
        <v>8.1197900586313203</v>
      </c>
      <c r="S248" s="18">
        <v>0.333333333643764</v>
      </c>
      <c r="T248" s="18">
        <v>0.333333333643764</v>
      </c>
      <c r="U248" s="18">
        <v>0.333333333643764</v>
      </c>
      <c r="V248" s="18">
        <v>-8.7035555879563802</v>
      </c>
      <c r="W248" s="18">
        <v>-8.7035555879563802</v>
      </c>
      <c r="X248" s="18">
        <v>-8.7035555879563802</v>
      </c>
      <c r="Y248" s="18">
        <v>0.44070512798747002</v>
      </c>
      <c r="Z248" s="18">
        <v>0.44070512798747002</v>
      </c>
      <c r="AA248" s="18">
        <v>0.44070512798747002</v>
      </c>
      <c r="AB248" s="18">
        <v>8.1801978980866004</v>
      </c>
      <c r="AC248" s="18">
        <v>8.1801978980866004</v>
      </c>
      <c r="AD248" s="18">
        <v>8.1801978980866004</v>
      </c>
      <c r="AE248" s="18">
        <v>6.2666666666821804</v>
      </c>
      <c r="AF248" s="18">
        <v>6.2666666666821804</v>
      </c>
      <c r="AG248" s="18">
        <v>6.2666666666821804</v>
      </c>
      <c r="AH248" s="18">
        <v>20</v>
      </c>
      <c r="AI248" s="18">
        <v>20</v>
      </c>
      <c r="AJ248" s="18">
        <v>20</v>
      </c>
      <c r="AK248" s="18">
        <v>5.0666666667287599</v>
      </c>
      <c r="AL248" s="18">
        <v>5.0666666667287599</v>
      </c>
      <c r="AN248" s="8">
        <f t="shared" si="30"/>
        <v>0.53333333344198697</v>
      </c>
      <c r="AO248" s="8">
        <f t="shared" si="31"/>
        <v>2.6346232748377489</v>
      </c>
      <c r="AP248" s="8">
        <f t="shared" si="32"/>
        <v>-8.7035555879563802</v>
      </c>
      <c r="AQ248" s="8">
        <f t="shared" si="33"/>
        <v>20</v>
      </c>
      <c r="AR248" s="8">
        <f t="shared" si="34"/>
        <v>7.3457850114483358</v>
      </c>
    </row>
    <row r="249" spans="1:50" x14ac:dyDescent="0.2">
      <c r="A249" t="str">
        <v>{"InfraID":"Edge-Pi4","cpu":"1","instance":"129.127.231.53:9100","job":"node","mode":"idle","label":"CPU Usage Percentage"}</v>
      </c>
      <c r="B249">
        <v>0.46666666671323698</v>
      </c>
      <c r="C249">
        <v>0.46666666671323698</v>
      </c>
      <c r="D249">
        <v>0.46666666671323698</v>
      </c>
      <c r="E249">
        <v>-0.19999999979820801</v>
      </c>
      <c r="F249">
        <v>-0.19999999979820801</v>
      </c>
      <c r="G249">
        <v>-0.19999999979820801</v>
      </c>
      <c r="H249">
        <v>0.66666666651144602</v>
      </c>
      <c r="I249">
        <v>0.66666666651144602</v>
      </c>
      <c r="J249">
        <v>0.66666666651144602</v>
      </c>
      <c r="K249">
        <v>-6.6666666728764298E-2</v>
      </c>
      <c r="L249">
        <v>-6.6666666728764298E-2</v>
      </c>
      <c r="M249">
        <v>-6.6666666728764298E-2</v>
      </c>
      <c r="N249">
        <v>-8.20408754886952</v>
      </c>
      <c r="O249">
        <v>-8.20408754886952</v>
      </c>
      <c r="P249">
        <v>-8.20408754886952</v>
      </c>
      <c r="Q249">
        <v>7.4188371805949904</v>
      </c>
      <c r="R249">
        <v>7.4188371805949904</v>
      </c>
      <c r="S249">
        <v>7.4188371805949904</v>
      </c>
      <c r="T249">
        <v>-8.2159965159993291</v>
      </c>
      <c r="U249">
        <v>-8.2159965159993291</v>
      </c>
      <c r="V249">
        <v>-8.2159965159993291</v>
      </c>
      <c r="W249">
        <v>8.3343607446964398</v>
      </c>
      <c r="X249">
        <v>8.3343607446964398</v>
      </c>
      <c r="Y249">
        <v>8.3343607446964398</v>
      </c>
      <c r="Z249">
        <v>-9.5113438045205907</v>
      </c>
      <c r="AA249">
        <v>-9.5113438045205907</v>
      </c>
      <c r="AB249">
        <v>-9.5113438045205907</v>
      </c>
      <c r="AC249">
        <v>8.1117676022094205</v>
      </c>
      <c r="AD249">
        <v>8.1117676022094205</v>
      </c>
      <c r="AE249">
        <v>8.1117676022094205</v>
      </c>
      <c r="AF249">
        <v>-0.33333333364377798</v>
      </c>
      <c r="AG249">
        <v>-0.33333333364377798</v>
      </c>
      <c r="AH249">
        <v>-0.33333333364377798</v>
      </c>
      <c r="AI249">
        <v>0.60000000017073696</v>
      </c>
      <c r="AJ249">
        <v>0.60000000017073696</v>
      </c>
      <c r="AK249">
        <v>0.60000000017073696</v>
      </c>
      <c r="AL249">
        <v>1.0666666664959099</v>
      </c>
    </row>
    <row r="250" spans="1:50" x14ac:dyDescent="0.2">
      <c r="A250" s="18" t="str">
        <v>{"InfraID":"Edge-Pi4","cpu":"2","instance":"129.127.230.61:9100","job":"node","mode":"idle","label":"CPU Usage Percentage"}</v>
      </c>
      <c r="B250" s="18">
        <v>0.54659378760363997</v>
      </c>
      <c r="C250" s="18">
        <v>0.54659378760363997</v>
      </c>
      <c r="D250" s="18">
        <v>0.54659378760363997</v>
      </c>
      <c r="E250" s="18">
        <v>7.4028224806823699</v>
      </c>
      <c r="F250" s="18">
        <v>7.4028224806823699</v>
      </c>
      <c r="G250" s="18">
        <v>7.4028224806823699</v>
      </c>
      <c r="H250" s="18">
        <v>0.399999999984473</v>
      </c>
      <c r="I250" s="18">
        <v>0.399999999984473</v>
      </c>
      <c r="J250" s="18">
        <v>0.399999999984473</v>
      </c>
      <c r="K250" s="18">
        <v>0.53333333344198697</v>
      </c>
      <c r="L250" s="18">
        <v>0.53333333344198697</v>
      </c>
      <c r="M250" s="18">
        <v>0.53333333344198697</v>
      </c>
      <c r="N250" s="18">
        <v>0.79999999996895998</v>
      </c>
      <c r="O250" s="18">
        <v>0.79999999996895998</v>
      </c>
      <c r="P250" s="18">
        <v>0.79999999996895998</v>
      </c>
      <c r="Q250" s="18">
        <v>0.26666666652697302</v>
      </c>
      <c r="R250" s="18">
        <v>0.26666666652697302</v>
      </c>
      <c r="S250" s="18">
        <v>0.26666666652697302</v>
      </c>
      <c r="T250" s="18">
        <v>-8.4416055745251395</v>
      </c>
      <c r="U250" s="18">
        <v>-8.4416055745251395</v>
      </c>
      <c r="V250" s="18">
        <v>-8.4416055745251395</v>
      </c>
      <c r="W250" s="18">
        <v>0.10016694515694199</v>
      </c>
      <c r="X250" s="18">
        <v>0.10016694515694199</v>
      </c>
      <c r="Y250" s="18">
        <v>0.10016694515694199</v>
      </c>
      <c r="Z250" s="18">
        <v>7.8040374197465496</v>
      </c>
      <c r="AA250" s="18">
        <v>7.8040374197465496</v>
      </c>
      <c r="AB250" s="18">
        <v>7.8040374197465496</v>
      </c>
      <c r="AC250" s="18">
        <v>0.399999999984473</v>
      </c>
      <c r="AD250" s="18">
        <v>0.399999999984473</v>
      </c>
      <c r="AE250" s="18">
        <v>0.399999999984473</v>
      </c>
      <c r="AF250" s="18">
        <v>6.5333333335972101</v>
      </c>
      <c r="AG250" s="18">
        <v>6.5333333335972101</v>
      </c>
      <c r="AH250" s="18">
        <v>6.5333333335972101</v>
      </c>
      <c r="AI250" s="18">
        <v>17.3333333331781</v>
      </c>
      <c r="AJ250" s="18">
        <v>17.3333333331781</v>
      </c>
      <c r="AK250" s="18">
        <v>17.3333333331781</v>
      </c>
      <c r="AL250" s="18">
        <v>24.466666666558002</v>
      </c>
      <c r="AN250" s="8">
        <f>MEDIAN(B250:AL250)</f>
        <v>0.54659378760363997</v>
      </c>
      <c r="AO250" s="8">
        <f>AVERAGE(B250:AL250)</f>
        <v>3.3919651849350712</v>
      </c>
      <c r="AP250" s="8">
        <f>MIN(B250:AL250)</f>
        <v>-8.4416055745251395</v>
      </c>
      <c r="AQ250" s="8">
        <f>MAX(B250:AL250)</f>
        <v>24.466666666558002</v>
      </c>
      <c r="AR250" s="8">
        <f>STDEV(B250:AL250)</f>
        <v>7.0080769526766904</v>
      </c>
      <c r="AT250" s="8">
        <f>MEDIAN(B250:AL253)</f>
        <v>0.53333333344198697</v>
      </c>
      <c r="AU250" s="8">
        <f>AVERAGE(B250:AL253)</f>
        <v>3.0758829728768387</v>
      </c>
      <c r="AV250" s="8">
        <f>MIN(B250:AL253)</f>
        <v>-8.5581327709809898</v>
      </c>
      <c r="AW250" s="8">
        <f>MAX(B250:AL253)</f>
        <v>25.533333333441899</v>
      </c>
      <c r="AX250">
        <f>STDEV(B250:AL253)</f>
        <v>7.6993097640880546</v>
      </c>
    </row>
    <row r="251" spans="1:50" x14ac:dyDescent="0.2">
      <c r="A251" s="18" t="str">
        <v>{"InfraID":"Edge-Pi4","cpu":"2","instance":"129.127.231.125:9100","job":"node","mode":"idle","label":"CPU Usage Percentage"}</v>
      </c>
      <c r="B251" s="18">
        <v>0.32668844581877399</v>
      </c>
      <c r="C251" s="18">
        <v>0.32668844581877399</v>
      </c>
      <c r="D251" s="18">
        <v>0.32668844581877399</v>
      </c>
      <c r="E251" s="18">
        <v>0.24704546970470101</v>
      </c>
      <c r="F251" s="18">
        <v>0.24704546970470101</v>
      </c>
      <c r="G251" s="18">
        <v>0.24704546970470101</v>
      </c>
      <c r="H251" s="18">
        <v>0.24704546970470101</v>
      </c>
      <c r="I251" s="18">
        <v>7.6637824474516201</v>
      </c>
      <c r="J251" s="18">
        <v>7.6637824474516201</v>
      </c>
      <c r="K251" s="18">
        <v>7.6637824474516201</v>
      </c>
      <c r="L251" s="18">
        <v>0.333333333643764</v>
      </c>
      <c r="M251" s="18">
        <v>0.333333333643764</v>
      </c>
      <c r="N251" s="18">
        <v>0.333333333643764</v>
      </c>
      <c r="O251" s="18">
        <v>0.79999999996895998</v>
      </c>
      <c r="P251" s="18">
        <v>0.79999999996895998</v>
      </c>
      <c r="Q251" s="18">
        <v>0.79999999996895998</v>
      </c>
      <c r="R251" s="18">
        <v>0.33333333325572301</v>
      </c>
      <c r="S251" s="18">
        <v>0.33333333325572301</v>
      </c>
      <c r="T251" s="18">
        <v>-6.9250871083012697</v>
      </c>
      <c r="U251" s="18">
        <v>-6.9250871083012697</v>
      </c>
      <c r="V251" s="18">
        <v>-6.9250871083012697</v>
      </c>
      <c r="W251" s="18">
        <v>-6.9250871083012697</v>
      </c>
      <c r="X251" s="18">
        <v>8.0374753452680991</v>
      </c>
      <c r="Y251" s="18">
        <v>8.0374753452680991</v>
      </c>
      <c r="Z251" s="18">
        <v>-8.4127099540055692</v>
      </c>
      <c r="AA251" s="18">
        <v>-8.4127099540055692</v>
      </c>
      <c r="AB251" s="18">
        <v>-8.4127099540055692</v>
      </c>
      <c r="AC251" s="18">
        <v>-8.4127099540055692</v>
      </c>
      <c r="AD251" s="18">
        <v>8.1676617219061391</v>
      </c>
      <c r="AE251" s="18">
        <v>8.1676617219061391</v>
      </c>
      <c r="AF251" s="18">
        <v>8.1676617219061391</v>
      </c>
      <c r="AG251" s="18">
        <v>14.6000000000155</v>
      </c>
      <c r="AH251" s="18">
        <v>14.6000000000155</v>
      </c>
      <c r="AI251" s="18">
        <v>14.6000000000155</v>
      </c>
      <c r="AJ251" s="18">
        <v>23.200000000263799</v>
      </c>
      <c r="AK251" s="18">
        <v>23.200000000263799</v>
      </c>
      <c r="AL251" s="18">
        <v>23.200000000263799</v>
      </c>
      <c r="AN251" s="8">
        <f t="shared" ref="AN251:AN253" si="35">MEDIAN(B251:AL251)</f>
        <v>0.333333333643764</v>
      </c>
      <c r="AO251" s="8">
        <f t="shared" ref="AO251:AO253" si="36">AVERAGE(B251:AL251)</f>
        <v>3.2879191576714799</v>
      </c>
      <c r="AP251" s="8">
        <f t="shared" ref="AP251:AP253" si="37">MIN(B251:AL251)</f>
        <v>-8.4127099540055692</v>
      </c>
      <c r="AQ251" s="8">
        <f t="shared" ref="AQ251:AQ253" si="38">MAX(B251:AL251)</f>
        <v>23.200000000263799</v>
      </c>
      <c r="AR251" s="8">
        <f t="shared" ref="AR251:AR253" si="39">STDEV(B251:AL251)</f>
        <v>8.878362396107125</v>
      </c>
    </row>
    <row r="252" spans="1:50" x14ac:dyDescent="0.2">
      <c r="A252" s="18" t="str">
        <v>{"InfraID":"Edge-Pi4","cpu":"2","instance":"129.127.231.162:9100","job":"node","mode":"idle","label":"CPU Usage Percentage"}</v>
      </c>
      <c r="B252" s="18">
        <v>0.399999999984473</v>
      </c>
      <c r="C252" s="18">
        <v>0.399999999984473</v>
      </c>
      <c r="D252" s="18">
        <v>0.46666666671323698</v>
      </c>
      <c r="E252" s="18">
        <v>0.46666666671323698</v>
      </c>
      <c r="F252" s="18">
        <v>0.46666666671323698</v>
      </c>
      <c r="G252" s="18">
        <v>-8.2765618205705707</v>
      </c>
      <c r="H252" s="18">
        <v>-8.2765618205705707</v>
      </c>
      <c r="I252" s="18">
        <v>-8.2765618205705707</v>
      </c>
      <c r="J252" s="18">
        <v>0.399999999984473</v>
      </c>
      <c r="K252" s="18">
        <v>0.399999999984473</v>
      </c>
      <c r="L252" s="18">
        <v>0.399999999984473</v>
      </c>
      <c r="M252" s="18">
        <v>8.0360449325806496</v>
      </c>
      <c r="N252" s="18">
        <v>8.0360449325806496</v>
      </c>
      <c r="O252" s="18">
        <v>8.0360449325806496</v>
      </c>
      <c r="P252" s="18">
        <v>-8.1591173056277704</v>
      </c>
      <c r="Q252" s="18">
        <v>-8.1591173056277704</v>
      </c>
      <c r="R252" s="18">
        <v>-8.1591173056277704</v>
      </c>
      <c r="S252" s="18">
        <v>0.39388477212295903</v>
      </c>
      <c r="T252" s="18">
        <v>0.39388477212295903</v>
      </c>
      <c r="U252" s="18">
        <v>0.39388477212295903</v>
      </c>
      <c r="V252" s="18">
        <v>7.5407817792525798</v>
      </c>
      <c r="W252" s="18">
        <v>7.5407817792525798</v>
      </c>
      <c r="X252" s="18">
        <v>7.5407817792525798</v>
      </c>
      <c r="Y252" s="18">
        <v>0.93333333303840504</v>
      </c>
      <c r="Z252" s="18">
        <v>0.93333333303840504</v>
      </c>
      <c r="AA252" s="18">
        <v>0.93333333303840504</v>
      </c>
      <c r="AB252" s="18">
        <v>0.46666666671323698</v>
      </c>
      <c r="AC252" s="18">
        <v>0.46666666671323698</v>
      </c>
      <c r="AD252" s="18">
        <v>0.46666666671323698</v>
      </c>
      <c r="AE252" s="18">
        <v>4.9333333332712499</v>
      </c>
      <c r="AF252" s="18">
        <v>4.9333333332712499</v>
      </c>
      <c r="AG252" s="18">
        <v>4.9333333332712499</v>
      </c>
      <c r="AH252" s="18">
        <v>25.533333333441899</v>
      </c>
      <c r="AI252" s="18">
        <v>25.533333333441899</v>
      </c>
      <c r="AJ252" s="18">
        <v>25.533333333441899</v>
      </c>
      <c r="AK252" s="18">
        <v>7.73333333316259</v>
      </c>
      <c r="AL252" s="18">
        <v>7.73333333316259</v>
      </c>
      <c r="AN252" s="8">
        <f t="shared" si="35"/>
        <v>0.46666666671323698</v>
      </c>
      <c r="AO252" s="8">
        <f t="shared" si="36"/>
        <v>3.0559936145690592</v>
      </c>
      <c r="AP252" s="8">
        <f t="shared" si="37"/>
        <v>-8.2765618205705707</v>
      </c>
      <c r="AQ252" s="8">
        <f t="shared" si="38"/>
        <v>25.533333333441899</v>
      </c>
      <c r="AR252" s="8">
        <f t="shared" si="39"/>
        <v>8.461771287454118</v>
      </c>
    </row>
    <row r="253" spans="1:50" x14ac:dyDescent="0.2">
      <c r="A253" s="18" t="str">
        <v>{"InfraID":"Edge-Pi4","cpu":"2","instance":"129.127.231.168:9100","job":"node","mode":"idle","label":"CPU Usage Percentage"}</v>
      </c>
      <c r="B253" s="18">
        <v>0.33333333325572301</v>
      </c>
      <c r="C253" s="18">
        <v>0.33333333325572301</v>
      </c>
      <c r="D253" s="18">
        <v>0.53333333344198697</v>
      </c>
      <c r="E253" s="18">
        <v>0.53333333344198697</v>
      </c>
      <c r="F253" s="18">
        <v>0.53333333344198697</v>
      </c>
      <c r="G253" s="18">
        <v>6.0666666664959097</v>
      </c>
      <c r="H253" s="18">
        <v>6.0666666664959097</v>
      </c>
      <c r="I253" s="18">
        <v>6.0666666664959097</v>
      </c>
      <c r="J253" s="18">
        <v>0.399999999984473</v>
      </c>
      <c r="K253" s="18">
        <v>0.399999999984473</v>
      </c>
      <c r="L253" s="18">
        <v>0.399999999984473</v>
      </c>
      <c r="M253" s="18">
        <v>-8.36653386427197</v>
      </c>
      <c r="N253" s="18">
        <v>-8.36653386427197</v>
      </c>
      <c r="O253" s="18">
        <v>-8.36653386427197</v>
      </c>
      <c r="P253" s="18">
        <v>7.8110527937559597</v>
      </c>
      <c r="Q253" s="18">
        <v>7.8110527937559597</v>
      </c>
      <c r="R253" s="18">
        <v>7.8110527937559597</v>
      </c>
      <c r="S253" s="18">
        <v>0.333333333643764</v>
      </c>
      <c r="T253" s="18">
        <v>0.333333333643764</v>
      </c>
      <c r="U253" s="18">
        <v>0.333333333643764</v>
      </c>
      <c r="V253" s="18">
        <v>-8.5581327709809898</v>
      </c>
      <c r="W253" s="18">
        <v>-8.5581327709809898</v>
      </c>
      <c r="X253" s="18">
        <v>-8.5581327709809898</v>
      </c>
      <c r="Y253" s="18">
        <v>0.240384615369066</v>
      </c>
      <c r="Z253" s="18">
        <v>0.240384615369066</v>
      </c>
      <c r="AA253" s="18">
        <v>0.240384615369066</v>
      </c>
      <c r="AB253" s="18">
        <v>8.1187388604778992</v>
      </c>
      <c r="AC253" s="18">
        <v>8.1187388604778992</v>
      </c>
      <c r="AD253" s="18">
        <v>8.1187388604778992</v>
      </c>
      <c r="AE253" s="18">
        <v>5</v>
      </c>
      <c r="AF253" s="18">
        <v>5</v>
      </c>
      <c r="AG253" s="18">
        <v>5</v>
      </c>
      <c r="AH253" s="18">
        <v>14.5333333332867</v>
      </c>
      <c r="AI253" s="18">
        <v>14.5333333332867</v>
      </c>
      <c r="AJ253" s="18">
        <v>14.5333333332867</v>
      </c>
      <c r="AK253" s="18">
        <v>8.0000000000776001</v>
      </c>
      <c r="AL253" s="18">
        <v>8.0000000000776001</v>
      </c>
      <c r="AN253" s="8">
        <f t="shared" si="35"/>
        <v>0.53333333344198697</v>
      </c>
      <c r="AO253" s="8">
        <f t="shared" si="36"/>
        <v>2.5676539343317581</v>
      </c>
      <c r="AP253" s="8">
        <f t="shared" si="37"/>
        <v>-8.5581327709809898</v>
      </c>
      <c r="AQ253" s="8">
        <f t="shared" si="38"/>
        <v>14.5333333332867</v>
      </c>
      <c r="AR253" s="8">
        <f t="shared" si="39"/>
        <v>6.4886536793426153</v>
      </c>
    </row>
    <row r="254" spans="1:50" x14ac:dyDescent="0.2">
      <c r="A254" t="str">
        <v>{"InfraID":"Edge-Pi4","cpu":"2","instance":"129.127.231.53:9100","job":"node","mode":"idle","label":"CPU Usage Percentage"}</v>
      </c>
      <c r="B254">
        <v>0.59999999978269603</v>
      </c>
      <c r="C254">
        <v>0.59999999978269603</v>
      </c>
      <c r="D254">
        <v>0.59999999978269603</v>
      </c>
      <c r="E254">
        <v>-0.13333333306945799</v>
      </c>
      <c r="F254">
        <v>-0.13333333306945799</v>
      </c>
      <c r="G254">
        <v>-0.13333333306945799</v>
      </c>
      <c r="H254">
        <v>0.79999999996895998</v>
      </c>
      <c r="I254">
        <v>0.79999999996895998</v>
      </c>
      <c r="J254">
        <v>0.79999999996895998</v>
      </c>
      <c r="K254">
        <v>-0.133333333457514</v>
      </c>
      <c r="L254">
        <v>-0.133333333457514</v>
      </c>
      <c r="M254">
        <v>-0.133333333457514</v>
      </c>
      <c r="N254">
        <v>-7.9141904624870802</v>
      </c>
      <c r="O254">
        <v>-7.9141904624870802</v>
      </c>
      <c r="P254">
        <v>-7.9141904624870802</v>
      </c>
      <c r="Q254">
        <v>7.4805579558654198</v>
      </c>
      <c r="R254">
        <v>7.4805579558654198</v>
      </c>
      <c r="S254">
        <v>7.4805579558654198</v>
      </c>
      <c r="T254">
        <v>-8.2159965159993291</v>
      </c>
      <c r="U254">
        <v>-8.2159965159993291</v>
      </c>
      <c r="V254">
        <v>-8.2159965159993291</v>
      </c>
      <c r="W254">
        <v>8.2727160645749205</v>
      </c>
      <c r="X254">
        <v>8.2727160645749205</v>
      </c>
      <c r="Y254">
        <v>8.2727160645749205</v>
      </c>
      <c r="Z254">
        <v>-9.1477603258384992</v>
      </c>
      <c r="AA254">
        <v>-9.1477603258384992</v>
      </c>
      <c r="AB254">
        <v>-9.1477603258384992</v>
      </c>
      <c r="AC254">
        <v>8.1733136387019805</v>
      </c>
      <c r="AD254">
        <v>8.1733136387019805</v>
      </c>
      <c r="AE254">
        <v>8.1733136387019805</v>
      </c>
      <c r="AF254">
        <v>0.13333333306945799</v>
      </c>
      <c r="AG254">
        <v>0.13333333306945799</v>
      </c>
      <c r="AH254">
        <v>0.13333333306945799</v>
      </c>
      <c r="AI254">
        <v>0.86666666669770998</v>
      </c>
      <c r="AJ254">
        <v>0.86666666669770998</v>
      </c>
      <c r="AK254">
        <v>0.86666666669770998</v>
      </c>
      <c r="AL254">
        <v>1.0000000001552201</v>
      </c>
    </row>
    <row r="255" spans="1:50" x14ac:dyDescent="0.2">
      <c r="A255" s="18" t="str">
        <v>{"InfraID":"Edge-Pi4","cpu":"3","instance":"129.127.230.61:9100","job":"node","mode":"idle","label":"CPU Usage Percentage"}</v>
      </c>
      <c r="B255" s="18">
        <v>0.413278229553867</v>
      </c>
      <c r="C255" s="18">
        <v>0.413278229553867</v>
      </c>
      <c r="D255" s="18">
        <v>0.413278229553867</v>
      </c>
      <c r="E255" s="18">
        <v>7.5885120079659698</v>
      </c>
      <c r="F255" s="18">
        <v>7.5885120079659698</v>
      </c>
      <c r="G255" s="18">
        <v>7.5885120079659698</v>
      </c>
      <c r="H255" s="18">
        <v>0.33333333325572301</v>
      </c>
      <c r="I255" s="18">
        <v>0.33333333325572301</v>
      </c>
      <c r="J255" s="18">
        <v>0.33333333325572301</v>
      </c>
      <c r="K255" s="18">
        <v>0.26666666691501401</v>
      </c>
      <c r="L255" s="18">
        <v>0.26666666691501401</v>
      </c>
      <c r="M255" s="18">
        <v>0.26666666691501401</v>
      </c>
      <c r="N255" s="18">
        <v>0.53333333305393105</v>
      </c>
      <c r="O255" s="18">
        <v>0.53333333305393105</v>
      </c>
      <c r="P255" s="18">
        <v>0.53333333305393105</v>
      </c>
      <c r="Q255" s="18">
        <v>0.46666666671323698</v>
      </c>
      <c r="R255" s="18">
        <v>0.46666666671323698</v>
      </c>
      <c r="S255" s="18">
        <v>0.46666666671323698</v>
      </c>
      <c r="T255" s="18">
        <v>-8.4416055745251395</v>
      </c>
      <c r="U255" s="18">
        <v>-8.4416055745251395</v>
      </c>
      <c r="V255" s="18">
        <v>-8.4416055745251395</v>
      </c>
      <c r="W255" s="18">
        <v>0.300500834771185</v>
      </c>
      <c r="X255" s="18">
        <v>0.300500834771185</v>
      </c>
      <c r="Y255" s="18">
        <v>0.300500834771185</v>
      </c>
      <c r="Z255" s="18">
        <v>8.2348596751945493</v>
      </c>
      <c r="AA255" s="18">
        <v>8.2348596751945493</v>
      </c>
      <c r="AB255" s="18">
        <v>8.2348596751945493</v>
      </c>
      <c r="AC255" s="18">
        <v>0.46666666671323698</v>
      </c>
      <c r="AD255" s="18">
        <v>0.46666666671323698</v>
      </c>
      <c r="AE255" s="18">
        <v>0.46666666671323698</v>
      </c>
      <c r="AF255" s="18">
        <v>5.7999999999689402</v>
      </c>
      <c r="AG255" s="18">
        <v>5.7999999999689402</v>
      </c>
      <c r="AH255" s="18">
        <v>5.7999999999689402</v>
      </c>
      <c r="AI255" s="18">
        <v>17.4666666666356</v>
      </c>
      <c r="AJ255" s="18">
        <v>17.4666666666356</v>
      </c>
      <c r="AK255" s="18">
        <v>17.4666666666356</v>
      </c>
      <c r="AL255" s="18">
        <v>28.0666666664183</v>
      </c>
      <c r="AN255" s="8">
        <f>MEDIAN(B255:AL255)</f>
        <v>0.46666666671323698</v>
      </c>
      <c r="AO255" s="8">
        <f>AVERAGE(B255:AL255)</f>
        <v>3.4690081671639632</v>
      </c>
      <c r="AP255" s="8">
        <f>MIN(B255:AL255)</f>
        <v>-8.4416055745251395</v>
      </c>
      <c r="AQ255" s="8">
        <f>MAX(B255:AL255)</f>
        <v>28.0666666664183</v>
      </c>
      <c r="AR255" s="8">
        <f>STDEV(B255:AL255)</f>
        <v>7.3638000121086726</v>
      </c>
      <c r="AT255" s="8">
        <f>MEDIAN(B255:AL258)</f>
        <v>0.53333333305393105</v>
      </c>
      <c r="AU255" s="8">
        <f>AVERAGE(B255:AL258)</f>
        <v>2.6525163243071699</v>
      </c>
      <c r="AV255" s="8">
        <f>MIN(B255:AL258)</f>
        <v>-8.4494773519332806</v>
      </c>
      <c r="AW255" s="8">
        <f>MAX(B255:AL258)</f>
        <v>28.0666666664183</v>
      </c>
      <c r="AX255">
        <f>STDEV(B255:AL258)</f>
        <v>6.929426899129373</v>
      </c>
    </row>
    <row r="256" spans="1:50" x14ac:dyDescent="0.2">
      <c r="A256" s="18" t="str">
        <v>{"InfraID":"Edge-Pi4","cpu":"3","instance":"129.127.231.125:9100","job":"node","mode":"idle","label":"CPU Usage Percentage"}</v>
      </c>
      <c r="B256" s="18">
        <v>0.52670178022734104</v>
      </c>
      <c r="C256" s="18">
        <v>0.52670178022734104</v>
      </c>
      <c r="D256" s="18">
        <v>0.52670178022734104</v>
      </c>
      <c r="E256" s="18">
        <v>0.24704546970470101</v>
      </c>
      <c r="F256" s="18">
        <v>0.24704546970470101</v>
      </c>
      <c r="G256" s="18">
        <v>0.24704546970470101</v>
      </c>
      <c r="H256" s="18">
        <v>0.24704546970470101</v>
      </c>
      <c r="I256" s="18">
        <v>7.7873918418806998</v>
      </c>
      <c r="J256" s="18">
        <v>7.7873918418806998</v>
      </c>
      <c r="K256" s="18">
        <v>7.7873918418806998</v>
      </c>
      <c r="L256" s="18">
        <v>0.53333333305393105</v>
      </c>
      <c r="M256" s="18">
        <v>0.53333333305393105</v>
      </c>
      <c r="N256" s="18">
        <v>0.53333333305393105</v>
      </c>
      <c r="O256" s="18">
        <v>0.60000000017073696</v>
      </c>
      <c r="P256" s="18">
        <v>0.60000000017073696</v>
      </c>
      <c r="Q256" s="18">
        <v>0.60000000017073696</v>
      </c>
      <c r="R256" s="18">
        <v>0.53333333344198697</v>
      </c>
      <c r="S256" s="18">
        <v>0.53333333344198697</v>
      </c>
      <c r="T256" s="18">
        <v>-6.8524970966192598</v>
      </c>
      <c r="U256" s="18">
        <v>-6.8524970966192598</v>
      </c>
      <c r="V256" s="18">
        <v>-6.8524970966192598</v>
      </c>
      <c r="W256" s="18">
        <v>-6.8524970966192598</v>
      </c>
      <c r="X256" s="18">
        <v>7.8525641024923303</v>
      </c>
      <c r="Y256" s="18">
        <v>7.8525641024923303</v>
      </c>
      <c r="Z256" s="18">
        <v>-7.2493274194721096</v>
      </c>
      <c r="AA256" s="18">
        <v>-7.2493274194721096</v>
      </c>
      <c r="AB256" s="18">
        <v>-7.2493274194721096</v>
      </c>
      <c r="AC256" s="18">
        <v>-7.2493274194721096</v>
      </c>
      <c r="AD256" s="18">
        <v>8.0445620729837604</v>
      </c>
      <c r="AE256" s="18">
        <v>8.0445620729837604</v>
      </c>
      <c r="AF256" s="18">
        <v>8.0445620729837604</v>
      </c>
      <c r="AG256" s="18">
        <v>10</v>
      </c>
      <c r="AH256" s="18">
        <v>10</v>
      </c>
      <c r="AI256" s="18">
        <v>10</v>
      </c>
      <c r="AJ256" s="18">
        <v>19.4000000002173</v>
      </c>
      <c r="AK256" s="18">
        <v>19.4000000002173</v>
      </c>
      <c r="AL256" s="18">
        <v>19.4000000002173</v>
      </c>
      <c r="AN256" s="8">
        <f t="shared" ref="AN256:AN258" si="40">MEDIAN(B256:AL256)</f>
        <v>0.53333333344198697</v>
      </c>
      <c r="AO256" s="8">
        <f t="shared" ref="AO256:AO258" si="41">AVERAGE(B256:AL256)</f>
        <v>2.7575309668087371</v>
      </c>
      <c r="AP256" s="8">
        <f t="shared" ref="AP256:AP258" si="42">MIN(B256:AL256)</f>
        <v>-7.2493274194721096</v>
      </c>
      <c r="AQ256" s="8">
        <f t="shared" ref="AQ256:AQ258" si="43">MAX(B256:AL256)</f>
        <v>19.4000000002173</v>
      </c>
      <c r="AR256" s="8">
        <f t="shared" ref="AR256:AR258" si="44">STDEV(B256:AL256)</f>
        <v>7.5438536019957656</v>
      </c>
    </row>
    <row r="257" spans="1:50" x14ac:dyDescent="0.2">
      <c r="A257" s="18" t="str">
        <v>{"InfraID":"Edge-Pi4","cpu":"3","instance":"129.127.231.162:9100","job":"node","mode":"idle","label":"CPU Usage Percentage"}</v>
      </c>
      <c r="B257" s="18">
        <v>0.66666666651144602</v>
      </c>
      <c r="C257" s="18">
        <v>0.66666666651144602</v>
      </c>
      <c r="D257" s="18">
        <v>0.399999999984473</v>
      </c>
      <c r="E257" s="18">
        <v>0.399999999984473</v>
      </c>
      <c r="F257" s="18">
        <v>0.399999999984473</v>
      </c>
      <c r="G257" s="18">
        <v>-8.3490360922716391</v>
      </c>
      <c r="H257" s="18">
        <v>-8.3490360922716391</v>
      </c>
      <c r="I257" s="18">
        <v>-8.3490360922716391</v>
      </c>
      <c r="J257" s="18">
        <v>0.46666666671323698</v>
      </c>
      <c r="K257" s="18">
        <v>0.46666666671323698</v>
      </c>
      <c r="L257" s="18">
        <v>0.46666666671323698</v>
      </c>
      <c r="M257" s="18">
        <v>7.9126033823990802</v>
      </c>
      <c r="N257" s="18">
        <v>7.9126033823990802</v>
      </c>
      <c r="O257" s="18">
        <v>7.9126033823990802</v>
      </c>
      <c r="P257" s="18">
        <v>-8.4494773519332806</v>
      </c>
      <c r="Q257" s="18">
        <v>-8.4494773519332806</v>
      </c>
      <c r="R257" s="18">
        <v>-8.4494773519332806</v>
      </c>
      <c r="S257" s="18">
        <v>0.327124641210915</v>
      </c>
      <c r="T257" s="18">
        <v>0.327124641210915</v>
      </c>
      <c r="U257" s="18">
        <v>0.327124641210915</v>
      </c>
      <c r="V257" s="18">
        <v>7.6023391812292198</v>
      </c>
      <c r="W257" s="18">
        <v>7.6023391812292198</v>
      </c>
      <c r="X257" s="18">
        <v>7.6023391812292198</v>
      </c>
      <c r="Y257" s="18">
        <v>0.66666666651144602</v>
      </c>
      <c r="Z257" s="18">
        <v>0.66666666651144602</v>
      </c>
      <c r="AA257" s="18">
        <v>0.66666666651144602</v>
      </c>
      <c r="AB257" s="18">
        <v>0.26666666691501401</v>
      </c>
      <c r="AC257" s="18">
        <v>0.26666666691501401</v>
      </c>
      <c r="AD257" s="18">
        <v>0.26666666691501401</v>
      </c>
      <c r="AE257" s="18">
        <v>6.7333333333954197</v>
      </c>
      <c r="AF257" s="18">
        <v>6.7333333333954197</v>
      </c>
      <c r="AG257" s="18">
        <v>6.7333333333954197</v>
      </c>
      <c r="AH257" s="18">
        <v>14.8666666665425</v>
      </c>
      <c r="AI257" s="18">
        <v>14.8666666665425</v>
      </c>
      <c r="AJ257" s="18">
        <v>14.8666666665425</v>
      </c>
      <c r="AK257" s="18">
        <v>13.5999999998603</v>
      </c>
      <c r="AL257" s="18">
        <v>13.5999999998603</v>
      </c>
      <c r="AN257" s="8">
        <f t="shared" si="40"/>
        <v>0.66666666651144602</v>
      </c>
      <c r="AO257" s="8">
        <f t="shared" si="41"/>
        <v>2.5909187733738555</v>
      </c>
      <c r="AP257" s="8">
        <f t="shared" si="42"/>
        <v>-8.4494773519332806</v>
      </c>
      <c r="AQ257" s="8">
        <f t="shared" si="43"/>
        <v>14.8666666665425</v>
      </c>
      <c r="AR257" s="8">
        <f t="shared" si="44"/>
        <v>6.8900401895836598</v>
      </c>
    </row>
    <row r="258" spans="1:50" x14ac:dyDescent="0.2">
      <c r="A258" s="18" t="str">
        <v>{"InfraID":"Edge-Pi4","cpu":"3","instance":"129.127.231.168:9100","job":"node","mode":"idle","label":"CPU Usage Percentage"}</v>
      </c>
      <c r="B258" s="18">
        <v>0.46666666671323698</v>
      </c>
      <c r="C258" s="18">
        <v>0.46666666671323698</v>
      </c>
      <c r="D258" s="18">
        <v>6.6666666728750101E-2</v>
      </c>
      <c r="E258" s="18">
        <v>6.6666666728750101E-2</v>
      </c>
      <c r="F258" s="18">
        <v>6.6666666728750101E-2</v>
      </c>
      <c r="G258" s="18">
        <v>1.9999999999223801</v>
      </c>
      <c r="H258" s="18">
        <v>1.9999999999223801</v>
      </c>
      <c r="I258" s="18">
        <v>1.9999999999223801</v>
      </c>
      <c r="J258" s="18">
        <v>0.53333333344198697</v>
      </c>
      <c r="K258" s="18">
        <v>0.53333333344198697</v>
      </c>
      <c r="L258" s="18">
        <v>0.53333333344198697</v>
      </c>
      <c r="M258" s="18">
        <v>-8.3665338646936203</v>
      </c>
      <c r="N258" s="18">
        <v>-8.3665338646936203</v>
      </c>
      <c r="O258" s="18">
        <v>-8.3665338646936203</v>
      </c>
      <c r="P258" s="18">
        <v>7.8728002470904501</v>
      </c>
      <c r="Q258" s="18">
        <v>7.8728002470904501</v>
      </c>
      <c r="R258" s="18">
        <v>7.8728002470904501</v>
      </c>
      <c r="S258" s="18">
        <v>0.33333333325572301</v>
      </c>
      <c r="T258" s="18">
        <v>0.33333333325572301</v>
      </c>
      <c r="U258" s="18">
        <v>0.33333333325572301</v>
      </c>
      <c r="V258" s="18">
        <v>-8.4127099540055692</v>
      </c>
      <c r="W258" s="18">
        <v>-8.4127099540055692</v>
      </c>
      <c r="X258" s="18">
        <v>-8.4127099540055692</v>
      </c>
      <c r="Y258" s="18">
        <v>0.17361111103338001</v>
      </c>
      <c r="Z258" s="18">
        <v>0.17361111103338001</v>
      </c>
      <c r="AA258" s="18">
        <v>0.17361111103338001</v>
      </c>
      <c r="AB258" s="18">
        <v>8.2416569356953104</v>
      </c>
      <c r="AC258" s="18">
        <v>8.2416569356953104</v>
      </c>
      <c r="AD258" s="18">
        <v>8.2416569356953104</v>
      </c>
      <c r="AE258" s="18">
        <v>2.3999999999068602</v>
      </c>
      <c r="AF258" s="18">
        <v>2.3999999999068602</v>
      </c>
      <c r="AG258" s="18">
        <v>2.3999999999068602</v>
      </c>
      <c r="AH258" s="18">
        <v>12.86666666662</v>
      </c>
      <c r="AI258" s="18">
        <v>12.86666666662</v>
      </c>
      <c r="AJ258" s="18">
        <v>12.86666666662</v>
      </c>
      <c r="AK258" s="18">
        <v>6.1333333336127396</v>
      </c>
      <c r="AL258" s="18">
        <v>6.1333333336127396</v>
      </c>
      <c r="AN258" s="8">
        <f t="shared" si="40"/>
        <v>0.53333333344198697</v>
      </c>
      <c r="AO258" s="8">
        <f t="shared" si="41"/>
        <v>1.7926073898821326</v>
      </c>
      <c r="AP258" s="8">
        <f t="shared" si="42"/>
        <v>-8.4127099540055692</v>
      </c>
      <c r="AQ258" s="8">
        <f t="shared" si="43"/>
        <v>12.86666666662</v>
      </c>
      <c r="AR258" s="8">
        <f t="shared" si="44"/>
        <v>6.0000762769652551</v>
      </c>
    </row>
    <row r="259" spans="1:50" x14ac:dyDescent="0.2">
      <c r="A259" t="str">
        <v>{"InfraID":"Edge-Pi4","cpu":"3","instance":"129.127.231.53:9100","job":"node","mode":"idle","label":"CPU Usage Percentage"}</v>
      </c>
      <c r="B259">
        <v>0.60000000017073696</v>
      </c>
      <c r="C259">
        <v>0.60000000017073696</v>
      </c>
      <c r="D259">
        <v>0.60000000017073696</v>
      </c>
      <c r="E259">
        <v>-0.133333333457514</v>
      </c>
      <c r="F259">
        <v>-0.133333333457514</v>
      </c>
      <c r="G259">
        <v>-0.133333333457514</v>
      </c>
      <c r="H259">
        <v>0.73333333324020999</v>
      </c>
      <c r="I259">
        <v>0.73333333324020999</v>
      </c>
      <c r="J259">
        <v>0.73333333324020999</v>
      </c>
      <c r="K259">
        <v>-0.19999999979820801</v>
      </c>
      <c r="L259">
        <v>-0.19999999979820801</v>
      </c>
      <c r="M259">
        <v>-0.19999999979820801</v>
      </c>
      <c r="N259">
        <v>-8.0591390058892305</v>
      </c>
      <c r="O259">
        <v>-8.0591390058892305</v>
      </c>
      <c r="P259">
        <v>-8.0591390058892305</v>
      </c>
      <c r="Q259">
        <v>7.2953956304134202</v>
      </c>
      <c r="R259">
        <v>7.2953956304134202</v>
      </c>
      <c r="S259">
        <v>7.2953956304134202</v>
      </c>
      <c r="T259">
        <v>-8.2885759910139996</v>
      </c>
      <c r="U259">
        <v>-8.2885759910139996</v>
      </c>
      <c r="V259">
        <v>-8.2885759910139996</v>
      </c>
      <c r="W259">
        <v>8.3343607446964398</v>
      </c>
      <c r="X259">
        <v>8.3343607446964398</v>
      </c>
      <c r="Y259">
        <v>8.3343607446964398</v>
      </c>
      <c r="Z259">
        <v>-9.4386271086995208</v>
      </c>
      <c r="AA259">
        <v>-9.4386271086995208</v>
      </c>
      <c r="AB259">
        <v>-9.4386271086995208</v>
      </c>
      <c r="AC259">
        <v>8.4810438208065992</v>
      </c>
      <c r="AD259">
        <v>8.4810438208065992</v>
      </c>
      <c r="AE259">
        <v>8.4810438208065992</v>
      </c>
      <c r="AF259">
        <v>-0.133333333457514</v>
      </c>
      <c r="AG259">
        <v>-0.133333333457514</v>
      </c>
      <c r="AH259">
        <v>-0.133333333457514</v>
      </c>
      <c r="AI259">
        <v>0.86666666669770998</v>
      </c>
      <c r="AJ259">
        <v>0.86666666669770998</v>
      </c>
      <c r="AK259">
        <v>0.86666666669770998</v>
      </c>
      <c r="AL259">
        <v>0.93333333342645997</v>
      </c>
    </row>
    <row r="260" spans="1:50" x14ac:dyDescent="0.2">
      <c r="A260" t="str">
        <v>{"InfraID":"Edge-Pi4","cpu":"4","instance":"129.127.231.53:9100","job":"node","mode":"idle","label":"CPU Usage Percentage"}</v>
      </c>
      <c r="B260">
        <v>0.46666666671323698</v>
      </c>
      <c r="C260">
        <v>0.46666666671323698</v>
      </c>
      <c r="D260">
        <v>0.46666666671323698</v>
      </c>
      <c r="E260">
        <v>-0.33333333325570802</v>
      </c>
      <c r="F260">
        <v>-0.33333333325570802</v>
      </c>
      <c r="G260">
        <v>-0.33333333325570802</v>
      </c>
      <c r="H260">
        <v>0.53333333344198697</v>
      </c>
      <c r="I260">
        <v>0.53333333344198697</v>
      </c>
      <c r="J260">
        <v>0.53333333344198697</v>
      </c>
      <c r="K260">
        <v>-0.200000000186278</v>
      </c>
      <c r="L260">
        <v>-0.200000000186278</v>
      </c>
      <c r="M260">
        <v>-0.200000000186278</v>
      </c>
      <c r="N260">
        <v>-7.4793448327025596</v>
      </c>
      <c r="O260">
        <v>-7.4793448327025596</v>
      </c>
      <c r="P260">
        <v>-7.4793448327025596</v>
      </c>
      <c r="Q260">
        <v>7.2953956304134202</v>
      </c>
      <c r="R260">
        <v>7.2953956304134202</v>
      </c>
      <c r="S260">
        <v>7.2953956304134202</v>
      </c>
      <c r="T260">
        <v>-7.9982580926451998</v>
      </c>
      <c r="U260">
        <v>-7.9982580926451998</v>
      </c>
      <c r="V260">
        <v>-7.9982580926451998</v>
      </c>
      <c r="W260">
        <v>8.3343607446964398</v>
      </c>
      <c r="X260">
        <v>8.3343607446964398</v>
      </c>
      <c r="Y260">
        <v>8.3343607446964398</v>
      </c>
      <c r="Z260">
        <v>-9.3659104133017195</v>
      </c>
      <c r="AA260">
        <v>-9.3659104133017195</v>
      </c>
      <c r="AB260">
        <v>-9.3659104133017195</v>
      </c>
      <c r="AC260">
        <v>8.2348596751945493</v>
      </c>
      <c r="AD260">
        <v>8.2348596751945493</v>
      </c>
      <c r="AE260">
        <v>8.2348596751945493</v>
      </c>
      <c r="AF260">
        <v>-0.200000000186278</v>
      </c>
      <c r="AG260">
        <v>-0.200000000186278</v>
      </c>
      <c r="AH260">
        <v>-0.200000000186278</v>
      </c>
      <c r="AI260">
        <v>0.93333333342645997</v>
      </c>
      <c r="AJ260">
        <v>0.93333333342645997</v>
      </c>
      <c r="AK260">
        <v>0.93333333342645997</v>
      </c>
      <c r="AL260">
        <v>0.79999999996895998</v>
      </c>
    </row>
    <row r="261" spans="1:50" x14ac:dyDescent="0.2">
      <c r="A261" t="str">
        <v>{"InfraID":"Edge-Pi4","cpu":"5","instance":"129.127.231.53:9100","job":"node","mode":"idle","label":"CPU Usage Percentage"}</v>
      </c>
      <c r="B261">
        <v>0.60000000017073696</v>
      </c>
      <c r="C261">
        <v>0.60000000017073696</v>
      </c>
      <c r="D261">
        <v>0.60000000017073696</v>
      </c>
      <c r="E261">
        <v>-0.133333333457514</v>
      </c>
      <c r="F261">
        <v>-0.133333333457514</v>
      </c>
      <c r="G261">
        <v>-0.133333333457514</v>
      </c>
      <c r="H261">
        <v>1.0666666664959099</v>
      </c>
      <c r="I261">
        <v>1.0666666664959099</v>
      </c>
      <c r="J261">
        <v>1.0666666664959099</v>
      </c>
      <c r="K261">
        <v>0.20000000018626399</v>
      </c>
      <c r="L261">
        <v>0.20000000018626399</v>
      </c>
      <c r="M261">
        <v>0.20000000018626399</v>
      </c>
      <c r="N261">
        <v>-7.9866647341881603</v>
      </c>
      <c r="O261">
        <v>-7.9866647341881603</v>
      </c>
      <c r="P261">
        <v>-7.9866647341881603</v>
      </c>
      <c r="Q261">
        <v>7.4805579558654198</v>
      </c>
      <c r="R261">
        <v>7.4805579558654198</v>
      </c>
      <c r="S261">
        <v>7.4805579558654198</v>
      </c>
      <c r="T261">
        <v>-8.0708375672373993</v>
      </c>
      <c r="U261">
        <v>-8.0708375672373993</v>
      </c>
      <c r="V261">
        <v>-8.0708375672373993</v>
      </c>
      <c r="W261">
        <v>8.7042288250667603</v>
      </c>
      <c r="X261">
        <v>8.7042288250667603</v>
      </c>
      <c r="Y261">
        <v>8.7042288250667603</v>
      </c>
      <c r="Z261">
        <v>-9.4386271086995208</v>
      </c>
      <c r="AA261">
        <v>-9.4386271086995208</v>
      </c>
      <c r="AB261">
        <v>-9.4386271086995208</v>
      </c>
      <c r="AC261">
        <v>8.2348596751945493</v>
      </c>
      <c r="AD261">
        <v>8.2348596751945493</v>
      </c>
      <c r="AE261">
        <v>8.2348596751945493</v>
      </c>
      <c r="AF261">
        <v>-0.200000000186278</v>
      </c>
      <c r="AG261">
        <v>-0.200000000186278</v>
      </c>
      <c r="AH261">
        <v>-0.200000000186278</v>
      </c>
      <c r="AI261">
        <v>1.0000000001552201</v>
      </c>
      <c r="AJ261">
        <v>1.0000000001552201</v>
      </c>
      <c r="AK261">
        <v>1.0000000001552201</v>
      </c>
      <c r="AL261">
        <v>1.0666666664959099</v>
      </c>
    </row>
    <row r="262" spans="1:50" x14ac:dyDescent="0.2">
      <c r="A262" t="str">
        <v>{"InfraID":"Edge-Pi4","cpu":"6","instance":"129.127.231.53:9100","job":"node","mode":"idle","label":"CPU Usage Percentage"}</v>
      </c>
      <c r="B262">
        <v>0.46666666671323698</v>
      </c>
      <c r="C262">
        <v>0.46666666671323698</v>
      </c>
      <c r="D262">
        <v>0.46666666671323698</v>
      </c>
      <c r="E262">
        <v>6.6666666340708503E-2</v>
      </c>
      <c r="F262">
        <v>6.6666666340708503E-2</v>
      </c>
      <c r="G262">
        <v>6.6666666340708503E-2</v>
      </c>
      <c r="H262">
        <v>0.60000000017073696</v>
      </c>
      <c r="I262">
        <v>0.60000000017073696</v>
      </c>
      <c r="J262">
        <v>0.60000000017073696</v>
      </c>
      <c r="K262">
        <v>-0.19999999979820801</v>
      </c>
      <c r="L262">
        <v>-0.19999999979820801</v>
      </c>
      <c r="M262">
        <v>-0.19999999979820801</v>
      </c>
      <c r="N262">
        <v>-8.0591390058892305</v>
      </c>
      <c r="O262">
        <v>-8.0591390058892305</v>
      </c>
      <c r="P262">
        <v>-8.0591390058892305</v>
      </c>
      <c r="Q262">
        <v>7.4805579558654198</v>
      </c>
      <c r="R262">
        <v>7.4805579558654198</v>
      </c>
      <c r="S262">
        <v>7.4805579558654198</v>
      </c>
      <c r="T262">
        <v>-7.7079401946988604</v>
      </c>
      <c r="U262">
        <v>-7.7079401946988604</v>
      </c>
      <c r="V262">
        <v>-7.7079401946988604</v>
      </c>
      <c r="W262">
        <v>8.3960054248179699</v>
      </c>
      <c r="X262">
        <v>8.3960054248179699</v>
      </c>
      <c r="Y262">
        <v>8.3960054248179699</v>
      </c>
      <c r="Z262">
        <v>-9.4386271086995208</v>
      </c>
      <c r="AA262">
        <v>-9.4386271086995208</v>
      </c>
      <c r="AB262">
        <v>-9.4386271086995208</v>
      </c>
      <c r="AC262">
        <v>8.2348596748363097</v>
      </c>
      <c r="AD262">
        <v>8.2348596748363097</v>
      </c>
      <c r="AE262">
        <v>8.2348596748363097</v>
      </c>
      <c r="AF262">
        <v>-0.13333333306945799</v>
      </c>
      <c r="AG262">
        <v>-0.13333333306945799</v>
      </c>
      <c r="AH262">
        <v>-0.13333333306945799</v>
      </c>
      <c r="AI262">
        <v>1.1999999999534301</v>
      </c>
      <c r="AJ262">
        <v>1.1999999999534301</v>
      </c>
      <c r="AK262">
        <v>1.1999999999534301</v>
      </c>
      <c r="AL262">
        <v>0.79999999996895998</v>
      </c>
    </row>
    <row r="263" spans="1:50" x14ac:dyDescent="0.2">
      <c r="A263" t="str">
        <v>{"InfraID":"Edge-Pi4","cpu":"7","instance":"129.127.231.53:9100","job":"node","mode":"idle","label":"CPU Usage Percentage"}</v>
      </c>
      <c r="B263">
        <v>0.93333333342645997</v>
      </c>
      <c r="C263">
        <v>0.93333333342645997</v>
      </c>
      <c r="D263">
        <v>0.93333333342645997</v>
      </c>
      <c r="E263">
        <v>-6.6666666728764298E-2</v>
      </c>
      <c r="F263">
        <v>-6.6666666728764298E-2</v>
      </c>
      <c r="G263">
        <v>-6.6666666728764298E-2</v>
      </c>
      <c r="H263">
        <v>0.59999999978269603</v>
      </c>
      <c r="I263">
        <v>0.59999999978269603</v>
      </c>
      <c r="J263">
        <v>0.59999999978269603</v>
      </c>
      <c r="K263">
        <v>-0.13333333306945799</v>
      </c>
      <c r="L263">
        <v>-0.13333333306945799</v>
      </c>
      <c r="M263">
        <v>-0.13333333306945799</v>
      </c>
      <c r="N263">
        <v>-8.0591390058892305</v>
      </c>
      <c r="O263">
        <v>-8.0591390058892305</v>
      </c>
      <c r="P263">
        <v>-8.0591390058892305</v>
      </c>
      <c r="Q263">
        <v>7.6657202816766699</v>
      </c>
      <c r="R263">
        <v>7.6657202816766699</v>
      </c>
      <c r="S263">
        <v>7.6657202816766699</v>
      </c>
      <c r="T263">
        <v>-8.3611554656062008</v>
      </c>
      <c r="U263">
        <v>-8.3611554656062008</v>
      </c>
      <c r="V263">
        <v>-8.3611554656062008</v>
      </c>
      <c r="W263">
        <v>8.2727160645749205</v>
      </c>
      <c r="X263">
        <v>8.2727160645749205</v>
      </c>
      <c r="Y263">
        <v>8.2727160645749205</v>
      </c>
      <c r="Z263">
        <v>-9.5840604999183796</v>
      </c>
      <c r="AA263">
        <v>-9.5840604999183796</v>
      </c>
      <c r="AB263">
        <v>-9.5840604999183796</v>
      </c>
      <c r="AC263">
        <v>8.1117676018511702</v>
      </c>
      <c r="AD263">
        <v>8.1117676018511702</v>
      </c>
      <c r="AE263">
        <v>8.1117676018511702</v>
      </c>
      <c r="AF263">
        <v>-0.26666666652697302</v>
      </c>
      <c r="AG263">
        <v>-0.26666666652697302</v>
      </c>
      <c r="AH263">
        <v>-0.26666666652697302</v>
      </c>
      <c r="AI263">
        <v>0.79999999996895998</v>
      </c>
      <c r="AJ263">
        <v>0.79999999996895998</v>
      </c>
      <c r="AK263">
        <v>0.79999999996895998</v>
      </c>
      <c r="AL263">
        <v>0.93333333342645997</v>
      </c>
    </row>
    <row r="266" spans="1:50" x14ac:dyDescent="0.2">
      <c r="A266" t="str" cm="1">
        <f t="array" ref="A266:AL366">TRANSPOSE(A41:CW78)</f>
        <v>timestamp</v>
      </c>
      <c r="B266">
        <v>1617001230.3710001</v>
      </c>
      <c r="C266">
        <v>1617001235.3710001</v>
      </c>
      <c r="D266">
        <v>1617001240.3710001</v>
      </c>
      <c r="E266">
        <v>1617001245.3710001</v>
      </c>
      <c r="F266">
        <v>1617001250.3710001</v>
      </c>
      <c r="G266">
        <v>1617001255.3710001</v>
      </c>
      <c r="H266">
        <v>1617001260.3710001</v>
      </c>
      <c r="I266">
        <v>1617001265.3710001</v>
      </c>
      <c r="J266">
        <v>1617001270.3710001</v>
      </c>
      <c r="K266">
        <v>1617001275.3710001</v>
      </c>
      <c r="L266">
        <v>1617001280.3710001</v>
      </c>
      <c r="M266">
        <v>1617001285.3710001</v>
      </c>
      <c r="N266">
        <v>1617001290.3710001</v>
      </c>
      <c r="O266">
        <v>1617001295.3710001</v>
      </c>
      <c r="P266">
        <v>1617001300.3710001</v>
      </c>
      <c r="Q266">
        <v>1617001305.3710001</v>
      </c>
      <c r="R266">
        <v>1617001310.3710001</v>
      </c>
      <c r="S266">
        <v>1617001315.3710001</v>
      </c>
      <c r="T266">
        <v>1617001320.3710001</v>
      </c>
      <c r="U266">
        <v>1617001325.3710001</v>
      </c>
      <c r="V266">
        <v>1617001330.3710001</v>
      </c>
      <c r="W266">
        <v>1617001335.3710001</v>
      </c>
      <c r="X266">
        <v>1617001340.3710001</v>
      </c>
      <c r="Y266">
        <v>1617001345.3710001</v>
      </c>
      <c r="Z266">
        <v>1617001350.3710001</v>
      </c>
      <c r="AA266">
        <v>1617001355.3710001</v>
      </c>
      <c r="AB266">
        <v>1617001360.3710001</v>
      </c>
      <c r="AC266">
        <v>1617001365.3710001</v>
      </c>
      <c r="AD266">
        <v>1617001370.3710001</v>
      </c>
      <c r="AE266">
        <v>1617001375.3710001</v>
      </c>
      <c r="AF266">
        <v>1617001380.3710001</v>
      </c>
      <c r="AG266">
        <v>1617001385.3710001</v>
      </c>
      <c r="AH266">
        <v>1617001390.3710001</v>
      </c>
      <c r="AI266">
        <v>1617001395.3710001</v>
      </c>
      <c r="AJ266">
        <v>1617001400.3710001</v>
      </c>
      <c r="AK266">
        <v>1617001405.3710001</v>
      </c>
      <c r="AL266">
        <v>1617001410.3710001</v>
      </c>
      <c r="AN266" s="8" t="s">
        <v>204</v>
      </c>
      <c r="AO266" s="8" t="s">
        <v>224</v>
      </c>
      <c r="AP266" s="8" t="s">
        <v>202</v>
      </c>
      <c r="AQ266" s="8" t="s">
        <v>203</v>
      </c>
      <c r="AR266" s="8" t="s">
        <v>225</v>
      </c>
      <c r="AT266" s="8" t="s">
        <v>205</v>
      </c>
      <c r="AU266" s="8" t="s">
        <v>206</v>
      </c>
      <c r="AV266" s="8" t="s">
        <v>207</v>
      </c>
      <c r="AW266" s="8" t="s">
        <v>208</v>
      </c>
      <c r="AX266" s="8" t="s">
        <v>210</v>
      </c>
    </row>
    <row r="267" spans="1:50" x14ac:dyDescent="0.2">
      <c r="A267" s="18" t="str">
        <v>{"InfraID":"Edge-Pi4","device":"mmcblk0","instance":"129.127.230.61:9100","job":"node","label":"Disk Write Rate (Bytes/Sec)"}</v>
      </c>
      <c r="B267" s="18">
        <v>3993.50016249593</v>
      </c>
      <c r="C267" s="18">
        <v>5734.4</v>
      </c>
      <c r="D267" s="18">
        <v>5734.4</v>
      </c>
      <c r="E267" s="18">
        <v>5734.4</v>
      </c>
      <c r="F267" s="18">
        <v>2457.6</v>
      </c>
      <c r="G267" s="18">
        <v>2457.6</v>
      </c>
      <c r="H267" s="18">
        <v>2457.6</v>
      </c>
      <c r="I267" s="18">
        <v>6465.8888126286802</v>
      </c>
      <c r="J267" s="18">
        <v>6465.8888126286802</v>
      </c>
      <c r="K267" s="18">
        <v>6465.8888126286802</v>
      </c>
      <c r="L267" s="18">
        <v>3549.86666666666</v>
      </c>
      <c r="M267" s="18">
        <v>3549.86666666666</v>
      </c>
      <c r="N267" s="18">
        <v>3549.86666666666</v>
      </c>
      <c r="O267" s="18">
        <v>4247.31043421905</v>
      </c>
      <c r="P267" s="18">
        <v>4247.31043421905</v>
      </c>
      <c r="Q267" s="18">
        <v>4247.31043421905</v>
      </c>
      <c r="R267" s="18">
        <v>7372.8</v>
      </c>
      <c r="S267" s="18">
        <v>7372.8</v>
      </c>
      <c r="T267" s="18">
        <v>7372.8</v>
      </c>
      <c r="U267" s="18">
        <v>5920.7048458149702</v>
      </c>
      <c r="V267" s="18">
        <v>5920.7048458149702</v>
      </c>
      <c r="W267" s="18">
        <v>5920.7048458149702</v>
      </c>
      <c r="X267" s="18">
        <v>6088.9348500516999</v>
      </c>
      <c r="Y267" s="18">
        <v>6088.9348500516999</v>
      </c>
      <c r="Z267" s="18">
        <v>6088.9348500516999</v>
      </c>
      <c r="AA267" s="18">
        <v>3549.86666666666</v>
      </c>
      <c r="AB267" s="18">
        <v>3549.86666666666</v>
      </c>
      <c r="AC267" s="18">
        <v>3549.86666666666</v>
      </c>
      <c r="AD267" s="18">
        <v>9830.4</v>
      </c>
      <c r="AE267" s="18">
        <v>9830.4</v>
      </c>
      <c r="AF267" s="18">
        <v>9830.4</v>
      </c>
      <c r="AG267" s="18">
        <v>202888.53333333301</v>
      </c>
      <c r="AH267" s="18">
        <v>202888.53333333301</v>
      </c>
      <c r="AI267" s="18">
        <v>202888.53333333301</v>
      </c>
      <c r="AJ267" s="18">
        <v>124518.39999999999</v>
      </c>
      <c r="AK267" s="18">
        <v>124518.39999999999</v>
      </c>
      <c r="AL267" s="18">
        <v>124518.39999999999</v>
      </c>
      <c r="AN267" s="8">
        <f>MEDIAN(B267:AL267)</f>
        <v>5920.7048458149702</v>
      </c>
      <c r="AO267" s="8">
        <f>AVERAGE(B267:AL267)</f>
        <v>31131.557215963188</v>
      </c>
      <c r="AP267" s="8">
        <f>MIN(B267:AL267)</f>
        <v>2457.6</v>
      </c>
      <c r="AQ267" s="8">
        <f>MAX(B267:AL267)</f>
        <v>202888.53333333301</v>
      </c>
      <c r="AR267" s="8">
        <f>STDEV(B267:AL267)</f>
        <v>61283.398467514162</v>
      </c>
      <c r="AT267" s="8">
        <f>MEDIAN(B267:AL270)</f>
        <v>5734.4</v>
      </c>
      <c r="AU267" s="8">
        <f>AVERAGE(B267:AL270)</f>
        <v>31052.002847905755</v>
      </c>
      <c r="AV267" s="8">
        <f>MIN(B267:AL270)</f>
        <v>2457.6</v>
      </c>
      <c r="AW267" s="8">
        <f>MAX(B267:AL270)</f>
        <v>238660.26666666599</v>
      </c>
      <c r="AX267">
        <f>STDEV(B267:AL270)</f>
        <v>62648.800357845008</v>
      </c>
    </row>
    <row r="268" spans="1:50" x14ac:dyDescent="0.2">
      <c r="A268" s="18" t="str">
        <v>{"InfraID":"Edge-Pi4","device":"mmcblk0","instance":"129.127.231.125:9100","job":"node","label":"Disk Write Rate (Bytes/Sec)"}</v>
      </c>
      <c r="B268" s="18">
        <v>5461.3333333333303</v>
      </c>
      <c r="C268" s="18">
        <v>5461.3333333333303</v>
      </c>
      <c r="D268" s="18">
        <v>5734.4</v>
      </c>
      <c r="E268" s="18">
        <v>5734.4</v>
      </c>
      <c r="F268" s="18">
        <v>5734.4</v>
      </c>
      <c r="G268" s="18">
        <v>5461.3333333333303</v>
      </c>
      <c r="H268" s="18">
        <v>5461.3333333333303</v>
      </c>
      <c r="I268" s="18">
        <v>5461.3333333333303</v>
      </c>
      <c r="J268" s="18">
        <v>4369.0666666666602</v>
      </c>
      <c r="K268" s="18">
        <v>4369.0666666666602</v>
      </c>
      <c r="L268" s="18">
        <v>4369.0666666666602</v>
      </c>
      <c r="M268" s="18">
        <v>4096</v>
      </c>
      <c r="N268" s="18">
        <v>4096</v>
      </c>
      <c r="O268" s="18">
        <v>4096</v>
      </c>
      <c r="P268" s="18">
        <v>7372.8</v>
      </c>
      <c r="Q268" s="18">
        <v>7372.8</v>
      </c>
      <c r="R268" s="18">
        <v>2815.7008317866198</v>
      </c>
      <c r="S268" s="18">
        <v>2815.7008317866198</v>
      </c>
      <c r="T268" s="18">
        <v>2815.7008317866198</v>
      </c>
      <c r="U268" s="18">
        <v>7383.6293230070696</v>
      </c>
      <c r="V268" s="18">
        <v>7383.6293230070696</v>
      </c>
      <c r="W268" s="18">
        <v>7383.6293230070696</v>
      </c>
      <c r="X268" s="18">
        <v>3277.0184678978599</v>
      </c>
      <c r="Y268" s="18">
        <v>3277.0184678978599</v>
      </c>
      <c r="Z268" s="18">
        <v>3277.0184678978599</v>
      </c>
      <c r="AA268" s="18">
        <v>3277.0184678978599</v>
      </c>
      <c r="AB268" s="18">
        <v>3970.0180925303598</v>
      </c>
      <c r="AC268" s="18">
        <v>3970.0180925303598</v>
      </c>
      <c r="AD268" s="18">
        <v>3970.0180925303598</v>
      </c>
      <c r="AE268" s="18">
        <v>72089.600000000006</v>
      </c>
      <c r="AF268" s="18">
        <v>72089.600000000006</v>
      </c>
      <c r="AG268" s="18">
        <v>72089.600000000006</v>
      </c>
      <c r="AH268" s="18">
        <v>217361.06666666601</v>
      </c>
      <c r="AI268" s="18">
        <v>217361.06666666601</v>
      </c>
      <c r="AJ268" s="18">
        <v>217361.06666666601</v>
      </c>
      <c r="AK268" s="18">
        <v>56524.800000000003</v>
      </c>
      <c r="AL268" s="18">
        <v>56524.800000000003</v>
      </c>
      <c r="AN268" s="8">
        <f t="shared" ref="AN268:AN270" si="45">MEDIAN(B268:AL268)</f>
        <v>5461.3333333333303</v>
      </c>
      <c r="AO268" s="8">
        <f t="shared" ref="AO268:AO270" si="46">AVERAGE(B268:AL268)</f>
        <v>30315.361764330493</v>
      </c>
      <c r="AP268" s="8">
        <f t="shared" ref="AP268:AP270" si="47">MIN(B268:AL268)</f>
        <v>2815.7008317866198</v>
      </c>
      <c r="AQ268" s="8">
        <f t="shared" ref="AQ268:AQ270" si="48">MAX(B268:AL268)</f>
        <v>217361.06666666601</v>
      </c>
      <c r="AR268" s="8">
        <f t="shared" ref="AR268:AR270" si="49">STDEV(B268:AL268)</f>
        <v>60197.874272739085</v>
      </c>
    </row>
    <row r="269" spans="1:50" x14ac:dyDescent="0.2">
      <c r="A269" s="18" t="str">
        <v>{"InfraID":"Edge-Pi4","device":"mmcblk0","instance":"129.127.231.162:9100","job":"node","label":"Disk Write Rate (Bytes/Sec)"}</v>
      </c>
      <c r="B269" s="18">
        <v>6655.8336041598895</v>
      </c>
      <c r="C269" s="18">
        <v>6655.8336041598895</v>
      </c>
      <c r="D269" s="18">
        <v>6655.8336041598895</v>
      </c>
      <c r="E269" s="18">
        <v>3087.2961491023698</v>
      </c>
      <c r="F269" s="18">
        <v>3087.2961491023698</v>
      </c>
      <c r="G269" s="18">
        <v>3087.2961491023698</v>
      </c>
      <c r="H269" s="18">
        <v>6115.0201220303697</v>
      </c>
      <c r="I269" s="18">
        <v>6115.0201220303697</v>
      </c>
      <c r="J269" s="18">
        <v>6115.0201220303697</v>
      </c>
      <c r="K269" s="18">
        <v>3549.86666666666</v>
      </c>
      <c r="L269" s="18">
        <v>3549.86666666666</v>
      </c>
      <c r="M269" s="18">
        <v>3549.86666666666</v>
      </c>
      <c r="N269" s="18">
        <v>6553.6</v>
      </c>
      <c r="O269" s="18">
        <v>6553.6</v>
      </c>
      <c r="P269" s="18">
        <v>6553.6</v>
      </c>
      <c r="Q269" s="18">
        <v>4642.1333333333296</v>
      </c>
      <c r="R269" s="18">
        <v>4642.1333333333296</v>
      </c>
      <c r="S269" s="18">
        <v>4642.1333333333296</v>
      </c>
      <c r="T269" s="18">
        <v>7049.4286107669004</v>
      </c>
      <c r="U269" s="18">
        <v>7049.4286107669004</v>
      </c>
      <c r="V269" s="18">
        <v>7049.4286107669004</v>
      </c>
      <c r="W269" s="18">
        <v>3823.1882125474999</v>
      </c>
      <c r="X269" s="18">
        <v>3823.1882125474999</v>
      </c>
      <c r="Y269" s="18">
        <v>3823.1882125474999</v>
      </c>
      <c r="Z269" s="18">
        <v>2911.5347334410299</v>
      </c>
      <c r="AA269" s="18">
        <v>2911.5347334410299</v>
      </c>
      <c r="AB269" s="18">
        <v>2911.5347334410299</v>
      </c>
      <c r="AC269" s="18">
        <v>7372.8</v>
      </c>
      <c r="AD269" s="18">
        <v>7372.8</v>
      </c>
      <c r="AE269" s="18">
        <v>7372.8</v>
      </c>
      <c r="AF269" s="18">
        <v>93388.800000000003</v>
      </c>
      <c r="AG269" s="18">
        <v>93388.800000000003</v>
      </c>
      <c r="AH269" s="18">
        <v>93388.800000000003</v>
      </c>
      <c r="AI269" s="18">
        <v>230195.20000000001</v>
      </c>
      <c r="AJ269" s="18">
        <v>230195.20000000001</v>
      </c>
      <c r="AK269" s="18">
        <v>230195.20000000001</v>
      </c>
      <c r="AL269" s="18">
        <v>30037.333333333299</v>
      </c>
      <c r="AN269" s="8">
        <f t="shared" si="45"/>
        <v>6553.6</v>
      </c>
      <c r="AO269" s="8">
        <f t="shared" si="46"/>
        <v>31245.173989985873</v>
      </c>
      <c r="AP269" s="8">
        <f t="shared" si="47"/>
        <v>2911.5347334410299</v>
      </c>
      <c r="AQ269" s="8">
        <f t="shared" si="48"/>
        <v>230195.20000000001</v>
      </c>
      <c r="AR269" s="8">
        <f t="shared" si="49"/>
        <v>64721.818946229221</v>
      </c>
    </row>
    <row r="270" spans="1:50" x14ac:dyDescent="0.2">
      <c r="A270" s="18" t="str">
        <v>{"InfraID":"Edge-Pi4","device":"mmcblk0","instance":"129.127.231.168:9100","job":"node","label":"Disk Write Rate (Bytes/Sec)"}</v>
      </c>
      <c r="B270" s="18">
        <v>3994.2790274346598</v>
      </c>
      <c r="C270" s="18">
        <v>3994.2790274346598</v>
      </c>
      <c r="D270" s="18">
        <v>3994.2790274346598</v>
      </c>
      <c r="E270" s="18">
        <v>4642.1333333333296</v>
      </c>
      <c r="F270" s="18">
        <v>4642.1333333333296</v>
      </c>
      <c r="G270" s="18">
        <v>4642.1333333333296</v>
      </c>
      <c r="H270" s="18">
        <v>6746.0883886906404</v>
      </c>
      <c r="I270" s="18">
        <v>6746.0883886906404</v>
      </c>
      <c r="J270" s="18">
        <v>6746.0883886906404</v>
      </c>
      <c r="K270" s="18">
        <v>3823.1882125474999</v>
      </c>
      <c r="L270" s="18">
        <v>3823.1882125474999</v>
      </c>
      <c r="M270" s="18">
        <v>3823.1882125474999</v>
      </c>
      <c r="N270" s="18">
        <v>5044.0080368137897</v>
      </c>
      <c r="O270" s="18">
        <v>5044.0080368137897</v>
      </c>
      <c r="P270" s="18">
        <v>5044.0080368137897</v>
      </c>
      <c r="Q270" s="18">
        <v>3549.86666666666</v>
      </c>
      <c r="R270" s="18">
        <v>3549.86666666666</v>
      </c>
      <c r="S270" s="18">
        <v>3549.86666666666</v>
      </c>
      <c r="T270" s="18">
        <v>7372.8</v>
      </c>
      <c r="U270" s="18">
        <v>7372.8</v>
      </c>
      <c r="V270" s="18">
        <v>7372.8</v>
      </c>
      <c r="W270" s="18">
        <v>5357.9345955249501</v>
      </c>
      <c r="X270" s="18">
        <v>5357.9345955249501</v>
      </c>
      <c r="Y270" s="18">
        <v>5357.9345955249501</v>
      </c>
      <c r="Z270" s="18">
        <v>5558.3844911146998</v>
      </c>
      <c r="AA270" s="18">
        <v>5558.3844911146998</v>
      </c>
      <c r="AB270" s="18">
        <v>5558.3844911146998</v>
      </c>
      <c r="AC270" s="18">
        <v>9557.3333333333303</v>
      </c>
      <c r="AD270" s="18">
        <v>9557.3333333333303</v>
      </c>
      <c r="AE270" s="18">
        <v>9557.3333333333303</v>
      </c>
      <c r="AF270" s="18">
        <v>91750.399999999994</v>
      </c>
      <c r="AG270" s="18">
        <v>91750.399999999994</v>
      </c>
      <c r="AH270" s="18">
        <v>91750.399999999994</v>
      </c>
      <c r="AI270" s="18">
        <v>238660.26666666599</v>
      </c>
      <c r="AJ270" s="18">
        <v>238660.26666666599</v>
      </c>
      <c r="AK270" s="18">
        <v>238660.26666666599</v>
      </c>
      <c r="AL270" s="18">
        <v>7918.9333333333298</v>
      </c>
      <c r="AN270" s="8">
        <f t="shared" si="45"/>
        <v>5558.3844911146998</v>
      </c>
      <c r="AO270" s="8">
        <f t="shared" si="46"/>
        <v>31515.918421343515</v>
      </c>
      <c r="AP270" s="8">
        <f t="shared" si="47"/>
        <v>3549.86666666666</v>
      </c>
      <c r="AQ270" s="8">
        <f t="shared" si="48"/>
        <v>238660.26666666599</v>
      </c>
      <c r="AR270" s="8">
        <f t="shared" si="49"/>
        <v>66763.648935893289</v>
      </c>
    </row>
    <row r="271" spans="1:50" x14ac:dyDescent="0.2">
      <c r="A271" t="str">
        <v>{"InfraID":"Edge-Pi4","device":"mmcblk0p1","instance":"129.127.230.61:9100","job":"node","label":"Disk Write Rate (Bytes/Sec)"}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50" x14ac:dyDescent="0.2">
      <c r="A272" t="str">
        <v>{"InfraID":"Edge-Pi4","device":"mmcblk0p1","instance":"129.127.231.125:9100","job":"node","label":"Disk Write Rate (Bytes/Sec)"}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50" x14ac:dyDescent="0.2">
      <c r="A273" t="str">
        <v>{"InfraID":"Edge-Pi4","device":"mmcblk0p1","instance":"129.127.231.162:9100","job":"node","label":"Disk Write Rate (Bytes/Sec)"}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50" x14ac:dyDescent="0.2">
      <c r="A274" t="str">
        <v>{"InfraID":"Edge-Pi4","device":"mmcblk0p1","instance":"129.127.231.168:9100","job":"node","label":"Disk Write Rate (Bytes/Sec)"}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50" x14ac:dyDescent="0.2">
      <c r="A275" t="str">
        <v>{"InfraID":"Edge-Pi4","device":"mmcblk0p2","instance":"129.127.230.61:9100","job":"node","label":"Disk Write Rate (Bytes/Sec)"}</v>
      </c>
      <c r="B275">
        <v>3993.50016249593</v>
      </c>
      <c r="C275">
        <v>5734.4</v>
      </c>
      <c r="D275">
        <v>5734.4</v>
      </c>
      <c r="E275">
        <v>5734.4</v>
      </c>
      <c r="F275">
        <v>2457.6</v>
      </c>
      <c r="G275">
        <v>2457.6</v>
      </c>
      <c r="H275">
        <v>2457.6</v>
      </c>
      <c r="I275">
        <v>6465.8888126286802</v>
      </c>
      <c r="J275">
        <v>6465.8888126286802</v>
      </c>
      <c r="K275">
        <v>6465.8888126286802</v>
      </c>
      <c r="L275">
        <v>3549.86666666666</v>
      </c>
      <c r="M275">
        <v>3549.86666666666</v>
      </c>
      <c r="N275">
        <v>3549.86666666666</v>
      </c>
      <c r="O275">
        <v>4247.31043421905</v>
      </c>
      <c r="P275">
        <v>4247.31043421905</v>
      </c>
      <c r="Q275">
        <v>4247.31043421905</v>
      </c>
      <c r="R275">
        <v>7372.8</v>
      </c>
      <c r="S275">
        <v>7372.8</v>
      </c>
      <c r="T275">
        <v>7372.8</v>
      </c>
      <c r="U275">
        <v>5920.7048458149702</v>
      </c>
      <c r="V275">
        <v>5920.7048458149702</v>
      </c>
      <c r="W275">
        <v>5920.7048458149702</v>
      </c>
      <c r="X275">
        <v>6088.9348500516999</v>
      </c>
      <c r="Y275">
        <v>6088.9348500516999</v>
      </c>
      <c r="Z275">
        <v>6088.9348500516999</v>
      </c>
      <c r="AA275">
        <v>3549.86666666666</v>
      </c>
      <c r="AB275">
        <v>3549.86666666666</v>
      </c>
      <c r="AC275">
        <v>3549.86666666666</v>
      </c>
      <c r="AD275">
        <v>9830.4</v>
      </c>
      <c r="AE275">
        <v>9830.4</v>
      </c>
      <c r="AF275">
        <v>9830.4</v>
      </c>
      <c r="AG275">
        <v>202888.53333333301</v>
      </c>
      <c r="AH275">
        <v>202888.53333333301</v>
      </c>
      <c r="AI275">
        <v>202888.53333333301</v>
      </c>
      <c r="AJ275">
        <v>124518.39999999999</v>
      </c>
      <c r="AK275">
        <v>124518.39999999999</v>
      </c>
      <c r="AL275">
        <v>124518.39999999999</v>
      </c>
    </row>
    <row r="276" spans="1:50" x14ac:dyDescent="0.2">
      <c r="A276" t="str">
        <v>{"InfraID":"Edge-Pi4","device":"mmcblk0p2","instance":"129.127.231.125:9100","job":"node","label":"Disk Write Rate (Bytes/Sec)"}</v>
      </c>
      <c r="B276">
        <v>5461.3333333333303</v>
      </c>
      <c r="C276">
        <v>5461.3333333333303</v>
      </c>
      <c r="D276">
        <v>5734.4</v>
      </c>
      <c r="E276">
        <v>5734.4</v>
      </c>
      <c r="F276">
        <v>5734.4</v>
      </c>
      <c r="G276">
        <v>5461.3333333333303</v>
      </c>
      <c r="H276">
        <v>5461.3333333333303</v>
      </c>
      <c r="I276">
        <v>5461.3333333333303</v>
      </c>
      <c r="J276">
        <v>4369.0666666666602</v>
      </c>
      <c r="K276">
        <v>4369.0666666666602</v>
      </c>
      <c r="L276">
        <v>4369.0666666666602</v>
      </c>
      <c r="M276">
        <v>4096</v>
      </c>
      <c r="N276">
        <v>4096</v>
      </c>
      <c r="O276">
        <v>4096</v>
      </c>
      <c r="P276">
        <v>7372.8</v>
      </c>
      <c r="Q276">
        <v>7372.8</v>
      </c>
      <c r="R276">
        <v>2815.7008317866198</v>
      </c>
      <c r="S276">
        <v>2815.7008317866198</v>
      </c>
      <c r="T276">
        <v>2815.7008317866198</v>
      </c>
      <c r="U276">
        <v>7383.6293230070696</v>
      </c>
      <c r="V276">
        <v>7383.6293230070696</v>
      </c>
      <c r="W276">
        <v>7383.6293230070696</v>
      </c>
      <c r="X276">
        <v>3277.0184678978599</v>
      </c>
      <c r="Y276">
        <v>3277.0184678978599</v>
      </c>
      <c r="Z276">
        <v>3277.0184678978599</v>
      </c>
      <c r="AA276">
        <v>3277.0184678978599</v>
      </c>
      <c r="AB276">
        <v>3970.0180925303598</v>
      </c>
      <c r="AC276">
        <v>3970.0180925303598</v>
      </c>
      <c r="AD276">
        <v>3970.0180925303598</v>
      </c>
      <c r="AE276">
        <v>72089.600000000006</v>
      </c>
      <c r="AF276">
        <v>72089.600000000006</v>
      </c>
      <c r="AG276">
        <v>72089.600000000006</v>
      </c>
      <c r="AH276">
        <v>217361.06666666601</v>
      </c>
      <c r="AI276">
        <v>217361.06666666601</v>
      </c>
      <c r="AJ276">
        <v>217361.06666666601</v>
      </c>
      <c r="AK276">
        <v>56524.800000000003</v>
      </c>
      <c r="AL276">
        <v>56524.800000000003</v>
      </c>
    </row>
    <row r="277" spans="1:50" x14ac:dyDescent="0.2">
      <c r="A277" t="str">
        <v>{"InfraID":"Edge-Pi4","device":"mmcblk0p2","instance":"129.127.231.162:9100","job":"node","label":"Disk Write Rate (Bytes/Sec)"}</v>
      </c>
      <c r="B277">
        <v>6655.8336041598895</v>
      </c>
      <c r="C277">
        <v>6655.8336041598895</v>
      </c>
      <c r="D277">
        <v>6655.8336041598895</v>
      </c>
      <c r="E277">
        <v>3087.2961491023698</v>
      </c>
      <c r="F277">
        <v>3087.2961491023698</v>
      </c>
      <c r="G277">
        <v>3087.2961491023698</v>
      </c>
      <c r="H277">
        <v>6115.0201220303697</v>
      </c>
      <c r="I277">
        <v>6115.0201220303697</v>
      </c>
      <c r="J277">
        <v>6115.0201220303697</v>
      </c>
      <c r="K277">
        <v>3549.86666666666</v>
      </c>
      <c r="L277">
        <v>3549.86666666666</v>
      </c>
      <c r="M277">
        <v>3549.86666666666</v>
      </c>
      <c r="N277">
        <v>6553.6</v>
      </c>
      <c r="O277">
        <v>6553.6</v>
      </c>
      <c r="P277">
        <v>6553.6</v>
      </c>
      <c r="Q277">
        <v>4642.1333333333296</v>
      </c>
      <c r="R277">
        <v>4642.1333333333296</v>
      </c>
      <c r="S277">
        <v>4642.1333333333296</v>
      </c>
      <c r="T277">
        <v>7049.4286107669004</v>
      </c>
      <c r="U277">
        <v>7049.4286107669004</v>
      </c>
      <c r="V277">
        <v>7049.4286107669004</v>
      </c>
      <c r="W277">
        <v>3823.1882125474999</v>
      </c>
      <c r="X277">
        <v>3823.1882125474999</v>
      </c>
      <c r="Y277">
        <v>3823.1882125474999</v>
      </c>
      <c r="Z277">
        <v>2911.5347334410299</v>
      </c>
      <c r="AA277">
        <v>2911.5347334410299</v>
      </c>
      <c r="AB277">
        <v>2911.5347334410299</v>
      </c>
      <c r="AC277">
        <v>7372.8</v>
      </c>
      <c r="AD277">
        <v>7372.8</v>
      </c>
      <c r="AE277">
        <v>7372.8</v>
      </c>
      <c r="AF277">
        <v>93388.800000000003</v>
      </c>
      <c r="AG277">
        <v>93388.800000000003</v>
      </c>
      <c r="AH277">
        <v>93388.800000000003</v>
      </c>
      <c r="AI277">
        <v>230195.20000000001</v>
      </c>
      <c r="AJ277">
        <v>230195.20000000001</v>
      </c>
      <c r="AK277">
        <v>230195.20000000001</v>
      </c>
      <c r="AL277">
        <v>30037.333333333299</v>
      </c>
    </row>
    <row r="278" spans="1:50" x14ac:dyDescent="0.2">
      <c r="A278" t="str">
        <v>{"InfraID":"Edge-Pi4","device":"mmcblk0p2","instance":"129.127.231.168:9100","job":"node","label":"Disk Write Rate (Bytes/Sec)"}</v>
      </c>
      <c r="B278">
        <v>3994.2790274346598</v>
      </c>
      <c r="C278">
        <v>3994.2790274346598</v>
      </c>
      <c r="D278">
        <v>3994.2790274346598</v>
      </c>
      <c r="E278">
        <v>4642.1333333333296</v>
      </c>
      <c r="F278">
        <v>4642.1333333333296</v>
      </c>
      <c r="G278">
        <v>4642.1333333333296</v>
      </c>
      <c r="H278">
        <v>6746.0883886906404</v>
      </c>
      <c r="I278">
        <v>6746.0883886906404</v>
      </c>
      <c r="J278">
        <v>6746.0883886906404</v>
      </c>
      <c r="K278">
        <v>3823.1882125474999</v>
      </c>
      <c r="L278">
        <v>3823.1882125474999</v>
      </c>
      <c r="M278">
        <v>3823.1882125474999</v>
      </c>
      <c r="N278">
        <v>5044.0080368137897</v>
      </c>
      <c r="O278">
        <v>5044.0080368137897</v>
      </c>
      <c r="P278">
        <v>5044.0080368137897</v>
      </c>
      <c r="Q278">
        <v>3549.86666666666</v>
      </c>
      <c r="R278">
        <v>3549.86666666666</v>
      </c>
      <c r="S278">
        <v>3549.86666666666</v>
      </c>
      <c r="T278">
        <v>7372.8</v>
      </c>
      <c r="U278">
        <v>7372.8</v>
      </c>
      <c r="V278">
        <v>7372.8</v>
      </c>
      <c r="W278">
        <v>5357.9345955249501</v>
      </c>
      <c r="X278">
        <v>5357.9345955249501</v>
      </c>
      <c r="Y278">
        <v>5357.9345955249501</v>
      </c>
      <c r="Z278">
        <v>5558.3844911146998</v>
      </c>
      <c r="AA278">
        <v>5558.3844911146998</v>
      </c>
      <c r="AB278">
        <v>5558.3844911146998</v>
      </c>
      <c r="AC278">
        <v>9557.3333333333303</v>
      </c>
      <c r="AD278">
        <v>9557.3333333333303</v>
      </c>
      <c r="AE278">
        <v>9557.3333333333303</v>
      </c>
      <c r="AF278">
        <v>91750.399999999994</v>
      </c>
      <c r="AG278">
        <v>91750.399999999994</v>
      </c>
      <c r="AH278">
        <v>91750.399999999994</v>
      </c>
      <c r="AI278">
        <v>238660.26666666599</v>
      </c>
      <c r="AJ278">
        <v>238660.26666666599</v>
      </c>
      <c r="AK278">
        <v>238660.26666666599</v>
      </c>
      <c r="AL278">
        <v>7918.9333333333298</v>
      </c>
    </row>
    <row r="279" spans="1:50" x14ac:dyDescent="0.2">
      <c r="A279" t="str">
        <v>{"InfraID":"Edge-Pi4","device":"nvme0n1","instance":"129.127.231.53:9100","job":"node","label":"Disk Write Rate (Bytes/Sec)"}</v>
      </c>
      <c r="B279">
        <v>0</v>
      </c>
      <c r="C279">
        <v>0</v>
      </c>
      <c r="D279">
        <v>0</v>
      </c>
      <c r="E279">
        <v>0</v>
      </c>
      <c r="F279">
        <v>3003.7333333333299</v>
      </c>
      <c r="G279">
        <v>3003.7333333333299</v>
      </c>
      <c r="H279">
        <v>3003.7333333333299</v>
      </c>
      <c r="I279">
        <v>0</v>
      </c>
      <c r="J279">
        <v>0</v>
      </c>
      <c r="K279">
        <v>0</v>
      </c>
      <c r="L279">
        <v>15564.8</v>
      </c>
      <c r="M279">
        <v>15564.8</v>
      </c>
      <c r="N279">
        <v>15564.8</v>
      </c>
      <c r="O279">
        <v>2730.6666666666601</v>
      </c>
      <c r="P279">
        <v>2730.6666666666601</v>
      </c>
      <c r="Q279">
        <v>2730.6666666666601</v>
      </c>
      <c r="R279">
        <v>0</v>
      </c>
      <c r="S279">
        <v>0</v>
      </c>
      <c r="T279">
        <v>0</v>
      </c>
      <c r="U279">
        <v>13533.9712259929</v>
      </c>
      <c r="V279">
        <v>13533.9712259929</v>
      </c>
      <c r="W279">
        <v>13533.9712259929</v>
      </c>
      <c r="X279">
        <v>0</v>
      </c>
      <c r="Y279">
        <v>0</v>
      </c>
      <c r="Z279">
        <v>0</v>
      </c>
      <c r="AA279">
        <v>10167.976830781899</v>
      </c>
      <c r="AB279">
        <v>10167.976830781899</v>
      </c>
      <c r="AC279">
        <v>10167.976830781899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2730.6666666666601</v>
      </c>
      <c r="AK279">
        <v>2730.6666666666601</v>
      </c>
      <c r="AL279">
        <v>2730.6666666666601</v>
      </c>
    </row>
    <row r="280" spans="1:50" x14ac:dyDescent="0.2">
      <c r="A280" s="18" t="str">
        <v>{"InfraID":"Edge-Pi4","device":"mmcblk0","instance":"129.127.230.61:9100","job":"node","label":"Disk Read Rate (Bytes/Sec)"}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N280" s="8">
        <f>MEDIAN(B280:AL280)</f>
        <v>0</v>
      </c>
      <c r="AO280" s="8">
        <f>AVERAGE(B280:AL280)</f>
        <v>0</v>
      </c>
      <c r="AP280" s="8">
        <f>MIN(B280:AL280)</f>
        <v>0</v>
      </c>
      <c r="AQ280" s="8">
        <f>MAX(B280:AL280)</f>
        <v>0</v>
      </c>
      <c r="AR280" s="8">
        <f>STDEV(B280:AL280)</f>
        <v>0</v>
      </c>
      <c r="AT280" s="8">
        <f>MEDIAN(B280:AL283)</f>
        <v>0</v>
      </c>
      <c r="AU280" s="8">
        <f>AVERAGE(B280:AL283)</f>
        <v>0</v>
      </c>
      <c r="AV280" s="8">
        <f>MIN(B280:AL283)</f>
        <v>0</v>
      </c>
      <c r="AW280" s="8">
        <f>MAX(B280:AL283)</f>
        <v>0</v>
      </c>
      <c r="AX280">
        <f>STDEV(B280:AL283)</f>
        <v>0</v>
      </c>
    </row>
    <row r="281" spans="1:50" x14ac:dyDescent="0.2">
      <c r="A281" s="18" t="str">
        <v>{"InfraID":"Edge-Pi4","device":"mmcblk0","instance":"129.127.231.125:9100","job":"node","label":"Disk Read Rate (Bytes/Sec)"}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N281" s="8">
        <f t="shared" ref="AN281:AN283" si="50">MEDIAN(B281:AL281)</f>
        <v>0</v>
      </c>
      <c r="AO281" s="8">
        <f t="shared" ref="AO281:AO283" si="51">AVERAGE(B281:AL281)</f>
        <v>0</v>
      </c>
      <c r="AP281" s="8">
        <f t="shared" ref="AP281:AP283" si="52">MIN(B281:AL281)</f>
        <v>0</v>
      </c>
      <c r="AQ281" s="8">
        <f t="shared" ref="AQ281:AQ283" si="53">MAX(B281:AL281)</f>
        <v>0</v>
      </c>
      <c r="AR281" s="8">
        <f t="shared" ref="AR281:AR283" si="54">STDEV(B281:AL281)</f>
        <v>0</v>
      </c>
    </row>
    <row r="282" spans="1:50" x14ac:dyDescent="0.2">
      <c r="A282" s="18" t="str">
        <v>{"InfraID":"Edge-Pi4","device":"mmcblk0","instance":"129.127.231.162:9100","job":"node","label":"Disk Read Rate (Bytes/Sec)"}</v>
      </c>
      <c r="B282" s="18">
        <v>0</v>
      </c>
      <c r="C282" s="18">
        <v>0</v>
      </c>
      <c r="D282" s="18">
        <v>0</v>
      </c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N282" s="8">
        <f t="shared" si="50"/>
        <v>0</v>
      </c>
      <c r="AO282" s="8">
        <f t="shared" si="51"/>
        <v>0</v>
      </c>
      <c r="AP282" s="8">
        <f t="shared" si="52"/>
        <v>0</v>
      </c>
      <c r="AQ282" s="8">
        <f t="shared" si="53"/>
        <v>0</v>
      </c>
      <c r="AR282" s="8">
        <f t="shared" si="54"/>
        <v>0</v>
      </c>
    </row>
    <row r="283" spans="1:50" x14ac:dyDescent="0.2">
      <c r="A283" s="18" t="str">
        <v>{"InfraID":"Edge-Pi4","device":"mmcblk0","instance":"129.127.231.168:9100","job":"node","label":"Disk Read Rate (Bytes/Sec)"}</v>
      </c>
      <c r="B283" s="18">
        <v>0</v>
      </c>
      <c r="C283" s="18">
        <v>0</v>
      </c>
      <c r="D283" s="18">
        <v>0</v>
      </c>
      <c r="E283" s="18">
        <v>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N283" s="8">
        <f t="shared" si="50"/>
        <v>0</v>
      </c>
      <c r="AO283" s="8">
        <f t="shared" si="51"/>
        <v>0</v>
      </c>
      <c r="AP283" s="8">
        <f t="shared" si="52"/>
        <v>0</v>
      </c>
      <c r="AQ283" s="8">
        <f t="shared" si="53"/>
        <v>0</v>
      </c>
      <c r="AR283" s="8">
        <f t="shared" si="54"/>
        <v>0</v>
      </c>
    </row>
    <row r="284" spans="1:50" x14ac:dyDescent="0.2">
      <c r="A284" t="str">
        <v>{"InfraID":"Edge-Pi4","device":"mmcblk0p1","instance":"129.127.230.61:9100","job":"node","label":"Disk Read Rate (Bytes/Sec)"}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50" x14ac:dyDescent="0.2">
      <c r="A285" t="str">
        <v>{"InfraID":"Edge-Pi4","device":"mmcblk0p1","instance":"129.127.231.125:9100","job":"node","label":"Disk Read Rate (Bytes/Sec)"}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50" x14ac:dyDescent="0.2">
      <c r="A286" t="str">
        <v>{"InfraID":"Edge-Pi4","device":"mmcblk0p1","instance":"129.127.231.162:9100","job":"node","label":"Disk Read Rate (Bytes/Sec)"}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50" x14ac:dyDescent="0.2">
      <c r="A287" t="str">
        <v>{"InfraID":"Edge-Pi4","device":"mmcblk0p1","instance":"129.127.231.168:9100","job":"node","label":"Disk Read Rate (Bytes/Sec)"}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50" x14ac:dyDescent="0.2">
      <c r="A288" t="str">
        <v>{"InfraID":"Edge-Pi4","device":"mmcblk0p2","instance":"129.127.230.61:9100","job":"node","label":"Disk Read Rate (Bytes/Sec)"}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50" x14ac:dyDescent="0.2">
      <c r="A289" t="str">
        <v>{"InfraID":"Edge-Pi4","device":"mmcblk0p2","instance":"129.127.231.125:9100","job":"node","label":"Disk Read Rate (Bytes/Sec)"}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50" x14ac:dyDescent="0.2">
      <c r="A290" t="str">
        <v>{"InfraID":"Edge-Pi4","device":"mmcblk0p2","instance":"129.127.231.162:9100","job":"node","label":"Disk Read Rate (Bytes/Sec)"}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50" x14ac:dyDescent="0.2">
      <c r="A291" t="str">
        <v>{"InfraID":"Edge-Pi4","device":"mmcblk0p2","instance":"129.127.231.168:9100","job":"node","label":"Disk Read Rate (Bytes/Sec)"}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50" x14ac:dyDescent="0.2">
      <c r="A292" t="str">
        <v>{"InfraID":"Edge-Pi4","device":"nvme0n1","instance":"129.127.231.53:9100","job":"node","label":"Disk Read Rate (Bytes/Sec)"}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50" x14ac:dyDescent="0.2">
      <c r="A293" s="18" t="str">
        <v>{"InfraID":"Edge-Pi4","instance":"129.127.230.61:9100","job":"node","label":"Free Memory Percentage"}</v>
      </c>
      <c r="B293" s="18">
        <v>29.9083931918905</v>
      </c>
      <c r="C293" s="18">
        <v>29.9110463911897</v>
      </c>
      <c r="D293" s="18">
        <v>29.9110463911897</v>
      </c>
      <c r="E293" s="18">
        <v>29.9110463911897</v>
      </c>
      <c r="F293" s="18">
        <v>30.088708698105702</v>
      </c>
      <c r="G293" s="18">
        <v>30.088708698105702</v>
      </c>
      <c r="H293" s="18">
        <v>30.088708698105702</v>
      </c>
      <c r="I293" s="18">
        <v>31.0734538225968</v>
      </c>
      <c r="J293" s="18">
        <v>31.0734538225968</v>
      </c>
      <c r="K293" s="18">
        <v>31.0734538225968</v>
      </c>
      <c r="L293" s="18">
        <v>31.3185686193873</v>
      </c>
      <c r="M293" s="18">
        <v>31.3185686193873</v>
      </c>
      <c r="N293" s="18">
        <v>31.3185686193873</v>
      </c>
      <c r="O293" s="18">
        <v>31.320813634178901</v>
      </c>
      <c r="P293" s="18">
        <v>31.320813634178901</v>
      </c>
      <c r="Q293" s="18">
        <v>31.320813634178901</v>
      </c>
      <c r="R293" s="18">
        <v>31.327242540173</v>
      </c>
      <c r="S293" s="18">
        <v>31.327242540173</v>
      </c>
      <c r="T293" s="18">
        <v>31.327242540173</v>
      </c>
      <c r="U293" s="18">
        <v>31.3286711859494</v>
      </c>
      <c r="V293" s="18">
        <v>31.3286711859494</v>
      </c>
      <c r="W293" s="18">
        <v>31.3286711859494</v>
      </c>
      <c r="X293" s="18">
        <v>31.327242540173</v>
      </c>
      <c r="Y293" s="18">
        <v>31.327242540173</v>
      </c>
      <c r="Z293" s="18">
        <v>31.327242540173</v>
      </c>
      <c r="AA293" s="18">
        <v>31.3274466324267</v>
      </c>
      <c r="AB293" s="18">
        <v>31.3274466324267</v>
      </c>
      <c r="AC293" s="18">
        <v>31.3274466324267</v>
      </c>
      <c r="AD293" s="18">
        <v>31.095189647624501</v>
      </c>
      <c r="AE293" s="18">
        <v>31.095189647624501</v>
      </c>
      <c r="AF293" s="18">
        <v>31.095189647624501</v>
      </c>
      <c r="AG293" s="18">
        <v>32.235759207877102</v>
      </c>
      <c r="AH293" s="18">
        <v>32.235759207877102</v>
      </c>
      <c r="AI293" s="18">
        <v>32.235759207877102</v>
      </c>
      <c r="AJ293" s="18">
        <v>33.931459698412802</v>
      </c>
      <c r="AK293" s="18">
        <v>33.931459698412802</v>
      </c>
      <c r="AL293" s="18">
        <v>33.931459698412802</v>
      </c>
      <c r="AN293" s="8">
        <f>MEDIAN(B293:AL293)</f>
        <v>31.320813634178901</v>
      </c>
      <c r="AO293" s="8">
        <f>AVERAGE(B293:AL293)</f>
        <v>31.317978406653367</v>
      </c>
      <c r="AP293" s="8">
        <f>MIN(B293:AL293)</f>
        <v>29.9083931918905</v>
      </c>
      <c r="AQ293" s="8">
        <f>MAX(B293:AL293)</f>
        <v>33.931459698412802</v>
      </c>
      <c r="AR293" s="8">
        <f>STDEV(B293:AL293)</f>
        <v>0.99730006578507358</v>
      </c>
      <c r="AT293" s="8">
        <f>MEDIAN(B293:AL296)</f>
        <v>34.3696457672797</v>
      </c>
      <c r="AU293" s="8">
        <f>AVERAGE(B293:AL296)</f>
        <v>34.595959254691451</v>
      </c>
      <c r="AV293" s="8">
        <f>MIN(B293:AL296)</f>
        <v>29.9083931918905</v>
      </c>
      <c r="AW293" s="8">
        <f>MAX(B293:AL296)</f>
        <v>38.720076248866</v>
      </c>
      <c r="AX293">
        <f>STDEV(B293:AL296)</f>
        <v>2.4544371987653824</v>
      </c>
    </row>
    <row r="294" spans="1:50" x14ac:dyDescent="0.2">
      <c r="A294" s="18" t="str">
        <v>{"InfraID":"Edge-Pi4","instance":"129.127.231.125:9100","job":"node","label":"Free Memory Percentage"}</v>
      </c>
      <c r="B294" s="18">
        <v>34.123612555347201</v>
      </c>
      <c r="C294" s="18">
        <v>34.123612555347201</v>
      </c>
      <c r="D294" s="18">
        <v>34.121979817316998</v>
      </c>
      <c r="E294" s="18">
        <v>34.121979817316998</v>
      </c>
      <c r="F294" s="18">
        <v>34.121979817316998</v>
      </c>
      <c r="G294" s="18">
        <v>34.121979817316998</v>
      </c>
      <c r="H294" s="18">
        <v>34.121979817316998</v>
      </c>
      <c r="I294" s="18">
        <v>34.121979817316998</v>
      </c>
      <c r="J294" s="18">
        <v>34.120755263794301</v>
      </c>
      <c r="K294" s="18">
        <v>34.120755263794301</v>
      </c>
      <c r="L294" s="18">
        <v>34.120755263794301</v>
      </c>
      <c r="M294" s="18">
        <v>34.1675944360369</v>
      </c>
      <c r="N294" s="18">
        <v>34.1675944360369</v>
      </c>
      <c r="O294" s="18">
        <v>34.1675944360369</v>
      </c>
      <c r="P294" s="18">
        <v>34.165349421245303</v>
      </c>
      <c r="Q294" s="18">
        <v>34.165349421245303</v>
      </c>
      <c r="R294" s="18">
        <v>34.161063483915903</v>
      </c>
      <c r="S294" s="18">
        <v>34.161063483915903</v>
      </c>
      <c r="T294" s="18">
        <v>34.161063483915903</v>
      </c>
      <c r="U294" s="18">
        <v>34.164124867722698</v>
      </c>
      <c r="V294" s="18">
        <v>34.164124867722698</v>
      </c>
      <c r="W294" s="18">
        <v>34.164124867722698</v>
      </c>
      <c r="X294" s="18">
        <v>34.164124867722698</v>
      </c>
      <c r="Y294" s="18">
        <v>34.164124867722698</v>
      </c>
      <c r="Z294" s="18">
        <v>34.164124867722698</v>
      </c>
      <c r="AA294" s="18">
        <v>34.164124867722698</v>
      </c>
      <c r="AB294" s="18">
        <v>34.168002620544499</v>
      </c>
      <c r="AC294" s="18">
        <v>34.168002620544499</v>
      </c>
      <c r="AD294" s="18">
        <v>34.168002620544499</v>
      </c>
      <c r="AE294" s="18">
        <v>38.562823167328098</v>
      </c>
      <c r="AF294" s="18">
        <v>38.562823167328098</v>
      </c>
      <c r="AG294" s="18">
        <v>38.562823167328098</v>
      </c>
      <c r="AH294" s="18">
        <v>38.5131267035325</v>
      </c>
      <c r="AI294" s="18">
        <v>38.5131267035325</v>
      </c>
      <c r="AJ294" s="18">
        <v>38.5131267035325</v>
      </c>
      <c r="AK294" s="18">
        <v>38.5095550890913</v>
      </c>
      <c r="AL294" s="18">
        <v>38.5095550890913</v>
      </c>
      <c r="AN294" s="8">
        <f t="shared" ref="AN294:AN296" si="55">MEDIAN(B294:AL294)</f>
        <v>34.164124867722698</v>
      </c>
      <c r="AO294" s="8">
        <f t="shared" ref="AO294:AO296" si="56">AVERAGE(B294:AL294)</f>
        <v>35.096159030669845</v>
      </c>
      <c r="AP294" s="8">
        <f t="shared" ref="AP294:AP296" si="57">MIN(B294:AL294)</f>
        <v>34.120755263794301</v>
      </c>
      <c r="AQ294" s="8">
        <f t="shared" ref="AQ294:AQ296" si="58">MAX(B294:AL294)</f>
        <v>38.562823167328098</v>
      </c>
      <c r="AR294" s="8">
        <f t="shared" ref="AR294:AR296" si="59">STDEV(B294:AL294)</f>
        <v>1.8290166556164282</v>
      </c>
    </row>
    <row r="295" spans="1:50" x14ac:dyDescent="0.2">
      <c r="A295" s="18" t="str">
        <v>{"InfraID":"Edge-Pi4","instance":"129.127.231.162:9100","job":"node","label":"Free Memory Percentage"}</v>
      </c>
      <c r="B295" s="18">
        <v>34.372298966578803</v>
      </c>
      <c r="C295" s="18">
        <v>34.372298966578803</v>
      </c>
      <c r="D295" s="18">
        <v>34.372298966578803</v>
      </c>
      <c r="E295" s="18">
        <v>34.372503058832599</v>
      </c>
      <c r="F295" s="18">
        <v>34.372503058832599</v>
      </c>
      <c r="G295" s="18">
        <v>34.372503058832599</v>
      </c>
      <c r="H295" s="18">
        <v>34.370870320802403</v>
      </c>
      <c r="I295" s="18">
        <v>34.370870320802403</v>
      </c>
      <c r="J295" s="18">
        <v>34.370870320802403</v>
      </c>
      <c r="K295" s="18">
        <v>34.372707151086402</v>
      </c>
      <c r="L295" s="18">
        <v>34.372707151086402</v>
      </c>
      <c r="M295" s="18">
        <v>34.372707151086402</v>
      </c>
      <c r="N295" s="18">
        <v>34.369849859533502</v>
      </c>
      <c r="O295" s="18">
        <v>34.369849859533502</v>
      </c>
      <c r="P295" s="18">
        <v>34.369849859533502</v>
      </c>
      <c r="Q295" s="18">
        <v>34.3696457672797</v>
      </c>
      <c r="R295" s="18">
        <v>34.3696457672797</v>
      </c>
      <c r="S295" s="18">
        <v>34.3696457672797</v>
      </c>
      <c r="T295" s="18">
        <v>34.369033490518298</v>
      </c>
      <c r="U295" s="18">
        <v>34.369033490518298</v>
      </c>
      <c r="V295" s="18">
        <v>34.369033490518298</v>
      </c>
      <c r="W295" s="18">
        <v>34.368829398264602</v>
      </c>
      <c r="X295" s="18">
        <v>34.368829398264602</v>
      </c>
      <c r="Y295" s="18">
        <v>34.368829398264602</v>
      </c>
      <c r="Z295" s="18">
        <v>34.369849859533502</v>
      </c>
      <c r="AA295" s="18">
        <v>34.369849859533502</v>
      </c>
      <c r="AB295" s="18">
        <v>34.369849859533502</v>
      </c>
      <c r="AC295" s="18">
        <v>34.369849859533502</v>
      </c>
      <c r="AD295" s="18">
        <v>34.369849859533502</v>
      </c>
      <c r="AE295" s="18">
        <v>34.369849859533502</v>
      </c>
      <c r="AF295" s="18">
        <v>38.713749388998799</v>
      </c>
      <c r="AG295" s="18">
        <v>38.713749388998799</v>
      </c>
      <c r="AH295" s="18">
        <v>38.713749388998799</v>
      </c>
      <c r="AI295" s="18">
        <v>38.720076248866</v>
      </c>
      <c r="AJ295" s="18">
        <v>38.720076248866</v>
      </c>
      <c r="AK295" s="18">
        <v>38.720076248866</v>
      </c>
      <c r="AL295" s="18">
        <v>38.704565237578599</v>
      </c>
      <c r="AN295" s="8">
        <f t="shared" si="55"/>
        <v>34.370870320802403</v>
      </c>
      <c r="AO295" s="8">
        <f t="shared" si="56"/>
        <v>35.192496090461162</v>
      </c>
      <c r="AP295" s="8">
        <f t="shared" si="57"/>
        <v>34.368829398264602</v>
      </c>
      <c r="AQ295" s="8">
        <f t="shared" si="58"/>
        <v>38.720076248866</v>
      </c>
      <c r="AR295" s="8">
        <f t="shared" si="59"/>
        <v>1.7250764498450877</v>
      </c>
    </row>
    <row r="296" spans="1:50" x14ac:dyDescent="0.2">
      <c r="A296" s="18" t="str">
        <v>{"InfraID":"Edge-Pi4","instance":"129.127.231.168:9100","job":"node","label":"Free Memory Percentage"}</v>
      </c>
      <c r="B296" s="18">
        <v>36.371076453978702</v>
      </c>
      <c r="C296" s="18">
        <v>36.371076453978702</v>
      </c>
      <c r="D296" s="18">
        <v>36.371076453978702</v>
      </c>
      <c r="E296" s="18">
        <v>36.370872361724899</v>
      </c>
      <c r="F296" s="18">
        <v>36.370872361724899</v>
      </c>
      <c r="G296" s="18">
        <v>36.370872361724899</v>
      </c>
      <c r="H296" s="18">
        <v>36.3694437159484</v>
      </c>
      <c r="I296" s="18">
        <v>36.3694437159484</v>
      </c>
      <c r="J296" s="18">
        <v>36.3694437159484</v>
      </c>
      <c r="K296" s="18">
        <v>36.3733214687703</v>
      </c>
      <c r="L296" s="18">
        <v>36.3733214687703</v>
      </c>
      <c r="M296" s="18">
        <v>36.3733214687703</v>
      </c>
      <c r="N296" s="18">
        <v>36.374954206800503</v>
      </c>
      <c r="O296" s="18">
        <v>36.374954206800503</v>
      </c>
      <c r="P296" s="18">
        <v>36.374954206800503</v>
      </c>
      <c r="Q296" s="18">
        <v>36.373933745531602</v>
      </c>
      <c r="R296" s="18">
        <v>36.373933745531602</v>
      </c>
      <c r="S296" s="18">
        <v>36.373933745531602</v>
      </c>
      <c r="T296" s="18">
        <v>36.3747501145467</v>
      </c>
      <c r="U296" s="18">
        <v>36.3747501145467</v>
      </c>
      <c r="V296" s="18">
        <v>36.3747501145467</v>
      </c>
      <c r="W296" s="18">
        <v>36.3793421902568</v>
      </c>
      <c r="X296" s="18">
        <v>36.3793421902568</v>
      </c>
      <c r="Y296" s="18">
        <v>36.3793421902568</v>
      </c>
      <c r="Z296" s="18">
        <v>36.374341930039201</v>
      </c>
      <c r="AA296" s="18">
        <v>36.374341930039201</v>
      </c>
      <c r="AB296" s="18">
        <v>36.374341930039201</v>
      </c>
      <c r="AC296" s="18">
        <v>36.375362391308101</v>
      </c>
      <c r="AD296" s="18">
        <v>36.375362391308101</v>
      </c>
      <c r="AE296" s="18">
        <v>36.375362391308101</v>
      </c>
      <c r="AF296" s="18">
        <v>38.608539832174898</v>
      </c>
      <c r="AG296" s="18">
        <v>38.608539832174898</v>
      </c>
      <c r="AH296" s="18">
        <v>38.608539832174898</v>
      </c>
      <c r="AI296" s="18">
        <v>38.586599914893497</v>
      </c>
      <c r="AJ296" s="18">
        <v>38.586599914893497</v>
      </c>
      <c r="AK296" s="18">
        <v>38.586599914893497</v>
      </c>
      <c r="AL296" s="18">
        <v>37.958914188391397</v>
      </c>
      <c r="AN296" s="8">
        <f t="shared" si="55"/>
        <v>36.3747501145467</v>
      </c>
      <c r="AO296" s="8">
        <f t="shared" si="56"/>
        <v>36.777203490981421</v>
      </c>
      <c r="AP296" s="8">
        <f t="shared" si="57"/>
        <v>36.3694437159484</v>
      </c>
      <c r="AQ296" s="8">
        <f t="shared" si="58"/>
        <v>38.608539832174898</v>
      </c>
      <c r="AR296" s="8">
        <f t="shared" si="59"/>
        <v>0.85250064346974463</v>
      </c>
    </row>
    <row r="297" spans="1:50" x14ac:dyDescent="0.2">
      <c r="A297" t="str">
        <v>{"InfraID":"Edge-Pi4","instance":"129.127.231.53:9100","job":"node","label":"Free Memory Percentage"}</v>
      </c>
      <c r="B297">
        <v>73.293679104863799</v>
      </c>
      <c r="C297">
        <v>73.293679104863799</v>
      </c>
      <c r="D297">
        <v>73.293679104863799</v>
      </c>
      <c r="E297">
        <v>73.293679104863799</v>
      </c>
      <c r="F297">
        <v>73.288896660701198</v>
      </c>
      <c r="G297">
        <v>73.288896660701198</v>
      </c>
      <c r="H297">
        <v>73.288896660701198</v>
      </c>
      <c r="I297">
        <v>73.287351563356395</v>
      </c>
      <c r="J297">
        <v>73.287351563356395</v>
      </c>
      <c r="K297">
        <v>73.287351563356395</v>
      </c>
      <c r="L297">
        <v>73.287253461937695</v>
      </c>
      <c r="M297">
        <v>73.287253461937695</v>
      </c>
      <c r="N297">
        <v>73.287253461937695</v>
      </c>
      <c r="O297">
        <v>73.287253461937695</v>
      </c>
      <c r="P297">
        <v>73.287253461937695</v>
      </c>
      <c r="Q297">
        <v>73.287253461937695</v>
      </c>
      <c r="R297">
        <v>73.287253461937695</v>
      </c>
      <c r="S297">
        <v>73.287253461937695</v>
      </c>
      <c r="T297">
        <v>73.287253461937695</v>
      </c>
      <c r="U297">
        <v>73.284163267248104</v>
      </c>
      <c r="V297">
        <v>73.284163267248104</v>
      </c>
      <c r="W297">
        <v>73.284163267248104</v>
      </c>
      <c r="X297">
        <v>73.282618169903301</v>
      </c>
      <c r="Y297">
        <v>73.282618169903301</v>
      </c>
      <c r="Z297">
        <v>73.282618169903301</v>
      </c>
      <c r="AA297">
        <v>73.282618169903301</v>
      </c>
      <c r="AB297">
        <v>73.282618169903301</v>
      </c>
      <c r="AC297">
        <v>73.282618169903301</v>
      </c>
      <c r="AD297">
        <v>73.282618169903301</v>
      </c>
      <c r="AE297">
        <v>73.282618169903301</v>
      </c>
      <c r="AF297">
        <v>73.282618169903301</v>
      </c>
      <c r="AG297">
        <v>73.282569119193894</v>
      </c>
      <c r="AH297">
        <v>73.282569119193894</v>
      </c>
      <c r="AI297">
        <v>73.282569119193894</v>
      </c>
      <c r="AJ297">
        <v>73.282569119193894</v>
      </c>
      <c r="AK297">
        <v>73.282569119193894</v>
      </c>
      <c r="AL297">
        <v>73.282569119193894</v>
      </c>
    </row>
    <row r="298" spans="1:50" x14ac:dyDescent="0.2">
      <c r="A298" t="str">
        <v>{"InfraID":"Edge-Pi4","device":"docker0","instance":"129.127.230.61:9100","job":"node","label":"Network Receive Rate (Bytes/Sec)"}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50" x14ac:dyDescent="0.2">
      <c r="A299" t="str">
        <v>{"InfraID":"Edge-Pi4","device":"docker0","instance":"129.127.231.125:9100","job":"node","label":"Network Receive Rate (Bytes/Sec)"}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50" x14ac:dyDescent="0.2">
      <c r="A300" t="str">
        <v>{"InfraID":"Edge-Pi4","device":"docker0","instance":"129.127.231.162:9100","job":"node","label":"Network Receive Rate (Bytes/Sec)"}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50" x14ac:dyDescent="0.2">
      <c r="A301" t="str">
        <v>{"InfraID":"Edge-Pi4","device":"docker0","instance":"129.127.231.168:9100","job":"node","label":"Network Receive Rate (Bytes/Sec)"}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50" x14ac:dyDescent="0.2">
      <c r="A302" t="str">
        <v>{"InfraID":"Edge-Pi4","device":"docker0","instance":"129.127.231.53:9100","job":"node","label":"Network Receive Rate (Bytes/Sec)"}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50" x14ac:dyDescent="0.2">
      <c r="A303" t="str">
        <v>{"InfraID":"Edge-Pi4","device":"eno1","instance":"129.127.231.53:9100","job":"node","label":"Network Receive Rate (Bytes/Sec)"}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50" x14ac:dyDescent="0.2">
      <c r="A304" t="str">
        <v>{"InfraID":"Edge-Pi4","device":"enp5s0","instance":"129.127.231.53:9100","job":"node","label":"Network Receive Rate (Bytes/Sec)"}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50" x14ac:dyDescent="0.2">
      <c r="A305" t="str">
        <v>{"InfraID":"Edge-Pi4","device":"eth0","instance":"129.127.230.61:9100","job":"node","label":"Network Receive Rate (Bytes/Sec)"}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50" x14ac:dyDescent="0.2">
      <c r="A306" t="str">
        <v>{"InfraID":"Edge-Pi4","device":"eth0","instance":"129.127.231.125:9100","job":"node","label":"Network Receive Rate (Bytes/Sec)"}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50" x14ac:dyDescent="0.2">
      <c r="A307" t="str">
        <v>{"InfraID":"Edge-Pi4","device":"eth0","instance":"129.127.231.162:9100","job":"node","label":"Network Receive Rate (Bytes/Sec)"}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50" x14ac:dyDescent="0.2">
      <c r="A308" t="str">
        <v>{"InfraID":"Edge-Pi4","device":"eth0","instance":"129.127.231.168:9100","job":"node","label":"Network Receive Rate (Bytes/Sec)"}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50" x14ac:dyDescent="0.2">
      <c r="A309" t="str">
        <v>{"InfraID":"Edge-Pi4","device":"lo","instance":"129.127.230.61:9100","job":"node","label":"Network Receive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50" x14ac:dyDescent="0.2">
      <c r="A310" t="str">
        <v>{"InfraID":"Edge-Pi4","device":"lo","instance":"129.127.231.125:9100","job":"node","label":"Network Receive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50" x14ac:dyDescent="0.2">
      <c r="A311" t="str">
        <v>{"InfraID":"Edge-Pi4","device":"lo","instance":"129.127.231.162:9100","job":"node","label":"Network Receive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50" x14ac:dyDescent="0.2">
      <c r="A312" t="str">
        <v>{"InfraID":"Edge-Pi4","device":"lo","instance":"129.127.231.168:9100","job":"node","label":"Network Receive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50" x14ac:dyDescent="0.2">
      <c r="A313" t="str">
        <v>{"InfraID":"Edge-Pi4","device":"lo","instance":"129.127.231.53:9100","job":"node","label":"Network Receive Rate (Bytes/Sec)"}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26.2958628760239</v>
      </c>
      <c r="V313">
        <v>26.2958628760239</v>
      </c>
      <c r="W313">
        <v>26.2958628760239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50" x14ac:dyDescent="0.2">
      <c r="A314" s="18" t="str">
        <v>{"InfraID":"Edge-Pi4","device":"wlan0","instance":"129.127.230.61:9100","job":"node","label":"Network Receive Rate (Bytes/Sec)"}</v>
      </c>
      <c r="B314" s="18">
        <v>11745.9863503412</v>
      </c>
      <c r="C314" s="18">
        <v>6117.1333333333296</v>
      </c>
      <c r="D314" s="18">
        <v>6117.1333333333296</v>
      </c>
      <c r="E314" s="18">
        <v>6117.1333333333296</v>
      </c>
      <c r="F314" s="18">
        <v>9365.2666666666591</v>
      </c>
      <c r="G314" s="18">
        <v>9365.2666666666591</v>
      </c>
      <c r="H314" s="18">
        <v>9365.2666666666591</v>
      </c>
      <c r="I314" s="18">
        <v>8626.4241592312901</v>
      </c>
      <c r="J314" s="18">
        <v>8626.4241592312901</v>
      </c>
      <c r="K314" s="18">
        <v>8626.4241592312901</v>
      </c>
      <c r="L314" s="18">
        <v>6354.9333333333298</v>
      </c>
      <c r="M314" s="18">
        <v>6354.9333333333298</v>
      </c>
      <c r="N314" s="18">
        <v>6354.9333333333298</v>
      </c>
      <c r="O314" s="18">
        <v>8635.5152300712907</v>
      </c>
      <c r="P314" s="18">
        <v>8635.5152300712907</v>
      </c>
      <c r="Q314" s="18">
        <v>8635.5152300712907</v>
      </c>
      <c r="R314" s="18">
        <v>11716.4</v>
      </c>
      <c r="S314" s="18">
        <v>11716.4</v>
      </c>
      <c r="T314" s="18">
        <v>11716.4</v>
      </c>
      <c r="U314" s="18">
        <v>6861.64647577092</v>
      </c>
      <c r="V314" s="18">
        <v>6861.64647577092</v>
      </c>
      <c r="W314" s="18">
        <v>6861.64647577092</v>
      </c>
      <c r="X314" s="18">
        <v>9652.5336091003101</v>
      </c>
      <c r="Y314" s="18">
        <v>9652.5336091003101</v>
      </c>
      <c r="Z314" s="18">
        <v>9652.5336091003101</v>
      </c>
      <c r="AA314" s="18">
        <v>12419.5333333333</v>
      </c>
      <c r="AB314" s="18">
        <v>12419.5333333333</v>
      </c>
      <c r="AC314" s="18">
        <v>12419.5333333333</v>
      </c>
      <c r="AD314" s="18">
        <v>26904.266666666601</v>
      </c>
      <c r="AE314" s="18">
        <v>26904.266666666601</v>
      </c>
      <c r="AF314" s="18">
        <v>26904.266666666601</v>
      </c>
      <c r="AG314" s="18">
        <v>61042.933333333298</v>
      </c>
      <c r="AH314" s="18">
        <v>61042.933333333298</v>
      </c>
      <c r="AI314" s="18">
        <v>61042.933333333298</v>
      </c>
      <c r="AJ314" s="18">
        <v>60128.533333333296</v>
      </c>
      <c r="AK314" s="18">
        <v>60128.533333333296</v>
      </c>
      <c r="AL314" s="18">
        <v>60128.533333333296</v>
      </c>
      <c r="AN314" s="8">
        <f>MEDIAN(B314:AL314)</f>
        <v>9652.5336091003101</v>
      </c>
      <c r="AO314" s="8">
        <f>AVERAGE(B314:AL314)</f>
        <v>18789.766074942218</v>
      </c>
      <c r="AP314" s="8">
        <f>MIN(B314:AL314)</f>
        <v>6117.1333333333296</v>
      </c>
      <c r="AQ314" s="8">
        <f>MAX(B314:AL314)</f>
        <v>61042.933333333298</v>
      </c>
      <c r="AR314" s="8">
        <f>STDEV(B314:AL314)</f>
        <v>19372.301641159072</v>
      </c>
      <c r="AT314" s="8">
        <f>MEDIAN(B314:AL317)</f>
        <v>9183.893430263859</v>
      </c>
      <c r="AU314" s="8">
        <f>AVERAGE(B314:AL317)</f>
        <v>17288.655188597375</v>
      </c>
      <c r="AV314" s="8">
        <f>MIN(B314:AL317)</f>
        <v>5001.8001200079998</v>
      </c>
      <c r="AW314" s="8">
        <f>MAX(B314:AL317)</f>
        <v>64561.266666666597</v>
      </c>
      <c r="AX314">
        <f>STDEV(B314:AL317)</f>
        <v>18061.791331925306</v>
      </c>
    </row>
    <row r="315" spans="1:50" x14ac:dyDescent="0.2">
      <c r="A315" s="18" t="str">
        <v>{"InfraID":"Edge-Pi4","device":"wlan0","instance":"129.127.231.125:9100","job":"node","label":"Network Receive Rate (Bytes/Sec)"}</v>
      </c>
      <c r="B315" s="18">
        <v>7508</v>
      </c>
      <c r="C315" s="18">
        <v>7508</v>
      </c>
      <c r="D315" s="18">
        <v>7063.8</v>
      </c>
      <c r="E315" s="18">
        <v>7063.8</v>
      </c>
      <c r="F315" s="18">
        <v>7063.8</v>
      </c>
      <c r="G315" s="18">
        <v>7281.6</v>
      </c>
      <c r="H315" s="18">
        <v>7281.6</v>
      </c>
      <c r="I315" s="18">
        <v>7281.6</v>
      </c>
      <c r="J315" s="18">
        <v>8651.4666666666599</v>
      </c>
      <c r="K315" s="18">
        <v>8651.4666666666599</v>
      </c>
      <c r="L315" s="18">
        <v>8651.4666666666599</v>
      </c>
      <c r="M315" s="18">
        <v>11248.0666666666</v>
      </c>
      <c r="N315" s="18">
        <v>11248.0666666666</v>
      </c>
      <c r="O315" s="18">
        <v>11248.0666666666</v>
      </c>
      <c r="P315" s="18">
        <v>7595.8</v>
      </c>
      <c r="Q315" s="18">
        <v>7595.8</v>
      </c>
      <c r="R315" s="18">
        <v>11383.309273389699</v>
      </c>
      <c r="S315" s="18">
        <v>11383.309273389699</v>
      </c>
      <c r="T315" s="18">
        <v>11383.309273389699</v>
      </c>
      <c r="U315" s="18">
        <v>16260.782480972</v>
      </c>
      <c r="V315" s="18">
        <v>16260.782480972</v>
      </c>
      <c r="W315" s="18">
        <v>16260.782480972</v>
      </c>
      <c r="X315" s="18">
        <v>5001.8001200079998</v>
      </c>
      <c r="Y315" s="18">
        <v>5001.8001200079998</v>
      </c>
      <c r="Z315" s="18">
        <v>5001.8001200079998</v>
      </c>
      <c r="AA315" s="18">
        <v>5001.8001200079998</v>
      </c>
      <c r="AB315" s="18">
        <v>6670.3282501938402</v>
      </c>
      <c r="AC315" s="18">
        <v>6670.3282501938402</v>
      </c>
      <c r="AD315" s="18">
        <v>6670.3282501938402</v>
      </c>
      <c r="AE315" s="18">
        <v>26806.866666666599</v>
      </c>
      <c r="AF315" s="18">
        <v>26806.866666666599</v>
      </c>
      <c r="AG315" s="18">
        <v>26806.866666666599</v>
      </c>
      <c r="AH315" s="18">
        <v>53707.6</v>
      </c>
      <c r="AI315" s="18">
        <v>53707.6</v>
      </c>
      <c r="AJ315" s="18">
        <v>53707.6</v>
      </c>
      <c r="AK315" s="18">
        <v>46101.0666666666</v>
      </c>
      <c r="AL315" s="18">
        <v>46101.0666666666</v>
      </c>
      <c r="AN315" s="8">
        <f t="shared" ref="AN315:AN317" si="60">MEDIAN(B315:AL315)</f>
        <v>8651.4666666666599</v>
      </c>
      <c r="AO315" s="8">
        <f t="shared" ref="AO315:AO317" si="61">AVERAGE(B315:AL315)</f>
        <v>15936.172806135983</v>
      </c>
      <c r="AP315" s="8">
        <f t="shared" ref="AP315:AP317" si="62">MIN(B315:AL315)</f>
        <v>5001.8001200079998</v>
      </c>
      <c r="AQ315" s="8">
        <f t="shared" ref="AQ315:AQ317" si="63">MAX(B315:AL315)</f>
        <v>53707.6</v>
      </c>
      <c r="AR315" s="8">
        <f t="shared" ref="AR315:AR317" si="64">STDEV(B315:AL315)</f>
        <v>15110.6113988631</v>
      </c>
    </row>
    <row r="316" spans="1:50" x14ac:dyDescent="0.2">
      <c r="A316" s="18" t="str">
        <v>{"InfraID":"Edge-Pi4","device":"wlan0","instance":"129.127.231.162:9100","job":"node","label":"Network Receive Rate (Bytes/Sec)"}</v>
      </c>
      <c r="B316" s="18">
        <v>7405.4598635034099</v>
      </c>
      <c r="C316" s="18">
        <v>7405.4598635034099</v>
      </c>
      <c r="D316" s="18">
        <v>7405.4598635034099</v>
      </c>
      <c r="E316" s="18">
        <v>13453.268466493</v>
      </c>
      <c r="F316" s="18">
        <v>13453.268466493</v>
      </c>
      <c r="G316" s="18">
        <v>13453.268466493</v>
      </c>
      <c r="H316" s="18">
        <v>6907.1790211605803</v>
      </c>
      <c r="I316" s="18">
        <v>6907.1790211605803</v>
      </c>
      <c r="J316" s="18">
        <v>6907.1790211605803</v>
      </c>
      <c r="K316" s="18">
        <v>8810.6</v>
      </c>
      <c r="L316" s="18">
        <v>8810.6</v>
      </c>
      <c r="M316" s="18">
        <v>8810.6</v>
      </c>
      <c r="N316" s="18">
        <v>12864.0666666666</v>
      </c>
      <c r="O316" s="18">
        <v>12864.0666666666</v>
      </c>
      <c r="P316" s="18">
        <v>12864.0666666666</v>
      </c>
      <c r="Q316" s="18">
        <v>11074.333333333299</v>
      </c>
      <c r="R316" s="18">
        <v>11074.333333333299</v>
      </c>
      <c r="S316" s="18">
        <v>11074.333333333299</v>
      </c>
      <c r="T316" s="18">
        <v>7652.2786727247603</v>
      </c>
      <c r="U316" s="18">
        <v>7652.2786727247603</v>
      </c>
      <c r="V316" s="18">
        <v>7652.2786727247603</v>
      </c>
      <c r="W316" s="18">
        <v>5540.5027001800099</v>
      </c>
      <c r="X316" s="18">
        <v>5540.5027001800099</v>
      </c>
      <c r="Y316" s="18">
        <v>5540.5027001800099</v>
      </c>
      <c r="Z316" s="18">
        <v>9002.5201938610608</v>
      </c>
      <c r="AA316" s="18">
        <v>9002.5201938610608</v>
      </c>
      <c r="AB316" s="18">
        <v>9002.5201938610608</v>
      </c>
      <c r="AC316" s="18">
        <v>9937.4</v>
      </c>
      <c r="AD316" s="18">
        <v>9937.4</v>
      </c>
      <c r="AE316" s="18">
        <v>9937.4</v>
      </c>
      <c r="AF316" s="18">
        <v>64561.266666666597</v>
      </c>
      <c r="AG316" s="18">
        <v>64561.266666666597</v>
      </c>
      <c r="AH316" s="18">
        <v>64561.266666666597</v>
      </c>
      <c r="AI316" s="18">
        <v>52059.8</v>
      </c>
      <c r="AJ316" s="18">
        <v>52059.8</v>
      </c>
      <c r="AK316" s="18">
        <v>52059.8</v>
      </c>
      <c r="AL316" s="18">
        <v>20544.733333333301</v>
      </c>
      <c r="AN316" s="8">
        <f t="shared" si="60"/>
        <v>9937.4</v>
      </c>
      <c r="AO316" s="8">
        <f t="shared" si="61"/>
        <v>17522.993515867609</v>
      </c>
      <c r="AP316" s="8">
        <f t="shared" si="62"/>
        <v>5540.5027001800099</v>
      </c>
      <c r="AQ316" s="8">
        <f t="shared" si="63"/>
        <v>64561.266666666597</v>
      </c>
      <c r="AR316" s="8">
        <f t="shared" si="64"/>
        <v>18597.499512635386</v>
      </c>
    </row>
    <row r="317" spans="1:50" x14ac:dyDescent="0.2">
      <c r="A317" s="18" t="str">
        <v>{"InfraID":"Edge-Pi4","device":"wlan0","instance":"129.127.231.168:9100","job":"node","label":"Network Receive Rate (Bytes/Sec)"}</v>
      </c>
      <c r="B317" s="18">
        <v>6249.5774281627801</v>
      </c>
      <c r="C317" s="18">
        <v>6249.5774281627801</v>
      </c>
      <c r="D317" s="18">
        <v>6249.5774281627801</v>
      </c>
      <c r="E317" s="18">
        <v>9864</v>
      </c>
      <c r="F317" s="18">
        <v>9864</v>
      </c>
      <c r="G317" s="18">
        <v>9864</v>
      </c>
      <c r="H317" s="18">
        <v>6853.2116387592596</v>
      </c>
      <c r="I317" s="18">
        <v>6853.2116387592596</v>
      </c>
      <c r="J317" s="18">
        <v>6853.2116387592596</v>
      </c>
      <c r="K317" s="18">
        <v>6646.9764650976704</v>
      </c>
      <c r="L317" s="18">
        <v>6646.9764650976704</v>
      </c>
      <c r="M317" s="18">
        <v>6646.9764650976704</v>
      </c>
      <c r="N317" s="18">
        <v>7630.5010046017196</v>
      </c>
      <c r="O317" s="18">
        <v>7630.5010046017196</v>
      </c>
      <c r="P317" s="18">
        <v>7630.5010046017196</v>
      </c>
      <c r="Q317" s="18">
        <v>9388.5333333333292</v>
      </c>
      <c r="R317" s="18">
        <v>9388.5333333333292</v>
      </c>
      <c r="S317" s="18">
        <v>9388.5333333333292</v>
      </c>
      <c r="T317" s="18">
        <v>6471.5333333333301</v>
      </c>
      <c r="U317" s="18">
        <v>6471.5333333333301</v>
      </c>
      <c r="V317" s="18">
        <v>6471.5333333333301</v>
      </c>
      <c r="W317" s="18">
        <v>8425.4733218588608</v>
      </c>
      <c r="X317" s="18">
        <v>8425.4733218588608</v>
      </c>
      <c r="Y317" s="18">
        <v>8425.4733218588608</v>
      </c>
      <c r="Z317" s="18">
        <v>11944.0387722132</v>
      </c>
      <c r="AA317" s="18">
        <v>11944.0387722132</v>
      </c>
      <c r="AB317" s="18">
        <v>11944.0387722132</v>
      </c>
      <c r="AC317" s="18">
        <v>8076.3333333333303</v>
      </c>
      <c r="AD317" s="18">
        <v>8076.3333333333303</v>
      </c>
      <c r="AE317" s="18">
        <v>8076.3333333333303</v>
      </c>
      <c r="AF317" s="18">
        <v>63074.0666666666</v>
      </c>
      <c r="AG317" s="18">
        <v>63074.0666666666</v>
      </c>
      <c r="AH317" s="18">
        <v>63074.0666666666</v>
      </c>
      <c r="AI317" s="18">
        <v>56993.133333333302</v>
      </c>
      <c r="AJ317" s="18">
        <v>56993.133333333302</v>
      </c>
      <c r="AK317" s="18">
        <v>56993.133333333302</v>
      </c>
      <c r="AL317" s="18">
        <v>20658.333333333299</v>
      </c>
      <c r="AN317" s="8">
        <f t="shared" si="60"/>
        <v>8425.4733218588608</v>
      </c>
      <c r="AO317" s="8">
        <f t="shared" si="61"/>
        <v>16905.688357443607</v>
      </c>
      <c r="AP317" s="8">
        <f t="shared" si="62"/>
        <v>6249.5774281627801</v>
      </c>
      <c r="AQ317" s="8">
        <f t="shared" si="63"/>
        <v>63074.0666666666</v>
      </c>
      <c r="AR317" s="8">
        <f t="shared" si="64"/>
        <v>19447.677417137977</v>
      </c>
    </row>
    <row r="318" spans="1:50" x14ac:dyDescent="0.2">
      <c r="A318" t="str">
        <v>{"InfraID":"Edge-Pi4","device":"wlp6s0","instance":"129.127.231.53:9100","job":"node","label":"Network Receive Rate (Bytes/Sec)"}</v>
      </c>
      <c r="B318">
        <v>104.533333333333</v>
      </c>
      <c r="C318">
        <v>114.133333333333</v>
      </c>
      <c r="D318">
        <v>114.133333333333</v>
      </c>
      <c r="E318">
        <v>114.133333333333</v>
      </c>
      <c r="F318">
        <v>104.533333333333</v>
      </c>
      <c r="G318">
        <v>104.533333333333</v>
      </c>
      <c r="H318">
        <v>104.533333333333</v>
      </c>
      <c r="I318">
        <v>108.533333333333</v>
      </c>
      <c r="J318">
        <v>108.533333333333</v>
      </c>
      <c r="K318">
        <v>108.533333333333</v>
      </c>
      <c r="L318">
        <v>109.73333333333299</v>
      </c>
      <c r="M318">
        <v>109.73333333333299</v>
      </c>
      <c r="N318">
        <v>109.73333333333299</v>
      </c>
      <c r="O318">
        <v>108.133333333333</v>
      </c>
      <c r="P318">
        <v>108.133333333333</v>
      </c>
      <c r="Q318">
        <v>108.133333333333</v>
      </c>
      <c r="R318">
        <v>108.933333333333</v>
      </c>
      <c r="S318">
        <v>108.933333333333</v>
      </c>
      <c r="T318">
        <v>108.933333333333</v>
      </c>
      <c r="U318">
        <v>160.046809389412</v>
      </c>
      <c r="V318">
        <v>160.046809389412</v>
      </c>
      <c r="W318">
        <v>160.046809389412</v>
      </c>
      <c r="X318">
        <v>138.43469269049299</v>
      </c>
      <c r="Y318">
        <v>138.43469269049299</v>
      </c>
      <c r="Z318">
        <v>138.43469269049299</v>
      </c>
      <c r="AA318">
        <v>108.536753551234</v>
      </c>
      <c r="AB318">
        <v>108.536753551234</v>
      </c>
      <c r="AC318">
        <v>108.536753551234</v>
      </c>
      <c r="AD318">
        <v>97.302877790682601</v>
      </c>
      <c r="AE318">
        <v>97.302877790682601</v>
      </c>
      <c r="AF318">
        <v>97.302877790682601</v>
      </c>
      <c r="AG318">
        <v>100.533333333333</v>
      </c>
      <c r="AH318">
        <v>100.533333333333</v>
      </c>
      <c r="AI318">
        <v>100.533333333333</v>
      </c>
      <c r="AJ318">
        <v>104.533333333333</v>
      </c>
      <c r="AK318">
        <v>104.533333333333</v>
      </c>
      <c r="AL318">
        <v>104.533333333333</v>
      </c>
    </row>
    <row r="319" spans="1:50" x14ac:dyDescent="0.2">
      <c r="A319" t="str">
        <v>{"InfraID":"Edge-Pi4","device":"docker0","instance":"129.127.230.61:9100","job":"node","label":"Network Send Rate (Bytes/Sec)"}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17.3333333333333</v>
      </c>
      <c r="AK319">
        <v>17.3333333333333</v>
      </c>
      <c r="AL319">
        <v>17.3333333333333</v>
      </c>
    </row>
    <row r="320" spans="1:50" x14ac:dyDescent="0.2">
      <c r="A320" t="str">
        <v>{"InfraID":"Edge-Pi4","device":"docker0","instance":"129.127.231.125:9100","job":"node","label":"Network Send Rate (Bytes/Sec)"}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17.3333333333333</v>
      </c>
      <c r="AI320">
        <v>17.3333333333333</v>
      </c>
      <c r="AJ320">
        <v>17.3333333333333</v>
      </c>
      <c r="AK320">
        <v>0</v>
      </c>
      <c r="AL320">
        <v>0</v>
      </c>
    </row>
    <row r="321" spans="1:50" x14ac:dyDescent="0.2">
      <c r="A321" t="str">
        <v>{"InfraID":"Edge-Pi4","device":"docker0","instance":"129.127.231.162:9100","job":"node","label":"Network Send Rate (Bytes/Sec)"}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17.3333333333333</v>
      </c>
      <c r="AJ321">
        <v>17.3333333333333</v>
      </c>
      <c r="AK321">
        <v>17.3333333333333</v>
      </c>
      <c r="AL321">
        <v>0</v>
      </c>
    </row>
    <row r="322" spans="1:50" x14ac:dyDescent="0.2">
      <c r="A322" t="str">
        <v>{"InfraID":"Edge-Pi4","device":"docker0","instance":"129.127.231.168:9100","job":"node","label":"Network Send Rate (Bytes/Sec)"}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17.3333333333333</v>
      </c>
      <c r="AJ322">
        <v>17.3333333333333</v>
      </c>
      <c r="AK322">
        <v>17.3333333333333</v>
      </c>
      <c r="AL322">
        <v>0</v>
      </c>
    </row>
    <row r="323" spans="1:50" x14ac:dyDescent="0.2">
      <c r="A323" t="str">
        <v>{"InfraID":"Edge-Pi4","device":"docker0","instance":"129.127.231.53:9100","job":"node","label":"Network Send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50" x14ac:dyDescent="0.2">
      <c r="A324" t="str">
        <v>{"InfraID":"Edge-Pi4","device":"eno1","instance":"129.127.231.53:9100","job":"node","label":"Network Send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50" x14ac:dyDescent="0.2">
      <c r="A325" t="str">
        <v>{"InfraID":"Edge-Pi4","device":"enp5s0","instance":"129.127.231.53:9100","job":"node","label":"Network Send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50" x14ac:dyDescent="0.2">
      <c r="A326" t="str">
        <v>{"InfraID":"Edge-Pi4","device":"eth0","instance":"129.127.230.61:9100","job":"node","label":"Network Send Rate (Bytes/Sec)"}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50" x14ac:dyDescent="0.2">
      <c r="A327" t="str">
        <v>{"InfraID":"Edge-Pi4","device":"eth0","instance":"129.127.231.125:9100","job":"node","label":"Network Send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50" x14ac:dyDescent="0.2">
      <c r="A328" t="str">
        <v>{"InfraID":"Edge-Pi4","device":"eth0","instance":"129.127.231.162:9100","job":"node","label":"Network Send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50" x14ac:dyDescent="0.2">
      <c r="A329" t="str">
        <v>{"InfraID":"Edge-Pi4","device":"eth0","instance":"129.127.231.168:9100","job":"node","label":"Network Send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50" x14ac:dyDescent="0.2">
      <c r="A330" t="str">
        <v>{"InfraID":"Edge-Pi4","device":"lo","instance":"129.127.230.61:9100","job":"node","label":"Network Send Rate (Bytes/Sec)"}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50" x14ac:dyDescent="0.2">
      <c r="A331" t="str">
        <v>{"InfraID":"Edge-Pi4","device":"lo","instance":"129.127.231.125:9100","job":"node","label":"Network Send Rate (Bytes/Sec)"}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50" x14ac:dyDescent="0.2">
      <c r="A332" t="str">
        <v>{"InfraID":"Edge-Pi4","device":"lo","instance":"129.127.231.162:9100","job":"node","label":"Network Send Rate (Bytes/Sec)"}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50" x14ac:dyDescent="0.2">
      <c r="A333" t="str">
        <v>{"InfraID":"Edge-Pi4","device":"lo","instance":"129.127.231.168:9100","job":"node","label":"Network Send Rate (Bytes/Sec)"}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50" x14ac:dyDescent="0.2">
      <c r="A334" t="str">
        <v>{"InfraID":"Edge-Pi4","device":"lo","instance":"129.127.231.53:9100","job":"node","label":"Network Send Rate (Bytes/Sec)"}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26.2958628760239</v>
      </c>
      <c r="V334">
        <v>26.2958628760239</v>
      </c>
      <c r="W334">
        <v>26.2958628760239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50" x14ac:dyDescent="0.2">
      <c r="A335" s="18" t="str">
        <v>{"InfraID":"Edge-Pi4","device":"wlan0","instance":"129.127.230.61:9100","job":"node","label":"Network Send Rate (Bytes/Sec)"}</v>
      </c>
      <c r="B335" s="18">
        <v>21034.709132271601</v>
      </c>
      <c r="C335" s="18">
        <v>11914.4666666666</v>
      </c>
      <c r="D335" s="18">
        <v>11914.4666666666</v>
      </c>
      <c r="E335" s="18">
        <v>11914.4666666666</v>
      </c>
      <c r="F335" s="18">
        <v>17080</v>
      </c>
      <c r="G335" s="18">
        <v>17080</v>
      </c>
      <c r="H335" s="18">
        <v>17080</v>
      </c>
      <c r="I335" s="18">
        <v>16398.2841455044</v>
      </c>
      <c r="J335" s="18">
        <v>16398.2841455044</v>
      </c>
      <c r="K335" s="18">
        <v>16398.2841455044</v>
      </c>
      <c r="L335" s="18">
        <v>11437.733333333301</v>
      </c>
      <c r="M335" s="18">
        <v>11437.733333333301</v>
      </c>
      <c r="N335" s="18">
        <v>11437.733333333301</v>
      </c>
      <c r="O335" s="18">
        <v>15154.5042125729</v>
      </c>
      <c r="P335" s="18">
        <v>15154.5042125729</v>
      </c>
      <c r="Q335" s="18">
        <v>15154.5042125729</v>
      </c>
      <c r="R335" s="18">
        <v>20554.599999999999</v>
      </c>
      <c r="S335" s="18">
        <v>20554.599999999999</v>
      </c>
      <c r="T335" s="18">
        <v>20554.599999999999</v>
      </c>
      <c r="U335" s="18">
        <v>12461.729074889799</v>
      </c>
      <c r="V335" s="18">
        <v>12461.729074889799</v>
      </c>
      <c r="W335" s="18">
        <v>12461.729074889799</v>
      </c>
      <c r="X335" s="18">
        <v>16937.047569803501</v>
      </c>
      <c r="Y335" s="18">
        <v>16937.047569803501</v>
      </c>
      <c r="Z335" s="18">
        <v>16937.047569803501</v>
      </c>
      <c r="AA335" s="18">
        <v>21155.8</v>
      </c>
      <c r="AB335" s="18">
        <v>21155.8</v>
      </c>
      <c r="AC335" s="18">
        <v>21155.8</v>
      </c>
      <c r="AD335" s="18">
        <v>24205.466666666602</v>
      </c>
      <c r="AE335" s="18">
        <v>24205.466666666602</v>
      </c>
      <c r="AF335" s="18">
        <v>24205.466666666602</v>
      </c>
      <c r="AG335" s="18">
        <v>11772</v>
      </c>
      <c r="AH335" s="18">
        <v>11772</v>
      </c>
      <c r="AI335" s="18">
        <v>11772</v>
      </c>
      <c r="AJ335" s="18">
        <v>11031.666666666601</v>
      </c>
      <c r="AK335" s="18">
        <v>11031.666666666601</v>
      </c>
      <c r="AL335" s="18">
        <v>11031.666666666601</v>
      </c>
      <c r="AN335" s="8">
        <f>MEDIAN(B335:AL335)</f>
        <v>16398.2841455044</v>
      </c>
      <c r="AO335" s="8">
        <f>AVERAGE(B335:AL335)</f>
        <v>15982.28659839413</v>
      </c>
      <c r="AP335" s="8">
        <f>MIN(B335:AL335)</f>
        <v>11031.666666666601</v>
      </c>
      <c r="AQ335" s="8">
        <f>MAX(B335:AL335)</f>
        <v>24205.466666666602</v>
      </c>
      <c r="AR335" s="8">
        <f>STDEV(B335:AL335)</f>
        <v>4268.1513641865004</v>
      </c>
      <c r="AT335" s="8">
        <f>MEDIAN(B335:AL338)</f>
        <v>13597.2</v>
      </c>
      <c r="AU335" s="8">
        <f>AVERAGE(B335:AL338)</f>
        <v>14762.173355429537</v>
      </c>
      <c r="AV335" s="8">
        <f>MIN(B335:AL338)</f>
        <v>3579.86666666666</v>
      </c>
      <c r="AW335" s="8">
        <f>MAX(B335:AL338)</f>
        <v>26962.344772332701</v>
      </c>
      <c r="AX335">
        <f>STDEV(B335:AL338)</f>
        <v>4286.8839773611544</v>
      </c>
    </row>
    <row r="336" spans="1:50" x14ac:dyDescent="0.2">
      <c r="A336" s="18" t="str">
        <v>{"InfraID":"Edge-Pi4","device":"wlan0","instance":"129.127.231.125:9100","job":"node","label":"Network Send Rate (Bytes/Sec)"}</v>
      </c>
      <c r="B336" s="18">
        <v>11639.733333333301</v>
      </c>
      <c r="C336" s="18">
        <v>11639.733333333301</v>
      </c>
      <c r="D336" s="18">
        <v>13597.2</v>
      </c>
      <c r="E336" s="18">
        <v>13597.2</v>
      </c>
      <c r="F336" s="18">
        <v>13597.2</v>
      </c>
      <c r="G336" s="18">
        <v>13366.333333333299</v>
      </c>
      <c r="H336" s="18">
        <v>13366.333333333299</v>
      </c>
      <c r="I336" s="18">
        <v>13366.333333333299</v>
      </c>
      <c r="J336" s="18">
        <v>16078.733333333301</v>
      </c>
      <c r="K336" s="18">
        <v>16078.733333333301</v>
      </c>
      <c r="L336" s="18">
        <v>16078.733333333301</v>
      </c>
      <c r="M336" s="18">
        <v>18871.5333333333</v>
      </c>
      <c r="N336" s="18">
        <v>18871.5333333333</v>
      </c>
      <c r="O336" s="18">
        <v>18871.5333333333</v>
      </c>
      <c r="P336" s="18">
        <v>14349.0666666666</v>
      </c>
      <c r="Q336" s="18">
        <v>14349.0666666666</v>
      </c>
      <c r="R336" s="18">
        <v>19140.2351000206</v>
      </c>
      <c r="S336" s="18">
        <v>19140.2351000206</v>
      </c>
      <c r="T336" s="18">
        <v>19140.2351000206</v>
      </c>
      <c r="U336" s="18">
        <v>26962.344772332701</v>
      </c>
      <c r="V336" s="18">
        <v>26962.344772332701</v>
      </c>
      <c r="W336" s="18">
        <v>26962.344772332701</v>
      </c>
      <c r="X336" s="18">
        <v>9143.4095606373703</v>
      </c>
      <c r="Y336" s="18">
        <v>9143.4095606373703</v>
      </c>
      <c r="Z336" s="18">
        <v>9143.4095606373703</v>
      </c>
      <c r="AA336" s="18">
        <v>9143.4095606373703</v>
      </c>
      <c r="AB336" s="18">
        <v>12551.4990953734</v>
      </c>
      <c r="AC336" s="18">
        <v>12551.4990953734</v>
      </c>
      <c r="AD336" s="18">
        <v>12551.4990953734</v>
      </c>
      <c r="AE336" s="18">
        <v>13514.4666666666</v>
      </c>
      <c r="AF336" s="18">
        <v>13514.4666666666</v>
      </c>
      <c r="AG336" s="18">
        <v>13514.4666666666</v>
      </c>
      <c r="AH336" s="18">
        <v>9908.4666666666599</v>
      </c>
      <c r="AI336" s="18">
        <v>9908.4666666666599</v>
      </c>
      <c r="AJ336" s="18">
        <v>9908.4666666666599</v>
      </c>
      <c r="AK336" s="18">
        <v>8575.7333333333299</v>
      </c>
      <c r="AL336" s="18">
        <v>8575.7333333333299</v>
      </c>
      <c r="AN336" s="8">
        <f t="shared" ref="AN336:AN338" si="65">MEDIAN(B336:AL336)</f>
        <v>13514.4666666666</v>
      </c>
      <c r="AO336" s="8">
        <f t="shared" ref="AO336:AO338" si="66">AVERAGE(B336:AL336)</f>
        <v>14531.760589524201</v>
      </c>
      <c r="AP336" s="8">
        <f t="shared" ref="AP336:AP338" si="67">MIN(B336:AL336)</f>
        <v>8575.7333333333299</v>
      </c>
      <c r="AQ336" s="8">
        <f t="shared" ref="AQ336:AQ338" si="68">MAX(B336:AL336)</f>
        <v>26962.344772332701</v>
      </c>
      <c r="AR336" s="8">
        <f t="shared" ref="AR336:AR338" si="69">STDEV(B336:AL336)</f>
        <v>4945.5963687875665</v>
      </c>
    </row>
    <row r="337" spans="1:56" x14ac:dyDescent="0.2">
      <c r="A337" s="18" t="str">
        <v>{"InfraID":"Edge-Pi4","device":"wlan0","instance":"129.127.231.162:9100","job":"node","label":"Network Send Rate (Bytes/Sec)"}</v>
      </c>
      <c r="B337" s="18">
        <v>13254.468638283999</v>
      </c>
      <c r="C337" s="18">
        <v>13254.468638283999</v>
      </c>
      <c r="D337" s="18">
        <v>13254.468638283999</v>
      </c>
      <c r="E337" s="18">
        <v>21948.951623954999</v>
      </c>
      <c r="F337" s="18">
        <v>21948.951623954999</v>
      </c>
      <c r="G337" s="18">
        <v>21948.951623954999</v>
      </c>
      <c r="H337" s="18">
        <v>11749.253537582699</v>
      </c>
      <c r="I337" s="18">
        <v>11749.253537582699</v>
      </c>
      <c r="J337" s="18">
        <v>11749.253537582699</v>
      </c>
      <c r="K337" s="18">
        <v>14722.8</v>
      </c>
      <c r="L337" s="18">
        <v>14722.8</v>
      </c>
      <c r="M337" s="18">
        <v>14722.8</v>
      </c>
      <c r="N337" s="18">
        <v>22218.133333333299</v>
      </c>
      <c r="O337" s="18">
        <v>22218.133333333299</v>
      </c>
      <c r="P337" s="18">
        <v>22218.133333333299</v>
      </c>
      <c r="Q337" s="18">
        <v>17046.333333333299</v>
      </c>
      <c r="R337" s="18">
        <v>17046.333333333299</v>
      </c>
      <c r="S337" s="18">
        <v>17046.333333333299</v>
      </c>
      <c r="T337" s="18">
        <v>12852.884482996</v>
      </c>
      <c r="U337" s="18">
        <v>12852.884482996</v>
      </c>
      <c r="V337" s="18">
        <v>12852.884482996</v>
      </c>
      <c r="W337" s="18">
        <v>10571.9047936529</v>
      </c>
      <c r="X337" s="18">
        <v>10571.9047936529</v>
      </c>
      <c r="Y337" s="18">
        <v>10571.9047936529</v>
      </c>
      <c r="Z337" s="18">
        <v>16008.529886914301</v>
      </c>
      <c r="AA337" s="18">
        <v>16008.529886914301</v>
      </c>
      <c r="AB337" s="18">
        <v>16008.529886914301</v>
      </c>
      <c r="AC337" s="18">
        <v>16473</v>
      </c>
      <c r="AD337" s="18">
        <v>16473</v>
      </c>
      <c r="AE337" s="18">
        <v>16473</v>
      </c>
      <c r="AF337" s="18">
        <v>15891.1333333333</v>
      </c>
      <c r="AG337" s="18">
        <v>15891.1333333333</v>
      </c>
      <c r="AH337" s="18">
        <v>15891.1333333333</v>
      </c>
      <c r="AI337" s="18">
        <v>8582.4</v>
      </c>
      <c r="AJ337" s="18">
        <v>8582.4</v>
      </c>
      <c r="AK337" s="18">
        <v>8582.4</v>
      </c>
      <c r="AL337" s="18">
        <v>3579.86666666666</v>
      </c>
      <c r="AN337" s="8">
        <f t="shared" si="65"/>
        <v>14722.8</v>
      </c>
      <c r="AO337" s="8">
        <f t="shared" si="66"/>
        <v>14798.357988022191</v>
      </c>
      <c r="AP337" s="8">
        <f t="shared" si="67"/>
        <v>3579.86666666666</v>
      </c>
      <c r="AQ337" s="8">
        <f t="shared" si="68"/>
        <v>22218.133333333299</v>
      </c>
      <c r="AR337" s="8">
        <f t="shared" si="69"/>
        <v>4383.9129507824464</v>
      </c>
    </row>
    <row r="338" spans="1:56" x14ac:dyDescent="0.2">
      <c r="A338" s="18" t="str">
        <v>{"InfraID":"Edge-Pi4","device":"wlan0","instance":"129.127.231.168:9100","job":"node","label":"Network Send Rate (Bytes/Sec)"}</v>
      </c>
      <c r="B338" s="18">
        <v>11787.8039266675</v>
      </c>
      <c r="C338" s="18">
        <v>11787.8039266675</v>
      </c>
      <c r="D338" s="18">
        <v>11787.8039266675</v>
      </c>
      <c r="E338" s="18">
        <v>17439.133333333299</v>
      </c>
      <c r="F338" s="18">
        <v>17439.133333333299</v>
      </c>
      <c r="G338" s="18">
        <v>17439.133333333299</v>
      </c>
      <c r="H338" s="18">
        <v>12909.4839418062</v>
      </c>
      <c r="I338" s="18">
        <v>12909.4839418062</v>
      </c>
      <c r="J338" s="18">
        <v>12909.4839418062</v>
      </c>
      <c r="K338" s="18">
        <v>12022.134808987201</v>
      </c>
      <c r="L338" s="18">
        <v>12022.134808987201</v>
      </c>
      <c r="M338" s="18">
        <v>12022.134808987201</v>
      </c>
      <c r="N338" s="18">
        <v>13163.717674509</v>
      </c>
      <c r="O338" s="18">
        <v>13163.717674509</v>
      </c>
      <c r="P338" s="18">
        <v>13163.717674509</v>
      </c>
      <c r="Q338" s="18">
        <v>15667.5333333333</v>
      </c>
      <c r="R338" s="18">
        <v>15667.5333333333</v>
      </c>
      <c r="S338" s="18">
        <v>15667.5333333333</v>
      </c>
      <c r="T338" s="18">
        <v>12936.8</v>
      </c>
      <c r="U338" s="18">
        <v>12936.8</v>
      </c>
      <c r="V338" s="18">
        <v>12936.8</v>
      </c>
      <c r="W338" s="18">
        <v>15294.457831325301</v>
      </c>
      <c r="X338" s="18">
        <v>15294.457831325301</v>
      </c>
      <c r="Y338" s="18">
        <v>15294.457831325301</v>
      </c>
      <c r="Z338" s="18">
        <v>20816.801292407101</v>
      </c>
      <c r="AA338" s="18">
        <v>20816.801292407101</v>
      </c>
      <c r="AB338" s="18">
        <v>20816.801292407101</v>
      </c>
      <c r="AC338" s="18">
        <v>14336.2</v>
      </c>
      <c r="AD338" s="18">
        <v>14336.2</v>
      </c>
      <c r="AE338" s="18">
        <v>14336.2</v>
      </c>
      <c r="AF338" s="18">
        <v>11610.8</v>
      </c>
      <c r="AG338" s="18">
        <v>11610.8</v>
      </c>
      <c r="AH338" s="18">
        <v>11610.8</v>
      </c>
      <c r="AI338" s="18">
        <v>9887.1333333333296</v>
      </c>
      <c r="AJ338" s="18">
        <v>9887.1333333333296</v>
      </c>
      <c r="AK338" s="18">
        <v>9887.1333333333296</v>
      </c>
      <c r="AL338" s="18">
        <v>4626.6666666666597</v>
      </c>
      <c r="AN338" s="8">
        <f t="shared" si="65"/>
        <v>12936.8</v>
      </c>
      <c r="AO338" s="8">
        <f t="shared" si="66"/>
        <v>13736.288245777656</v>
      </c>
      <c r="AP338" s="8">
        <f t="shared" si="67"/>
        <v>4626.6666666666597</v>
      </c>
      <c r="AQ338" s="8">
        <f t="shared" si="68"/>
        <v>20816.801292407101</v>
      </c>
      <c r="AR338" s="8">
        <f t="shared" si="69"/>
        <v>3237.0664040413485</v>
      </c>
    </row>
    <row r="339" spans="1:56" x14ac:dyDescent="0.2">
      <c r="A339" t="str">
        <v>{"InfraID":"Edge-Pi4","device":"wlp6s0","instance":"129.127.231.53:9100","job":"node","label":"Network Send Rate (Bytes/Sec)"}</v>
      </c>
      <c r="B339">
        <v>936.6</v>
      </c>
      <c r="C339">
        <v>934.86666666666599</v>
      </c>
      <c r="D339">
        <v>934.86666666666599</v>
      </c>
      <c r="E339">
        <v>934.86666666666599</v>
      </c>
      <c r="F339">
        <v>936.93333333333305</v>
      </c>
      <c r="G339">
        <v>936.93333333333305</v>
      </c>
      <c r="H339">
        <v>936.93333333333305</v>
      </c>
      <c r="I339">
        <v>933.93333333333305</v>
      </c>
      <c r="J339">
        <v>933.93333333333305</v>
      </c>
      <c r="K339">
        <v>933.93333333333305</v>
      </c>
      <c r="L339">
        <v>989.2</v>
      </c>
      <c r="M339">
        <v>989.2</v>
      </c>
      <c r="N339">
        <v>989.2</v>
      </c>
      <c r="O339">
        <v>936.2</v>
      </c>
      <c r="P339">
        <v>936.2</v>
      </c>
      <c r="Q339">
        <v>936.2</v>
      </c>
      <c r="R339">
        <v>938.8</v>
      </c>
      <c r="S339">
        <v>938.8</v>
      </c>
      <c r="T339">
        <v>938.8</v>
      </c>
      <c r="U339">
        <v>1014.31816617333</v>
      </c>
      <c r="V339">
        <v>1014.31816617333</v>
      </c>
      <c r="W339">
        <v>1014.31816617333</v>
      </c>
      <c r="X339">
        <v>959.34854262263298</v>
      </c>
      <c r="Y339">
        <v>959.34854262263298</v>
      </c>
      <c r="Z339">
        <v>959.34854262263298</v>
      </c>
      <c r="AA339">
        <v>964.487656874913</v>
      </c>
      <c r="AB339">
        <v>964.487656874913</v>
      </c>
      <c r="AC339">
        <v>964.487656874913</v>
      </c>
      <c r="AD339">
        <v>900.18066847335103</v>
      </c>
      <c r="AE339">
        <v>900.18066847335103</v>
      </c>
      <c r="AF339">
        <v>900.18066847335103</v>
      </c>
      <c r="AG339">
        <v>931.26666666666597</v>
      </c>
      <c r="AH339">
        <v>931.26666666666597</v>
      </c>
      <c r="AI339">
        <v>931.26666666666597</v>
      </c>
      <c r="AJ339">
        <v>938.33333333333303</v>
      </c>
      <c r="AK339">
        <v>938.33333333333303</v>
      </c>
      <c r="AL339">
        <v>938.33333333333303</v>
      </c>
    </row>
    <row r="340" spans="1:56" x14ac:dyDescent="0.2">
      <c r="A340" t="str">
        <v>{"InfraID":"Edge-Pi4","instance":"129.127.231.53:9100","job":"node","label":"CPU Wait Percentage"}</v>
      </c>
      <c r="B340">
        <v>0.16721333333407501</v>
      </c>
      <c r="C340">
        <v>0.158093333332847</v>
      </c>
      <c r="D340">
        <v>0.158093333332847</v>
      </c>
      <c r="E340">
        <v>0.158093333332847</v>
      </c>
      <c r="F340">
        <v>0.18910666666670201</v>
      </c>
      <c r="G340">
        <v>0.18910666666670201</v>
      </c>
      <c r="H340">
        <v>0.18910666666670201</v>
      </c>
      <c r="I340">
        <v>0.21447999999963899</v>
      </c>
      <c r="J340">
        <v>0.21447999999963899</v>
      </c>
      <c r="K340">
        <v>0.21447999999963899</v>
      </c>
      <c r="L340">
        <v>0.16424000000066899</v>
      </c>
      <c r="M340">
        <v>0.16424000000066899</v>
      </c>
      <c r="N340">
        <v>0.16424000000066899</v>
      </c>
      <c r="O340">
        <v>0.16647999999956101</v>
      </c>
      <c r="P340">
        <v>0.16647999999956101</v>
      </c>
      <c r="Q340">
        <v>0.16647999999956101</v>
      </c>
      <c r="R340">
        <v>0.139280000000023</v>
      </c>
      <c r="S340">
        <v>0.139280000000023</v>
      </c>
      <c r="T340">
        <v>0.139280000000023</v>
      </c>
      <c r="U340">
        <v>0.149796929855325</v>
      </c>
      <c r="V340">
        <v>0.149796929855325</v>
      </c>
      <c r="W340">
        <v>0.149796929855325</v>
      </c>
      <c r="X340">
        <v>0.27336004653242602</v>
      </c>
      <c r="Y340">
        <v>0.27336004653242602</v>
      </c>
      <c r="Z340">
        <v>0.27336004653242602</v>
      </c>
      <c r="AA340">
        <v>0.149531099158281</v>
      </c>
      <c r="AB340">
        <v>0.149531099158281</v>
      </c>
      <c r="AC340">
        <v>0.149531099158281</v>
      </c>
      <c r="AD340">
        <v>0.15536843463691299</v>
      </c>
      <c r="AE340">
        <v>0.15536843463691299</v>
      </c>
      <c r="AF340">
        <v>0.15536843463691299</v>
      </c>
      <c r="AG340">
        <v>0.14194000000012799</v>
      </c>
      <c r="AH340">
        <v>0.14194000000012799</v>
      </c>
      <c r="AI340">
        <v>0.14194000000012799</v>
      </c>
      <c r="AJ340">
        <v>0.14608666666693601</v>
      </c>
      <c r="AK340">
        <v>0.14608666666693601</v>
      </c>
      <c r="AL340">
        <v>0.14608666666693601</v>
      </c>
    </row>
    <row r="341" spans="1:56" x14ac:dyDescent="0.2">
      <c r="A341" t="str">
        <v>{"InfraID":"Edge-Pi4","instance":"129.127.231.53:9100","job":"node","label":"IO Wait Percentage"}</v>
      </c>
      <c r="B341">
        <v>0.13749999999996901</v>
      </c>
      <c r="C341">
        <v>0.21401333333339301</v>
      </c>
      <c r="D341">
        <v>0.21401333333339301</v>
      </c>
      <c r="E341">
        <v>0.21401333333339301</v>
      </c>
      <c r="F341">
        <v>0.38978666666632</v>
      </c>
      <c r="G341">
        <v>0.38978666666632</v>
      </c>
      <c r="H341">
        <v>0.38978666666632</v>
      </c>
      <c r="I341">
        <v>1.7620000000230601E-2</v>
      </c>
      <c r="J341">
        <v>1.7620000000230601E-2</v>
      </c>
      <c r="K341">
        <v>1.7620000000230601E-2</v>
      </c>
      <c r="L341">
        <v>0.50069333333340105</v>
      </c>
      <c r="M341">
        <v>0.50069333333340105</v>
      </c>
      <c r="N341">
        <v>0.50069333333340105</v>
      </c>
      <c r="O341">
        <v>2.4440000000443701E-2</v>
      </c>
      <c r="P341">
        <v>2.4440000000443701E-2</v>
      </c>
      <c r="Q341">
        <v>2.4440000000443701E-2</v>
      </c>
      <c r="R341">
        <v>0.18197333333318899</v>
      </c>
      <c r="S341">
        <v>0.18197333333318899</v>
      </c>
      <c r="T341">
        <v>0.18197333333318899</v>
      </c>
      <c r="U341">
        <v>0.710545880085098</v>
      </c>
      <c r="V341">
        <v>0.710545880085098</v>
      </c>
      <c r="W341">
        <v>0.710545880085098</v>
      </c>
      <c r="X341">
        <v>1.8923285723500001E-2</v>
      </c>
      <c r="Y341">
        <v>1.8923285723500001E-2</v>
      </c>
      <c r="Z341">
        <v>1.8923285723500001E-2</v>
      </c>
      <c r="AA341">
        <v>0.42121776306749498</v>
      </c>
      <c r="AB341">
        <v>0.42121776306749498</v>
      </c>
      <c r="AC341">
        <v>0.42121776306749498</v>
      </c>
      <c r="AD341">
        <v>0.149767711962489</v>
      </c>
      <c r="AE341">
        <v>0.149767711962489</v>
      </c>
      <c r="AF341">
        <v>0.149767711962489</v>
      </c>
      <c r="AG341">
        <v>0.15338666666669501</v>
      </c>
      <c r="AH341">
        <v>0.15338666666669501</v>
      </c>
      <c r="AI341">
        <v>0.15338666666669501</v>
      </c>
      <c r="AJ341">
        <v>0.467453333333196</v>
      </c>
      <c r="AK341">
        <v>0.467453333333196</v>
      </c>
      <c r="AL341">
        <v>0.467453333333196</v>
      </c>
    </row>
    <row r="342" spans="1:56" x14ac:dyDescent="0.2">
      <c r="A342" t="str">
        <v>{"InfraID":"Edge-Pi4","instance":"129.127.231.53:9100","job":"node","label":"Memory Wait Percentage"}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56" x14ac:dyDescent="0.2">
      <c r="A343" s="18" t="str">
        <v>{"InfraID":"Edge-Pi4","cpu":"0","instance":"129.127.230.61:9100","job":"node","mode":"idle","label":"CPU Usage Percentage"}</v>
      </c>
      <c r="B343" s="18">
        <v>10.3672408191157</v>
      </c>
      <c r="C343" s="18">
        <v>5.13333333345751</v>
      </c>
      <c r="D343" s="18">
        <v>5.13333333345751</v>
      </c>
      <c r="E343" s="18">
        <v>5.13333333345751</v>
      </c>
      <c r="F343" s="18">
        <v>7.6000000000931296</v>
      </c>
      <c r="G343" s="18">
        <v>7.6000000000931296</v>
      </c>
      <c r="H343" s="18">
        <v>7.6000000000931296</v>
      </c>
      <c r="I343" s="18">
        <v>4.52985586799866</v>
      </c>
      <c r="J343" s="18">
        <v>4.52985586799866</v>
      </c>
      <c r="K343" s="18">
        <v>4.52985586799866</v>
      </c>
      <c r="L343" s="18">
        <v>4.7333333334730199</v>
      </c>
      <c r="M343" s="18">
        <v>4.7333333334730199</v>
      </c>
      <c r="N343" s="18">
        <v>4.7333333334730199</v>
      </c>
      <c r="O343" s="18">
        <v>8.5547634475422001</v>
      </c>
      <c r="P343" s="18">
        <v>8.5547634475422001</v>
      </c>
      <c r="Q343" s="18">
        <v>8.5547634475422001</v>
      </c>
      <c r="R343" s="18">
        <v>7.7333333335506396</v>
      </c>
      <c r="S343" s="18">
        <v>7.7333333335506396</v>
      </c>
      <c r="T343" s="18">
        <v>7.7333333335506396</v>
      </c>
      <c r="U343" s="18">
        <v>2.8083700440849202</v>
      </c>
      <c r="V343" s="18">
        <v>2.8083700440849202</v>
      </c>
      <c r="W343" s="18">
        <v>2.8083700440849202</v>
      </c>
      <c r="X343" s="18">
        <v>10.354188210991801</v>
      </c>
      <c r="Y343" s="18">
        <v>10.354188210991801</v>
      </c>
      <c r="Z343" s="18">
        <v>10.354188210991801</v>
      </c>
      <c r="AA343" s="18">
        <v>8.0000000000776001</v>
      </c>
      <c r="AB343" s="18">
        <v>8.0000000000776001</v>
      </c>
      <c r="AC343" s="18">
        <v>8.0000000000776001</v>
      </c>
      <c r="AD343" s="18">
        <v>13.0666666664183</v>
      </c>
      <c r="AE343" s="18">
        <v>13.0666666664183</v>
      </c>
      <c r="AF343" s="18">
        <v>13.0666666664183</v>
      </c>
      <c r="AG343" s="18">
        <v>11.066666666883901</v>
      </c>
      <c r="AH343" s="18">
        <v>11.066666666883901</v>
      </c>
      <c r="AI343" s="18">
        <v>11.066666666883901</v>
      </c>
      <c r="AJ343" s="18">
        <v>14.1333333333022</v>
      </c>
      <c r="AK343" s="18">
        <v>14.1333333333022</v>
      </c>
      <c r="AL343" s="18">
        <v>14.1333333333022</v>
      </c>
      <c r="AN343" s="8">
        <f>MEDIAN(B343:AL343)</f>
        <v>8.0000000000776001</v>
      </c>
      <c r="AO343" s="8">
        <f>AVERAGE(B343:AL343)</f>
        <v>8.2029398252091141</v>
      </c>
      <c r="AP343" s="8">
        <f>MIN(B343:AL343)</f>
        <v>2.8083700440849202</v>
      </c>
      <c r="AQ343" s="8">
        <f>MAX(B343:AL343)</f>
        <v>14.1333333333022</v>
      </c>
      <c r="AR343" s="8">
        <f>STDEV(B343:AL343)</f>
        <v>3.3913888478838605</v>
      </c>
      <c r="AT343" s="8">
        <f>MEDIAN(B343:AL346)</f>
        <v>7.1790211606623497</v>
      </c>
      <c r="AU343" s="8">
        <f>AVERAGE(B343:AL346)</f>
        <v>7.5104025263347074</v>
      </c>
      <c r="AV343" s="8">
        <f>MIN(B343:AL346)</f>
        <v>2.1410925061123001</v>
      </c>
      <c r="AW343" s="8">
        <f>MAX(B343:AL346)</f>
        <v>15.7999999999689</v>
      </c>
      <c r="AX343">
        <f>STDEV(B343:AL346)</f>
        <v>3.1498681018682393</v>
      </c>
      <c r="AZ343">
        <f>MEDIAN($B343:$AL346,$B348:$AL351,$B353:$AL356,$B358:$AL361)</f>
        <v>6.1333333332246802</v>
      </c>
      <c r="BA343">
        <f>AVERAGE($B343:$AL346,$B348:$AL351,$B353:$AL356,$B358:$AL361)</f>
        <v>6.8624532155065321</v>
      </c>
      <c r="BB343">
        <f>MIN($B343:$AL346,$B348:$AL351,$B353:$AL356,$B358:$AL361)</f>
        <v>-0.59999999978268104</v>
      </c>
      <c r="BC343">
        <f>MAX($B343:$AL346,$B348:$AL351,$B353:$AL356,$B358:$AL361)</f>
        <v>27.9333333329608</v>
      </c>
      <c r="BD343">
        <f>STDEV($B343:$AL346,$B348:$AL351,$B353:$AL356,$B358:$AL361)</f>
        <v>4.0816045578725175</v>
      </c>
    </row>
    <row r="344" spans="1:56" x14ac:dyDescent="0.2">
      <c r="A344" s="18" t="str">
        <v>{"InfraID":"Edge-Pi4","cpu":"0","instance":"129.127.231.125:9100","job":"node","mode":"idle","label":"CPU Usage Percentage"}</v>
      </c>
      <c r="B344" s="18">
        <v>5.5333333334419796</v>
      </c>
      <c r="C344" s="18">
        <v>5.5333333334419796</v>
      </c>
      <c r="D344" s="18">
        <v>5.9999999997671596</v>
      </c>
      <c r="E344" s="18">
        <v>5.9999999997671596</v>
      </c>
      <c r="F344" s="18">
        <v>5.9999999997671596</v>
      </c>
      <c r="G344" s="18">
        <v>6.4000000001396904</v>
      </c>
      <c r="H344" s="18">
        <v>6.4000000001396904</v>
      </c>
      <c r="I344" s="18">
        <v>6.4000000001396904</v>
      </c>
      <c r="J344" s="18">
        <v>6.1999999999534303</v>
      </c>
      <c r="K344" s="18">
        <v>6.1999999999534303</v>
      </c>
      <c r="L344" s="18">
        <v>6.1999999999534303</v>
      </c>
      <c r="M344" s="18">
        <v>8.4666666667908395</v>
      </c>
      <c r="N344" s="18">
        <v>8.4666666667908395</v>
      </c>
      <c r="O344" s="18">
        <v>8.4666666667908395</v>
      </c>
      <c r="P344" s="18">
        <v>5.9999999997671596</v>
      </c>
      <c r="Q344" s="18">
        <v>5.9999999997671596</v>
      </c>
      <c r="R344" s="18">
        <v>4.5851378290736404</v>
      </c>
      <c r="S344" s="18">
        <v>4.5851378290736404</v>
      </c>
      <c r="T344" s="18">
        <v>4.5851378290736404</v>
      </c>
      <c r="U344" s="18">
        <v>10.2683936439956</v>
      </c>
      <c r="V344" s="18">
        <v>10.2683936439956</v>
      </c>
      <c r="W344" s="18">
        <v>10.2683936439956</v>
      </c>
      <c r="X344" s="18">
        <v>3.5935729051087</v>
      </c>
      <c r="Y344" s="18">
        <v>3.5935729051087</v>
      </c>
      <c r="Z344" s="18">
        <v>3.5935729051087</v>
      </c>
      <c r="AA344" s="18">
        <v>3.5935729051087</v>
      </c>
      <c r="AB344" s="18">
        <v>9.2142672525952491</v>
      </c>
      <c r="AC344" s="18">
        <v>9.2142672525952491</v>
      </c>
      <c r="AD344" s="18">
        <v>9.2142672525952491</v>
      </c>
      <c r="AE344" s="18">
        <v>12.4666666666356</v>
      </c>
      <c r="AF344" s="18">
        <v>12.4666666666356</v>
      </c>
      <c r="AG344" s="18">
        <v>12.4666666666356</v>
      </c>
      <c r="AH344" s="18">
        <v>10.3333333332557</v>
      </c>
      <c r="AI344" s="18">
        <v>10.3333333332557</v>
      </c>
      <c r="AJ344" s="18">
        <v>10.3333333332557</v>
      </c>
      <c r="AK344" s="18">
        <v>4.0666666665735303</v>
      </c>
      <c r="AL344" s="18">
        <v>4.0666666665735303</v>
      </c>
      <c r="AN344" s="8">
        <f t="shared" ref="AN344:AN346" si="70">MEDIAN(B344:AL344)</f>
        <v>6.1999999999534303</v>
      </c>
      <c r="AO344" s="8">
        <f t="shared" ref="AO344:AO346" si="71">AVERAGE(B344:AL344)</f>
        <v>7.2264239945032687</v>
      </c>
      <c r="AP344" s="8">
        <f t="shared" ref="AP344:AP346" si="72">MIN(B344:AL344)</f>
        <v>3.5935729051087</v>
      </c>
      <c r="AQ344" s="8">
        <f t="shared" ref="AQ344:AQ346" si="73">MAX(B344:AL344)</f>
        <v>12.4666666666356</v>
      </c>
      <c r="AR344" s="8">
        <f t="shared" ref="AR344:AR346" si="74">STDEV(B344:AL344)</f>
        <v>2.7270251961491079</v>
      </c>
    </row>
    <row r="345" spans="1:56" x14ac:dyDescent="0.2">
      <c r="A345" s="18" t="str">
        <v>{"InfraID":"Edge-Pi4","cpu":"0","instance":"129.127.231.162:9100","job":"node","mode":"idle","label":"CPU Usage Percentage"}</v>
      </c>
      <c r="B345" s="18">
        <v>8.41728956797267</v>
      </c>
      <c r="C345" s="18">
        <v>8.41728956797267</v>
      </c>
      <c r="D345" s="18">
        <v>8.41728956797267</v>
      </c>
      <c r="E345" s="18">
        <v>5.2350280936254698</v>
      </c>
      <c r="F345" s="18">
        <v>5.2350280936254698</v>
      </c>
      <c r="G345" s="18">
        <v>5.2350280936254698</v>
      </c>
      <c r="H345" s="18">
        <v>7.1790211606623497</v>
      </c>
      <c r="I345" s="18">
        <v>7.1790211606623497</v>
      </c>
      <c r="J345" s="18">
        <v>7.1790211606623497</v>
      </c>
      <c r="K345" s="18">
        <v>5.1999999997981998</v>
      </c>
      <c r="L345" s="18">
        <v>5.1999999997981998</v>
      </c>
      <c r="M345" s="18">
        <v>5.1999999997981998</v>
      </c>
      <c r="N345" s="18">
        <v>9.7333333334730199</v>
      </c>
      <c r="O345" s="18">
        <v>9.7333333334730199</v>
      </c>
      <c r="P345" s="18">
        <v>9.7333333334730199</v>
      </c>
      <c r="Q345" s="18">
        <v>7.2666666668374003</v>
      </c>
      <c r="R345" s="18">
        <v>7.2666666668374003</v>
      </c>
      <c r="S345" s="18">
        <v>7.2666666668374003</v>
      </c>
      <c r="T345" s="18">
        <v>2.8638303728194998</v>
      </c>
      <c r="U345" s="18">
        <v>2.8638303728194998</v>
      </c>
      <c r="V345" s="18">
        <v>2.8638303728194998</v>
      </c>
      <c r="W345" s="18">
        <v>5.1270084673553296</v>
      </c>
      <c r="X345" s="18">
        <v>5.1270084673553296</v>
      </c>
      <c r="Y345" s="18">
        <v>5.1270084673553296</v>
      </c>
      <c r="Z345" s="18">
        <v>8.9499192243902197</v>
      </c>
      <c r="AA345" s="18">
        <v>8.9499192243902197</v>
      </c>
      <c r="AB345" s="18">
        <v>8.9499192243902197</v>
      </c>
      <c r="AC345" s="18">
        <v>6.6000000003259602</v>
      </c>
      <c r="AD345" s="18">
        <v>6.6000000003259602</v>
      </c>
      <c r="AE345" s="18">
        <v>6.6000000003259602</v>
      </c>
      <c r="AF345" s="18">
        <v>8.8000000000465608</v>
      </c>
      <c r="AG345" s="18">
        <v>8.8000000000465608</v>
      </c>
      <c r="AH345" s="18">
        <v>8.8000000000465608</v>
      </c>
      <c r="AI345" s="18">
        <v>15.7999999999689</v>
      </c>
      <c r="AJ345" s="18">
        <v>15.7999999999689</v>
      </c>
      <c r="AK345" s="18">
        <v>15.7999999999689</v>
      </c>
      <c r="AL345" s="18">
        <v>3.7333333333178098</v>
      </c>
      <c r="AN345" s="8">
        <f t="shared" si="70"/>
        <v>7.1790211606623497</v>
      </c>
      <c r="AO345" s="8">
        <f t="shared" si="71"/>
        <v>7.493233080949854</v>
      </c>
      <c r="AP345" s="8">
        <f t="shared" si="72"/>
        <v>2.8638303728194998</v>
      </c>
      <c r="AQ345" s="8">
        <f t="shared" si="73"/>
        <v>15.7999999999689</v>
      </c>
      <c r="AR345" s="8">
        <f t="shared" si="74"/>
        <v>3.1852902197796826</v>
      </c>
    </row>
    <row r="346" spans="1:56" x14ac:dyDescent="0.2">
      <c r="A346" s="18" t="str">
        <v>{"InfraID":"Edge-Pi4","cpu":"0","instance":"129.127.231.168:9100","job":"node","mode":"idle","label":"CPU Usage Percentage"}</v>
      </c>
      <c r="B346" s="18">
        <v>8.20439474713727</v>
      </c>
      <c r="C346" s="18">
        <v>8.20439474713727</v>
      </c>
      <c r="D346" s="18">
        <v>8.20439474713727</v>
      </c>
      <c r="E346" s="18">
        <v>6.2666666666821804</v>
      </c>
      <c r="F346" s="18">
        <v>6.2666666666821804</v>
      </c>
      <c r="G346" s="18">
        <v>6.2666666666821804</v>
      </c>
      <c r="H346" s="18">
        <v>2.1410925061123001</v>
      </c>
      <c r="I346" s="18">
        <v>2.1410925061123001</v>
      </c>
      <c r="J346" s="18">
        <v>2.1410925061123001</v>
      </c>
      <c r="K346" s="18">
        <v>3.9269284616801299</v>
      </c>
      <c r="L346" s="18">
        <v>3.9269284616801299</v>
      </c>
      <c r="M346" s="18">
        <v>3.9269284616801299</v>
      </c>
      <c r="N346" s="18">
        <v>9.7154708665952807</v>
      </c>
      <c r="O346" s="18">
        <v>9.7154708665952807</v>
      </c>
      <c r="P346" s="18">
        <v>9.7154708665952807</v>
      </c>
      <c r="Q346" s="18">
        <v>6.9333333335816798</v>
      </c>
      <c r="R346" s="18">
        <v>6.9333333335816798</v>
      </c>
      <c r="S346" s="18">
        <v>6.9333333335816798</v>
      </c>
      <c r="T346" s="18">
        <v>5.1333333330694497</v>
      </c>
      <c r="U346" s="18">
        <v>5.1333333330694497</v>
      </c>
      <c r="V346" s="18">
        <v>5.1333333330694497</v>
      </c>
      <c r="W346" s="18">
        <v>3.3390705681304902</v>
      </c>
      <c r="X346" s="18">
        <v>3.3390705681304902</v>
      </c>
      <c r="Y346" s="18">
        <v>3.3390705681304902</v>
      </c>
      <c r="Z346" s="18">
        <v>11.3408723749786</v>
      </c>
      <c r="AA346" s="18">
        <v>11.3408723749786</v>
      </c>
      <c r="AB346" s="18">
        <v>11.3408723749786</v>
      </c>
      <c r="AC346" s="18">
        <v>6.3999999997516399</v>
      </c>
      <c r="AD346" s="18">
        <v>6.3999999997516399</v>
      </c>
      <c r="AE346" s="18">
        <v>6.3999999997516399</v>
      </c>
      <c r="AF346" s="18">
        <v>13.600000000248301</v>
      </c>
      <c r="AG346" s="18">
        <v>13.600000000248301</v>
      </c>
      <c r="AH346" s="18">
        <v>13.600000000248301</v>
      </c>
      <c r="AI346" s="18">
        <v>9.1999999996429906</v>
      </c>
      <c r="AJ346" s="18">
        <v>9.1999999996429906</v>
      </c>
      <c r="AK346" s="18">
        <v>9.1999999996429906</v>
      </c>
      <c r="AL346" s="18">
        <v>4.8000000002017904</v>
      </c>
      <c r="AN346" s="8">
        <f t="shared" si="70"/>
        <v>6.3999999997516399</v>
      </c>
      <c r="AO346" s="8">
        <f t="shared" si="71"/>
        <v>7.1190132046765608</v>
      </c>
      <c r="AP346" s="8">
        <f t="shared" si="72"/>
        <v>2.1410925061123001</v>
      </c>
      <c r="AQ346" s="8">
        <f t="shared" si="73"/>
        <v>13.600000000248301</v>
      </c>
      <c r="AR346" s="8">
        <f t="shared" si="74"/>
        <v>3.2704228273529692</v>
      </c>
    </row>
    <row r="347" spans="1:56" x14ac:dyDescent="0.2">
      <c r="A347" t="str">
        <v>{"InfraID":"Edge-Pi4","cpu":"0","instance":"129.127.231.53:9100","job":"node","mode":"idle","label":"CPU Usage Percentage"}</v>
      </c>
      <c r="B347">
        <v>1.26666666668219</v>
      </c>
      <c r="C347">
        <v>0.66666666689950205</v>
      </c>
      <c r="D347">
        <v>0.66666666689950205</v>
      </c>
      <c r="E347">
        <v>0.66666666689950205</v>
      </c>
      <c r="F347">
        <v>-0.133333333457514</v>
      </c>
      <c r="G347">
        <v>-0.133333333457514</v>
      </c>
      <c r="H347">
        <v>-0.133333333457514</v>
      </c>
      <c r="I347">
        <v>0.73333333324020999</v>
      </c>
      <c r="J347">
        <v>0.73333333324020999</v>
      </c>
      <c r="K347">
        <v>0.73333333324020999</v>
      </c>
      <c r="L347">
        <v>-0.19999999979820801</v>
      </c>
      <c r="M347">
        <v>-0.19999999979820801</v>
      </c>
      <c r="N347">
        <v>-0.19999999979820801</v>
      </c>
      <c r="O347">
        <v>0.59999999978269603</v>
      </c>
      <c r="P347">
        <v>0.59999999978269603</v>
      </c>
      <c r="Q347">
        <v>0.59999999978269603</v>
      </c>
      <c r="R347">
        <v>6.6666666728750101E-2</v>
      </c>
      <c r="S347">
        <v>6.6666666728750101E-2</v>
      </c>
      <c r="T347">
        <v>6.6666666728750101E-2</v>
      </c>
      <c r="U347">
        <v>-2.5676326837273602</v>
      </c>
      <c r="V347">
        <v>-2.5676326837273602</v>
      </c>
      <c r="W347">
        <v>-2.5676326837273602</v>
      </c>
      <c r="X347">
        <v>3.7678536805146399</v>
      </c>
      <c r="Y347">
        <v>3.7678536805146399</v>
      </c>
      <c r="Z347">
        <v>3.7678536805146399</v>
      </c>
      <c r="AA347">
        <v>-3.5029651083251498</v>
      </c>
      <c r="AB347">
        <v>-3.5029651083251498</v>
      </c>
      <c r="AC347">
        <v>-3.5029651083251498</v>
      </c>
      <c r="AD347">
        <v>3.7295134857162102</v>
      </c>
      <c r="AE347">
        <v>3.7295134857162102</v>
      </c>
      <c r="AF347">
        <v>3.7295134857162102</v>
      </c>
      <c r="AG347">
        <v>0.59999999978269603</v>
      </c>
      <c r="AH347">
        <v>0.59999999978269603</v>
      </c>
      <c r="AI347">
        <v>0.59999999978269603</v>
      </c>
      <c r="AJ347">
        <v>0.20000000018626399</v>
      </c>
      <c r="AK347">
        <v>0.20000000018626399</v>
      </c>
      <c r="AL347">
        <v>0.20000000018626399</v>
      </c>
    </row>
    <row r="348" spans="1:56" x14ac:dyDescent="0.2">
      <c r="A348" s="18" t="str">
        <v>{"InfraID":"Edge-Pi4","cpu":"1","instance":"129.127.230.61:9100","job":"node","mode":"idle","label":"CPU Usage Percentage"}</v>
      </c>
      <c r="B348" s="18">
        <v>5.9473513163986897</v>
      </c>
      <c r="C348" s="18">
        <v>3.7333333333178098</v>
      </c>
      <c r="D348" s="18">
        <v>3.7333333333178098</v>
      </c>
      <c r="E348" s="18">
        <v>3.7333333333178098</v>
      </c>
      <c r="F348" s="18">
        <v>5.6000000001707502</v>
      </c>
      <c r="G348" s="18">
        <v>5.6000000001707502</v>
      </c>
      <c r="H348" s="18">
        <v>5.6000000001707502</v>
      </c>
      <c r="I348" s="18">
        <v>5.6966369248531601</v>
      </c>
      <c r="J348" s="18">
        <v>5.6966369248531601</v>
      </c>
      <c r="K348" s="18">
        <v>5.6966369248531601</v>
      </c>
      <c r="L348" s="18">
        <v>5.3999999999844697</v>
      </c>
      <c r="M348" s="18">
        <v>5.3999999999844697</v>
      </c>
      <c r="N348" s="18">
        <v>5.3999999999844697</v>
      </c>
      <c r="O348" s="18">
        <v>7.84186649402423</v>
      </c>
      <c r="P348" s="18">
        <v>7.84186649402423</v>
      </c>
      <c r="Q348" s="18">
        <v>7.84186649402423</v>
      </c>
      <c r="R348" s="18">
        <v>5.93333333342646</v>
      </c>
      <c r="S348" s="18">
        <v>5.93333333342646</v>
      </c>
      <c r="T348" s="18">
        <v>5.93333333342646</v>
      </c>
      <c r="U348" s="18">
        <v>0.67455947141371497</v>
      </c>
      <c r="V348" s="18">
        <v>0.67455947141371497</v>
      </c>
      <c r="W348" s="18">
        <v>0.67455947141371497</v>
      </c>
      <c r="X348" s="18">
        <v>7.8335056876336999</v>
      </c>
      <c r="Y348" s="18">
        <v>7.8335056876336999</v>
      </c>
      <c r="Z348" s="18">
        <v>7.8335056876336999</v>
      </c>
      <c r="AA348" s="18">
        <v>5.2666666665269499</v>
      </c>
      <c r="AB348" s="18">
        <v>5.2666666665269499</v>
      </c>
      <c r="AC348" s="18">
        <v>5.2666666665269499</v>
      </c>
      <c r="AD348" s="18">
        <v>7.8666666666200999</v>
      </c>
      <c r="AE348" s="18">
        <v>7.8666666666200999</v>
      </c>
      <c r="AF348" s="18">
        <v>7.8666666666200999</v>
      </c>
      <c r="AG348" s="18">
        <v>9.2666666667598001</v>
      </c>
      <c r="AH348" s="18">
        <v>9.2666666667598001</v>
      </c>
      <c r="AI348" s="18">
        <v>9.2666666667598001</v>
      </c>
      <c r="AJ348" s="18">
        <v>10.7333333332401</v>
      </c>
      <c r="AK348" s="18">
        <v>10.7333333332401</v>
      </c>
      <c r="AL348" s="18">
        <v>10.7333333332401</v>
      </c>
      <c r="AN348" s="8">
        <f>MEDIAN(B348:AL348)</f>
        <v>5.93333333342646</v>
      </c>
      <c r="AO348" s="8">
        <f>AVERAGE(B348:AL348)</f>
        <v>6.3104610013597942</v>
      </c>
      <c r="AP348" s="8">
        <f>MIN(B348:AL348)</f>
        <v>0.67455947141371497</v>
      </c>
      <c r="AQ348" s="8">
        <f>MAX(B348:AL348)</f>
        <v>10.7333333332401</v>
      </c>
      <c r="AR348" s="8">
        <f>STDEV(B348:AL348)</f>
        <v>2.5294716864410964</v>
      </c>
      <c r="AT348" s="8">
        <f>MEDIAN(B348:AL351)</f>
        <v>5.6966369248531601</v>
      </c>
      <c r="AU348" s="8">
        <f>AVERAGE(B348:AL351)</f>
        <v>6.292856295966101</v>
      </c>
      <c r="AV348" s="8">
        <f>MIN(B348:AL351)</f>
        <v>-0.23406305932584801</v>
      </c>
      <c r="AW348" s="8">
        <f>MAX(B348:AL351)</f>
        <v>19.1333333333022</v>
      </c>
      <c r="AX348">
        <f>STDEV(B348:AL351)</f>
        <v>3.8208075069995151</v>
      </c>
    </row>
    <row r="349" spans="1:56" x14ac:dyDescent="0.2">
      <c r="A349" s="18" t="str">
        <v>{"InfraID":"Edge-Pi4","cpu":"1","instance":"129.127.231.125:9100","job":"node","mode":"idle","label":"CPU Usage Percentage"}</v>
      </c>
      <c r="B349" s="18">
        <v>4.8666666665424803</v>
      </c>
      <c r="C349" s="18">
        <v>4.8666666665424803</v>
      </c>
      <c r="D349" s="18">
        <v>4.3333333334885502</v>
      </c>
      <c r="E349" s="18">
        <v>4.3333333334885502</v>
      </c>
      <c r="F349" s="18">
        <v>4.3333333334885502</v>
      </c>
      <c r="G349" s="18">
        <v>4.8666666665424803</v>
      </c>
      <c r="H349" s="18">
        <v>4.8666666665424803</v>
      </c>
      <c r="I349" s="18">
        <v>4.8666666665424803</v>
      </c>
      <c r="J349" s="18">
        <v>3.6666666665890499</v>
      </c>
      <c r="K349" s="18">
        <v>3.6666666665890499</v>
      </c>
      <c r="L349" s="18">
        <v>3.6666666665890499</v>
      </c>
      <c r="M349" s="18">
        <v>7.2000000001086502</v>
      </c>
      <c r="N349" s="18">
        <v>7.2000000001086502</v>
      </c>
      <c r="O349" s="18">
        <v>7.2000000001086502</v>
      </c>
      <c r="P349" s="18">
        <v>4.6000000000155197</v>
      </c>
      <c r="Q349" s="18">
        <v>4.6000000000155197</v>
      </c>
      <c r="R349" s="18">
        <v>3.0727985153178099</v>
      </c>
      <c r="S349" s="18">
        <v>3.0727985153178099</v>
      </c>
      <c r="T349" s="18">
        <v>3.0727985153178099</v>
      </c>
      <c r="U349" s="18">
        <v>6.3292829481376698</v>
      </c>
      <c r="V349" s="18">
        <v>6.3292829481376698</v>
      </c>
      <c r="W349" s="18">
        <v>6.3292829481376698</v>
      </c>
      <c r="X349" s="18">
        <v>2.5268351223725398</v>
      </c>
      <c r="Y349" s="18">
        <v>2.5268351223725398</v>
      </c>
      <c r="Z349" s="18">
        <v>2.5268351223725398</v>
      </c>
      <c r="AA349" s="18">
        <v>2.5268351223725398</v>
      </c>
      <c r="AB349" s="18">
        <v>6.7588524166902602</v>
      </c>
      <c r="AC349" s="18">
        <v>6.7588524166902602</v>
      </c>
      <c r="AD349" s="18">
        <v>6.7588524166902602</v>
      </c>
      <c r="AE349" s="18">
        <v>9.2000000000310393</v>
      </c>
      <c r="AF349" s="18">
        <v>9.2000000000310393</v>
      </c>
      <c r="AG349" s="18">
        <v>9.2000000000310393</v>
      </c>
      <c r="AH349" s="18">
        <v>10.2666666665269</v>
      </c>
      <c r="AI349" s="18">
        <v>10.2666666665269</v>
      </c>
      <c r="AJ349" s="18">
        <v>10.2666666665269</v>
      </c>
      <c r="AK349" s="18">
        <v>7.7333333335506396</v>
      </c>
      <c r="AL349" s="18">
        <v>7.7333333335506396</v>
      </c>
      <c r="AN349" s="8">
        <f t="shared" ref="AN349:AN351" si="75">MEDIAN(B349:AL349)</f>
        <v>4.8666666665424803</v>
      </c>
      <c r="AO349" s="8">
        <f t="shared" ref="AO349:AO351" si="76">AVERAGE(B349:AL349)</f>
        <v>5.7186524900001254</v>
      </c>
      <c r="AP349" s="8">
        <f t="shared" ref="AP349:AP351" si="77">MIN(B349:AL349)</f>
        <v>2.5268351223725398</v>
      </c>
      <c r="AQ349" s="8">
        <f t="shared" ref="AQ349:AQ351" si="78">MAX(B349:AL349)</f>
        <v>10.2666666665269</v>
      </c>
      <c r="AR349" s="8">
        <f t="shared" ref="AR349:AR351" si="79">STDEV(B349:AL349)</f>
        <v>2.3790299081264576</v>
      </c>
    </row>
    <row r="350" spans="1:56" x14ac:dyDescent="0.2">
      <c r="A350" s="18" t="str">
        <v>{"InfraID":"Edge-Pi4","cpu":"1","instance":"129.127.231.162:9100","job":"node","mode":"idle","label":"CPU Usage Percentage"}</v>
      </c>
      <c r="B350" s="18">
        <v>7.9623009422645596</v>
      </c>
      <c r="C350" s="18">
        <v>7.9623009422645596</v>
      </c>
      <c r="D350" s="18">
        <v>7.9623009422645596</v>
      </c>
      <c r="E350" s="18">
        <v>4.6868576128930499</v>
      </c>
      <c r="F350" s="18">
        <v>4.6868576128930499</v>
      </c>
      <c r="G350" s="18">
        <v>4.6868576128930499</v>
      </c>
      <c r="H350" s="18">
        <v>6.4001038557464502</v>
      </c>
      <c r="I350" s="18">
        <v>6.4001038557464502</v>
      </c>
      <c r="J350" s="18">
        <v>6.4001038557464502</v>
      </c>
      <c r="K350" s="18">
        <v>4.7333333330849703</v>
      </c>
      <c r="L350" s="18">
        <v>4.7333333330849703</v>
      </c>
      <c r="M350" s="18">
        <v>4.7333333330849703</v>
      </c>
      <c r="N350" s="18">
        <v>7.8666666666200999</v>
      </c>
      <c r="O350" s="18">
        <v>7.8666666666200999</v>
      </c>
      <c r="P350" s="18">
        <v>7.8666666666200999</v>
      </c>
      <c r="Q350" s="18">
        <v>6.1333333336127396</v>
      </c>
      <c r="R350" s="18">
        <v>6.1333333336127396</v>
      </c>
      <c r="S350" s="18">
        <v>6.1333333336127396</v>
      </c>
      <c r="T350" s="18">
        <v>-0.23406305932584801</v>
      </c>
      <c r="U350" s="18">
        <v>-0.23406305932584801</v>
      </c>
      <c r="V350" s="18">
        <v>-0.23406305932584801</v>
      </c>
      <c r="W350" s="18">
        <v>3.8602573502106101</v>
      </c>
      <c r="X350" s="18">
        <v>3.8602573502106101</v>
      </c>
      <c r="Y350" s="18">
        <v>3.8602573502106101</v>
      </c>
      <c r="Z350" s="18">
        <v>7.3344103394674898</v>
      </c>
      <c r="AA350" s="18">
        <v>7.3344103394674898</v>
      </c>
      <c r="AB350" s="18">
        <v>7.3344103394674898</v>
      </c>
      <c r="AC350" s="18">
        <v>5.7999999999689402</v>
      </c>
      <c r="AD350" s="18">
        <v>5.7999999999689402</v>
      </c>
      <c r="AE350" s="18">
        <v>5.7999999999689402</v>
      </c>
      <c r="AF350" s="18">
        <v>15.9333333334264</v>
      </c>
      <c r="AG350" s="18">
        <v>15.9333333334264</v>
      </c>
      <c r="AH350" s="18">
        <v>15.9333333334264</v>
      </c>
      <c r="AI350" s="18">
        <v>12.1333333333799</v>
      </c>
      <c r="AJ350" s="18">
        <v>12.1333333333799</v>
      </c>
      <c r="AK350" s="18">
        <v>12.1333333333799</v>
      </c>
      <c r="AL350" s="18">
        <v>5.66666666651144</v>
      </c>
      <c r="AN350" s="8">
        <f t="shared" si="75"/>
        <v>6.1333333336127396</v>
      </c>
      <c r="AO350" s="8">
        <f t="shared" si="76"/>
        <v>6.8512504808259349</v>
      </c>
      <c r="AP350" s="8">
        <f t="shared" si="77"/>
        <v>-0.23406305932584801</v>
      </c>
      <c r="AQ350" s="8">
        <f t="shared" si="78"/>
        <v>15.9333333334264</v>
      </c>
      <c r="AR350" s="8">
        <f t="shared" si="79"/>
        <v>3.9103842987104347</v>
      </c>
    </row>
    <row r="351" spans="1:56" x14ac:dyDescent="0.2">
      <c r="A351" s="18" t="str">
        <v>{"InfraID":"Edge-Pi4","cpu":"1","instance":"129.127.231.168:9100","job":"node","mode":"idle","label":"CPU Usage Percentage"}</v>
      </c>
      <c r="B351" s="18">
        <v>4.1086984787413696</v>
      </c>
      <c r="C351" s="18">
        <v>4.1086984787413696</v>
      </c>
      <c r="D351" s="18">
        <v>4.1086984787413696</v>
      </c>
      <c r="E351" s="18">
        <v>4.6666666667442698</v>
      </c>
      <c r="F351" s="18">
        <v>4.6666666667442698</v>
      </c>
      <c r="G351" s="18">
        <v>4.6666666667442698</v>
      </c>
      <c r="H351" s="18">
        <v>0.63134779001110497</v>
      </c>
      <c r="I351" s="18">
        <v>0.63134779001110497</v>
      </c>
      <c r="J351" s="18">
        <v>0.63134779001110497</v>
      </c>
      <c r="K351" s="18">
        <v>2.9268617908015799</v>
      </c>
      <c r="L351" s="18">
        <v>2.9268617908015799</v>
      </c>
      <c r="M351" s="18">
        <v>2.9268617908015799</v>
      </c>
      <c r="N351" s="18">
        <v>6.4748201439301596</v>
      </c>
      <c r="O351" s="18">
        <v>6.4748201439301596</v>
      </c>
      <c r="P351" s="18">
        <v>6.4748201439301596</v>
      </c>
      <c r="Q351" s="18">
        <v>3.0666666668063498</v>
      </c>
      <c r="R351" s="18">
        <v>3.0666666668063498</v>
      </c>
      <c r="S351" s="18">
        <v>3.0666666668063498</v>
      </c>
      <c r="T351" s="18">
        <v>4.3999999998292596</v>
      </c>
      <c r="U351" s="18">
        <v>4.3999999998292596</v>
      </c>
      <c r="V351" s="18">
        <v>4.3999999998292596</v>
      </c>
      <c r="W351" s="18">
        <v>1.0671256454709499</v>
      </c>
      <c r="X351" s="18">
        <v>1.0671256454709499</v>
      </c>
      <c r="Y351" s="18">
        <v>1.0671256454709499</v>
      </c>
      <c r="Z351" s="18">
        <v>7.2697899839953601</v>
      </c>
      <c r="AA351" s="18">
        <v>7.2697899839953601</v>
      </c>
      <c r="AB351" s="18">
        <v>7.2697899839953601</v>
      </c>
      <c r="AC351" s="18">
        <v>4.9333333332712499</v>
      </c>
      <c r="AD351" s="18">
        <v>4.9333333332712499</v>
      </c>
      <c r="AE351" s="18">
        <v>4.9333333332712499</v>
      </c>
      <c r="AF351" s="18">
        <v>19.1333333333022</v>
      </c>
      <c r="AG351" s="18">
        <v>19.1333333333022</v>
      </c>
      <c r="AH351" s="18">
        <v>19.1333333333022</v>
      </c>
      <c r="AI351" s="18">
        <v>17.200000000108599</v>
      </c>
      <c r="AJ351" s="18">
        <v>17.200000000108599</v>
      </c>
      <c r="AK351" s="18">
        <v>17.200000000108599</v>
      </c>
      <c r="AL351" s="18">
        <v>5.1333333330694497</v>
      </c>
      <c r="AN351" s="8">
        <f t="shared" si="75"/>
        <v>4.6666666667442698</v>
      </c>
      <c r="AO351" s="8">
        <f t="shared" si="76"/>
        <v>6.2910612116785627</v>
      </c>
      <c r="AP351" s="8">
        <f t="shared" si="77"/>
        <v>0.63134779001110497</v>
      </c>
      <c r="AQ351" s="8">
        <f t="shared" si="78"/>
        <v>19.1333333333022</v>
      </c>
      <c r="AR351" s="8">
        <f t="shared" si="79"/>
        <v>5.621570606539235</v>
      </c>
    </row>
    <row r="352" spans="1:56" x14ac:dyDescent="0.2">
      <c r="A352" t="str">
        <v>{"InfraID":"Edge-Pi4","cpu":"1","instance":"129.127.231.53:9100","job":"node","mode":"idle","label":"CPU Usage Percentage"}</v>
      </c>
      <c r="B352">
        <v>1.13333333322468</v>
      </c>
      <c r="C352">
        <v>0.66666666689950205</v>
      </c>
      <c r="D352">
        <v>0.66666666689950205</v>
      </c>
      <c r="E352">
        <v>0.66666666689950205</v>
      </c>
      <c r="F352">
        <v>-6.6666666728764298E-2</v>
      </c>
      <c r="G352">
        <v>-6.6666666728764298E-2</v>
      </c>
      <c r="H352">
        <v>-6.6666666728764298E-2</v>
      </c>
      <c r="I352">
        <v>0.66666666651144602</v>
      </c>
      <c r="J352">
        <v>0.66666666651144602</v>
      </c>
      <c r="K352">
        <v>0.66666666651144602</v>
      </c>
      <c r="L352">
        <v>0.79999999996895998</v>
      </c>
      <c r="M352">
        <v>0.79999999996895998</v>
      </c>
      <c r="N352">
        <v>0.79999999996895998</v>
      </c>
      <c r="O352">
        <v>0.46666666671323698</v>
      </c>
      <c r="P352">
        <v>0.46666666671323698</v>
      </c>
      <c r="Q352">
        <v>0.46666666671323698</v>
      </c>
      <c r="R352">
        <v>0</v>
      </c>
      <c r="S352">
        <v>0</v>
      </c>
      <c r="T352">
        <v>0</v>
      </c>
      <c r="U352">
        <v>-2.29228333438446</v>
      </c>
      <c r="V352">
        <v>-2.29228333438446</v>
      </c>
      <c r="W352">
        <v>-2.29228333438446</v>
      </c>
      <c r="X352">
        <v>3.57396755649388</v>
      </c>
      <c r="Y352">
        <v>3.57396755649388</v>
      </c>
      <c r="Z352">
        <v>3.57396755649388</v>
      </c>
      <c r="AA352">
        <v>-3.5029651083251498</v>
      </c>
      <c r="AB352">
        <v>-3.5029651083251498</v>
      </c>
      <c r="AC352">
        <v>-3.5029651083251498</v>
      </c>
      <c r="AD352">
        <v>3.66498903088775</v>
      </c>
      <c r="AE352">
        <v>3.66498903088775</v>
      </c>
      <c r="AF352">
        <v>3.66498903088775</v>
      </c>
      <c r="AG352">
        <v>0.66666666651144602</v>
      </c>
      <c r="AH352">
        <v>0.66666666651144602</v>
      </c>
      <c r="AI352">
        <v>0.66666666651144602</v>
      </c>
      <c r="AJ352">
        <v>-0.19999999979820801</v>
      </c>
      <c r="AK352">
        <v>-0.19999999979820801</v>
      </c>
      <c r="AL352">
        <v>-0.19999999979820801</v>
      </c>
    </row>
    <row r="353" spans="1:50" x14ac:dyDescent="0.2">
      <c r="A353" s="18" t="str">
        <v>{"InfraID":"Edge-Pi4","cpu":"2","instance":"129.127.230.61:9100","job":"node","mode":"idle","label":"CPU Usage Percentage"}</v>
      </c>
      <c r="B353" s="18">
        <v>10.887227819168301</v>
      </c>
      <c r="C353" s="18">
        <v>2.53333333336436</v>
      </c>
      <c r="D353" s="18">
        <v>2.53333333336436</v>
      </c>
      <c r="E353" s="18">
        <v>2.53333333336436</v>
      </c>
      <c r="F353" s="18">
        <v>5.3333333332557196</v>
      </c>
      <c r="G353" s="18">
        <v>5.3333333332557196</v>
      </c>
      <c r="H353" s="18">
        <v>5.3333333332557196</v>
      </c>
      <c r="I353" s="18">
        <v>5.2161976664538603</v>
      </c>
      <c r="J353" s="18">
        <v>5.2161976664538603</v>
      </c>
      <c r="K353" s="18">
        <v>5.2161976664538603</v>
      </c>
      <c r="L353" s="18">
        <v>5.13333333345751</v>
      </c>
      <c r="M353" s="18">
        <v>5.13333333345751</v>
      </c>
      <c r="N353" s="18">
        <v>5.13333333345751</v>
      </c>
      <c r="O353" s="18">
        <v>7.7122488659061101</v>
      </c>
      <c r="P353" s="18">
        <v>7.7122488659061101</v>
      </c>
      <c r="Q353" s="18">
        <v>7.7122488659061101</v>
      </c>
      <c r="R353" s="18">
        <v>6.6666666666666696</v>
      </c>
      <c r="S353" s="18">
        <v>6.6666666666666696</v>
      </c>
      <c r="T353" s="18">
        <v>6.6666666666666696</v>
      </c>
      <c r="U353" s="18">
        <v>0.88105726856220201</v>
      </c>
      <c r="V353" s="18">
        <v>0.88105726856220201</v>
      </c>
      <c r="W353" s="18">
        <v>0.88105726856220201</v>
      </c>
      <c r="X353" s="18">
        <v>8.8029989659641199</v>
      </c>
      <c r="Y353" s="18">
        <v>8.8029989659641199</v>
      </c>
      <c r="Z353" s="18">
        <v>8.8029989659641199</v>
      </c>
      <c r="AA353" s="18">
        <v>6.9999999999223901</v>
      </c>
      <c r="AB353" s="18">
        <v>6.9999999999223901</v>
      </c>
      <c r="AC353" s="18">
        <v>6.9999999999223901</v>
      </c>
      <c r="AD353" s="18">
        <v>9.6666666667442698</v>
      </c>
      <c r="AE353" s="18">
        <v>9.6666666667442698</v>
      </c>
      <c r="AF353" s="18">
        <v>9.6666666667442698</v>
      </c>
      <c r="AG353" s="18">
        <v>9.2666666667598001</v>
      </c>
      <c r="AH353" s="18">
        <v>9.2666666667598001</v>
      </c>
      <c r="AI353" s="18">
        <v>9.2666666667598001</v>
      </c>
      <c r="AJ353" s="18">
        <v>15.9333333330384</v>
      </c>
      <c r="AK353" s="18">
        <v>15.9333333330384</v>
      </c>
      <c r="AL353" s="18">
        <v>15.9333333330384</v>
      </c>
      <c r="AN353" s="8">
        <f>MEDIAN(B353:AL353)</f>
        <v>6.9999999999223901</v>
      </c>
      <c r="AO353" s="8">
        <f>AVERAGE(B353:AL353)</f>
        <v>7.1168847599852567</v>
      </c>
      <c r="AP353" s="8">
        <f>MIN(B353:AL353)</f>
        <v>0.88105726856220201</v>
      </c>
      <c r="AQ353" s="8">
        <f>MAX(B353:AL353)</f>
        <v>15.9333333330384</v>
      </c>
      <c r="AR353" s="8">
        <f>STDEV(B353:AL353)</f>
        <v>3.7375085343472931</v>
      </c>
      <c r="AT353" s="8">
        <f>MEDIAN(B353:AL356)</f>
        <v>6.1666666663950247</v>
      </c>
      <c r="AU353" s="8">
        <f>AVERAGE(B353:AL356)</f>
        <v>7.2733150478736448</v>
      </c>
      <c r="AV353" s="8">
        <f>MIN(B353:AL356)</f>
        <v>0.88105726856220201</v>
      </c>
      <c r="AW353" s="8">
        <f>MAX(B353:AL356)</f>
        <v>27.9333333329608</v>
      </c>
      <c r="AX353">
        <f>STDEV(B353:AL356)</f>
        <v>5.0057568821110019</v>
      </c>
    </row>
    <row r="354" spans="1:50" x14ac:dyDescent="0.2">
      <c r="A354" s="18" t="str">
        <v>{"InfraID":"Edge-Pi4","cpu":"2","instance":"129.127.231.125:9100","job":"node","mode":"idle","label":"CPU Usage Percentage"}</v>
      </c>
      <c r="B354" s="18">
        <v>3.8000000000465599</v>
      </c>
      <c r="C354" s="18">
        <v>3.8000000000465599</v>
      </c>
      <c r="D354" s="18">
        <v>4.2000000000310296</v>
      </c>
      <c r="E354" s="18">
        <v>4.2000000000310296</v>
      </c>
      <c r="F354" s="18">
        <v>4.2000000000310296</v>
      </c>
      <c r="G354" s="18">
        <v>4.7333333330849703</v>
      </c>
      <c r="H354" s="18">
        <v>4.7333333330849703</v>
      </c>
      <c r="I354" s="18">
        <v>4.7333333330849703</v>
      </c>
      <c r="J354" s="18">
        <v>3.7333333333178098</v>
      </c>
      <c r="K354" s="18">
        <v>3.7333333333178098</v>
      </c>
      <c r="L354" s="18">
        <v>3.7333333333178098</v>
      </c>
      <c r="M354" s="18">
        <v>5.8666666666977099</v>
      </c>
      <c r="N354" s="18">
        <v>5.8666666666977099</v>
      </c>
      <c r="O354" s="18">
        <v>5.8666666666977099</v>
      </c>
      <c r="P354" s="18">
        <v>4.0000000002328298</v>
      </c>
      <c r="Q354" s="18">
        <v>4.0000000002328298</v>
      </c>
      <c r="R354" s="18">
        <v>3.8289681717955899</v>
      </c>
      <c r="S354" s="18">
        <v>3.8289681717955899</v>
      </c>
      <c r="T354" s="18">
        <v>3.8289681717955899</v>
      </c>
      <c r="U354" s="18">
        <v>7.9316330619639004</v>
      </c>
      <c r="V354" s="18">
        <v>7.9316330619639004</v>
      </c>
      <c r="W354" s="18">
        <v>7.9316330619639004</v>
      </c>
      <c r="X354" s="18">
        <v>3.9269284620682101</v>
      </c>
      <c r="Y354" s="18">
        <v>3.9269284620682101</v>
      </c>
      <c r="Z354" s="18">
        <v>3.9269284620682101</v>
      </c>
      <c r="AA354" s="18">
        <v>3.9269284620682101</v>
      </c>
      <c r="AB354" s="18">
        <v>6.6942362367386403</v>
      </c>
      <c r="AC354" s="18">
        <v>6.6942362367386403</v>
      </c>
      <c r="AD354" s="18">
        <v>6.6942362367386403</v>
      </c>
      <c r="AE354" s="18">
        <v>10.4666666667132</v>
      </c>
      <c r="AF354" s="18">
        <v>10.4666666667132</v>
      </c>
      <c r="AG354" s="18">
        <v>10.4666666667132</v>
      </c>
      <c r="AH354" s="18">
        <v>27.9333333329608</v>
      </c>
      <c r="AI354" s="18">
        <v>27.9333333329608</v>
      </c>
      <c r="AJ354" s="18">
        <v>27.9333333329608</v>
      </c>
      <c r="AK354" s="18">
        <v>11.8666666668529</v>
      </c>
      <c r="AL354" s="18">
        <v>11.8666666668529</v>
      </c>
      <c r="AN354" s="8">
        <f t="shared" ref="AN354:AN356" si="80">MEDIAN(B354:AL354)</f>
        <v>4.7333333330849703</v>
      </c>
      <c r="AO354" s="8">
        <f t="shared" ref="AO354:AO356" si="81">AVERAGE(B354:AL354)</f>
        <v>7.6001502592553596</v>
      </c>
      <c r="AP354" s="8">
        <f t="shared" ref="AP354:AP356" si="82">MIN(B354:AL354)</f>
        <v>3.7333333333178098</v>
      </c>
      <c r="AQ354" s="8">
        <f t="shared" ref="AQ354:AQ356" si="83">MAX(B354:AL354)</f>
        <v>27.9333333329608</v>
      </c>
      <c r="AR354" s="8">
        <f t="shared" ref="AR354:AR356" si="84">STDEV(B354:AL354)</f>
        <v>6.6013773423204114</v>
      </c>
    </row>
    <row r="355" spans="1:50" x14ac:dyDescent="0.2">
      <c r="A355" s="18" t="str">
        <v>{"InfraID":"Edge-Pi4","cpu":"2","instance":"129.127.231.162:9100","job":"node","mode":"idle","label":"CPU Usage Percentage"}</v>
      </c>
      <c r="B355" s="18">
        <v>5.8823529409192004</v>
      </c>
      <c r="C355" s="18">
        <v>5.8823529409192004</v>
      </c>
      <c r="D355" s="18">
        <v>5.8823529409192004</v>
      </c>
      <c r="E355" s="18">
        <v>4.9609428532592501</v>
      </c>
      <c r="F355" s="18">
        <v>4.9609428532592501</v>
      </c>
      <c r="G355" s="18">
        <v>4.9609428532592501</v>
      </c>
      <c r="H355" s="18">
        <v>7.3088407116076102</v>
      </c>
      <c r="I355" s="18">
        <v>7.3088407116076102</v>
      </c>
      <c r="J355" s="18">
        <v>7.3088407116076102</v>
      </c>
      <c r="K355" s="18">
        <v>5.4666666667132304</v>
      </c>
      <c r="L355" s="18">
        <v>5.4666666667132304</v>
      </c>
      <c r="M355" s="18">
        <v>5.4666666667132304</v>
      </c>
      <c r="N355" s="18">
        <v>8.7333333333178107</v>
      </c>
      <c r="O355" s="18">
        <v>8.7333333333178107</v>
      </c>
      <c r="P355" s="18">
        <v>8.7333333333178107</v>
      </c>
      <c r="Q355" s="18">
        <v>6.3333333330228898</v>
      </c>
      <c r="R355" s="18">
        <v>6.3333333330228898</v>
      </c>
      <c r="S355" s="18">
        <v>6.3333333330228898</v>
      </c>
      <c r="T355" s="18">
        <v>1.6246730002819401</v>
      </c>
      <c r="U355" s="18">
        <v>1.6246730002819401</v>
      </c>
      <c r="V355" s="18">
        <v>1.6246730002819401</v>
      </c>
      <c r="W355" s="18">
        <v>2.7935195678625302</v>
      </c>
      <c r="X355" s="18">
        <v>2.7935195678625302</v>
      </c>
      <c r="Y355" s="18">
        <v>2.7935195678625302</v>
      </c>
      <c r="Z355" s="18">
        <v>6.94668820701082</v>
      </c>
      <c r="AA355" s="18">
        <v>6.94668820701082</v>
      </c>
      <c r="AB355" s="18">
        <v>6.94668820701082</v>
      </c>
      <c r="AC355" s="18">
        <v>4.2000000000310296</v>
      </c>
      <c r="AD355" s="18">
        <v>4.2000000000310296</v>
      </c>
      <c r="AE355" s="18">
        <v>4.2000000000310296</v>
      </c>
      <c r="AF355" s="18">
        <v>16.5999999999379</v>
      </c>
      <c r="AG355" s="18">
        <v>16.5999999999379</v>
      </c>
      <c r="AH355" s="18">
        <v>16.5999999999379</v>
      </c>
      <c r="AI355" s="18">
        <v>20.8666666666977</v>
      </c>
      <c r="AJ355" s="18">
        <v>20.8666666666977</v>
      </c>
      <c r="AK355" s="18">
        <v>20.8666666666977</v>
      </c>
      <c r="AL355" s="18">
        <v>7.3333333331781096</v>
      </c>
      <c r="AN355" s="8">
        <f t="shared" si="80"/>
        <v>6.3333333330228898</v>
      </c>
      <c r="AO355" s="8">
        <f t="shared" si="81"/>
        <v>7.6347131128422667</v>
      </c>
      <c r="AP355" s="8">
        <f t="shared" si="82"/>
        <v>1.6246730002819401</v>
      </c>
      <c r="AQ355" s="8">
        <f t="shared" si="83"/>
        <v>20.8666666666977</v>
      </c>
      <c r="AR355" s="8">
        <f t="shared" si="84"/>
        <v>5.363818582646589</v>
      </c>
    </row>
    <row r="356" spans="1:50" x14ac:dyDescent="0.2">
      <c r="A356" s="18" t="str">
        <v>{"InfraID":"Edge-Pi4","cpu":"2","instance":"129.127.231.168:9100","job":"node","mode":"idle","label":"CPU Usage Percentage"}</v>
      </c>
      <c r="B356" s="18">
        <v>7.8143284355010802</v>
      </c>
      <c r="C356" s="18">
        <v>7.8143284355010802</v>
      </c>
      <c r="D356" s="18">
        <v>7.8143284355010802</v>
      </c>
      <c r="E356" s="18">
        <v>6.6666666666666696</v>
      </c>
      <c r="F356" s="18">
        <v>6.6666666666666696</v>
      </c>
      <c r="G356" s="18">
        <v>6.6666666666666696</v>
      </c>
      <c r="H356" s="18">
        <v>1.31759538878363</v>
      </c>
      <c r="I356" s="18">
        <v>1.31759538878363</v>
      </c>
      <c r="J356" s="18">
        <v>1.31759538878363</v>
      </c>
      <c r="K356" s="18">
        <v>3.5269017932510902</v>
      </c>
      <c r="L356" s="18">
        <v>3.5269017932510902</v>
      </c>
      <c r="M356" s="18">
        <v>3.5269017932510902</v>
      </c>
      <c r="N356" s="18">
        <v>8.2247715342900491</v>
      </c>
      <c r="O356" s="18">
        <v>8.2247715342900491</v>
      </c>
      <c r="P356" s="18">
        <v>8.2247715342900491</v>
      </c>
      <c r="Q356" s="18">
        <v>5.9999999997671596</v>
      </c>
      <c r="R356" s="18">
        <v>5.9999999997671596</v>
      </c>
      <c r="S356" s="18">
        <v>5.9999999997671596</v>
      </c>
      <c r="T356" s="18">
        <v>3.7333333333178098</v>
      </c>
      <c r="U356" s="18">
        <v>3.7333333333178098</v>
      </c>
      <c r="V356" s="18">
        <v>3.7333333333178098</v>
      </c>
      <c r="W356" s="18">
        <v>2.23752151454979</v>
      </c>
      <c r="X356" s="18">
        <v>2.23752151454979</v>
      </c>
      <c r="Y356" s="18">
        <v>2.23752151454979</v>
      </c>
      <c r="Z356" s="18">
        <v>10.113085622136399</v>
      </c>
      <c r="AA356" s="18">
        <v>10.113085622136399</v>
      </c>
      <c r="AB356" s="18">
        <v>10.113085622136399</v>
      </c>
      <c r="AC356" s="18">
        <v>4.1333333333022804</v>
      </c>
      <c r="AD356" s="18">
        <v>4.1333333333022804</v>
      </c>
      <c r="AE356" s="18">
        <v>4.1333333333022804</v>
      </c>
      <c r="AF356" s="18">
        <v>13.4666666667908</v>
      </c>
      <c r="AG356" s="18">
        <v>13.4666666667908</v>
      </c>
      <c r="AH356" s="18">
        <v>13.4666666667908</v>
      </c>
      <c r="AI356" s="18">
        <v>13.7333333333178</v>
      </c>
      <c r="AJ356" s="18">
        <v>13.7333333333178</v>
      </c>
      <c r="AK356" s="18">
        <v>13.7333333333178</v>
      </c>
      <c r="AL356" s="18">
        <v>6.5333333332091499</v>
      </c>
      <c r="AN356" s="8">
        <f t="shared" si="80"/>
        <v>6.5333333332091499</v>
      </c>
      <c r="AO356" s="8">
        <f t="shared" si="81"/>
        <v>6.7415120594116988</v>
      </c>
      <c r="AP356" s="8">
        <f t="shared" si="82"/>
        <v>1.31759538878363</v>
      </c>
      <c r="AQ356" s="8">
        <f t="shared" si="83"/>
        <v>13.7333333333178</v>
      </c>
      <c r="AR356" s="8">
        <f t="shared" si="84"/>
        <v>3.9295029033213029</v>
      </c>
    </row>
    <row r="357" spans="1:50" x14ac:dyDescent="0.2">
      <c r="A357" t="str">
        <v>{"InfraID":"Edge-Pi4","cpu":"2","instance":"129.127.231.53:9100","job":"node","mode":"idle","label":"CPU Usage Percentage"}</v>
      </c>
      <c r="B357">
        <v>1.4000000001396899</v>
      </c>
      <c r="C357">
        <v>0.46666666671323698</v>
      </c>
      <c r="D357">
        <v>0.46666666671323698</v>
      </c>
      <c r="E357">
        <v>0.46666666671323698</v>
      </c>
      <c r="F357">
        <v>0</v>
      </c>
      <c r="G357">
        <v>0</v>
      </c>
      <c r="H357">
        <v>0</v>
      </c>
      <c r="I357">
        <v>0.46666666671323698</v>
      </c>
      <c r="J357">
        <v>0.46666666671323698</v>
      </c>
      <c r="K357">
        <v>0.46666666671323698</v>
      </c>
      <c r="L357">
        <v>-0.133333333457514</v>
      </c>
      <c r="M357">
        <v>-0.133333333457514</v>
      </c>
      <c r="N357">
        <v>-0.133333333457514</v>
      </c>
      <c r="O357">
        <v>0.73333333324020999</v>
      </c>
      <c r="P357">
        <v>0.73333333324020999</v>
      </c>
      <c r="Q357">
        <v>0.73333333324020999</v>
      </c>
      <c r="R357">
        <v>-0.19999999979820801</v>
      </c>
      <c r="S357">
        <v>-0.19999999979820801</v>
      </c>
      <c r="T357">
        <v>-0.19999999979820801</v>
      </c>
      <c r="U357">
        <v>-2.49879534669217</v>
      </c>
      <c r="V357">
        <v>-2.49879534669217</v>
      </c>
      <c r="W357">
        <v>-2.49879534669217</v>
      </c>
      <c r="X357">
        <v>3.9617398049115802</v>
      </c>
      <c r="Y357">
        <v>3.9617398049115802</v>
      </c>
      <c r="Z357">
        <v>3.9617398049115802</v>
      </c>
      <c r="AA357">
        <v>-3.3650530960604499</v>
      </c>
      <c r="AB357">
        <v>-3.3650530960604499</v>
      </c>
      <c r="AC357">
        <v>-3.3650530960604499</v>
      </c>
      <c r="AD357">
        <v>4.1166602139357398</v>
      </c>
      <c r="AE357">
        <v>4.1166602139357398</v>
      </c>
      <c r="AF357">
        <v>4.1166602139357398</v>
      </c>
      <c r="AG357">
        <v>0.66666666689950205</v>
      </c>
      <c r="AH357">
        <v>0.66666666689950205</v>
      </c>
      <c r="AI357">
        <v>0.66666666689950205</v>
      </c>
      <c r="AJ357">
        <v>-0.133333333457514</v>
      </c>
      <c r="AK357">
        <v>-0.133333333457514</v>
      </c>
      <c r="AL357">
        <v>-0.133333333457514</v>
      </c>
    </row>
    <row r="358" spans="1:50" x14ac:dyDescent="0.2">
      <c r="A358" s="18" t="str">
        <v>{"InfraID":"Edge-Pi4","cpu":"3","instance":"129.127.230.61:9100","job":"node","mode":"idle","label":"CPU Usage Percentage"}</v>
      </c>
      <c r="B358" s="18">
        <v>7.3773155671108199</v>
      </c>
      <c r="C358" s="18">
        <v>4.5333333332867696</v>
      </c>
      <c r="D358" s="18">
        <v>4.5333333332867696</v>
      </c>
      <c r="E358" s="18">
        <v>4.5333333332867696</v>
      </c>
      <c r="F358" s="18">
        <v>7.5333333333643804</v>
      </c>
      <c r="G358" s="18">
        <v>7.5333333333643804</v>
      </c>
      <c r="H358" s="18">
        <v>7.5333333333643804</v>
      </c>
      <c r="I358" s="18">
        <v>4.1866849689707903</v>
      </c>
      <c r="J358" s="18">
        <v>4.1866849689707903</v>
      </c>
      <c r="K358" s="18">
        <v>4.1866849689707903</v>
      </c>
      <c r="L358" s="18">
        <v>5.4666666667132304</v>
      </c>
      <c r="M358" s="18">
        <v>5.4666666667132304</v>
      </c>
      <c r="N358" s="18">
        <v>5.4666666667132304</v>
      </c>
      <c r="O358" s="18">
        <v>7.4530136100470896</v>
      </c>
      <c r="P358" s="18">
        <v>7.4530136100470896</v>
      </c>
      <c r="Q358" s="18">
        <v>7.4530136100470896</v>
      </c>
      <c r="R358" s="18">
        <v>5.2666666665269499</v>
      </c>
      <c r="S358" s="18">
        <v>5.2666666665269499</v>
      </c>
      <c r="T358" s="18">
        <v>5.2666666665269499</v>
      </c>
      <c r="U358" s="18">
        <v>1.0187224669282899</v>
      </c>
      <c r="V358" s="18">
        <v>1.0187224669282899</v>
      </c>
      <c r="W358" s="18">
        <v>1.0187224669282899</v>
      </c>
      <c r="X358" s="18">
        <v>7.3810754911045802</v>
      </c>
      <c r="Y358" s="18">
        <v>7.3810754911045802</v>
      </c>
      <c r="Z358" s="18">
        <v>7.3810754911045802</v>
      </c>
      <c r="AA358" s="18">
        <v>5.7333333336282504</v>
      </c>
      <c r="AB358" s="18">
        <v>5.7333333336282504</v>
      </c>
      <c r="AC358" s="18">
        <v>5.7333333336282504</v>
      </c>
      <c r="AD358" s="18">
        <v>8.3333333333333393</v>
      </c>
      <c r="AE358" s="18">
        <v>8.3333333333333393</v>
      </c>
      <c r="AF358" s="18">
        <v>8.3333333333333393</v>
      </c>
      <c r="AG358" s="18">
        <v>19.600000000015498</v>
      </c>
      <c r="AH358" s="18">
        <v>19.600000000015498</v>
      </c>
      <c r="AI358" s="18">
        <v>19.600000000015498</v>
      </c>
      <c r="AJ358" s="18">
        <v>6.79999999973613</v>
      </c>
      <c r="AK358" s="18">
        <v>6.79999999973613</v>
      </c>
      <c r="AL358" s="18">
        <v>6.79999999973613</v>
      </c>
      <c r="AN358" s="8">
        <f>MEDIAN(B358:AL358)</f>
        <v>6.79999999973613</v>
      </c>
      <c r="AO358" s="8">
        <f>AVERAGE(B358:AL358)</f>
        <v>6.9539406804885608</v>
      </c>
      <c r="AP358" s="8">
        <f>MIN(B358:AL358)</f>
        <v>1.0187224669282899</v>
      </c>
      <c r="AQ358" s="8">
        <f>MAX(B358:AL358)</f>
        <v>19.600000000015498</v>
      </c>
      <c r="AR358" s="8">
        <f>STDEV(B358:AL358)</f>
        <v>4.2619324638177982</v>
      </c>
      <c r="AT358" s="8">
        <f>MEDIAN(B358:AL361)</f>
        <v>5.4666666667132304</v>
      </c>
      <c r="AU358" s="8">
        <f>AVERAGE(B358:AL361)</f>
        <v>6.3732389918516805</v>
      </c>
      <c r="AV358" s="8">
        <f>MIN(B358:AL361)</f>
        <v>-0.59999999978268104</v>
      </c>
      <c r="AW358" s="8">
        <f>MAX(B358:AL361)</f>
        <v>19.600000000015498</v>
      </c>
      <c r="AX358">
        <f>STDEV(B358:AL361)</f>
        <v>4.0298728535963173</v>
      </c>
    </row>
    <row r="359" spans="1:50" x14ac:dyDescent="0.2">
      <c r="A359" s="18" t="str">
        <v>{"InfraID":"Edge-Pi4","cpu":"3","instance":"129.127.231.125:9100","job":"node","mode":"idle","label":"CPU Usage Percentage"}</v>
      </c>
      <c r="B359" s="18">
        <v>3.6666666665890499</v>
      </c>
      <c r="C359" s="18">
        <v>3.6666666665890499</v>
      </c>
      <c r="D359" s="18">
        <v>3.9333333335040801</v>
      </c>
      <c r="E359" s="18">
        <v>3.9333333335040801</v>
      </c>
      <c r="F359" s="18">
        <v>3.9333333335040801</v>
      </c>
      <c r="G359" s="18">
        <v>3.4666666667908399</v>
      </c>
      <c r="H359" s="18">
        <v>3.4666666667908399</v>
      </c>
      <c r="I359" s="18">
        <v>3.4666666667908399</v>
      </c>
      <c r="J359" s="18">
        <v>4.8666666665424803</v>
      </c>
      <c r="K359" s="18">
        <v>4.8666666665424803</v>
      </c>
      <c r="L359" s="18">
        <v>4.8666666665424803</v>
      </c>
      <c r="M359" s="18">
        <v>6.5999999999379</v>
      </c>
      <c r="N359" s="18">
        <v>6.5999999999379</v>
      </c>
      <c r="O359" s="18">
        <v>6.5999999999379</v>
      </c>
      <c r="P359" s="18">
        <v>5.3999999999844697</v>
      </c>
      <c r="Q359" s="18">
        <v>5.3999999999844697</v>
      </c>
      <c r="R359" s="18">
        <v>2.3853715541923401</v>
      </c>
      <c r="S359" s="18">
        <v>2.3853715541923401</v>
      </c>
      <c r="T359" s="18">
        <v>2.3853715541923401</v>
      </c>
      <c r="U359" s="18">
        <v>7.5978101217291796</v>
      </c>
      <c r="V359" s="18">
        <v>7.5978101217291796</v>
      </c>
      <c r="W359" s="18">
        <v>7.5978101217291796</v>
      </c>
      <c r="X359" s="18">
        <v>5.0603373558857996</v>
      </c>
      <c r="Y359" s="18">
        <v>5.0603373558857996</v>
      </c>
      <c r="Z359" s="18">
        <v>5.0603373558857996</v>
      </c>
      <c r="AA359" s="18">
        <v>5.0603373558857996</v>
      </c>
      <c r="AB359" s="18">
        <v>6.88808477621739</v>
      </c>
      <c r="AC359" s="18">
        <v>6.88808477621739</v>
      </c>
      <c r="AD359" s="18">
        <v>6.88808477621739</v>
      </c>
      <c r="AE359" s="18">
        <v>8.0666666668063698</v>
      </c>
      <c r="AF359" s="18">
        <v>8.0666666668063698</v>
      </c>
      <c r="AG359" s="18">
        <v>8.0666666668063698</v>
      </c>
      <c r="AH359" s="18">
        <v>18.066666666806299</v>
      </c>
      <c r="AI359" s="18">
        <v>18.066666666806299</v>
      </c>
      <c r="AJ359" s="18">
        <v>18.066666666806299</v>
      </c>
      <c r="AK359" s="18">
        <v>5.9333333330384104</v>
      </c>
      <c r="AL359" s="18">
        <v>5.9333333330384104</v>
      </c>
      <c r="AN359" s="8">
        <f t="shared" ref="AN359:AN361" si="85">MEDIAN(B359:AL359)</f>
        <v>5.3999999999844697</v>
      </c>
      <c r="AO359" s="8">
        <f t="shared" ref="AO359:AO361" si="86">AVERAGE(B359:AL359)</f>
        <v>6.3744634805499381</v>
      </c>
      <c r="AP359" s="8">
        <f t="shared" ref="AP359:AP361" si="87">MIN(B359:AL359)</f>
        <v>2.3853715541923401</v>
      </c>
      <c r="AQ359" s="8">
        <f t="shared" ref="AQ359:AQ361" si="88">MAX(B359:AL359)</f>
        <v>18.066666666806299</v>
      </c>
      <c r="AR359" s="8">
        <f t="shared" ref="AR359:AR361" si="89">STDEV(B359:AL359)</f>
        <v>3.8937619356876612</v>
      </c>
    </row>
    <row r="360" spans="1:50" x14ac:dyDescent="0.2">
      <c r="A360" s="18" t="str">
        <v>{"InfraID":"Edge-Pi4","cpu":"3","instance":"129.127.231.162:9100","job":"node","mode":"idle","label":"CPU Usage Percentage"}</v>
      </c>
      <c r="B360" s="18">
        <v>5.4273643159677603</v>
      </c>
      <c r="C360" s="18">
        <v>5.4273643159677603</v>
      </c>
      <c r="D360" s="18">
        <v>5.4273643159677603</v>
      </c>
      <c r="E360" s="18">
        <v>1.9460052076354999</v>
      </c>
      <c r="F360" s="18">
        <v>1.9460052076354999</v>
      </c>
      <c r="G360" s="18">
        <v>1.9460052076354999</v>
      </c>
      <c r="H360" s="18">
        <v>6.2053745293285596</v>
      </c>
      <c r="I360" s="18">
        <v>6.2053745293285596</v>
      </c>
      <c r="J360" s="18">
        <v>6.2053745293285596</v>
      </c>
      <c r="K360" s="18">
        <v>-0.59999999978268104</v>
      </c>
      <c r="L360" s="18">
        <v>-0.59999999978268104</v>
      </c>
      <c r="M360" s="18">
        <v>-0.59999999978268104</v>
      </c>
      <c r="N360" s="18">
        <v>6.2666666666821804</v>
      </c>
      <c r="O360" s="18">
        <v>6.2666666666821804</v>
      </c>
      <c r="P360" s="18">
        <v>6.2666666666821804</v>
      </c>
      <c r="Q360" s="18">
        <v>5.3999999999844697</v>
      </c>
      <c r="R360" s="18">
        <v>5.3999999999844697</v>
      </c>
      <c r="S360" s="18">
        <v>5.3999999999844697</v>
      </c>
      <c r="T360" s="18">
        <v>0.79856808458903505</v>
      </c>
      <c r="U360" s="18">
        <v>0.79856808458903505</v>
      </c>
      <c r="V360" s="18">
        <v>0.79856808458903505</v>
      </c>
      <c r="W360" s="18">
        <v>3.7935862391291799</v>
      </c>
      <c r="X360" s="18">
        <v>3.7935862391291799</v>
      </c>
      <c r="Y360" s="18">
        <v>3.7935862391291799</v>
      </c>
      <c r="Z360" s="18">
        <v>9.5315024232633299</v>
      </c>
      <c r="AA360" s="18">
        <v>9.5315024232633299</v>
      </c>
      <c r="AB360" s="18">
        <v>9.5315024232633299</v>
      </c>
      <c r="AC360" s="18">
        <v>5.93333333342646</v>
      </c>
      <c r="AD360" s="18">
        <v>5.93333333342646</v>
      </c>
      <c r="AE360" s="18">
        <v>5.93333333342646</v>
      </c>
      <c r="AF360" s="18">
        <v>9.4666666665580106</v>
      </c>
      <c r="AG360" s="18">
        <v>9.4666666665580106</v>
      </c>
      <c r="AH360" s="18">
        <v>9.4666666665580106</v>
      </c>
      <c r="AI360" s="18">
        <v>12.4000000002949</v>
      </c>
      <c r="AJ360" s="18">
        <v>12.4000000002949</v>
      </c>
      <c r="AK360" s="18">
        <v>12.4000000002949</v>
      </c>
      <c r="AL360" s="18">
        <v>3.9333333331160198</v>
      </c>
      <c r="AN360" s="8">
        <f t="shared" si="85"/>
        <v>5.4273643159677603</v>
      </c>
      <c r="AO360" s="8">
        <f t="shared" si="86"/>
        <v>5.5037982630904381</v>
      </c>
      <c r="AP360" s="8">
        <f t="shared" si="87"/>
        <v>-0.59999999978268104</v>
      </c>
      <c r="AQ360" s="8">
        <f t="shared" si="88"/>
        <v>12.4000000002949</v>
      </c>
      <c r="AR360" s="8">
        <f t="shared" si="89"/>
        <v>3.6120169820009735</v>
      </c>
    </row>
    <row r="361" spans="1:50" x14ac:dyDescent="0.2">
      <c r="A361" s="18" t="str">
        <v>{"InfraID":"Edge-Pi4","cpu":"3","instance":"129.127.231.168:9100","job":"node","mode":"idle","label":"CPU Usage Percentage"}</v>
      </c>
      <c r="B361" s="18">
        <v>5.2138863605753496</v>
      </c>
      <c r="C361" s="18">
        <v>5.2138863605753496</v>
      </c>
      <c r="D361" s="18">
        <v>5.2138863605753496</v>
      </c>
      <c r="E361" s="18">
        <v>5.3333333332557196</v>
      </c>
      <c r="F361" s="18">
        <v>5.3333333332557196</v>
      </c>
      <c r="G361" s="18">
        <v>5.3333333332557196</v>
      </c>
      <c r="H361" s="18">
        <v>1.31759538838417</v>
      </c>
      <c r="I361" s="18">
        <v>1.31759538838417</v>
      </c>
      <c r="J361" s="18">
        <v>1.31759538838417</v>
      </c>
      <c r="K361" s="18">
        <v>3.1268751252101299</v>
      </c>
      <c r="L361" s="18">
        <v>3.1268751252101299</v>
      </c>
      <c r="M361" s="18">
        <v>3.1268751252101299</v>
      </c>
      <c r="N361" s="18">
        <v>9.5858448375679401</v>
      </c>
      <c r="O361" s="18">
        <v>9.5858448375679401</v>
      </c>
      <c r="P361" s="18">
        <v>9.5858448375679401</v>
      </c>
      <c r="Q361" s="18">
        <v>6.1333333332246802</v>
      </c>
      <c r="R361" s="18">
        <v>6.1333333332246802</v>
      </c>
      <c r="S361" s="18">
        <v>6.1333333332246802</v>
      </c>
      <c r="T361" s="18">
        <v>4.2666666667598001</v>
      </c>
      <c r="U361" s="18">
        <v>4.2666666667598001</v>
      </c>
      <c r="V361" s="18">
        <v>4.2666666667598001</v>
      </c>
      <c r="W361" s="18">
        <v>1.68674698816019</v>
      </c>
      <c r="X361" s="18">
        <v>1.68674698816019</v>
      </c>
      <c r="Y361" s="18">
        <v>1.68674698816019</v>
      </c>
      <c r="Z361" s="18">
        <v>9.5961227787354595</v>
      </c>
      <c r="AA361" s="18">
        <v>9.5961227787354595</v>
      </c>
      <c r="AB361" s="18">
        <v>9.5961227787354595</v>
      </c>
      <c r="AC361" s="18">
        <v>4.5333333332867696</v>
      </c>
      <c r="AD361" s="18">
        <v>4.5333333332867696</v>
      </c>
      <c r="AE361" s="18">
        <v>4.5333333332867696</v>
      </c>
      <c r="AF361" s="18">
        <v>15</v>
      </c>
      <c r="AG361" s="18">
        <v>15</v>
      </c>
      <c r="AH361" s="18">
        <v>15</v>
      </c>
      <c r="AI361" s="18">
        <v>14.2666666663717</v>
      </c>
      <c r="AJ361" s="18">
        <v>14.2666666663717</v>
      </c>
      <c r="AK361" s="18">
        <v>14.2666666663717</v>
      </c>
      <c r="AL361" s="18">
        <v>6.2666666666821804</v>
      </c>
      <c r="AN361" s="8">
        <f t="shared" si="85"/>
        <v>5.3333333332557196</v>
      </c>
      <c r="AO361" s="8">
        <f t="shared" si="86"/>
        <v>6.6607535432777825</v>
      </c>
      <c r="AP361" s="8">
        <f t="shared" si="87"/>
        <v>1.31759538838417</v>
      </c>
      <c r="AQ361" s="8">
        <f t="shared" si="88"/>
        <v>15</v>
      </c>
      <c r="AR361" s="8">
        <f t="shared" si="89"/>
        <v>4.3280755201418177</v>
      </c>
    </row>
    <row r="362" spans="1:50" x14ac:dyDescent="0.2">
      <c r="A362" t="str">
        <v>{"InfraID":"Edge-Pi4","cpu":"3","instance":"129.127.231.53:9100","job":"node","mode":"idle","label":"CPU Usage Percentage"}</v>
      </c>
      <c r="B362">
        <v>1.1999999999534301</v>
      </c>
      <c r="C362">
        <v>0.53333333344198697</v>
      </c>
      <c r="D362">
        <v>0.53333333344198697</v>
      </c>
      <c r="E362">
        <v>0.53333333344198697</v>
      </c>
      <c r="F362">
        <v>6.6666666728750101E-2</v>
      </c>
      <c r="G362">
        <v>6.6666666728750101E-2</v>
      </c>
      <c r="H362">
        <v>6.6666666728750101E-2</v>
      </c>
      <c r="I362">
        <v>0.46666666671323698</v>
      </c>
      <c r="J362">
        <v>0.46666666671323698</v>
      </c>
      <c r="K362">
        <v>0.46666666671323698</v>
      </c>
      <c r="L362">
        <v>0</v>
      </c>
      <c r="M362">
        <v>0</v>
      </c>
      <c r="N362">
        <v>0</v>
      </c>
      <c r="O362">
        <v>0.59999999978269603</v>
      </c>
      <c r="P362">
        <v>0.59999999978269603</v>
      </c>
      <c r="Q362">
        <v>0.59999999978269603</v>
      </c>
      <c r="R362">
        <v>0.20000000018626399</v>
      </c>
      <c r="S362">
        <v>0.20000000018626399</v>
      </c>
      <c r="T362">
        <v>0.20000000018626399</v>
      </c>
      <c r="U362">
        <v>-2.0857713224774401</v>
      </c>
      <c r="V362">
        <v>-2.0857713224774401</v>
      </c>
      <c r="W362">
        <v>-2.0857713224774401</v>
      </c>
      <c r="X362">
        <v>3.57396755649388</v>
      </c>
      <c r="Y362">
        <v>3.57396755649388</v>
      </c>
      <c r="Z362">
        <v>3.57396755649388</v>
      </c>
      <c r="AA362">
        <v>-3.64087712058984</v>
      </c>
      <c r="AB362">
        <v>-3.64087712058984</v>
      </c>
      <c r="AC362">
        <v>-3.64087712058984</v>
      </c>
      <c r="AD362">
        <v>3.7295134857162102</v>
      </c>
      <c r="AE362">
        <v>3.7295134857162102</v>
      </c>
      <c r="AF362">
        <v>3.7295134857162102</v>
      </c>
      <c r="AG362">
        <v>0.53333333344198697</v>
      </c>
      <c r="AH362">
        <v>0.53333333344198697</v>
      </c>
      <c r="AI362">
        <v>0.53333333344198697</v>
      </c>
      <c r="AJ362">
        <v>-0.133333333457514</v>
      </c>
      <c r="AK362">
        <v>-0.133333333457514</v>
      </c>
      <c r="AL362">
        <v>-0.133333333457514</v>
      </c>
    </row>
    <row r="363" spans="1:50" x14ac:dyDescent="0.2">
      <c r="A363" t="str">
        <v>{"InfraID":"Edge-Pi4","cpu":"4","instance":"129.127.231.53:9100","job":"node","mode":"idle","label":"CPU Usage Percentage"}</v>
      </c>
      <c r="B363">
        <v>1.26666666668219</v>
      </c>
      <c r="C363">
        <v>0.99999999976716902</v>
      </c>
      <c r="D363">
        <v>0.99999999976716902</v>
      </c>
      <c r="E363">
        <v>0.99999999976716902</v>
      </c>
      <c r="F363">
        <v>0.333333333643764</v>
      </c>
      <c r="G363">
        <v>0.333333333643764</v>
      </c>
      <c r="H363">
        <v>0.333333333643764</v>
      </c>
      <c r="I363">
        <v>0.53333333305393105</v>
      </c>
      <c r="J363">
        <v>0.53333333305393105</v>
      </c>
      <c r="K363">
        <v>0.53333333305393105</v>
      </c>
      <c r="L363">
        <v>-0.13333333306945799</v>
      </c>
      <c r="M363">
        <v>-0.13333333306945799</v>
      </c>
      <c r="N363">
        <v>-0.13333333306945799</v>
      </c>
      <c r="O363">
        <v>0.59999999978269603</v>
      </c>
      <c r="P363">
        <v>0.59999999978269603</v>
      </c>
      <c r="Q363">
        <v>0.59999999978269603</v>
      </c>
      <c r="R363">
        <v>-0.19999999979820801</v>
      </c>
      <c r="S363">
        <v>-0.19999999979820801</v>
      </c>
      <c r="T363">
        <v>-0.19999999979820801</v>
      </c>
      <c r="U363">
        <v>-2.0857713224774401</v>
      </c>
      <c r="V363">
        <v>-2.0857713224774401</v>
      </c>
      <c r="W363">
        <v>-2.0857713224774401</v>
      </c>
      <c r="X363">
        <v>4.2202546370646701</v>
      </c>
      <c r="Y363">
        <v>4.2202546370646701</v>
      </c>
      <c r="Z363">
        <v>4.2202546370646701</v>
      </c>
      <c r="AA363">
        <v>-3.5719211144574898</v>
      </c>
      <c r="AB363">
        <v>-3.5719211144574898</v>
      </c>
      <c r="AC363">
        <v>-3.5719211144574898</v>
      </c>
      <c r="AD363">
        <v>3.79403794054465</v>
      </c>
      <c r="AE363">
        <v>3.79403794054465</v>
      </c>
      <c r="AF363">
        <v>3.79403794054465</v>
      </c>
      <c r="AG363">
        <v>0.46666666671323698</v>
      </c>
      <c r="AH363">
        <v>0.46666666671323698</v>
      </c>
      <c r="AI363">
        <v>0.46666666671323698</v>
      </c>
      <c r="AJ363">
        <v>0.199999999798222</v>
      </c>
      <c r="AK363">
        <v>0.199999999798222</v>
      </c>
      <c r="AL363">
        <v>0.199999999798222</v>
      </c>
    </row>
    <row r="364" spans="1:50" x14ac:dyDescent="0.2">
      <c r="A364" t="str">
        <v>{"InfraID":"Edge-Pi4","cpu":"5","instance":"129.127.231.53:9100","job":"node","mode":"idle","label":"CPU Usage Percentage"}</v>
      </c>
      <c r="B364">
        <v>1.3333333334109401</v>
      </c>
      <c r="C364">
        <v>0.60000000017073696</v>
      </c>
      <c r="D364">
        <v>0.60000000017073696</v>
      </c>
      <c r="E364">
        <v>0.60000000017073696</v>
      </c>
      <c r="F364">
        <v>0</v>
      </c>
      <c r="G364">
        <v>0</v>
      </c>
      <c r="H364">
        <v>0</v>
      </c>
      <c r="I364">
        <v>0.66666666651144602</v>
      </c>
      <c r="J364">
        <v>0.66666666651144602</v>
      </c>
      <c r="K364">
        <v>0.66666666651144602</v>
      </c>
      <c r="L364">
        <v>0.399999999984473</v>
      </c>
      <c r="M364">
        <v>0.399999999984473</v>
      </c>
      <c r="N364">
        <v>0.399999999984473</v>
      </c>
      <c r="O364">
        <v>0.60000000017073696</v>
      </c>
      <c r="P364">
        <v>0.60000000017073696</v>
      </c>
      <c r="Q364">
        <v>0.60000000017073696</v>
      </c>
      <c r="R364">
        <v>-0.26666666691501401</v>
      </c>
      <c r="S364">
        <v>-0.26666666691501401</v>
      </c>
      <c r="T364">
        <v>-0.26666666691501401</v>
      </c>
      <c r="U364">
        <v>-2.3611206718203701</v>
      </c>
      <c r="V364">
        <v>-2.3611206718203701</v>
      </c>
      <c r="W364">
        <v>-2.3611206718203701</v>
      </c>
      <c r="X364">
        <v>4.0909972211762202</v>
      </c>
      <c r="Y364">
        <v>4.0909972211762202</v>
      </c>
      <c r="Z364">
        <v>4.0909972211762202</v>
      </c>
      <c r="AA364">
        <v>-3.1581850780647698</v>
      </c>
      <c r="AB364">
        <v>-3.1581850780647698</v>
      </c>
      <c r="AC364">
        <v>-3.1581850780647698</v>
      </c>
      <c r="AD364">
        <v>3.79403794054465</v>
      </c>
      <c r="AE364">
        <v>3.79403794054465</v>
      </c>
      <c r="AF364">
        <v>3.79403794054465</v>
      </c>
      <c r="AG364">
        <v>0.86666666630965405</v>
      </c>
      <c r="AH364">
        <v>0.86666666630965405</v>
      </c>
      <c r="AI364">
        <v>0.86666666630965405</v>
      </c>
      <c r="AJ364">
        <v>-0.26666666652697302</v>
      </c>
      <c r="AK364">
        <v>-0.26666666652697302</v>
      </c>
      <c r="AL364">
        <v>-0.26666666652697302</v>
      </c>
    </row>
    <row r="365" spans="1:50" x14ac:dyDescent="0.2">
      <c r="A365" t="str">
        <v>{"InfraID":"Edge-Pi4","cpu":"6","instance":"129.127.231.53:9100","job":"node","mode":"idle","label":"CPU Usage Percentage"}</v>
      </c>
      <c r="B365">
        <v>1.5333333332091501</v>
      </c>
      <c r="C365">
        <v>0.53333333344198697</v>
      </c>
      <c r="D365">
        <v>0.53333333344198697</v>
      </c>
      <c r="E365">
        <v>0.53333333344198697</v>
      </c>
      <c r="F365">
        <v>0.199999999798222</v>
      </c>
      <c r="G365">
        <v>0.199999999798222</v>
      </c>
      <c r="H365">
        <v>0.199999999798222</v>
      </c>
      <c r="I365">
        <v>0.66666666689950205</v>
      </c>
      <c r="J365">
        <v>0.66666666689950205</v>
      </c>
      <c r="K365">
        <v>0.66666666689950205</v>
      </c>
      <c r="L365">
        <v>0</v>
      </c>
      <c r="M365">
        <v>0</v>
      </c>
      <c r="N365">
        <v>0</v>
      </c>
      <c r="O365">
        <v>0.53333333305393105</v>
      </c>
      <c r="P365">
        <v>0.53333333305393105</v>
      </c>
      <c r="Q365">
        <v>0.53333333305393105</v>
      </c>
      <c r="R365">
        <v>-0.13333333306945799</v>
      </c>
      <c r="S365">
        <v>-0.13333333306945799</v>
      </c>
      <c r="T365">
        <v>-0.13333333306945799</v>
      </c>
      <c r="U365">
        <v>-2.49879534669217</v>
      </c>
      <c r="V365">
        <v>-2.49879534669217</v>
      </c>
      <c r="W365">
        <v>-2.49879534669217</v>
      </c>
      <c r="X365">
        <v>3.63859626425001</v>
      </c>
      <c r="Y365">
        <v>3.63859626425001</v>
      </c>
      <c r="Z365">
        <v>3.63859626425001</v>
      </c>
      <c r="AA365">
        <v>-3.50296510792375</v>
      </c>
      <c r="AB365">
        <v>-3.50296510792375</v>
      </c>
      <c r="AC365">
        <v>-3.50296510792375</v>
      </c>
      <c r="AD365">
        <v>3.8585623949975201</v>
      </c>
      <c r="AE365">
        <v>3.8585623949975201</v>
      </c>
      <c r="AF365">
        <v>3.8585623949975201</v>
      </c>
      <c r="AG365">
        <v>0.73333333324020999</v>
      </c>
      <c r="AH365">
        <v>0.73333333324020999</v>
      </c>
      <c r="AI365">
        <v>0.73333333324020999</v>
      </c>
      <c r="AJ365">
        <v>-6.6666666728764298E-2</v>
      </c>
      <c r="AK365">
        <v>-6.6666666728764298E-2</v>
      </c>
      <c r="AL365">
        <v>-6.6666666728764298E-2</v>
      </c>
    </row>
    <row r="366" spans="1:50" x14ac:dyDescent="0.2">
      <c r="A366" t="str">
        <v>{"InfraID":"Edge-Pi4","cpu":"7","instance":"129.127.231.53:9100","job":"node","mode":"idle","label":"CPU Usage Percentage"}</v>
      </c>
      <c r="B366">
        <v>1.13333333322468</v>
      </c>
      <c r="C366">
        <v>0.53333333344198697</v>
      </c>
      <c r="D366">
        <v>0.53333333344198697</v>
      </c>
      <c r="E366">
        <v>0.53333333344198697</v>
      </c>
      <c r="F366">
        <v>-0.26666666691501401</v>
      </c>
      <c r="G366">
        <v>-0.26666666691501401</v>
      </c>
      <c r="H366">
        <v>-0.26666666691501401</v>
      </c>
      <c r="I366">
        <v>0.79999999996895998</v>
      </c>
      <c r="J366">
        <v>0.79999999996895998</v>
      </c>
      <c r="K366">
        <v>0.79999999996895998</v>
      </c>
      <c r="L366">
        <v>-6.6666666340694195E-2</v>
      </c>
      <c r="M366">
        <v>-6.6666666340694195E-2</v>
      </c>
      <c r="N366">
        <v>-6.6666666340694195E-2</v>
      </c>
      <c r="O366">
        <v>0.66666666651144602</v>
      </c>
      <c r="P366">
        <v>0.66666666651144602</v>
      </c>
      <c r="Q366">
        <v>0.66666666651144602</v>
      </c>
      <c r="R366">
        <v>-6.6666666728764298E-2</v>
      </c>
      <c r="S366">
        <v>-6.6666666728764298E-2</v>
      </c>
      <c r="T366">
        <v>-6.6666666728764298E-2</v>
      </c>
      <c r="U366">
        <v>-2.5676326837273602</v>
      </c>
      <c r="V366">
        <v>-2.5676326837273602</v>
      </c>
      <c r="W366">
        <v>-2.5676326837273602</v>
      </c>
      <c r="X366">
        <v>3.50933884798537</v>
      </c>
      <c r="Y366">
        <v>3.50933884798537</v>
      </c>
      <c r="Z366">
        <v>3.50933884798537</v>
      </c>
      <c r="AA366">
        <v>-3.6408771201884602</v>
      </c>
      <c r="AB366">
        <v>-3.6408771201884602</v>
      </c>
      <c r="AC366">
        <v>-3.6408771201884602</v>
      </c>
      <c r="AD366">
        <v>3.6004645760592999</v>
      </c>
      <c r="AE366">
        <v>3.6004645760592999</v>
      </c>
      <c r="AF366">
        <v>3.6004645760592999</v>
      </c>
      <c r="AG366">
        <v>0.60000000017073696</v>
      </c>
      <c r="AH366">
        <v>0.60000000017073696</v>
      </c>
      <c r="AI366">
        <v>0.60000000017073696</v>
      </c>
      <c r="AJ366">
        <v>-0.26666666691501401</v>
      </c>
      <c r="AK366">
        <v>-0.26666666691501401</v>
      </c>
      <c r="AL366">
        <v>-0.26666666691501401</v>
      </c>
    </row>
    <row r="369" spans="1:50" x14ac:dyDescent="0.2">
      <c r="A369" t="str" cm="1">
        <f t="array" ref="A369:AL469">TRANSPOSE(A81:CW118)</f>
        <v>timestamp</v>
      </c>
      <c r="B369">
        <v>1617001733.325</v>
      </c>
      <c r="C369">
        <v>1617001738.325</v>
      </c>
      <c r="D369">
        <v>1617001743.325</v>
      </c>
      <c r="E369">
        <v>1617001748.325</v>
      </c>
      <c r="F369">
        <v>1617001753.325</v>
      </c>
      <c r="G369">
        <v>1617001758.325</v>
      </c>
      <c r="H369">
        <v>1617001763.325</v>
      </c>
      <c r="I369">
        <v>1617001768.325</v>
      </c>
      <c r="J369">
        <v>1617001773.325</v>
      </c>
      <c r="K369">
        <v>1617001778.325</v>
      </c>
      <c r="L369">
        <v>1617001783.325</v>
      </c>
      <c r="M369">
        <v>1617001788.325</v>
      </c>
      <c r="N369">
        <v>1617001793.325</v>
      </c>
      <c r="O369">
        <v>1617001798.325</v>
      </c>
      <c r="P369">
        <v>1617001803.325</v>
      </c>
      <c r="Q369">
        <v>1617001808.325</v>
      </c>
      <c r="R369">
        <v>1617001813.325</v>
      </c>
      <c r="S369">
        <v>1617001818.325</v>
      </c>
      <c r="T369">
        <v>1617001823.325</v>
      </c>
      <c r="U369">
        <v>1617001828.325</v>
      </c>
      <c r="V369">
        <v>1617001833.325</v>
      </c>
      <c r="W369">
        <v>1617001838.325</v>
      </c>
      <c r="X369">
        <v>1617001843.325</v>
      </c>
      <c r="Y369">
        <v>1617001848.325</v>
      </c>
      <c r="Z369">
        <v>1617001853.325</v>
      </c>
      <c r="AA369">
        <v>1617001858.325</v>
      </c>
      <c r="AB369">
        <v>1617001863.325</v>
      </c>
      <c r="AC369">
        <v>1617001868.325</v>
      </c>
      <c r="AD369">
        <v>1617001873.325</v>
      </c>
      <c r="AE369">
        <v>1617001878.325</v>
      </c>
      <c r="AF369">
        <v>1617001883.325</v>
      </c>
      <c r="AG369">
        <v>1617001888.325</v>
      </c>
      <c r="AH369">
        <v>1617001893.325</v>
      </c>
      <c r="AI369">
        <v>1617001898.325</v>
      </c>
      <c r="AJ369">
        <v>1617001903.325</v>
      </c>
      <c r="AK369">
        <v>1617001908.325</v>
      </c>
      <c r="AL369">
        <v>1617001913.325</v>
      </c>
      <c r="AN369" s="8" t="s">
        <v>204</v>
      </c>
      <c r="AO369" s="8" t="s">
        <v>224</v>
      </c>
      <c r="AP369" s="8" t="s">
        <v>202</v>
      </c>
      <c r="AQ369" s="8" t="s">
        <v>203</v>
      </c>
      <c r="AR369" s="8" t="s">
        <v>225</v>
      </c>
      <c r="AT369" s="8" t="s">
        <v>205</v>
      </c>
      <c r="AU369" s="8" t="s">
        <v>206</v>
      </c>
      <c r="AV369" s="8" t="s">
        <v>207</v>
      </c>
      <c r="AW369" s="8" t="s">
        <v>208</v>
      </c>
      <c r="AX369" s="8" t="s">
        <v>210</v>
      </c>
    </row>
    <row r="370" spans="1:50" x14ac:dyDescent="0.2">
      <c r="A370" s="18" t="str">
        <v>{"InfraID":"Edge-Pi4","device":"mmcblk0","instance":"129.127.230.61:9100","job":"node","label":"Disk Write Rate (Bytes/Sec)"}</v>
      </c>
      <c r="B370" s="18">
        <v>4915.2</v>
      </c>
      <c r="C370" s="18">
        <v>4915.2</v>
      </c>
      <c r="D370" s="18">
        <v>3003.7333333333299</v>
      </c>
      <c r="E370" s="18">
        <v>3003.7333333333299</v>
      </c>
      <c r="F370" s="18">
        <v>3003.7333333333299</v>
      </c>
      <c r="G370" s="18">
        <v>6918.43197973115</v>
      </c>
      <c r="H370" s="18">
        <v>6918.43197973115</v>
      </c>
      <c r="I370" s="18">
        <v>6918.43197973115</v>
      </c>
      <c r="J370" s="18">
        <v>3631.4356278893001</v>
      </c>
      <c r="K370" s="18">
        <v>3631.4356278893001</v>
      </c>
      <c r="L370" s="18">
        <v>3631.4356278893001</v>
      </c>
      <c r="M370" s="18">
        <v>5734.4</v>
      </c>
      <c r="N370" s="18">
        <v>5734.4</v>
      </c>
      <c r="O370" s="18">
        <v>5734.4</v>
      </c>
      <c r="P370" s="18">
        <v>4338.06396949798</v>
      </c>
      <c r="Q370" s="18">
        <v>4338.06396949798</v>
      </c>
      <c r="R370" s="18">
        <v>4338.06396949798</v>
      </c>
      <c r="S370" s="18">
        <v>6826.6666666666597</v>
      </c>
      <c r="T370" s="18">
        <v>6826.6666666666597</v>
      </c>
      <c r="U370" s="18">
        <v>6826.6666666666597</v>
      </c>
      <c r="V370" s="18">
        <v>2327.7135821178199</v>
      </c>
      <c r="W370" s="18">
        <v>2327.7135821178199</v>
      </c>
      <c r="X370" s="18">
        <v>2327.7135821178199</v>
      </c>
      <c r="Y370" s="18">
        <v>3003.7333333333299</v>
      </c>
      <c r="Z370" s="18">
        <v>3003.7333333333299</v>
      </c>
      <c r="AA370" s="18">
        <v>3003.7333333333299</v>
      </c>
      <c r="AB370" s="18">
        <v>5734.4</v>
      </c>
      <c r="AC370" s="18">
        <v>5734.4</v>
      </c>
      <c r="AD370" s="18">
        <v>5734.4</v>
      </c>
      <c r="AE370" s="18">
        <v>3276.8</v>
      </c>
      <c r="AF370" s="18">
        <v>3276.8</v>
      </c>
      <c r="AG370" s="18">
        <v>3276.8</v>
      </c>
      <c r="AH370" s="18">
        <v>286446.933333333</v>
      </c>
      <c r="AI370" s="18">
        <v>286446.933333333</v>
      </c>
      <c r="AJ370" s="18">
        <v>286446.933333333</v>
      </c>
      <c r="AK370" s="18">
        <v>363178.66666666599</v>
      </c>
      <c r="AL370" s="18">
        <v>363178.66666666599</v>
      </c>
      <c r="AN370" s="8">
        <f>MEDIAN(B370:AL370)</f>
        <v>4915.2</v>
      </c>
      <c r="AO370" s="8">
        <f>AVERAGE(B370:AL370)</f>
        <v>46754.45050840648</v>
      </c>
      <c r="AP370" s="8">
        <f>MIN(B370:AL370)</f>
        <v>2327.7135821178199</v>
      </c>
      <c r="AQ370" s="8">
        <f>MAX(B370:AL370)</f>
        <v>363178.66666666599</v>
      </c>
      <c r="AR370" s="8">
        <f>STDEV(B370:AL370)</f>
        <v>109265.15372464103</v>
      </c>
      <c r="AT370" s="8">
        <f>MEDIAN(B370:AL373)</f>
        <v>5188.2666666666601</v>
      </c>
      <c r="AU370" s="8">
        <f>AVERAGE(B370:AL373)</f>
        <v>33959.855972117861</v>
      </c>
      <c r="AV370" s="8">
        <f>MIN(B370:AL373)</f>
        <v>2184.5333333333301</v>
      </c>
      <c r="AW370" s="8">
        <f>MAX(B370:AL373)</f>
        <v>363178.66666666599</v>
      </c>
      <c r="AX370">
        <f>STDEV(B370:AL373)</f>
        <v>77115.217671543403</v>
      </c>
    </row>
    <row r="371" spans="1:50" x14ac:dyDescent="0.2">
      <c r="A371" s="18" t="str">
        <v>{"InfraID":"Edge-Pi4","device":"mmcblk0","instance":"129.127.231.125:9100","job":"node","label":"Disk Write Rate (Bytes/Sec)"}</v>
      </c>
      <c r="B371" s="18">
        <v>2730.6666666666601</v>
      </c>
      <c r="C371" s="18">
        <v>2730.6666666666601</v>
      </c>
      <c r="D371" s="18">
        <v>2730.6666666666601</v>
      </c>
      <c r="E371" s="18">
        <v>4922.4195486713797</v>
      </c>
      <c r="F371" s="18">
        <v>4922.4195486713797</v>
      </c>
      <c r="G371" s="18">
        <v>4922.4195486713797</v>
      </c>
      <c r="H371" s="18">
        <v>5446.4636231241602</v>
      </c>
      <c r="I371" s="18">
        <v>5446.4636231241602</v>
      </c>
      <c r="J371" s="18">
        <v>5446.4636231241602</v>
      </c>
      <c r="K371" s="18">
        <v>4642.1333333333296</v>
      </c>
      <c r="L371" s="18">
        <v>4642.1333333333296</v>
      </c>
      <c r="M371" s="18">
        <v>4642.1333333333296</v>
      </c>
      <c r="N371" s="18">
        <v>4096</v>
      </c>
      <c r="O371" s="18">
        <v>4096</v>
      </c>
      <c r="P371" s="18">
        <v>4096</v>
      </c>
      <c r="Q371" s="18">
        <v>4369.0666666666602</v>
      </c>
      <c r="R371" s="18">
        <v>4369.0666666666602</v>
      </c>
      <c r="S371" s="18">
        <v>4369.0666666666602</v>
      </c>
      <c r="T371" s="18">
        <v>4627.9217569380698</v>
      </c>
      <c r="U371" s="18">
        <v>4627.9217569380698</v>
      </c>
      <c r="V371" s="18">
        <v>4627.9217569380698</v>
      </c>
      <c r="W371" s="18">
        <v>5742.8228067832797</v>
      </c>
      <c r="X371" s="18">
        <v>5742.8228067832797</v>
      </c>
      <c r="Y371" s="18">
        <v>5742.8228067832797</v>
      </c>
      <c r="Z371" s="18">
        <v>5681.3567870878196</v>
      </c>
      <c r="AA371" s="18">
        <v>5681.3567870878196</v>
      </c>
      <c r="AB371" s="18">
        <v>5681.3567870878196</v>
      </c>
      <c r="AC371" s="18">
        <v>3549.86666666666</v>
      </c>
      <c r="AD371" s="18">
        <v>3549.86666666666</v>
      </c>
      <c r="AE371" s="18">
        <v>3549.86666666666</v>
      </c>
      <c r="AF371" s="18">
        <v>77004.800000000003</v>
      </c>
      <c r="AG371" s="18">
        <v>77004.800000000003</v>
      </c>
      <c r="AH371" s="18">
        <v>77004.800000000003</v>
      </c>
      <c r="AI371" s="18">
        <v>224460.79999999999</v>
      </c>
      <c r="AJ371" s="18">
        <v>224460.79999999999</v>
      </c>
      <c r="AK371" s="18">
        <v>224460.79999999999</v>
      </c>
      <c r="AL371" s="18">
        <v>42598.400000000001</v>
      </c>
      <c r="AN371" s="8">
        <f t="shared" ref="AN371:AN373" si="90">MEDIAN(B371:AL371)</f>
        <v>4922.4195486713797</v>
      </c>
      <c r="AO371" s="8">
        <f t="shared" ref="AO371:AO373" si="91">AVERAGE(B371:AL371)</f>
        <v>29308.68523156254</v>
      </c>
      <c r="AP371" s="8">
        <f t="shared" ref="AP371:AP373" si="92">MIN(B371:AL371)</f>
        <v>2730.6666666666601</v>
      </c>
      <c r="AQ371" s="8">
        <f t="shared" ref="AQ371:AQ373" si="93">MAX(B371:AL371)</f>
        <v>224460.79999999999</v>
      </c>
      <c r="AR371" s="8">
        <f t="shared" ref="AR371:AR373" si="94">STDEV(B371:AL371)</f>
        <v>62276.926087200911</v>
      </c>
    </row>
    <row r="372" spans="1:50" x14ac:dyDescent="0.2">
      <c r="A372" s="18" t="str">
        <v>{"InfraID":"Edge-Pi4","device":"mmcblk0","instance":"129.127.231.162:9100","job":"node","label":"Disk Write Rate (Bytes/Sec)"}</v>
      </c>
      <c r="B372" s="18">
        <v>7918.9333333333298</v>
      </c>
      <c r="C372" s="18">
        <v>2730.6666666666601</v>
      </c>
      <c r="D372" s="18">
        <v>2730.6666666666601</v>
      </c>
      <c r="E372" s="18">
        <v>2730.6666666666601</v>
      </c>
      <c r="F372" s="18">
        <v>6341.8959814202199</v>
      </c>
      <c r="G372" s="18">
        <v>6341.8959814202199</v>
      </c>
      <c r="H372" s="18">
        <v>6341.8959814202199</v>
      </c>
      <c r="I372" s="18">
        <v>3631.4356278893001</v>
      </c>
      <c r="J372" s="18">
        <v>3631.4356278893001</v>
      </c>
      <c r="K372" s="18">
        <v>3631.4356278893001</v>
      </c>
      <c r="L372" s="18">
        <v>7372.8</v>
      </c>
      <c r="M372" s="18">
        <v>7372.8</v>
      </c>
      <c r="N372" s="18">
        <v>7372.8</v>
      </c>
      <c r="O372" s="18">
        <v>8465.0666666666602</v>
      </c>
      <c r="P372" s="18">
        <v>8465.0666666666602</v>
      </c>
      <c r="Q372" s="18">
        <v>8465.0666666666602</v>
      </c>
      <c r="R372" s="18">
        <v>7372.8</v>
      </c>
      <c r="S372" s="18">
        <v>7372.8</v>
      </c>
      <c r="T372" s="18">
        <v>7372.8</v>
      </c>
      <c r="U372" s="18">
        <v>7099.7333333333299</v>
      </c>
      <c r="V372" s="18">
        <v>7099.7333333333299</v>
      </c>
      <c r="W372" s="18">
        <v>7099.7333333333299</v>
      </c>
      <c r="X372" s="18">
        <v>4642.1333333333296</v>
      </c>
      <c r="Y372" s="18">
        <v>4642.1333333333296</v>
      </c>
      <c r="Z372" s="18">
        <v>4642.1333333333296</v>
      </c>
      <c r="AA372" s="18">
        <v>3822.9333333333302</v>
      </c>
      <c r="AB372" s="18">
        <v>3822.9333333333302</v>
      </c>
      <c r="AC372" s="18">
        <v>3822.9333333333302</v>
      </c>
      <c r="AD372" s="18">
        <v>10922.666666666601</v>
      </c>
      <c r="AE372" s="18">
        <v>10922.666666666601</v>
      </c>
      <c r="AF372" s="18">
        <v>10922.666666666601</v>
      </c>
      <c r="AG372" s="18">
        <v>92569.600000000006</v>
      </c>
      <c r="AH372" s="18">
        <v>92569.600000000006</v>
      </c>
      <c r="AI372" s="18">
        <v>92569.600000000006</v>
      </c>
      <c r="AJ372" s="18">
        <v>240298.66666666599</v>
      </c>
      <c r="AK372" s="18">
        <v>240298.66666666599</v>
      </c>
      <c r="AL372" s="18">
        <v>240298.66666666599</v>
      </c>
      <c r="AN372" s="8">
        <f t="shared" si="90"/>
        <v>7372.8</v>
      </c>
      <c r="AO372" s="8">
        <f t="shared" si="91"/>
        <v>32262.976436790803</v>
      </c>
      <c r="AP372" s="8">
        <f t="shared" si="92"/>
        <v>2730.6666666666601</v>
      </c>
      <c r="AQ372" s="8">
        <f t="shared" si="93"/>
        <v>240298.66666666599</v>
      </c>
      <c r="AR372" s="8">
        <f t="shared" si="94"/>
        <v>67046.521900151973</v>
      </c>
    </row>
    <row r="373" spans="1:50" x14ac:dyDescent="0.2">
      <c r="A373" s="18" t="str">
        <v>{"InfraID":"Edge-Pi4","device":"mmcblk0","instance":"129.127.231.168:9100","job":"node","label":"Disk Write Rate (Bytes/Sec)"}</v>
      </c>
      <c r="B373" s="18">
        <v>6553.6</v>
      </c>
      <c r="C373" s="18">
        <v>6553.6</v>
      </c>
      <c r="D373" s="18">
        <v>5188.2666666666601</v>
      </c>
      <c r="E373" s="18">
        <v>5188.2666666666601</v>
      </c>
      <c r="F373" s="18">
        <v>5188.2666666666601</v>
      </c>
      <c r="G373" s="18">
        <v>4915.2</v>
      </c>
      <c r="H373" s="18">
        <v>4915.2</v>
      </c>
      <c r="I373" s="18">
        <v>4915.2</v>
      </c>
      <c r="J373" s="18">
        <v>5188.2666666666601</v>
      </c>
      <c r="K373" s="18">
        <v>5188.2666666666601</v>
      </c>
      <c r="L373" s="18">
        <v>5188.2666666666601</v>
      </c>
      <c r="M373" s="18">
        <v>4642.1333333333296</v>
      </c>
      <c r="N373" s="18">
        <v>4642.1333333333296</v>
      </c>
      <c r="O373" s="18">
        <v>4642.1333333333296</v>
      </c>
      <c r="P373" s="18">
        <v>4096</v>
      </c>
      <c r="Q373" s="18">
        <v>4096</v>
      </c>
      <c r="R373" s="18">
        <v>4096</v>
      </c>
      <c r="S373" s="18">
        <v>6826.6666666666597</v>
      </c>
      <c r="T373" s="18">
        <v>6826.6666666666597</v>
      </c>
      <c r="U373" s="18">
        <v>6826.6666666666597</v>
      </c>
      <c r="V373" s="18">
        <v>3003.7333333333299</v>
      </c>
      <c r="W373" s="18">
        <v>3003.7333333333299</v>
      </c>
      <c r="X373" s="18">
        <v>3003.7333333333299</v>
      </c>
      <c r="Y373" s="18">
        <v>11195.733333333301</v>
      </c>
      <c r="Z373" s="18">
        <v>11195.733333333301</v>
      </c>
      <c r="AA373" s="18">
        <v>11195.733333333301</v>
      </c>
      <c r="AB373" s="18">
        <v>4915.2</v>
      </c>
      <c r="AC373" s="18">
        <v>4915.2</v>
      </c>
      <c r="AD373" s="18">
        <v>4915.2</v>
      </c>
      <c r="AE373" s="18">
        <v>2184.5333333333301</v>
      </c>
      <c r="AF373" s="18">
        <v>2184.5333333333301</v>
      </c>
      <c r="AG373" s="18">
        <v>2184.5333333333301</v>
      </c>
      <c r="AH373" s="18">
        <v>121514.666666666</v>
      </c>
      <c r="AI373" s="18">
        <v>121514.666666666</v>
      </c>
      <c r="AJ373" s="18">
        <v>121514.666666666</v>
      </c>
      <c r="AK373" s="18">
        <v>241937.06666666601</v>
      </c>
      <c r="AL373" s="18">
        <v>241937.06666666601</v>
      </c>
      <c r="AN373" s="8">
        <f t="shared" si="90"/>
        <v>5188.2666666666601</v>
      </c>
      <c r="AO373" s="8">
        <f t="shared" si="91"/>
        <v>27513.311711711613</v>
      </c>
      <c r="AP373" s="8">
        <f t="shared" si="92"/>
        <v>2184.5333333333301</v>
      </c>
      <c r="AQ373" s="8">
        <f t="shared" si="93"/>
        <v>241937.06666666601</v>
      </c>
      <c r="AR373" s="8">
        <f t="shared" si="94"/>
        <v>61105.727020498583</v>
      </c>
    </row>
    <row r="374" spans="1:50" x14ac:dyDescent="0.2">
      <c r="A374" t="str">
        <v>{"InfraID":"Edge-Pi4","device":"mmcblk0p1","instance":"129.127.230.61:9100","job":"node","label":"Disk Write Rate (Bytes/Sec)"}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50" x14ac:dyDescent="0.2">
      <c r="A375" t="str">
        <v>{"InfraID":"Edge-Pi4","device":"mmcblk0p1","instance":"129.127.231.125:9100","job":"node","label":"Disk Write Rate (Bytes/Sec)"}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50" x14ac:dyDescent="0.2">
      <c r="A376" t="str">
        <v>{"InfraID":"Edge-Pi4","device":"mmcblk0p1","instance":"129.127.231.162:9100","job":"node","label":"Disk Write Rate (Bytes/Sec)"}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50" x14ac:dyDescent="0.2">
      <c r="A377" t="str">
        <v>{"InfraID":"Edge-Pi4","device":"mmcblk0p1","instance":"129.127.231.168:9100","job":"node","label":"Disk Write Rate (Bytes/Sec)"}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50" x14ac:dyDescent="0.2">
      <c r="A378" t="str">
        <v>{"InfraID":"Edge-Pi4","device":"mmcblk0p2","instance":"129.127.230.61:9100","job":"node","label":"Disk Write Rate (Bytes/Sec)"}</v>
      </c>
      <c r="B378">
        <v>4915.2</v>
      </c>
      <c r="C378">
        <v>4915.2</v>
      </c>
      <c r="D378">
        <v>3003.7333333333299</v>
      </c>
      <c r="E378">
        <v>3003.7333333333299</v>
      </c>
      <c r="F378">
        <v>3003.7333333333299</v>
      </c>
      <c r="G378">
        <v>6918.43197973115</v>
      </c>
      <c r="H378">
        <v>6918.43197973115</v>
      </c>
      <c r="I378">
        <v>6918.43197973115</v>
      </c>
      <c r="J378">
        <v>3631.4356278893001</v>
      </c>
      <c r="K378">
        <v>3631.4356278893001</v>
      </c>
      <c r="L378">
        <v>3631.4356278893001</v>
      </c>
      <c r="M378">
        <v>5734.4</v>
      </c>
      <c r="N378">
        <v>5734.4</v>
      </c>
      <c r="O378">
        <v>5734.4</v>
      </c>
      <c r="P378">
        <v>4338.06396949798</v>
      </c>
      <c r="Q378">
        <v>4338.06396949798</v>
      </c>
      <c r="R378">
        <v>4338.06396949798</v>
      </c>
      <c r="S378">
        <v>6826.6666666666597</v>
      </c>
      <c r="T378">
        <v>6826.6666666666597</v>
      </c>
      <c r="U378">
        <v>6826.6666666666597</v>
      </c>
      <c r="V378">
        <v>2327.7135821178199</v>
      </c>
      <c r="W378">
        <v>2327.7135821178199</v>
      </c>
      <c r="X378">
        <v>2327.7135821178199</v>
      </c>
      <c r="Y378">
        <v>3003.7333333333299</v>
      </c>
      <c r="Z378">
        <v>3003.7333333333299</v>
      </c>
      <c r="AA378">
        <v>3003.7333333333299</v>
      </c>
      <c r="AB378">
        <v>5734.4</v>
      </c>
      <c r="AC378">
        <v>5734.4</v>
      </c>
      <c r="AD378">
        <v>5734.4</v>
      </c>
      <c r="AE378">
        <v>3276.8</v>
      </c>
      <c r="AF378">
        <v>3276.8</v>
      </c>
      <c r="AG378">
        <v>3276.8</v>
      </c>
      <c r="AH378">
        <v>286446.933333333</v>
      </c>
      <c r="AI378">
        <v>286446.933333333</v>
      </c>
      <c r="AJ378">
        <v>286446.933333333</v>
      </c>
      <c r="AK378">
        <v>363178.66666666599</v>
      </c>
      <c r="AL378">
        <v>363178.66666666599</v>
      </c>
    </row>
    <row r="379" spans="1:50" x14ac:dyDescent="0.2">
      <c r="A379" t="str">
        <v>{"InfraID":"Edge-Pi4","device":"mmcblk0p2","instance":"129.127.231.125:9100","job":"node","label":"Disk Write Rate (Bytes/Sec)"}</v>
      </c>
      <c r="B379">
        <v>2730.6666666666601</v>
      </c>
      <c r="C379">
        <v>2730.6666666666601</v>
      </c>
      <c r="D379">
        <v>2730.6666666666601</v>
      </c>
      <c r="E379">
        <v>4922.4195486713797</v>
      </c>
      <c r="F379">
        <v>4922.4195486713797</v>
      </c>
      <c r="G379">
        <v>4922.4195486713797</v>
      </c>
      <c r="H379">
        <v>5446.4636231241602</v>
      </c>
      <c r="I379">
        <v>5446.4636231241602</v>
      </c>
      <c r="J379">
        <v>5446.4636231241602</v>
      </c>
      <c r="K379">
        <v>4642.1333333333296</v>
      </c>
      <c r="L379">
        <v>4642.1333333333296</v>
      </c>
      <c r="M379">
        <v>4642.1333333333296</v>
      </c>
      <c r="N379">
        <v>4096</v>
      </c>
      <c r="O379">
        <v>4096</v>
      </c>
      <c r="P379">
        <v>4096</v>
      </c>
      <c r="Q379">
        <v>4369.0666666666602</v>
      </c>
      <c r="R379">
        <v>4369.0666666666602</v>
      </c>
      <c r="S379">
        <v>4369.0666666666602</v>
      </c>
      <c r="T379">
        <v>4627.9217569380698</v>
      </c>
      <c r="U379">
        <v>4627.9217569380698</v>
      </c>
      <c r="V379">
        <v>4627.9217569380698</v>
      </c>
      <c r="W379">
        <v>5742.8228067832797</v>
      </c>
      <c r="X379">
        <v>5742.8228067832797</v>
      </c>
      <c r="Y379">
        <v>5742.8228067832797</v>
      </c>
      <c r="Z379">
        <v>5681.3567870878196</v>
      </c>
      <c r="AA379">
        <v>5681.3567870878196</v>
      </c>
      <c r="AB379">
        <v>5681.3567870878196</v>
      </c>
      <c r="AC379">
        <v>3549.86666666666</v>
      </c>
      <c r="AD379">
        <v>3549.86666666666</v>
      </c>
      <c r="AE379">
        <v>3549.86666666666</v>
      </c>
      <c r="AF379">
        <v>77004.800000000003</v>
      </c>
      <c r="AG379">
        <v>77004.800000000003</v>
      </c>
      <c r="AH379">
        <v>77004.800000000003</v>
      </c>
      <c r="AI379">
        <v>224460.79999999999</v>
      </c>
      <c r="AJ379">
        <v>224460.79999999999</v>
      </c>
      <c r="AK379">
        <v>224460.79999999999</v>
      </c>
      <c r="AL379">
        <v>42598.400000000001</v>
      </c>
    </row>
    <row r="380" spans="1:50" x14ac:dyDescent="0.2">
      <c r="A380" t="str">
        <v>{"InfraID":"Edge-Pi4","device":"mmcblk0p2","instance":"129.127.231.162:9100","job":"node","label":"Disk Write Rate (Bytes/Sec)"}</v>
      </c>
      <c r="B380">
        <v>7918.9333333333298</v>
      </c>
      <c r="C380">
        <v>2730.6666666666601</v>
      </c>
      <c r="D380">
        <v>2730.6666666666601</v>
      </c>
      <c r="E380">
        <v>2730.6666666666601</v>
      </c>
      <c r="F380">
        <v>6341.8959814202199</v>
      </c>
      <c r="G380">
        <v>6341.8959814202199</v>
      </c>
      <c r="H380">
        <v>6341.8959814202199</v>
      </c>
      <c r="I380">
        <v>3631.4356278893001</v>
      </c>
      <c r="J380">
        <v>3631.4356278893001</v>
      </c>
      <c r="K380">
        <v>3631.4356278893001</v>
      </c>
      <c r="L380">
        <v>7372.8</v>
      </c>
      <c r="M380">
        <v>7372.8</v>
      </c>
      <c r="N380">
        <v>7372.8</v>
      </c>
      <c r="O380">
        <v>8465.0666666666602</v>
      </c>
      <c r="P380">
        <v>8465.0666666666602</v>
      </c>
      <c r="Q380">
        <v>8465.0666666666602</v>
      </c>
      <c r="R380">
        <v>7372.8</v>
      </c>
      <c r="S380">
        <v>7372.8</v>
      </c>
      <c r="T380">
        <v>7372.8</v>
      </c>
      <c r="U380">
        <v>7099.7333333333299</v>
      </c>
      <c r="V380">
        <v>7099.7333333333299</v>
      </c>
      <c r="W380">
        <v>7099.7333333333299</v>
      </c>
      <c r="X380">
        <v>4642.1333333333296</v>
      </c>
      <c r="Y380">
        <v>4642.1333333333296</v>
      </c>
      <c r="Z380">
        <v>4642.1333333333296</v>
      </c>
      <c r="AA380">
        <v>3822.9333333333302</v>
      </c>
      <c r="AB380">
        <v>3822.9333333333302</v>
      </c>
      <c r="AC380">
        <v>3822.9333333333302</v>
      </c>
      <c r="AD380">
        <v>10922.666666666601</v>
      </c>
      <c r="AE380">
        <v>10922.666666666601</v>
      </c>
      <c r="AF380">
        <v>10922.666666666601</v>
      </c>
      <c r="AG380">
        <v>92569.600000000006</v>
      </c>
      <c r="AH380">
        <v>92569.600000000006</v>
      </c>
      <c r="AI380">
        <v>92569.600000000006</v>
      </c>
      <c r="AJ380">
        <v>240298.66666666599</v>
      </c>
      <c r="AK380">
        <v>240298.66666666599</v>
      </c>
      <c r="AL380">
        <v>240298.66666666599</v>
      </c>
    </row>
    <row r="381" spans="1:50" x14ac:dyDescent="0.2">
      <c r="A381" t="str">
        <v>{"InfraID":"Edge-Pi4","device":"mmcblk0p2","instance":"129.127.231.168:9100","job":"node","label":"Disk Write Rate (Bytes/Sec)"}</v>
      </c>
      <c r="B381">
        <v>6553.6</v>
      </c>
      <c r="C381">
        <v>6553.6</v>
      </c>
      <c r="D381">
        <v>5188.2666666666601</v>
      </c>
      <c r="E381">
        <v>5188.2666666666601</v>
      </c>
      <c r="F381">
        <v>5188.2666666666601</v>
      </c>
      <c r="G381">
        <v>4915.2</v>
      </c>
      <c r="H381">
        <v>4915.2</v>
      </c>
      <c r="I381">
        <v>4915.2</v>
      </c>
      <c r="J381">
        <v>5188.2666666666601</v>
      </c>
      <c r="K381">
        <v>5188.2666666666601</v>
      </c>
      <c r="L381">
        <v>5188.2666666666601</v>
      </c>
      <c r="M381">
        <v>4642.1333333333296</v>
      </c>
      <c r="N381">
        <v>4642.1333333333296</v>
      </c>
      <c r="O381">
        <v>4642.1333333333296</v>
      </c>
      <c r="P381">
        <v>4096</v>
      </c>
      <c r="Q381">
        <v>4096</v>
      </c>
      <c r="R381">
        <v>4096</v>
      </c>
      <c r="S381">
        <v>6826.6666666666597</v>
      </c>
      <c r="T381">
        <v>6826.6666666666597</v>
      </c>
      <c r="U381">
        <v>6826.6666666666597</v>
      </c>
      <c r="V381">
        <v>3003.7333333333299</v>
      </c>
      <c r="W381">
        <v>3003.7333333333299</v>
      </c>
      <c r="X381">
        <v>3003.7333333333299</v>
      </c>
      <c r="Y381">
        <v>11195.733333333301</v>
      </c>
      <c r="Z381">
        <v>11195.733333333301</v>
      </c>
      <c r="AA381">
        <v>11195.733333333301</v>
      </c>
      <c r="AB381">
        <v>4915.2</v>
      </c>
      <c r="AC381">
        <v>4915.2</v>
      </c>
      <c r="AD381">
        <v>4915.2</v>
      </c>
      <c r="AE381">
        <v>2184.5333333333301</v>
      </c>
      <c r="AF381">
        <v>2184.5333333333301</v>
      </c>
      <c r="AG381">
        <v>2184.5333333333301</v>
      </c>
      <c r="AH381">
        <v>121514.666666666</v>
      </c>
      <c r="AI381">
        <v>121514.666666666</v>
      </c>
      <c r="AJ381">
        <v>121514.666666666</v>
      </c>
      <c r="AK381">
        <v>241937.06666666601</v>
      </c>
      <c r="AL381">
        <v>241937.06666666601</v>
      </c>
    </row>
    <row r="382" spans="1:50" x14ac:dyDescent="0.2">
      <c r="A382" t="str">
        <v>{"InfraID":"Edge-Pi4","device":"nvme0n1","instance":"129.127.231.53:9100","job":"node","label":"Disk Write Rate (Bytes/Sec)"}</v>
      </c>
      <c r="B382">
        <v>2457.6</v>
      </c>
      <c r="C382">
        <v>2457.6</v>
      </c>
      <c r="D382">
        <v>2457.6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1638.4</v>
      </c>
      <c r="AJ382">
        <v>1638.4</v>
      </c>
      <c r="AK382">
        <v>1638.4</v>
      </c>
      <c r="AL382">
        <v>2184.5333333333301</v>
      </c>
    </row>
    <row r="383" spans="1:50" x14ac:dyDescent="0.2">
      <c r="A383" s="18" t="str">
        <v>{"InfraID":"Edge-Pi4","device":"mmcblk0","instance":"129.127.230.61:9100","job":"node","label":"Disk Read Rate (Bytes/Sec)"}</v>
      </c>
      <c r="B383" s="18">
        <v>0</v>
      </c>
      <c r="C383" s="18">
        <v>0</v>
      </c>
      <c r="D383" s="18">
        <v>0</v>
      </c>
      <c r="E383" s="18">
        <v>0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N383" s="8">
        <f>MEDIAN(B383:AL383)</f>
        <v>0</v>
      </c>
      <c r="AO383" s="8">
        <f>AVERAGE(B383:AL383)</f>
        <v>0</v>
      </c>
      <c r="AP383" s="8">
        <f>MIN(B383:AL383)</f>
        <v>0</v>
      </c>
      <c r="AQ383" s="8">
        <f>MAX(B383:AL383)</f>
        <v>0</v>
      </c>
      <c r="AR383" s="8">
        <f>STDEV(B383:AL383)</f>
        <v>0</v>
      </c>
      <c r="AT383" s="8">
        <f>MEDIAN(B383:AL386)</f>
        <v>0</v>
      </c>
      <c r="AU383" s="8">
        <f>AVERAGE(B383:AL386)</f>
        <v>0</v>
      </c>
      <c r="AV383" s="8">
        <f>MIN(B383:AL386)</f>
        <v>0</v>
      </c>
      <c r="AW383" s="8">
        <f>MAX(B383:AL386)</f>
        <v>0</v>
      </c>
      <c r="AX383">
        <f>STDEV(B383:AL386)</f>
        <v>0</v>
      </c>
    </row>
    <row r="384" spans="1:50" x14ac:dyDescent="0.2">
      <c r="A384" s="18" t="str">
        <v>{"InfraID":"Edge-Pi4","device":"mmcblk0","instance":"129.127.231.125:9100","job":"node","label":"Disk Read Rate (Bytes/Sec)"}</v>
      </c>
      <c r="B384" s="18">
        <v>0</v>
      </c>
      <c r="C384" s="18">
        <v>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N384" s="8">
        <f t="shared" ref="AN384:AN386" si="95">MEDIAN(B384:AL384)</f>
        <v>0</v>
      </c>
      <c r="AO384" s="8">
        <f t="shared" ref="AO384:AO386" si="96">AVERAGE(B384:AL384)</f>
        <v>0</v>
      </c>
      <c r="AP384" s="8">
        <f t="shared" ref="AP384:AP386" si="97">MIN(B384:AL384)</f>
        <v>0</v>
      </c>
      <c r="AQ384" s="8">
        <f t="shared" ref="AQ384:AQ386" si="98">MAX(B384:AL384)</f>
        <v>0</v>
      </c>
      <c r="AR384" s="8">
        <f t="shared" ref="AR384:AR386" si="99">STDEV(B384:AL384)</f>
        <v>0</v>
      </c>
    </row>
    <row r="385" spans="1:50" x14ac:dyDescent="0.2">
      <c r="A385" s="18" t="str">
        <v>{"InfraID":"Edge-Pi4","device":"mmcblk0","instance":"129.127.231.162:9100","job":"node","label":"Disk Read Rate (Bytes/Sec)"}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18">
        <v>0</v>
      </c>
      <c r="W385" s="18">
        <v>0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0</v>
      </c>
      <c r="AD385" s="18">
        <v>0</v>
      </c>
      <c r="AE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N385" s="8">
        <f t="shared" si="95"/>
        <v>0</v>
      </c>
      <c r="AO385" s="8">
        <f t="shared" si="96"/>
        <v>0</v>
      </c>
      <c r="AP385" s="8">
        <f t="shared" si="97"/>
        <v>0</v>
      </c>
      <c r="AQ385" s="8">
        <f t="shared" si="98"/>
        <v>0</v>
      </c>
      <c r="AR385" s="8">
        <f t="shared" si="99"/>
        <v>0</v>
      </c>
    </row>
    <row r="386" spans="1:50" x14ac:dyDescent="0.2">
      <c r="A386" s="18" t="str">
        <v>{"InfraID":"Edge-Pi4","device":"mmcblk0","instance":"129.127.231.168:9100","job":"node","label":"Disk Read Rate (Bytes/Sec)"}</v>
      </c>
      <c r="B386" s="18">
        <v>0</v>
      </c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N386" s="8">
        <f t="shared" si="95"/>
        <v>0</v>
      </c>
      <c r="AO386" s="8">
        <f t="shared" si="96"/>
        <v>0</v>
      </c>
      <c r="AP386" s="8">
        <f t="shared" si="97"/>
        <v>0</v>
      </c>
      <c r="AQ386" s="8">
        <f t="shared" si="98"/>
        <v>0</v>
      </c>
      <c r="AR386" s="8">
        <f t="shared" si="99"/>
        <v>0</v>
      </c>
    </row>
    <row r="387" spans="1:50" x14ac:dyDescent="0.2">
      <c r="A387" t="str">
        <v>{"InfraID":"Edge-Pi4","device":"mmcblk0p1","instance":"129.127.230.61:9100","job":"node","label":"Disk Read Rate (Bytes/Sec)"}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50" x14ac:dyDescent="0.2">
      <c r="A388" t="str">
        <v>{"InfraID":"Edge-Pi4","device":"mmcblk0p1","instance":"129.127.231.125:9100","job":"node","label":"Disk Read Rate (Bytes/Sec)"}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50" x14ac:dyDescent="0.2">
      <c r="A389" t="str">
        <v>{"InfraID":"Edge-Pi4","device":"mmcblk0p1","instance":"129.127.231.162:9100","job":"node","label":"Disk Read Rate (Bytes/Sec)"}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50" x14ac:dyDescent="0.2">
      <c r="A390" t="str">
        <v>{"InfraID":"Edge-Pi4","device":"mmcblk0p1","instance":"129.127.231.168:9100","job":"node","label":"Disk Read Rate (Bytes/Sec)"}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50" x14ac:dyDescent="0.2">
      <c r="A391" t="str">
        <v>{"InfraID":"Edge-Pi4","device":"mmcblk0p2","instance":"129.127.230.61:9100","job":"node","label":"Disk Read Rate (Bytes/Sec)"}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50" x14ac:dyDescent="0.2">
      <c r="A392" t="str">
        <v>{"InfraID":"Edge-Pi4","device":"mmcblk0p2","instance":"129.127.231.125:9100","job":"node","label":"Disk Read Rate (Bytes/Sec)"}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50" x14ac:dyDescent="0.2">
      <c r="A393" t="str">
        <v>{"InfraID":"Edge-Pi4","device":"mmcblk0p2","instance":"129.127.231.162:9100","job":"node","label":"Disk Read Rate (Bytes/Sec)"}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50" x14ac:dyDescent="0.2">
      <c r="A394" t="str">
        <v>{"InfraID":"Edge-Pi4","device":"mmcblk0p2","instance":"129.127.231.168:9100","job":"node","label":"Disk Read Rate (Bytes/Sec)"}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50" x14ac:dyDescent="0.2">
      <c r="A395" t="str">
        <v>{"InfraID":"Edge-Pi4","device":"nvme0n1","instance":"129.127.231.53:9100","job":"node","label":"Disk Read Rate (Bytes/Sec)"}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50" x14ac:dyDescent="0.2">
      <c r="A396" s="18" t="str">
        <v>{"InfraID":"Edge-Pi4","instance":"129.127.230.61:9100","job":"node","label":"Free Memory Percentage"}</v>
      </c>
      <c r="B396" s="18">
        <v>27.6268458868777</v>
      </c>
      <c r="C396" s="18">
        <v>27.6268458868777</v>
      </c>
      <c r="D396" s="18">
        <v>27.625417241101299</v>
      </c>
      <c r="E396" s="18">
        <v>27.625417241101299</v>
      </c>
      <c r="F396" s="18">
        <v>27.625417241101299</v>
      </c>
      <c r="G396" s="18">
        <v>27.625825425608799</v>
      </c>
      <c r="H396" s="18">
        <v>27.625825425608799</v>
      </c>
      <c r="I396" s="18">
        <v>27.625825425608799</v>
      </c>
      <c r="J396" s="18">
        <v>27.625417241101299</v>
      </c>
      <c r="K396" s="18">
        <v>27.625417241101299</v>
      </c>
      <c r="L396" s="18">
        <v>27.625417241101299</v>
      </c>
      <c r="M396" s="18">
        <v>28.0808491054126</v>
      </c>
      <c r="N396" s="18">
        <v>28.0808491054126</v>
      </c>
      <c r="O396" s="18">
        <v>28.0808491054126</v>
      </c>
      <c r="P396" s="18">
        <v>28.125239170609898</v>
      </c>
      <c r="Q396" s="18">
        <v>28.125239170609898</v>
      </c>
      <c r="R396" s="18">
        <v>28.125239170609898</v>
      </c>
      <c r="S396" s="18">
        <v>28.125035078356099</v>
      </c>
      <c r="T396" s="18">
        <v>28.125035078356099</v>
      </c>
      <c r="U396" s="18">
        <v>28.125035078356099</v>
      </c>
      <c r="V396" s="18">
        <v>28.122585971310698</v>
      </c>
      <c r="W396" s="18">
        <v>28.122585971310698</v>
      </c>
      <c r="X396" s="18">
        <v>28.122585971310698</v>
      </c>
      <c r="Y396" s="18">
        <v>28.122585971310698</v>
      </c>
      <c r="Z396" s="18">
        <v>28.122585971310698</v>
      </c>
      <c r="AA396" s="18">
        <v>28.122585971310698</v>
      </c>
      <c r="AB396" s="18">
        <v>28.125647355117401</v>
      </c>
      <c r="AC396" s="18">
        <v>28.125647355117401</v>
      </c>
      <c r="AD396" s="18">
        <v>28.125647355117401</v>
      </c>
      <c r="AE396" s="18">
        <v>28.060950110669001</v>
      </c>
      <c r="AF396" s="18">
        <v>28.060950110669001</v>
      </c>
      <c r="AG396" s="18">
        <v>28.060950110669001</v>
      </c>
      <c r="AH396" s="18">
        <v>33.8425775218914</v>
      </c>
      <c r="AI396" s="18">
        <v>33.8425775218914</v>
      </c>
      <c r="AJ396" s="18">
        <v>33.8425775218914</v>
      </c>
      <c r="AK396" s="18">
        <v>33.844516398302297</v>
      </c>
      <c r="AL396" s="18">
        <v>33.844516398302297</v>
      </c>
      <c r="AN396" s="8">
        <f>MEDIAN(B396:AL396)</f>
        <v>28.122585971310698</v>
      </c>
      <c r="AO396" s="8">
        <f>AVERAGE(B396:AL396)</f>
        <v>28.740246355346699</v>
      </c>
      <c r="AP396" s="8">
        <f>MIN(B396:AL396)</f>
        <v>27.625417241101299</v>
      </c>
      <c r="AQ396" s="8">
        <f>MAX(B396:AL396)</f>
        <v>33.844516398302297</v>
      </c>
      <c r="AR396" s="8">
        <f>STDEV(B396:AL396)</f>
        <v>2.0565059689590339</v>
      </c>
      <c r="AT396" s="8">
        <f>MEDIAN(B396:AL399)</f>
        <v>34.0268728270552</v>
      </c>
      <c r="AU396" s="8">
        <f>AVERAGE(B396:AL399)</f>
        <v>33.659147540303572</v>
      </c>
      <c r="AV396" s="8">
        <f>MIN(B396:AL399)</f>
        <v>27.625417241101299</v>
      </c>
      <c r="AW396" s="8">
        <f>MAX(B396:AL399)</f>
        <v>38.684258058327501</v>
      </c>
      <c r="AX396">
        <f>STDEV(B396:AL399)</f>
        <v>3.3828210844509639</v>
      </c>
    </row>
    <row r="397" spans="1:50" x14ac:dyDescent="0.2">
      <c r="A397" s="18" t="str">
        <v>{"InfraID":"Edge-Pi4","instance":"129.127.231.125:9100","job":"node","label":"Free Memory Percentage"}</v>
      </c>
      <c r="B397" s="18">
        <v>33.649302157561202</v>
      </c>
      <c r="C397" s="18">
        <v>33.649302157561202</v>
      </c>
      <c r="D397" s="18">
        <v>33.649302157561202</v>
      </c>
      <c r="E397" s="18">
        <v>33.649302157561202</v>
      </c>
      <c r="F397" s="18">
        <v>33.649302157561202</v>
      </c>
      <c r="G397" s="18">
        <v>33.649302157561202</v>
      </c>
      <c r="H397" s="18">
        <v>33.650526711083899</v>
      </c>
      <c r="I397" s="18">
        <v>33.650526711083899</v>
      </c>
      <c r="J397" s="18">
        <v>33.650526711083899</v>
      </c>
      <c r="K397" s="18">
        <v>33.6501185265763</v>
      </c>
      <c r="L397" s="18">
        <v>33.6501185265763</v>
      </c>
      <c r="M397" s="18">
        <v>33.6501185265763</v>
      </c>
      <c r="N397" s="18">
        <v>33.648893973053703</v>
      </c>
      <c r="O397" s="18">
        <v>33.648893973053703</v>
      </c>
      <c r="P397" s="18">
        <v>33.648893973053703</v>
      </c>
      <c r="Q397" s="18">
        <v>33.904009290279298</v>
      </c>
      <c r="R397" s="18">
        <v>33.904009290279298</v>
      </c>
      <c r="S397" s="18">
        <v>33.904009290279298</v>
      </c>
      <c r="T397" s="18">
        <v>33.905029751548199</v>
      </c>
      <c r="U397" s="18">
        <v>33.905029751548199</v>
      </c>
      <c r="V397" s="18">
        <v>33.905029751548199</v>
      </c>
      <c r="W397" s="18">
        <v>33.906254305070902</v>
      </c>
      <c r="X397" s="18">
        <v>33.906254305070902</v>
      </c>
      <c r="Y397" s="18">
        <v>33.906254305070902</v>
      </c>
      <c r="Z397" s="18">
        <v>33.905233843802002</v>
      </c>
      <c r="AA397" s="18">
        <v>33.905233843802002</v>
      </c>
      <c r="AB397" s="18">
        <v>33.905233843802002</v>
      </c>
      <c r="AC397" s="18">
        <v>33.9056420283096</v>
      </c>
      <c r="AD397" s="18">
        <v>33.9056420283096</v>
      </c>
      <c r="AE397" s="18">
        <v>33.9056420283096</v>
      </c>
      <c r="AF397" s="18">
        <v>38.497003415483803</v>
      </c>
      <c r="AG397" s="18">
        <v>38.497003415483803</v>
      </c>
      <c r="AH397" s="18">
        <v>38.497003415483803</v>
      </c>
      <c r="AI397" s="18">
        <v>38.468430499954501</v>
      </c>
      <c r="AJ397" s="18">
        <v>38.468430499954501</v>
      </c>
      <c r="AK397" s="18">
        <v>38.468430499954501</v>
      </c>
      <c r="AL397" s="18">
        <v>38.3029116821385</v>
      </c>
      <c r="AN397" s="8">
        <f t="shared" ref="AN397:AN399" si="100">MEDIAN(B397:AL397)</f>
        <v>33.905029751548199</v>
      </c>
      <c r="AO397" s="8">
        <f t="shared" ref="AO397:AO399" si="101">AVERAGE(B397:AL397)</f>
        <v>34.662760855756545</v>
      </c>
      <c r="AP397" s="8">
        <f t="shared" ref="AP397:AP399" si="102">MIN(B397:AL397)</f>
        <v>33.648893973053703</v>
      </c>
      <c r="AQ397" s="8">
        <f t="shared" ref="AQ397:AQ399" si="103">MAX(B397:AL397)</f>
        <v>38.497003415483803</v>
      </c>
      <c r="AR397" s="8">
        <f t="shared" ref="AR397:AR399" si="104">STDEV(B397:AL397)</f>
        <v>1.86196269619887</v>
      </c>
    </row>
    <row r="398" spans="1:50" x14ac:dyDescent="0.2">
      <c r="A398" s="18" t="str">
        <v>{"InfraID":"Edge-Pi4","instance":"129.127.231.162:9100","job":"node","label":"Free Memory Percentage"}</v>
      </c>
      <c r="B398" s="18">
        <v>35.9780968193242</v>
      </c>
      <c r="C398" s="18">
        <v>35.978505003831799</v>
      </c>
      <c r="D398" s="18">
        <v>35.978505003831799</v>
      </c>
      <c r="E398" s="18">
        <v>35.978505003831799</v>
      </c>
      <c r="F398" s="18">
        <v>35.980341834115798</v>
      </c>
      <c r="G398" s="18">
        <v>35.980341834115798</v>
      </c>
      <c r="H398" s="18">
        <v>35.980341834115798</v>
      </c>
      <c r="I398" s="18">
        <v>35.980137741862002</v>
      </c>
      <c r="J398" s="18">
        <v>35.980137741862002</v>
      </c>
      <c r="K398" s="18">
        <v>35.980137741862002</v>
      </c>
      <c r="L398" s="18">
        <v>35.973912928121699</v>
      </c>
      <c r="M398" s="18">
        <v>35.973912928121699</v>
      </c>
      <c r="N398" s="18">
        <v>35.973912928121699</v>
      </c>
      <c r="O398" s="18">
        <v>36.300970764805101</v>
      </c>
      <c r="P398" s="18">
        <v>36.300970764805101</v>
      </c>
      <c r="Q398" s="18">
        <v>36.300970764805101</v>
      </c>
      <c r="R398" s="18">
        <v>36.300970764805101</v>
      </c>
      <c r="S398" s="18">
        <v>36.300970764805101</v>
      </c>
      <c r="T398" s="18">
        <v>36.300970764805101</v>
      </c>
      <c r="U398" s="18">
        <v>36.296276642968103</v>
      </c>
      <c r="V398" s="18">
        <v>36.296276642968103</v>
      </c>
      <c r="W398" s="18">
        <v>36.296276642968103</v>
      </c>
      <c r="X398" s="18">
        <v>36.300052349662998</v>
      </c>
      <c r="Y398" s="18">
        <v>36.300052349662998</v>
      </c>
      <c r="Z398" s="18">
        <v>36.300052349662998</v>
      </c>
      <c r="AA398" s="18">
        <v>36.300256441916801</v>
      </c>
      <c r="AB398" s="18">
        <v>36.300256441916801</v>
      </c>
      <c r="AC398" s="18">
        <v>36.300256441916801</v>
      </c>
      <c r="AD398" s="18">
        <v>36.300256441916801</v>
      </c>
      <c r="AE398" s="18">
        <v>36.300256441916801</v>
      </c>
      <c r="AF398" s="18">
        <v>36.300256441916801</v>
      </c>
      <c r="AG398" s="18">
        <v>38.684258058327501</v>
      </c>
      <c r="AH398" s="18">
        <v>38.684258058327501</v>
      </c>
      <c r="AI398" s="18">
        <v>38.684258058327501</v>
      </c>
      <c r="AJ398" s="18">
        <v>38.675584137541797</v>
      </c>
      <c r="AK398" s="18">
        <v>38.675584137541797</v>
      </c>
      <c r="AL398" s="18">
        <v>38.675584137541797</v>
      </c>
      <c r="AN398" s="8">
        <f t="shared" si="100"/>
        <v>36.300052349662998</v>
      </c>
      <c r="AO398" s="8">
        <f t="shared" si="101"/>
        <v>36.572774760782458</v>
      </c>
      <c r="AP398" s="8">
        <f t="shared" si="102"/>
        <v>35.973912928121699</v>
      </c>
      <c r="AQ398" s="8">
        <f t="shared" si="103"/>
        <v>38.684258058327501</v>
      </c>
      <c r="AR398" s="8">
        <f t="shared" si="104"/>
        <v>0.95127778415974029</v>
      </c>
    </row>
    <row r="399" spans="1:50" x14ac:dyDescent="0.2">
      <c r="A399" s="18" t="str">
        <v>{"InfraID":"Edge-Pi4","instance":"129.127.231.168:9100","job":"node","label":"Free Memory Percentage"}</v>
      </c>
      <c r="B399" s="18">
        <v>34.025648273532603</v>
      </c>
      <c r="C399" s="18">
        <v>34.025648273532603</v>
      </c>
      <c r="D399" s="18">
        <v>34.0268728270552</v>
      </c>
      <c r="E399" s="18">
        <v>34.0268728270552</v>
      </c>
      <c r="F399" s="18">
        <v>34.0268728270552</v>
      </c>
      <c r="G399" s="18">
        <v>34.027485103816602</v>
      </c>
      <c r="H399" s="18">
        <v>34.027485103816602</v>
      </c>
      <c r="I399" s="18">
        <v>34.027485103816602</v>
      </c>
      <c r="J399" s="18">
        <v>34.024831904517399</v>
      </c>
      <c r="K399" s="18">
        <v>34.024831904517399</v>
      </c>
      <c r="L399" s="18">
        <v>34.024831904517399</v>
      </c>
      <c r="M399" s="18">
        <v>34.064221709497097</v>
      </c>
      <c r="N399" s="18">
        <v>34.064221709497097</v>
      </c>
      <c r="O399" s="18">
        <v>34.064221709497097</v>
      </c>
      <c r="P399" s="18">
        <v>34.061568510197901</v>
      </c>
      <c r="Q399" s="18">
        <v>34.061568510197901</v>
      </c>
      <c r="R399" s="18">
        <v>34.061568510197901</v>
      </c>
      <c r="S399" s="18">
        <v>34.061772602451697</v>
      </c>
      <c r="T399" s="18">
        <v>34.061772602451697</v>
      </c>
      <c r="U399" s="18">
        <v>34.061772602451697</v>
      </c>
      <c r="V399" s="18">
        <v>34.060548048929</v>
      </c>
      <c r="W399" s="18">
        <v>34.060548048929</v>
      </c>
      <c r="X399" s="18">
        <v>34.060548048929</v>
      </c>
      <c r="Y399" s="18">
        <v>34.058507126391198</v>
      </c>
      <c r="Z399" s="18">
        <v>34.058507126391198</v>
      </c>
      <c r="AA399" s="18">
        <v>34.058507126391198</v>
      </c>
      <c r="AB399" s="18">
        <v>34.060548048929</v>
      </c>
      <c r="AC399" s="18">
        <v>34.060548048929</v>
      </c>
      <c r="AD399" s="18">
        <v>34.060548048929</v>
      </c>
      <c r="AE399" s="18">
        <v>34.052690497158501</v>
      </c>
      <c r="AF399" s="18">
        <v>34.052690497158501</v>
      </c>
      <c r="AG399" s="18">
        <v>34.052690497158501</v>
      </c>
      <c r="AH399" s="18">
        <v>38.598335219485897</v>
      </c>
      <c r="AI399" s="18">
        <v>38.598335219485897</v>
      </c>
      <c r="AJ399" s="18">
        <v>38.598335219485897</v>
      </c>
      <c r="AK399" s="18">
        <v>38.553230831400398</v>
      </c>
      <c r="AL399" s="18">
        <v>38.553230831400398</v>
      </c>
      <c r="AN399" s="8">
        <f t="shared" si="100"/>
        <v>34.060548048929</v>
      </c>
      <c r="AO399" s="8">
        <f t="shared" si="101"/>
        <v>34.660808189328513</v>
      </c>
      <c r="AP399" s="8">
        <f t="shared" si="102"/>
        <v>34.024831904517399</v>
      </c>
      <c r="AQ399" s="8">
        <f t="shared" si="103"/>
        <v>38.598335219485897</v>
      </c>
      <c r="AR399" s="8">
        <f t="shared" si="104"/>
        <v>1.5707798127903028</v>
      </c>
    </row>
    <row r="400" spans="1:50" x14ac:dyDescent="0.2">
      <c r="A400" t="str">
        <v>{"InfraID":"Edge-Pi4","instance":"129.127.231.53:9100","job":"node","label":"Free Memory Percentage"}</v>
      </c>
      <c r="B400">
        <v>73.270183815080799</v>
      </c>
      <c r="C400">
        <v>73.270183815080799</v>
      </c>
      <c r="D400">
        <v>73.270183815080799</v>
      </c>
      <c r="E400">
        <v>73.269031123410798</v>
      </c>
      <c r="F400">
        <v>73.269031123410798</v>
      </c>
      <c r="G400">
        <v>73.269031123410798</v>
      </c>
      <c r="H400">
        <v>73.269031123410798</v>
      </c>
      <c r="I400">
        <v>73.269031123410798</v>
      </c>
      <c r="J400">
        <v>73.269031123410798</v>
      </c>
      <c r="K400">
        <v>73.269031123410798</v>
      </c>
      <c r="L400">
        <v>73.269031123410798</v>
      </c>
      <c r="M400">
        <v>73.269031123410798</v>
      </c>
      <c r="N400">
        <v>73.269031123410798</v>
      </c>
      <c r="O400">
        <v>73.269031123410798</v>
      </c>
      <c r="P400">
        <v>73.269031123410798</v>
      </c>
      <c r="Q400">
        <v>73.269031123410798</v>
      </c>
      <c r="R400">
        <v>73.269031123410798</v>
      </c>
      <c r="S400">
        <v>73.269031123410798</v>
      </c>
      <c r="T400">
        <v>73.269031123410798</v>
      </c>
      <c r="U400">
        <v>73.269031123410798</v>
      </c>
      <c r="V400">
        <v>73.269031123410798</v>
      </c>
      <c r="W400">
        <v>73.267486026065995</v>
      </c>
      <c r="X400">
        <v>73.267486026065995</v>
      </c>
      <c r="Y400">
        <v>73.267486026065995</v>
      </c>
      <c r="Z400">
        <v>73.267486026065995</v>
      </c>
      <c r="AA400">
        <v>73.267486026065995</v>
      </c>
      <c r="AB400">
        <v>73.267486026065995</v>
      </c>
      <c r="AC400">
        <v>73.267486026065995</v>
      </c>
      <c r="AD400">
        <v>73.267486026065995</v>
      </c>
      <c r="AE400">
        <v>73.267486026065995</v>
      </c>
      <c r="AF400">
        <v>73.267387924647295</v>
      </c>
      <c r="AG400">
        <v>73.267387924647295</v>
      </c>
      <c r="AH400">
        <v>73.267387924647295</v>
      </c>
      <c r="AI400">
        <v>73.267387924647295</v>
      </c>
      <c r="AJ400">
        <v>73.267387924647295</v>
      </c>
      <c r="AK400">
        <v>73.267387924647295</v>
      </c>
      <c r="AL400">
        <v>73.2657937765931</v>
      </c>
    </row>
    <row r="401" spans="1:38" x14ac:dyDescent="0.2">
      <c r="A401" t="str">
        <v>{"InfraID":"Edge-Pi4","device":"docker0","instance":"129.127.230.61:9100","job":"node","label":"Network Receive Rate (Bytes/Sec)"}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 t="str">
        <v>{"InfraID":"Edge-Pi4","device":"docker0","instance":"129.127.231.125:9100","job":"node","label":"Network Receive Rate (Bytes/Sec)"}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 t="str">
        <v>{"InfraID":"Edge-Pi4","device":"docker0","instance":"129.127.231.162:9100","job":"node","label":"Network Receive Rate (Bytes/Sec)"}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 t="str">
        <v>{"InfraID":"Edge-Pi4","device":"docker0","instance":"129.127.231.168:9100","job":"node","label":"Network Receive Rate (Bytes/Sec)"}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 t="str">
        <v>{"InfraID":"Edge-Pi4","device":"docker0","instance":"129.127.231.53:9100","job":"node","label":"Network Receive Rate (Bytes/Sec)"}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 t="str">
        <v>{"InfraID":"Edge-Pi4","device":"eno1","instance":"129.127.231.53:9100","job":"node","label":"Network Receive Rate (Bytes/Sec)"}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 t="str">
        <v>{"InfraID":"Edge-Pi4","device":"enp5s0","instance":"129.127.231.53:9100","job":"node","label":"Network Receive Rate (Bytes/Sec)"}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 t="str">
        <v>{"InfraID":"Edge-Pi4","device":"eth0","instance":"129.127.230.61:9100","job":"node","label":"Network Receive Rate (Bytes/Sec)"}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 t="str">
        <v>{"InfraID":"Edge-Pi4","device":"eth0","instance":"129.127.231.125:9100","job":"node","label":"Network Receive Rate (Bytes/Sec)"}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 t="str">
        <v>{"InfraID":"Edge-Pi4","device":"eth0","instance":"129.127.231.162:9100","job":"node","label":"Network Receive Rate (Bytes/Sec)"}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 t="str">
        <v>{"InfraID":"Edge-Pi4","device":"eth0","instance":"129.127.231.168:9100","job":"node","label":"Network Receive Rate (Bytes/Sec)"}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 t="str">
        <v>{"InfraID":"Edge-Pi4","device":"lo","instance":"129.127.230.61:9100","job":"node","label":"Network Receive Rate (Bytes/Sec)"}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 t="str">
        <v>{"InfraID":"Edge-Pi4","device":"lo","instance":"129.127.231.125:9100","job":"node","label":"Network Receive Rate (Bytes/Sec)"}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 t="str">
        <v>{"InfraID":"Edge-Pi4","device":"lo","instance":"129.127.231.162:9100","job":"node","label":"Network Receive Rate (Bytes/Sec)"}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 t="str">
        <v>{"InfraID":"Edge-Pi4","device":"lo","instance":"129.127.231.168:9100","job":"node","label":"Network Receive Rate (Bytes/Sec)"}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 t="str">
        <v>{"InfraID":"Edge-Pi4","device":"lo","instance":"129.127.231.53:9100","job":"node","label":"Network Receive Rate (Bytes/Sec)"}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50" x14ac:dyDescent="0.2">
      <c r="A417" s="18" t="str">
        <v>{"InfraID":"Edge-Pi4","device":"wlan0","instance":"129.127.230.61:9100","job":"node","label":"Network Receive Rate (Bytes/Sec)"}</v>
      </c>
      <c r="B417" s="18">
        <v>5551.5333333333301</v>
      </c>
      <c r="C417" s="18">
        <v>5551.5333333333301</v>
      </c>
      <c r="D417" s="18">
        <v>8400.8666666666595</v>
      </c>
      <c r="E417" s="18">
        <v>8400.8666666666595</v>
      </c>
      <c r="F417" s="18">
        <v>8400.8666666666595</v>
      </c>
      <c r="G417" s="18">
        <v>11457.175029910601</v>
      </c>
      <c r="H417" s="18">
        <v>11457.175029910601</v>
      </c>
      <c r="I417" s="18">
        <v>11457.175029910601</v>
      </c>
      <c r="J417" s="18">
        <v>5658.3496928630202</v>
      </c>
      <c r="K417" s="18">
        <v>5658.3496928630202</v>
      </c>
      <c r="L417" s="18">
        <v>5658.3496928630202</v>
      </c>
      <c r="M417" s="18">
        <v>7686.8666666666604</v>
      </c>
      <c r="N417" s="18">
        <v>7686.8666666666604</v>
      </c>
      <c r="O417" s="18">
        <v>7686.8666666666604</v>
      </c>
      <c r="P417" s="18">
        <v>8428.4403021958606</v>
      </c>
      <c r="Q417" s="18">
        <v>8428.4403021958606</v>
      </c>
      <c r="R417" s="18">
        <v>8428.4403021958606</v>
      </c>
      <c r="S417" s="18">
        <v>7786</v>
      </c>
      <c r="T417" s="18">
        <v>7786</v>
      </c>
      <c r="U417" s="18">
        <v>7786</v>
      </c>
      <c r="V417" s="18">
        <v>4230.34665656374</v>
      </c>
      <c r="W417" s="18">
        <v>4230.34665656374</v>
      </c>
      <c r="X417" s="18">
        <v>4230.34665656374</v>
      </c>
      <c r="Y417" s="18">
        <v>10521.866666666599</v>
      </c>
      <c r="Z417" s="18">
        <v>10521.866666666599</v>
      </c>
      <c r="AA417" s="18">
        <v>10521.866666666599</v>
      </c>
      <c r="AB417" s="18">
        <v>3300.3333333333298</v>
      </c>
      <c r="AC417" s="18">
        <v>3300.3333333333298</v>
      </c>
      <c r="AD417" s="18">
        <v>3300.3333333333298</v>
      </c>
      <c r="AE417" s="18">
        <v>19060.133333333299</v>
      </c>
      <c r="AF417" s="18">
        <v>19060.133333333299</v>
      </c>
      <c r="AG417" s="18">
        <v>19060.133333333299</v>
      </c>
      <c r="AH417" s="18">
        <v>60207.133333333302</v>
      </c>
      <c r="AI417" s="18">
        <v>60207.133333333302</v>
      </c>
      <c r="AJ417" s="18">
        <v>60207.133333333302</v>
      </c>
      <c r="AK417" s="18">
        <v>72838</v>
      </c>
      <c r="AL417" s="18">
        <v>72838</v>
      </c>
      <c r="AN417" s="8">
        <f>MEDIAN(B417:AL417)</f>
        <v>8400.8666666666595</v>
      </c>
      <c r="AO417" s="8">
        <f>AVERAGE(B417:AL417)</f>
        <v>16134.90815435854</v>
      </c>
      <c r="AP417" s="8">
        <f>MIN(B417:AL417)</f>
        <v>3300.3333333333298</v>
      </c>
      <c r="AQ417" s="8">
        <f>MAX(B417:AL417)</f>
        <v>72838</v>
      </c>
      <c r="AR417" s="8">
        <f>STDEV(B417:AL417)</f>
        <v>20205.10025848318</v>
      </c>
      <c r="AT417" s="8">
        <f>MEDIAN(B417:AL420)</f>
        <v>9270.4666666666635</v>
      </c>
      <c r="AU417" s="8">
        <f>AVERAGE(B417:AL420)</f>
        <v>16312.22387463736</v>
      </c>
      <c r="AV417" s="8">
        <f>MIN(B417:AL420)</f>
        <v>3300.3333333333298</v>
      </c>
      <c r="AW417" s="8">
        <f>MAX(B417:AL420)</f>
        <v>73705.866666666596</v>
      </c>
      <c r="AX417">
        <f>STDEV(B417:AL420)</f>
        <v>19169.817969502299</v>
      </c>
    </row>
    <row r="418" spans="1:50" x14ac:dyDescent="0.2">
      <c r="A418" s="18" t="str">
        <v>{"InfraID":"Edge-Pi4","device":"wlan0","instance":"129.127.231.125:9100","job":"node","label":"Network Receive Rate (Bytes/Sec)"}</v>
      </c>
      <c r="B418" s="18">
        <v>10785.4666666666</v>
      </c>
      <c r="C418" s="18">
        <v>10785.4666666666</v>
      </c>
      <c r="D418" s="18">
        <v>10785.4666666666</v>
      </c>
      <c r="E418" s="18">
        <v>9881.5596207771396</v>
      </c>
      <c r="F418" s="18">
        <v>9881.5596207771396</v>
      </c>
      <c r="G418" s="18">
        <v>9881.5596207771396</v>
      </c>
      <c r="H418" s="18">
        <v>9708.1618438548703</v>
      </c>
      <c r="I418" s="18">
        <v>9708.1618438548703</v>
      </c>
      <c r="J418" s="18">
        <v>9708.1618438548703</v>
      </c>
      <c r="K418" s="18">
        <v>6938.5333333333301</v>
      </c>
      <c r="L418" s="18">
        <v>6938.5333333333301</v>
      </c>
      <c r="M418" s="18">
        <v>6938.5333333333301</v>
      </c>
      <c r="N418" s="18">
        <v>10306.6</v>
      </c>
      <c r="O418" s="18">
        <v>10306.6</v>
      </c>
      <c r="P418" s="18">
        <v>10306.6</v>
      </c>
      <c r="Q418" s="18">
        <v>10541.0666666666</v>
      </c>
      <c r="R418" s="18">
        <v>10541.0666666666</v>
      </c>
      <c r="S418" s="18">
        <v>10541.0666666666</v>
      </c>
      <c r="T418" s="18">
        <v>8797.0482310571297</v>
      </c>
      <c r="U418" s="18">
        <v>8797.0482310571297</v>
      </c>
      <c r="V418" s="18">
        <v>8797.0482310571297</v>
      </c>
      <c r="W418" s="18">
        <v>9975.9647482974997</v>
      </c>
      <c r="X418" s="18">
        <v>9975.9647482974997</v>
      </c>
      <c r="Y418" s="18">
        <v>9975.9647482974997</v>
      </c>
      <c r="Z418" s="18">
        <v>6122.3756383582304</v>
      </c>
      <c r="AA418" s="18">
        <v>6122.3756383582304</v>
      </c>
      <c r="AB418" s="18">
        <v>6122.3756383582304</v>
      </c>
      <c r="AC418" s="18">
        <v>5184.9333333333298</v>
      </c>
      <c r="AD418" s="18">
        <v>5184.9333333333298</v>
      </c>
      <c r="AE418" s="18">
        <v>5184.9333333333298</v>
      </c>
      <c r="AF418" s="18">
        <v>34196</v>
      </c>
      <c r="AG418" s="18">
        <v>34196</v>
      </c>
      <c r="AH418" s="18">
        <v>34196</v>
      </c>
      <c r="AI418" s="18">
        <v>62180.800000000003</v>
      </c>
      <c r="AJ418" s="18">
        <v>62180.800000000003</v>
      </c>
      <c r="AK418" s="18">
        <v>62180.800000000003</v>
      </c>
      <c r="AL418" s="18">
        <v>44857</v>
      </c>
      <c r="AN418" s="8">
        <f t="shared" ref="AN418:AN420" si="105">MEDIAN(B418:AL418)</f>
        <v>9975.9647482974997</v>
      </c>
      <c r="AO418" s="8">
        <f t="shared" ref="AO418:AO420" si="106">AVERAGE(B418:AL418)</f>
        <v>16181.419736406329</v>
      </c>
      <c r="AP418" s="8">
        <f t="shared" ref="AP418:AP420" si="107">MIN(B418:AL418)</f>
        <v>5184.9333333333298</v>
      </c>
      <c r="AQ418" s="8">
        <f t="shared" ref="AQ418:AQ420" si="108">MAX(B418:AL418)</f>
        <v>62180.800000000003</v>
      </c>
      <c r="AR418" s="8">
        <f t="shared" ref="AR418:AR420" si="109">STDEV(B418:AL418)</f>
        <v>16563.448053054533</v>
      </c>
    </row>
    <row r="419" spans="1:50" x14ac:dyDescent="0.2">
      <c r="A419" s="18" t="str">
        <v>{"InfraID":"Edge-Pi4","device":"wlan0","instance":"129.127.231.162:9100","job":"node","label":"Network Receive Rate (Bytes/Sec)"}</v>
      </c>
      <c r="B419" s="18">
        <v>8469</v>
      </c>
      <c r="C419" s="18">
        <v>9560.4</v>
      </c>
      <c r="D419" s="18">
        <v>9560.4</v>
      </c>
      <c r="E419" s="18">
        <v>9560.4</v>
      </c>
      <c r="F419" s="18">
        <v>6549.2997396016599</v>
      </c>
      <c r="G419" s="18">
        <v>6549.2997396016599</v>
      </c>
      <c r="H419" s="18">
        <v>6549.2997396016599</v>
      </c>
      <c r="I419" s="18">
        <v>4118.6118675194703</v>
      </c>
      <c r="J419" s="18">
        <v>4118.6118675194703</v>
      </c>
      <c r="K419" s="18">
        <v>4118.6118675194703</v>
      </c>
      <c r="L419" s="18">
        <v>13151.866666666599</v>
      </c>
      <c r="M419" s="18">
        <v>13151.866666666599</v>
      </c>
      <c r="N419" s="18">
        <v>13151.866666666599</v>
      </c>
      <c r="O419" s="18">
        <v>5270.8</v>
      </c>
      <c r="P419" s="18">
        <v>5270.8</v>
      </c>
      <c r="Q419" s="18">
        <v>5270.8</v>
      </c>
      <c r="R419" s="18">
        <v>5756.5333333333301</v>
      </c>
      <c r="S419" s="18">
        <v>5756.5333333333301</v>
      </c>
      <c r="T419" s="18">
        <v>5756.5333333333301</v>
      </c>
      <c r="U419" s="18">
        <v>8876.0666666666602</v>
      </c>
      <c r="V419" s="18">
        <v>8876.0666666666602</v>
      </c>
      <c r="W419" s="18">
        <v>8876.0666666666602</v>
      </c>
      <c r="X419" s="18">
        <v>10669.733333333301</v>
      </c>
      <c r="Y419" s="18">
        <v>10669.733333333301</v>
      </c>
      <c r="Z419" s="18">
        <v>10669.733333333301</v>
      </c>
      <c r="AA419" s="18">
        <v>10842.9333333333</v>
      </c>
      <c r="AB419" s="18">
        <v>10842.9333333333</v>
      </c>
      <c r="AC419" s="18">
        <v>10842.9333333333</v>
      </c>
      <c r="AD419" s="18">
        <v>4697.0666666666602</v>
      </c>
      <c r="AE419" s="18">
        <v>4697.0666666666602</v>
      </c>
      <c r="AF419" s="18">
        <v>4697.0666666666602</v>
      </c>
      <c r="AG419" s="18">
        <v>72631.199999999997</v>
      </c>
      <c r="AH419" s="18">
        <v>72631.199999999997</v>
      </c>
      <c r="AI419" s="18">
        <v>72631.199999999997</v>
      </c>
      <c r="AJ419" s="18">
        <v>52554.0666666666</v>
      </c>
      <c r="AK419" s="18">
        <v>52554.0666666666</v>
      </c>
      <c r="AL419" s="18">
        <v>52554.0666666666</v>
      </c>
      <c r="AN419" s="8">
        <f t="shared" si="105"/>
        <v>8876.0666666666602</v>
      </c>
      <c r="AO419" s="8">
        <f t="shared" si="106"/>
        <v>16824.452292469265</v>
      </c>
      <c r="AP419" s="8">
        <f t="shared" si="107"/>
        <v>4118.6118675194703</v>
      </c>
      <c r="AQ419" s="8">
        <f t="shared" si="108"/>
        <v>72631.199999999997</v>
      </c>
      <c r="AR419" s="8">
        <f t="shared" si="109"/>
        <v>20990.943029500384</v>
      </c>
    </row>
    <row r="420" spans="1:50" x14ac:dyDescent="0.2">
      <c r="A420" s="18" t="str">
        <v>{"InfraID":"Edge-Pi4","device":"wlan0","instance":"129.127.231.168:9100","job":"node","label":"Network Receive Rate (Bytes/Sec)"}</v>
      </c>
      <c r="B420" s="18">
        <v>8315.4</v>
      </c>
      <c r="C420" s="18">
        <v>8315.4</v>
      </c>
      <c r="D420" s="18">
        <v>6262</v>
      </c>
      <c r="E420" s="18">
        <v>6262</v>
      </c>
      <c r="F420" s="18">
        <v>6262</v>
      </c>
      <c r="G420" s="18">
        <v>8376.2000000000007</v>
      </c>
      <c r="H420" s="18">
        <v>8376.2000000000007</v>
      </c>
      <c r="I420" s="18">
        <v>8376.2000000000007</v>
      </c>
      <c r="J420" s="18">
        <v>11556.733333333301</v>
      </c>
      <c r="K420" s="18">
        <v>11556.733333333301</v>
      </c>
      <c r="L420" s="18">
        <v>11556.733333333301</v>
      </c>
      <c r="M420" s="18">
        <v>8136.0666666666602</v>
      </c>
      <c r="N420" s="18">
        <v>8136.0666666666602</v>
      </c>
      <c r="O420" s="18">
        <v>8136.0666666666602</v>
      </c>
      <c r="P420" s="18">
        <v>9862.7333333333299</v>
      </c>
      <c r="Q420" s="18">
        <v>9862.7333333333299</v>
      </c>
      <c r="R420" s="18">
        <v>9862.7333333333299</v>
      </c>
      <c r="S420" s="18">
        <v>10656.4666666666</v>
      </c>
      <c r="T420" s="18">
        <v>10656.4666666666</v>
      </c>
      <c r="U420" s="18">
        <v>10656.4666666666</v>
      </c>
      <c r="V420" s="18">
        <v>5642.8666666666604</v>
      </c>
      <c r="W420" s="18">
        <v>5642.8666666666604</v>
      </c>
      <c r="X420" s="18">
        <v>5642.8666666666604</v>
      </c>
      <c r="Y420" s="18">
        <v>11661.666666666601</v>
      </c>
      <c r="Z420" s="18">
        <v>11661.666666666601</v>
      </c>
      <c r="AA420" s="18">
        <v>11661.666666666601</v>
      </c>
      <c r="AB420" s="18">
        <v>8980.5333333333292</v>
      </c>
      <c r="AC420" s="18">
        <v>8980.5333333333292</v>
      </c>
      <c r="AD420" s="18">
        <v>8980.5333333333292</v>
      </c>
      <c r="AE420" s="18">
        <v>7510.3333333333303</v>
      </c>
      <c r="AF420" s="18">
        <v>7510.3333333333303</v>
      </c>
      <c r="AG420" s="18">
        <v>7510.3333333333303</v>
      </c>
      <c r="AH420" s="18">
        <v>73705.866666666596</v>
      </c>
      <c r="AI420" s="18">
        <v>73705.866666666596</v>
      </c>
      <c r="AJ420" s="18">
        <v>73705.866666666596</v>
      </c>
      <c r="AK420" s="18">
        <v>46157.533333333296</v>
      </c>
      <c r="AL420" s="18">
        <v>46157.533333333296</v>
      </c>
      <c r="AN420" s="8">
        <f t="shared" si="105"/>
        <v>8980.5333333333292</v>
      </c>
      <c r="AO420" s="8">
        <f t="shared" si="106"/>
        <v>16108.115315315292</v>
      </c>
      <c r="AP420" s="8">
        <f t="shared" si="107"/>
        <v>5642.8666666666604</v>
      </c>
      <c r="AQ420" s="8">
        <f t="shared" si="108"/>
        <v>73705.866666666596</v>
      </c>
      <c r="AR420" s="8">
        <f t="shared" si="109"/>
        <v>19415.849640013603</v>
      </c>
    </row>
    <row r="421" spans="1:50" x14ac:dyDescent="0.2">
      <c r="A421" t="str">
        <v>{"InfraID":"Edge-Pi4","device":"wlp6s0","instance":"129.127.231.53:9100","job":"node","label":"Network Receive Rate (Bytes/Sec)"}</v>
      </c>
      <c r="B421">
        <v>104.533333333333</v>
      </c>
      <c r="C421">
        <v>104.533333333333</v>
      </c>
      <c r="D421">
        <v>104.533333333333</v>
      </c>
      <c r="E421">
        <v>110.37589750809499</v>
      </c>
      <c r="F421">
        <v>110.37589750809499</v>
      </c>
      <c r="G421">
        <v>110.37589750809499</v>
      </c>
      <c r="H421">
        <v>107.63581106749299</v>
      </c>
      <c r="I421">
        <v>107.63581106749299</v>
      </c>
      <c r="J421">
        <v>107.63581106749299</v>
      </c>
      <c r="K421">
        <v>103.73333333333299</v>
      </c>
      <c r="L421">
        <v>103.73333333333299</v>
      </c>
      <c r="M421">
        <v>103.73333333333299</v>
      </c>
      <c r="N421">
        <v>110.547095318668</v>
      </c>
      <c r="O421">
        <v>110.547095318668</v>
      </c>
      <c r="P421">
        <v>110.547095318668</v>
      </c>
      <c r="Q421">
        <v>106.348002023267</v>
      </c>
      <c r="R421">
        <v>106.348002023267</v>
      </c>
      <c r="S421">
        <v>106.348002023267</v>
      </c>
      <c r="T421">
        <v>105.333333333333</v>
      </c>
      <c r="U421">
        <v>105.333333333333</v>
      </c>
      <c r="V421">
        <v>105.333333333333</v>
      </c>
      <c r="W421">
        <v>108.933333333333</v>
      </c>
      <c r="X421">
        <v>108.933333333333</v>
      </c>
      <c r="Y421">
        <v>108.933333333333</v>
      </c>
      <c r="Z421">
        <v>115.566871773109</v>
      </c>
      <c r="AA421">
        <v>115.566871773109</v>
      </c>
      <c r="AB421">
        <v>115.566871773109</v>
      </c>
      <c r="AC421">
        <v>104.679885172574</v>
      </c>
      <c r="AD421">
        <v>104.679885172574</v>
      </c>
      <c r="AE421">
        <v>104.679885172574</v>
      </c>
      <c r="AF421">
        <v>94.950258153884903</v>
      </c>
      <c r="AG421">
        <v>94.950258153884903</v>
      </c>
      <c r="AH421">
        <v>94.950258153884903</v>
      </c>
      <c r="AI421">
        <v>145.13333333333301</v>
      </c>
      <c r="AJ421">
        <v>145.13333333333301</v>
      </c>
      <c r="AK421">
        <v>145.13333333333301</v>
      </c>
      <c r="AL421">
        <v>99.733333333333306</v>
      </c>
    </row>
    <row r="422" spans="1:50" x14ac:dyDescent="0.2">
      <c r="A422" t="str">
        <v>{"InfraID":"Edge-Pi4","device":"docker0","instance":"129.127.230.61:9100","job":"node","label":"Network Send Rate (Bytes/Sec)"}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17.3333333333333</v>
      </c>
      <c r="AI422">
        <v>17.3333333333333</v>
      </c>
      <c r="AJ422">
        <v>17.3333333333333</v>
      </c>
      <c r="AK422">
        <v>26</v>
      </c>
      <c r="AL422">
        <v>26</v>
      </c>
    </row>
    <row r="423" spans="1:50" x14ac:dyDescent="0.2">
      <c r="A423" t="str">
        <v>{"InfraID":"Edge-Pi4","device":"docker0","instance":"129.127.231.125:9100","job":"node","label":"Network Send Rate (Bytes/Sec)"}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17.3333333333333</v>
      </c>
      <c r="AJ423">
        <v>17.3333333333333</v>
      </c>
      <c r="AK423">
        <v>17.3333333333333</v>
      </c>
      <c r="AL423">
        <v>0</v>
      </c>
    </row>
    <row r="424" spans="1:50" x14ac:dyDescent="0.2">
      <c r="A424" t="str">
        <v>{"InfraID":"Edge-Pi4","device":"docker0","instance":"129.127.231.162:9100","job":"node","label":"Network Send Rate (Bytes/Sec)"}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17.3333333333333</v>
      </c>
      <c r="AK424">
        <v>17.3333333333333</v>
      </c>
      <c r="AL424">
        <v>17.3333333333333</v>
      </c>
    </row>
    <row r="425" spans="1:50" x14ac:dyDescent="0.2">
      <c r="A425" t="str">
        <v>{"InfraID":"Edge-Pi4","device":"docker0","instance":"129.127.231.168:9100","job":"node","label":"Network Send Rate (Bytes/Sec)"}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17.3333333333333</v>
      </c>
      <c r="AL425">
        <v>17.3333333333333</v>
      </c>
    </row>
    <row r="426" spans="1:50" x14ac:dyDescent="0.2">
      <c r="A426" t="str">
        <v>{"InfraID":"Edge-Pi4","device":"docker0","instance":"129.127.231.53:9100","job":"node","label":"Network Send Rate (Bytes/Sec)"}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50" x14ac:dyDescent="0.2">
      <c r="A427" t="str">
        <v>{"InfraID":"Edge-Pi4","device":"eno1","instance":"129.127.231.53:9100","job":"node","label":"Network Send Rate (Bytes/Sec)"}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50" x14ac:dyDescent="0.2">
      <c r="A428" t="str">
        <v>{"InfraID":"Edge-Pi4","device":"enp5s0","instance":"129.127.231.53:9100","job":"node","label":"Network Send Rate (Bytes/Sec)"}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50" x14ac:dyDescent="0.2">
      <c r="A429" t="str">
        <v>{"InfraID":"Edge-Pi4","device":"eth0","instance":"129.127.230.61:9100","job":"node","label":"Network Send Rate (Bytes/Sec)"}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50" x14ac:dyDescent="0.2">
      <c r="A430" t="str">
        <v>{"InfraID":"Edge-Pi4","device":"eth0","instance":"129.127.231.125:9100","job":"node","label":"Network Send Rate (Bytes/Sec)"}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50" x14ac:dyDescent="0.2">
      <c r="A431" t="str">
        <v>{"InfraID":"Edge-Pi4","device":"eth0","instance":"129.127.231.162:9100","job":"node","label":"Network Send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50" x14ac:dyDescent="0.2">
      <c r="A432" t="str">
        <v>{"InfraID":"Edge-Pi4","device":"eth0","instance":"129.127.231.168:9100","job":"node","label":"Network Send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56" x14ac:dyDescent="0.2">
      <c r="A433" t="str">
        <v>{"InfraID":"Edge-Pi4","device":"lo","instance":"129.127.230.61:9100","job":"node","label":"Network Send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56" x14ac:dyDescent="0.2">
      <c r="A434" t="str">
        <v>{"InfraID":"Edge-Pi4","device":"lo","instance":"129.127.231.125:9100","job":"node","label":"Network Send Rate (Bytes/Sec)"}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56" x14ac:dyDescent="0.2">
      <c r="A435" t="str">
        <v>{"InfraID":"Edge-Pi4","device":"lo","instance":"129.127.231.162:9100","job":"node","label":"Network Send Rate (Bytes/Sec)"}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56" x14ac:dyDescent="0.2">
      <c r="A436" t="str">
        <v>{"InfraID":"Edge-Pi4","device":"lo","instance":"129.127.231.168:9100","job":"node","label":"Network Send Rate (Bytes/Sec)"}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56" x14ac:dyDescent="0.2">
      <c r="A437" t="str">
        <v>{"InfraID":"Edge-Pi4","device":"lo","instance":"129.127.231.53:9100","job":"node","label":"Network Send Rate (Bytes/Sec)"}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56" x14ac:dyDescent="0.2">
      <c r="A438" s="18" t="str">
        <v>{"InfraID":"Edge-Pi4","device":"wlan0","instance":"129.127.230.61:9100","job":"node","label":"Network Send Rate (Bytes/Sec)"}</v>
      </c>
      <c r="B438" s="18">
        <v>10726.8</v>
      </c>
      <c r="C438" s="18">
        <v>10726.8</v>
      </c>
      <c r="D438" s="18">
        <v>15767.5333333333</v>
      </c>
      <c r="E438" s="18">
        <v>15767.5333333333</v>
      </c>
      <c r="F438" s="18">
        <v>15767.5333333333</v>
      </c>
      <c r="G438" s="18">
        <v>19946.794285312099</v>
      </c>
      <c r="H438" s="18">
        <v>19946.794285312099</v>
      </c>
      <c r="I438" s="18">
        <v>19946.794285312099</v>
      </c>
      <c r="J438" s="18">
        <v>9441.8972832626096</v>
      </c>
      <c r="K438" s="18">
        <v>9441.8972832626096</v>
      </c>
      <c r="L438" s="18">
        <v>9441.8972832626096</v>
      </c>
      <c r="M438" s="18">
        <v>13277.4666666666</v>
      </c>
      <c r="N438" s="18">
        <v>13277.4666666666</v>
      </c>
      <c r="O438" s="18">
        <v>13277.4666666666</v>
      </c>
      <c r="P438" s="18">
        <v>14778.5779848902</v>
      </c>
      <c r="Q438" s="18">
        <v>14778.5779848902</v>
      </c>
      <c r="R438" s="18">
        <v>14778.5779848902</v>
      </c>
      <c r="S438" s="18">
        <v>14607.866666666599</v>
      </c>
      <c r="T438" s="18">
        <v>14607.866666666599</v>
      </c>
      <c r="U438" s="18">
        <v>14607.866666666599</v>
      </c>
      <c r="V438" s="18">
        <v>9199.3433099703198</v>
      </c>
      <c r="W438" s="18">
        <v>9199.3433099703198</v>
      </c>
      <c r="X438" s="18">
        <v>9199.3433099703198</v>
      </c>
      <c r="Y438" s="18">
        <v>17944.8</v>
      </c>
      <c r="Z438" s="18">
        <v>17944.8</v>
      </c>
      <c r="AA438" s="18">
        <v>17944.8</v>
      </c>
      <c r="AB438" s="18">
        <v>7224.4666666666599</v>
      </c>
      <c r="AC438" s="18">
        <v>7224.4666666666599</v>
      </c>
      <c r="AD438" s="18">
        <v>7224.4666666666599</v>
      </c>
      <c r="AE438" s="18">
        <v>12378.5333333333</v>
      </c>
      <c r="AF438" s="18">
        <v>12378.5333333333</v>
      </c>
      <c r="AG438" s="18">
        <v>12378.5333333333</v>
      </c>
      <c r="AH438" s="18">
        <v>11769.2</v>
      </c>
      <c r="AI438" s="18">
        <v>11769.2</v>
      </c>
      <c r="AJ438" s="18">
        <v>11769.2</v>
      </c>
      <c r="AK438" s="18">
        <v>13140.333333333299</v>
      </c>
      <c r="AL438" s="18">
        <v>13140.333333333299</v>
      </c>
      <c r="AN438" s="8">
        <f>MEDIAN(B438:AL438)</f>
        <v>13140.333333333299</v>
      </c>
      <c r="AO438" s="8">
        <f>AVERAGE(B438:AL438)</f>
        <v>13155.235277215454</v>
      </c>
      <c r="AP438" s="8">
        <f>MIN(B438:AL438)</f>
        <v>7224.4666666666599</v>
      </c>
      <c r="AQ438" s="8">
        <f>MAX(B438:AL438)</f>
        <v>19946.794285312099</v>
      </c>
      <c r="AR438" s="8">
        <f>STDEV(B438:AL438)</f>
        <v>3555.7188846711447</v>
      </c>
      <c r="AT438" s="8">
        <f>MEDIAN(B438:AL441)</f>
        <v>14816.5223257784</v>
      </c>
      <c r="AU438" s="8">
        <f>AVERAGE(B438:AL441)</f>
        <v>14309.45878494502</v>
      </c>
      <c r="AV438" s="8">
        <f>MIN(B438:AL441)</f>
        <v>7224.4666666666599</v>
      </c>
      <c r="AW438" s="8">
        <f>MAX(B438:AL441)</f>
        <v>21513.266666666601</v>
      </c>
      <c r="AX438">
        <f>STDEV(B438:AL441)</f>
        <v>3828.4584201369762</v>
      </c>
    </row>
    <row r="439" spans="1:56" x14ac:dyDescent="0.2">
      <c r="A439" s="18" t="str">
        <v>{"InfraID":"Edge-Pi4","device":"wlan0","instance":"129.127.231.125:9100","job":"node","label":"Network Send Rate (Bytes/Sec)"}</v>
      </c>
      <c r="B439" s="18">
        <v>18903</v>
      </c>
      <c r="C439" s="18">
        <v>18903</v>
      </c>
      <c r="D439" s="18">
        <v>18903</v>
      </c>
      <c r="E439" s="18">
        <v>16176.926158365601</v>
      </c>
      <c r="F439" s="18">
        <v>16176.926158365601</v>
      </c>
      <c r="G439" s="18">
        <v>16176.926158365601</v>
      </c>
      <c r="H439" s="18">
        <v>16162.667004368999</v>
      </c>
      <c r="I439" s="18">
        <v>16162.667004368999</v>
      </c>
      <c r="J439" s="18">
        <v>16162.667004368999</v>
      </c>
      <c r="K439" s="18">
        <v>12351.0666666666</v>
      </c>
      <c r="L439" s="18">
        <v>12351.0666666666</v>
      </c>
      <c r="M439" s="18">
        <v>12351.0666666666</v>
      </c>
      <c r="N439" s="18">
        <v>18045.266666666601</v>
      </c>
      <c r="O439" s="18">
        <v>18045.266666666601</v>
      </c>
      <c r="P439" s="18">
        <v>18045.266666666601</v>
      </c>
      <c r="Q439" s="18">
        <v>17981.866666666599</v>
      </c>
      <c r="R439" s="18">
        <v>17981.866666666599</v>
      </c>
      <c r="S439" s="18">
        <v>17981.866666666599</v>
      </c>
      <c r="T439" s="18">
        <v>15326.5306122448</v>
      </c>
      <c r="U439" s="18">
        <v>15326.5306122448</v>
      </c>
      <c r="V439" s="18">
        <v>15326.5306122448</v>
      </c>
      <c r="W439" s="18">
        <v>18915.409266924798</v>
      </c>
      <c r="X439" s="18">
        <v>18915.409266924798</v>
      </c>
      <c r="Y439" s="18">
        <v>18915.409266924798</v>
      </c>
      <c r="Z439" s="18">
        <v>11899.438875228499</v>
      </c>
      <c r="AA439" s="18">
        <v>11899.438875228499</v>
      </c>
      <c r="AB439" s="18">
        <v>11899.438875228499</v>
      </c>
      <c r="AC439" s="18">
        <v>9060.2000000000007</v>
      </c>
      <c r="AD439" s="18">
        <v>9060.2000000000007</v>
      </c>
      <c r="AE439" s="18">
        <v>9060.2000000000007</v>
      </c>
      <c r="AF439" s="18">
        <v>16638.0666666666</v>
      </c>
      <c r="AG439" s="18">
        <v>16638.0666666666</v>
      </c>
      <c r="AH439" s="18">
        <v>16638.0666666666</v>
      </c>
      <c r="AI439" s="18">
        <v>11282.733333333301</v>
      </c>
      <c r="AJ439" s="18">
        <v>11282.733333333301</v>
      </c>
      <c r="AK439" s="18">
        <v>11282.733333333301</v>
      </c>
      <c r="AL439" s="18">
        <v>7809.1333333333296</v>
      </c>
      <c r="AN439" s="8">
        <f t="shared" ref="AN439:AN441" si="110">MEDIAN(B439:AL439)</f>
        <v>16162.667004368999</v>
      </c>
      <c r="AO439" s="8">
        <f t="shared" ref="AO439:AO441" si="111">AVERAGE(B439:AL439)</f>
        <v>15028.071596884605</v>
      </c>
      <c r="AP439" s="8">
        <f t="shared" ref="AP439:AP441" si="112">MIN(B439:AL439)</f>
        <v>7809.1333333333296</v>
      </c>
      <c r="AQ439" s="8">
        <f t="shared" ref="AQ439:AQ441" si="113">MAX(B439:AL439)</f>
        <v>18915.409266924798</v>
      </c>
      <c r="AR439" s="8">
        <f t="shared" ref="AR439:AR441" si="114">STDEV(B439:AL439)</f>
        <v>3381.4684010878868</v>
      </c>
    </row>
    <row r="440" spans="1:56" x14ac:dyDescent="0.2">
      <c r="A440" s="18" t="str">
        <v>{"InfraID":"Edge-Pi4","device":"wlan0","instance":"129.127.231.162:9100","job":"node","label":"Network Send Rate (Bytes/Sec)"}</v>
      </c>
      <c r="B440" s="18">
        <v>14555.4666666666</v>
      </c>
      <c r="C440" s="18">
        <v>16575.133333333299</v>
      </c>
      <c r="D440" s="18">
        <v>16575.133333333299</v>
      </c>
      <c r="E440" s="18">
        <v>16575.133333333299</v>
      </c>
      <c r="F440" s="18">
        <v>12212.048701527199</v>
      </c>
      <c r="G440" s="18">
        <v>12212.048701527199</v>
      </c>
      <c r="H440" s="18">
        <v>12212.048701527199</v>
      </c>
      <c r="I440" s="18">
        <v>8115.8887974162499</v>
      </c>
      <c r="J440" s="18">
        <v>8115.8887974162499</v>
      </c>
      <c r="K440" s="18">
        <v>8115.8887974162499</v>
      </c>
      <c r="L440" s="18">
        <v>21513.266666666601</v>
      </c>
      <c r="M440" s="18">
        <v>21513.266666666601</v>
      </c>
      <c r="N440" s="18">
        <v>21513.266666666601</v>
      </c>
      <c r="O440" s="18">
        <v>9195.9333333333307</v>
      </c>
      <c r="P440" s="18">
        <v>9195.9333333333307</v>
      </c>
      <c r="Q440" s="18">
        <v>9195.9333333333307</v>
      </c>
      <c r="R440" s="18">
        <v>10444.266666666599</v>
      </c>
      <c r="S440" s="18">
        <v>10444.266666666599</v>
      </c>
      <c r="T440" s="18">
        <v>10444.266666666599</v>
      </c>
      <c r="U440" s="18">
        <v>14854.4666666666</v>
      </c>
      <c r="V440" s="18">
        <v>14854.4666666666</v>
      </c>
      <c r="W440" s="18">
        <v>14854.4666666666</v>
      </c>
      <c r="X440" s="18">
        <v>18261.133333333299</v>
      </c>
      <c r="Y440" s="18">
        <v>18261.133333333299</v>
      </c>
      <c r="Z440" s="18">
        <v>18261.133333333299</v>
      </c>
      <c r="AA440" s="18">
        <v>17179.8</v>
      </c>
      <c r="AB440" s="18">
        <v>17179.8</v>
      </c>
      <c r="AC440" s="18">
        <v>17179.8</v>
      </c>
      <c r="AD440" s="18">
        <v>8973.1333333333296</v>
      </c>
      <c r="AE440" s="18">
        <v>8973.1333333333296</v>
      </c>
      <c r="AF440" s="18">
        <v>8973.1333333333296</v>
      </c>
      <c r="AG440" s="18">
        <v>18891.333333333299</v>
      </c>
      <c r="AH440" s="18">
        <v>18891.333333333299</v>
      </c>
      <c r="AI440" s="18">
        <v>18891.333333333299</v>
      </c>
      <c r="AJ440" s="18">
        <v>9570.6</v>
      </c>
      <c r="AK440" s="18">
        <v>9570.6</v>
      </c>
      <c r="AL440" s="18">
        <v>9570.6</v>
      </c>
      <c r="AN440" s="8">
        <f t="shared" si="110"/>
        <v>14555.4666666666</v>
      </c>
      <c r="AO440" s="8">
        <f t="shared" si="111"/>
        <v>13835.580517932322</v>
      </c>
      <c r="AP440" s="8">
        <f t="shared" si="112"/>
        <v>8115.8887974162499</v>
      </c>
      <c r="AQ440" s="8">
        <f t="shared" si="113"/>
        <v>21513.266666666601</v>
      </c>
      <c r="AR440" s="8">
        <f t="shared" si="114"/>
        <v>4417.8083063186286</v>
      </c>
    </row>
    <row r="441" spans="1:56" x14ac:dyDescent="0.2">
      <c r="A441" s="18" t="str">
        <v>{"InfraID":"Edge-Pi4","device":"wlan0","instance":"129.127.231.168:9100","job":"node","label":"Network Send Rate (Bytes/Sec)"}</v>
      </c>
      <c r="B441" s="18">
        <v>15822.4666666666</v>
      </c>
      <c r="C441" s="18">
        <v>15822.4666666666</v>
      </c>
      <c r="D441" s="18">
        <v>10962.5333333333</v>
      </c>
      <c r="E441" s="18">
        <v>10962.5333333333</v>
      </c>
      <c r="F441" s="18">
        <v>10962.5333333333</v>
      </c>
      <c r="G441" s="18">
        <v>15330.333333333299</v>
      </c>
      <c r="H441" s="18">
        <v>15330.333333333299</v>
      </c>
      <c r="I441" s="18">
        <v>15330.333333333299</v>
      </c>
      <c r="J441" s="18">
        <v>20226.400000000001</v>
      </c>
      <c r="K441" s="18">
        <v>20226.400000000001</v>
      </c>
      <c r="L441" s="18">
        <v>20226.400000000001</v>
      </c>
      <c r="M441" s="18">
        <v>14986.666666666601</v>
      </c>
      <c r="N441" s="18">
        <v>14986.666666666601</v>
      </c>
      <c r="O441" s="18">
        <v>14986.666666666601</v>
      </c>
      <c r="P441" s="18">
        <v>16782.933333333302</v>
      </c>
      <c r="Q441" s="18">
        <v>16782.933333333302</v>
      </c>
      <c r="R441" s="18">
        <v>16782.933333333302</v>
      </c>
      <c r="S441" s="18">
        <v>19456.733333333301</v>
      </c>
      <c r="T441" s="18">
        <v>19456.733333333301</v>
      </c>
      <c r="U441" s="18">
        <v>19456.733333333301</v>
      </c>
      <c r="V441" s="18">
        <v>10760.4666666666</v>
      </c>
      <c r="W441" s="18">
        <v>10760.4666666666</v>
      </c>
      <c r="X441" s="18">
        <v>10760.4666666666</v>
      </c>
      <c r="Y441" s="18">
        <v>21048.666666666599</v>
      </c>
      <c r="Z441" s="18">
        <v>21048.666666666599</v>
      </c>
      <c r="AA441" s="18">
        <v>21048.666666666599</v>
      </c>
      <c r="AB441" s="18">
        <v>15916.5333333333</v>
      </c>
      <c r="AC441" s="18">
        <v>15916.5333333333</v>
      </c>
      <c r="AD441" s="18">
        <v>15916.5333333333</v>
      </c>
      <c r="AE441" s="18">
        <v>13863.333333333299</v>
      </c>
      <c r="AF441" s="18">
        <v>13863.333333333299</v>
      </c>
      <c r="AG441" s="18">
        <v>13863.333333333299</v>
      </c>
      <c r="AH441" s="18">
        <v>12107.5333333333</v>
      </c>
      <c r="AI441" s="18">
        <v>12107.5333333333</v>
      </c>
      <c r="AJ441" s="18">
        <v>12107.5333333333</v>
      </c>
      <c r="AK441" s="18">
        <v>8564.8666666666595</v>
      </c>
      <c r="AL441" s="18">
        <v>8564.8666666666595</v>
      </c>
      <c r="AN441" s="8">
        <f t="shared" si="110"/>
        <v>15330.333333333299</v>
      </c>
      <c r="AO441" s="8">
        <f t="shared" si="111"/>
        <v>15218.947747747716</v>
      </c>
      <c r="AP441" s="8">
        <f t="shared" si="112"/>
        <v>8564.8666666666595</v>
      </c>
      <c r="AQ441" s="8">
        <f t="shared" si="113"/>
        <v>21048.666666666599</v>
      </c>
      <c r="AR441" s="8">
        <f t="shared" si="114"/>
        <v>3643.4011042164975</v>
      </c>
    </row>
    <row r="442" spans="1:56" x14ac:dyDescent="0.2">
      <c r="A442" t="str">
        <v>{"InfraID":"Edge-Pi4","device":"wlp6s0","instance":"129.127.231.53:9100","job":"node","label":"Network Send Rate (Bytes/Sec)"}</v>
      </c>
      <c r="B442">
        <v>937.33333333333303</v>
      </c>
      <c r="C442">
        <v>937.33333333333303</v>
      </c>
      <c r="D442">
        <v>937.33333333333303</v>
      </c>
      <c r="E442">
        <v>983.03533718147196</v>
      </c>
      <c r="F442">
        <v>983.03533718147196</v>
      </c>
      <c r="G442">
        <v>983.03533718147196</v>
      </c>
      <c r="H442">
        <v>896.28973027732002</v>
      </c>
      <c r="I442">
        <v>896.28973027732002</v>
      </c>
      <c r="J442">
        <v>896.28973027732002</v>
      </c>
      <c r="K442">
        <v>936.4</v>
      </c>
      <c r="L442">
        <v>936.4</v>
      </c>
      <c r="M442">
        <v>936.4</v>
      </c>
      <c r="N442">
        <v>990.34122955442695</v>
      </c>
      <c r="O442">
        <v>990.34122955442695</v>
      </c>
      <c r="P442">
        <v>990.34122955442695</v>
      </c>
      <c r="Q442">
        <v>891.75518462316597</v>
      </c>
      <c r="R442">
        <v>891.75518462316597</v>
      </c>
      <c r="S442">
        <v>891.75518462316597</v>
      </c>
      <c r="T442">
        <v>936</v>
      </c>
      <c r="U442">
        <v>936</v>
      </c>
      <c r="V442">
        <v>936</v>
      </c>
      <c r="W442">
        <v>935.8</v>
      </c>
      <c r="X442">
        <v>935.8</v>
      </c>
      <c r="Y442">
        <v>935.8</v>
      </c>
      <c r="Z442">
        <v>992.71518494942995</v>
      </c>
      <c r="AA442">
        <v>992.71518494942995</v>
      </c>
      <c r="AB442">
        <v>992.71518494942995</v>
      </c>
      <c r="AC442">
        <v>936.04379464583701</v>
      </c>
      <c r="AD442">
        <v>936.04379464583701</v>
      </c>
      <c r="AE442">
        <v>936.04379464583701</v>
      </c>
      <c r="AF442">
        <v>877.97506611257995</v>
      </c>
      <c r="AG442">
        <v>877.97506611257995</v>
      </c>
      <c r="AH442">
        <v>877.97506611257995</v>
      </c>
      <c r="AI442">
        <v>973.8</v>
      </c>
      <c r="AJ442">
        <v>973.8</v>
      </c>
      <c r="AK442">
        <v>973.8</v>
      </c>
      <c r="AL442">
        <v>929.86666666666599</v>
      </c>
    </row>
    <row r="443" spans="1:56" x14ac:dyDescent="0.2">
      <c r="A443" t="str">
        <v>{"InfraID":"Edge-Pi4","instance":"129.127.231.53:9100","job":"node","label":"CPU Wait Percentage"}</v>
      </c>
      <c r="B443">
        <v>0.148293333333337</v>
      </c>
      <c r="C443">
        <v>0.148293333333337</v>
      </c>
      <c r="D443">
        <v>0.148293333333337</v>
      </c>
      <c r="E443">
        <v>0.15195691961190799</v>
      </c>
      <c r="F443">
        <v>0.15195691961190799</v>
      </c>
      <c r="G443">
        <v>0.15195691961190799</v>
      </c>
      <c r="H443">
        <v>0.14256046599900099</v>
      </c>
      <c r="I443">
        <v>0.14256046599900099</v>
      </c>
      <c r="J443">
        <v>0.14256046599900099</v>
      </c>
      <c r="K443">
        <v>0.16172666666761801</v>
      </c>
      <c r="L443">
        <v>0.16172666666761801</v>
      </c>
      <c r="M443">
        <v>0.16172666666761801</v>
      </c>
      <c r="N443">
        <v>0.18160603496813199</v>
      </c>
      <c r="O443">
        <v>0.18160603496813199</v>
      </c>
      <c r="P443">
        <v>0.18160603496813199</v>
      </c>
      <c r="Q443">
        <v>0.129963328275534</v>
      </c>
      <c r="R443">
        <v>0.129963328275534</v>
      </c>
      <c r="S443">
        <v>0.129963328275534</v>
      </c>
      <c r="T443">
        <v>0.24229333333323599</v>
      </c>
      <c r="U443">
        <v>0.24229333333323599</v>
      </c>
      <c r="V443">
        <v>0.24229333333323599</v>
      </c>
      <c r="W443">
        <v>0.148106666666384</v>
      </c>
      <c r="X443">
        <v>0.148106666666384</v>
      </c>
      <c r="Y443">
        <v>0.148106666666384</v>
      </c>
      <c r="Z443">
        <v>0.206726076809536</v>
      </c>
      <c r="AA443">
        <v>0.206726076809536</v>
      </c>
      <c r="AB443">
        <v>0.206726076809536</v>
      </c>
      <c r="AC443">
        <v>0.145570465317925</v>
      </c>
      <c r="AD443">
        <v>0.145570465317925</v>
      </c>
      <c r="AE443">
        <v>0.145570465317925</v>
      </c>
      <c r="AF443">
        <v>0.19423246442508299</v>
      </c>
      <c r="AG443">
        <v>0.19423246442508299</v>
      </c>
      <c r="AH443">
        <v>0.19423246442508299</v>
      </c>
      <c r="AI443">
        <v>0.22354000000026</v>
      </c>
      <c r="AJ443">
        <v>0.22354000000026</v>
      </c>
      <c r="AK443">
        <v>0.22354000000026</v>
      </c>
      <c r="AL443">
        <v>0.19489333333316</v>
      </c>
    </row>
    <row r="444" spans="1:56" x14ac:dyDescent="0.2">
      <c r="A444" t="str">
        <v>{"InfraID":"Edge-Pi4","instance":"129.127.231.53:9100","job":"node","label":"IO Wait Percentage"}</v>
      </c>
      <c r="B444">
        <v>0.162166666666507</v>
      </c>
      <c r="C444">
        <v>0.162166666666507</v>
      </c>
      <c r="D444">
        <v>0.162166666666507</v>
      </c>
      <c r="E444">
        <v>1.3205687737045699E-2</v>
      </c>
      <c r="F444">
        <v>1.3205687737045699E-2</v>
      </c>
      <c r="G444">
        <v>1.3205687737045699E-2</v>
      </c>
      <c r="H444">
        <v>0.16398632392106099</v>
      </c>
      <c r="I444">
        <v>0.16398632392106099</v>
      </c>
      <c r="J444">
        <v>0.16398632392106099</v>
      </c>
      <c r="K444">
        <v>0.147793333333083</v>
      </c>
      <c r="L444">
        <v>0.147793333333083</v>
      </c>
      <c r="M444">
        <v>0.147793333333083</v>
      </c>
      <c r="N444">
        <v>0.226692047377265</v>
      </c>
      <c r="O444">
        <v>0.226692047377265</v>
      </c>
      <c r="P444">
        <v>0.226692047377265</v>
      </c>
      <c r="Q444">
        <v>0.118563480019913</v>
      </c>
      <c r="R444">
        <v>0.118563480019913</v>
      </c>
      <c r="S444">
        <v>0.118563480019913</v>
      </c>
      <c r="T444">
        <v>0.12870000000020801</v>
      </c>
      <c r="U444">
        <v>0.12870000000020801</v>
      </c>
      <c r="V444">
        <v>0.12870000000020801</v>
      </c>
      <c r="W444">
        <v>0.184379999999843</v>
      </c>
      <c r="X444">
        <v>0.184379999999843</v>
      </c>
      <c r="Y444">
        <v>0.184379999999843</v>
      </c>
      <c r="Z444">
        <v>0.20154183464190001</v>
      </c>
      <c r="AA444">
        <v>0.20154183464190001</v>
      </c>
      <c r="AB444">
        <v>0.20154183464190001</v>
      </c>
      <c r="AC444">
        <v>0.15574470925956099</v>
      </c>
      <c r="AD444">
        <v>0.15574470925956099</v>
      </c>
      <c r="AE444">
        <v>0.15574470925956099</v>
      </c>
      <c r="AF444">
        <v>0.166654073794374</v>
      </c>
      <c r="AG444">
        <v>0.166654073794374</v>
      </c>
      <c r="AH444">
        <v>0.166654073794374</v>
      </c>
      <c r="AI444">
        <v>0.29778666666667603</v>
      </c>
      <c r="AJ444">
        <v>0.29778666666667603</v>
      </c>
      <c r="AK444">
        <v>0.29778666666667603</v>
      </c>
      <c r="AL444">
        <v>0.65118666666649005</v>
      </c>
    </row>
    <row r="445" spans="1:56" x14ac:dyDescent="0.2">
      <c r="A445" t="str">
        <v>{"InfraID":"Edge-Pi4","instance":"129.127.231.53:9100","job":"node","label":"Memory Wait Percentage"}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56" x14ac:dyDescent="0.2">
      <c r="A446" s="18" t="str">
        <v>{"InfraID":"Edge-Pi4","cpu":"0","instance":"129.127.230.61:9100","job":"node","mode":"idle","label":"CPU Usage Percentage"}</v>
      </c>
      <c r="B446" s="18">
        <v>4.7333333334730199</v>
      </c>
      <c r="C446" s="18">
        <v>4.7333333334730199</v>
      </c>
      <c r="D446" s="18">
        <v>6.0000000001552198</v>
      </c>
      <c r="E446" s="18">
        <v>6.0000000001552198</v>
      </c>
      <c r="F446" s="18">
        <v>6.0000000001552198</v>
      </c>
      <c r="G446" s="18">
        <v>2.1043000912619001</v>
      </c>
      <c r="H446" s="18">
        <v>2.1043000912619001</v>
      </c>
      <c r="I446" s="18">
        <v>2.1043000912619001</v>
      </c>
      <c r="J446" s="18">
        <v>9.4420872649714394</v>
      </c>
      <c r="K446" s="18">
        <v>9.4420872649714394</v>
      </c>
      <c r="L446" s="18">
        <v>9.4420872649714394</v>
      </c>
      <c r="M446" s="18">
        <v>7.1333333333798903</v>
      </c>
      <c r="N446" s="18">
        <v>7.1333333333798903</v>
      </c>
      <c r="O446" s="18">
        <v>7.1333333333798903</v>
      </c>
      <c r="P446" s="18">
        <v>0.23300148270382601</v>
      </c>
      <c r="Q446" s="18">
        <v>0.23300148270382601</v>
      </c>
      <c r="R446" s="18">
        <v>0.23300148270382601</v>
      </c>
      <c r="S446" s="18">
        <v>6.4000000001396904</v>
      </c>
      <c r="T446" s="18">
        <v>6.4000000001396904</v>
      </c>
      <c r="U446" s="18">
        <v>6.4000000001396904</v>
      </c>
      <c r="V446" s="18">
        <v>9.0736881983754305</v>
      </c>
      <c r="W446" s="18">
        <v>9.0736881983754305</v>
      </c>
      <c r="X446" s="18">
        <v>9.0736881983754305</v>
      </c>
      <c r="Y446" s="18">
        <v>6.8666666668529199</v>
      </c>
      <c r="Z446" s="18">
        <v>6.8666666668529199</v>
      </c>
      <c r="AA446" s="18">
        <v>6.8666666668529199</v>
      </c>
      <c r="AB446" s="18">
        <v>2.7999999998913401</v>
      </c>
      <c r="AC446" s="18">
        <v>2.7999999998913401</v>
      </c>
      <c r="AD446" s="18">
        <v>2.7999999998913401</v>
      </c>
      <c r="AE446" s="18">
        <v>7.7999999998913498</v>
      </c>
      <c r="AF446" s="18">
        <v>7.7999999998913498</v>
      </c>
      <c r="AG446" s="18">
        <v>7.7999999998913498</v>
      </c>
      <c r="AH446" s="18">
        <v>13.1999999998758</v>
      </c>
      <c r="AI446" s="18">
        <v>13.1999999998758</v>
      </c>
      <c r="AJ446" s="18">
        <v>13.1999999998758</v>
      </c>
      <c r="AK446" s="18">
        <v>18.200000000263799</v>
      </c>
      <c r="AL446" s="18">
        <v>18.200000000263799</v>
      </c>
      <c r="AN446" s="8">
        <f>MEDIAN(B446:AL446)</f>
        <v>6.8666666668529199</v>
      </c>
      <c r="AO446" s="8">
        <f>AVERAGE(B446:AL446)</f>
        <v>7.0006999399991896</v>
      </c>
      <c r="AP446" s="8">
        <f>MIN(B446:AL446)</f>
        <v>0.23300148270382601</v>
      </c>
      <c r="AQ446" s="8">
        <f>MAX(B446:AL446)</f>
        <v>18.200000000263799</v>
      </c>
      <c r="AR446" s="8">
        <f>STDEV(B446:AL446)</f>
        <v>4.3319695371604627</v>
      </c>
      <c r="AT446" s="8">
        <f>MEDIAN(B446:AL449)</f>
        <v>6.8666666668529199</v>
      </c>
      <c r="AU446" s="8">
        <f>AVERAGE(B446:AL449)</f>
        <v>7.4471725270735822</v>
      </c>
      <c r="AV446" s="8">
        <f>MIN(B446:AL449)</f>
        <v>-1.2738405233004599</v>
      </c>
      <c r="AW446" s="8">
        <f>MAX(B446:AL449)</f>
        <v>22.666666666433802</v>
      </c>
      <c r="AX446">
        <f>STDEV(B446:AL449)</f>
        <v>4.1014436482486429</v>
      </c>
      <c r="AZ446">
        <f>MEDIAN($B446:$AL449,$B451:$AL454,$B456:$AL459,$B461:$AL464)</f>
        <v>5.7999999999689402</v>
      </c>
      <c r="BA446">
        <f>AVERAGE($B446:$AL449,$B451:$AL454,$B456:$AL459,$B461:$AL464)</f>
        <v>6.6053966617008788</v>
      </c>
      <c r="BB446">
        <f>MIN($B446:$AL449,$B451:$AL454,$B456:$AL459,$B461:$AL464)</f>
        <v>-1.9776198183594</v>
      </c>
      <c r="BC446">
        <f>MAX($B446:$AL449,$B451:$AL454,$B456:$AL459,$B461:$AL464)</f>
        <v>23.9999999998447</v>
      </c>
      <c r="BD446">
        <f>STDEV($B446:$AL449,$B451:$AL454,$B456:$AL459,$B461:$AL464)</f>
        <v>4.5021593765908507</v>
      </c>
    </row>
    <row r="447" spans="1:56" x14ac:dyDescent="0.2">
      <c r="A447" s="18" t="str">
        <v>{"InfraID":"Edge-Pi4","cpu":"0","instance":"129.127.231.125:9100","job":"node","mode":"idle","label":"CPU Usage Percentage"}</v>
      </c>
      <c r="B447" s="18">
        <v>8.4000000000620894</v>
      </c>
      <c r="C447" s="18">
        <v>8.4000000000620894</v>
      </c>
      <c r="D447" s="18">
        <v>8.4000000000620894</v>
      </c>
      <c r="E447" s="18">
        <v>6.7298704768856901</v>
      </c>
      <c r="F447" s="18">
        <v>6.7298704768856901</v>
      </c>
      <c r="G447" s="18">
        <v>6.7298704768856901</v>
      </c>
      <c r="H447" s="18">
        <v>11.9863230543704</v>
      </c>
      <c r="I447" s="18">
        <v>11.9863230543704</v>
      </c>
      <c r="J447" s="18">
        <v>11.9863230543704</v>
      </c>
      <c r="K447" s="18">
        <v>5.2666666665269499</v>
      </c>
      <c r="L447" s="18">
        <v>5.2666666665269499</v>
      </c>
      <c r="M447" s="18">
        <v>5.2666666665269499</v>
      </c>
      <c r="N447" s="18">
        <v>6.3333333334109296</v>
      </c>
      <c r="O447" s="18">
        <v>6.3333333334109296</v>
      </c>
      <c r="P447" s="18">
        <v>6.3333333334109296</v>
      </c>
      <c r="Q447" s="18">
        <v>6.9999999999223901</v>
      </c>
      <c r="R447" s="18">
        <v>6.9999999999223901</v>
      </c>
      <c r="S447" s="18">
        <v>6.9999999999223901</v>
      </c>
      <c r="T447" s="18">
        <v>0.92507591293177405</v>
      </c>
      <c r="U447" s="18">
        <v>0.92507591293177405</v>
      </c>
      <c r="V447" s="18">
        <v>0.92507591293177405</v>
      </c>
      <c r="W447" s="18">
        <v>7.3975163573551503</v>
      </c>
      <c r="X447" s="18">
        <v>7.3975163573551503</v>
      </c>
      <c r="Y447" s="18">
        <v>7.3975163573551503</v>
      </c>
      <c r="Z447" s="18">
        <v>10.1569888405523</v>
      </c>
      <c r="AA447" s="18">
        <v>10.1569888405523</v>
      </c>
      <c r="AB447" s="18">
        <v>10.1569888405523</v>
      </c>
      <c r="AC447" s="18">
        <v>5.4666666667132304</v>
      </c>
      <c r="AD447" s="18">
        <v>5.4666666667132304</v>
      </c>
      <c r="AE447" s="18">
        <v>5.4666666667132304</v>
      </c>
      <c r="AF447" s="18">
        <v>10.3999999999844</v>
      </c>
      <c r="AG447" s="18">
        <v>10.3999999999844</v>
      </c>
      <c r="AH447" s="18">
        <v>10.3999999999844</v>
      </c>
      <c r="AI447" s="18">
        <v>22.666666666433802</v>
      </c>
      <c r="AJ447" s="18">
        <v>22.666666666433802</v>
      </c>
      <c r="AK447" s="18">
        <v>22.666666666433802</v>
      </c>
      <c r="AL447" s="18">
        <v>5.6666666668995003</v>
      </c>
      <c r="AN447" s="8">
        <f t="shared" ref="AN447:AN449" si="115">MEDIAN(B447:AL447)</f>
        <v>6.9999999999223901</v>
      </c>
      <c r="AO447" s="8">
        <f t="shared" ref="AO447:AO449" si="116">AVERAGE(B447:AL447)</f>
        <v>8.482540286279642</v>
      </c>
      <c r="AP447" s="8">
        <f t="shared" ref="AP447:AP449" si="117">MIN(B447:AL447)</f>
        <v>0.92507591293177405</v>
      </c>
      <c r="AQ447" s="8">
        <f t="shared" ref="AQ447:AQ449" si="118">MAX(B447:AL447)</f>
        <v>22.666666666433802</v>
      </c>
      <c r="AR447" s="8">
        <f t="shared" ref="AR447:AR449" si="119">STDEV(B447:AL447)</f>
        <v>5.0844122467889452</v>
      </c>
    </row>
    <row r="448" spans="1:56" x14ac:dyDescent="0.2">
      <c r="A448" s="18" t="str">
        <v>{"InfraID":"Edge-Pi4","cpu":"0","instance":"129.127.231.162:9100","job":"node","mode":"idle","label":"CPU Usage Percentage"}</v>
      </c>
      <c r="B448" s="18">
        <v>6.0000000001552198</v>
      </c>
      <c r="C448" s="18">
        <v>5.9999999997671596</v>
      </c>
      <c r="D448" s="18">
        <v>5.9999999997671596</v>
      </c>
      <c r="E448" s="18">
        <v>5.9999999997671596</v>
      </c>
      <c r="F448" s="18">
        <v>-1.2738405233004599</v>
      </c>
      <c r="G448" s="18">
        <v>-1.2738405233004599</v>
      </c>
      <c r="H448" s="18">
        <v>-1.2738405233004599</v>
      </c>
      <c r="I448" s="18">
        <v>8.6188335128046702</v>
      </c>
      <c r="J448" s="18">
        <v>8.6188335128046702</v>
      </c>
      <c r="K448" s="18">
        <v>8.6188335128046702</v>
      </c>
      <c r="L448" s="18">
        <v>8.2666666666045696</v>
      </c>
      <c r="M448" s="18">
        <v>8.2666666666045696</v>
      </c>
      <c r="N448" s="18">
        <v>8.2666666666045696</v>
      </c>
      <c r="O448" s="18">
        <v>4.2666666663717399</v>
      </c>
      <c r="P448" s="18">
        <v>4.2666666663717399</v>
      </c>
      <c r="Q448" s="18">
        <v>4.2666666663717399</v>
      </c>
      <c r="R448" s="18">
        <v>6.2000000003414897</v>
      </c>
      <c r="S448" s="18">
        <v>6.2000000003414897</v>
      </c>
      <c r="T448" s="18">
        <v>6.2000000003414897</v>
      </c>
      <c r="U448" s="18">
        <v>5.66666666651144</v>
      </c>
      <c r="V448" s="18">
        <v>5.66666666651144</v>
      </c>
      <c r="W448" s="18">
        <v>5.66666666651144</v>
      </c>
      <c r="X448" s="18">
        <v>7.3999999999068597</v>
      </c>
      <c r="Y448" s="18">
        <v>7.3999999999068597</v>
      </c>
      <c r="Z448" s="18">
        <v>7.3999999999068597</v>
      </c>
      <c r="AA448" s="18">
        <v>7.0666666666511402</v>
      </c>
      <c r="AB448" s="18">
        <v>7.0666666666511402</v>
      </c>
      <c r="AC448" s="18">
        <v>7.0666666666511402</v>
      </c>
      <c r="AD448" s="18">
        <v>4.7333333334730199</v>
      </c>
      <c r="AE448" s="18">
        <v>4.7333333334730199</v>
      </c>
      <c r="AF448" s="18">
        <v>4.7333333334730199</v>
      </c>
      <c r="AG448" s="18">
        <v>18.533333333131502</v>
      </c>
      <c r="AH448" s="18">
        <v>18.533333333131502</v>
      </c>
      <c r="AI448" s="18">
        <v>18.533333333131502</v>
      </c>
      <c r="AJ448" s="18">
        <v>9.4000000002173092</v>
      </c>
      <c r="AK448" s="18">
        <v>9.4000000002173092</v>
      </c>
      <c r="AL448" s="18">
        <v>9.4000000002173092</v>
      </c>
      <c r="AN448" s="8">
        <f t="shared" si="115"/>
        <v>6.2000000003414897</v>
      </c>
      <c r="AO448" s="8">
        <f t="shared" si="116"/>
        <v>7.0441886207458531</v>
      </c>
      <c r="AP448" s="8">
        <f t="shared" si="117"/>
        <v>-1.2738405233004599</v>
      </c>
      <c r="AQ448" s="8">
        <f t="shared" si="118"/>
        <v>18.533333333131502</v>
      </c>
      <c r="AR448" s="8">
        <f t="shared" si="119"/>
        <v>4.3585131555259045</v>
      </c>
    </row>
    <row r="449" spans="1:50" x14ac:dyDescent="0.2">
      <c r="A449" s="18" t="str">
        <v>{"InfraID":"Edge-Pi4","cpu":"0","instance":"129.127.231.168:9100","job":"node","mode":"idle","label":"CPU Usage Percentage"}</v>
      </c>
      <c r="B449" s="18">
        <v>5.66666666651144</v>
      </c>
      <c r="C449" s="18">
        <v>5.66666666651144</v>
      </c>
      <c r="D449" s="18">
        <v>5.13333333345751</v>
      </c>
      <c r="E449" s="18">
        <v>5.13333333345751</v>
      </c>
      <c r="F449" s="18">
        <v>5.13333333345751</v>
      </c>
      <c r="G449" s="18">
        <v>6.8666666664648801</v>
      </c>
      <c r="H449" s="18">
        <v>6.8666666664648801</v>
      </c>
      <c r="I449" s="18">
        <v>6.8666666664648801</v>
      </c>
      <c r="J449" s="18">
        <v>8.1333333335351199</v>
      </c>
      <c r="K449" s="18">
        <v>8.1333333335351199</v>
      </c>
      <c r="L449" s="18">
        <v>8.1333333335351199</v>
      </c>
      <c r="M449" s="18">
        <v>7.2000000001086502</v>
      </c>
      <c r="N449" s="18">
        <v>7.2000000001086502</v>
      </c>
      <c r="O449" s="18">
        <v>7.2000000001086502</v>
      </c>
      <c r="P449" s="18">
        <v>6.1333333332246802</v>
      </c>
      <c r="Q449" s="18">
        <v>6.1333333332246802</v>
      </c>
      <c r="R449" s="18">
        <v>6.1333333332246802</v>
      </c>
      <c r="S449" s="18">
        <v>8.2666666666045696</v>
      </c>
      <c r="T449" s="18">
        <v>8.2666666666045696</v>
      </c>
      <c r="U449" s="18">
        <v>8.2666666666045696</v>
      </c>
      <c r="V449" s="18">
        <v>5.4666666667132304</v>
      </c>
      <c r="W449" s="18">
        <v>5.4666666667132304</v>
      </c>
      <c r="X449" s="18">
        <v>5.4666666667132304</v>
      </c>
      <c r="Y449" s="18">
        <v>8.3333333333333393</v>
      </c>
      <c r="Z449" s="18">
        <v>8.3333333333333393</v>
      </c>
      <c r="AA449" s="18">
        <v>8.3333333333333393</v>
      </c>
      <c r="AB449" s="18">
        <v>6.5999999999379</v>
      </c>
      <c r="AC449" s="18">
        <v>6.5999999999379</v>
      </c>
      <c r="AD449" s="18">
        <v>6.5999999999379</v>
      </c>
      <c r="AE449" s="18">
        <v>6.4000000001396904</v>
      </c>
      <c r="AF449" s="18">
        <v>6.4000000001396904</v>
      </c>
      <c r="AG449" s="18">
        <v>6.4000000001396904</v>
      </c>
      <c r="AH449" s="18">
        <v>12.5333333333643</v>
      </c>
      <c r="AI449" s="18">
        <v>12.5333333333643</v>
      </c>
      <c r="AJ449" s="18">
        <v>12.5333333333643</v>
      </c>
      <c r="AK449" s="18">
        <v>7.0666666666511402</v>
      </c>
      <c r="AL449" s="18">
        <v>7.0666666666511402</v>
      </c>
      <c r="AN449" s="8">
        <f t="shared" si="115"/>
        <v>6.8666666664648801</v>
      </c>
      <c r="AO449" s="8">
        <f t="shared" si="116"/>
        <v>7.2612612612696426</v>
      </c>
      <c r="AP449" s="8">
        <f t="shared" si="117"/>
        <v>5.13333333345751</v>
      </c>
      <c r="AQ449" s="8">
        <f t="shared" si="118"/>
        <v>12.5333333333643</v>
      </c>
      <c r="AR449" s="8">
        <f t="shared" si="119"/>
        <v>1.8884560535796597</v>
      </c>
    </row>
    <row r="450" spans="1:50" x14ac:dyDescent="0.2">
      <c r="A450" t="str">
        <v>{"InfraID":"Edge-Pi4","cpu":"0","instance":"129.127.231.53:9100","job":"node","mode":"idle","label":"CPU Usage Percentage"}</v>
      </c>
      <c r="B450">
        <v>-0.86666666669769599</v>
      </c>
      <c r="C450">
        <v>-0.86666666669769599</v>
      </c>
      <c r="D450">
        <v>-0.86666666669769599</v>
      </c>
      <c r="E450">
        <v>-4.3221174152258603</v>
      </c>
      <c r="F450">
        <v>-4.3221174152258603</v>
      </c>
      <c r="G450">
        <v>-4.3221174152258603</v>
      </c>
      <c r="H450">
        <v>5.5337469926320004</v>
      </c>
      <c r="I450">
        <v>5.5337469926320004</v>
      </c>
      <c r="J450">
        <v>5.5337469926320004</v>
      </c>
      <c r="K450">
        <v>-0.133333333457514</v>
      </c>
      <c r="L450">
        <v>-0.133333333457514</v>
      </c>
      <c r="M450">
        <v>-0.133333333457514</v>
      </c>
      <c r="N450">
        <v>-5.1889452903532298</v>
      </c>
      <c r="O450">
        <v>-5.1889452903532298</v>
      </c>
      <c r="P450">
        <v>-5.1889452903532298</v>
      </c>
      <c r="Q450">
        <v>5.22255943354397</v>
      </c>
      <c r="R450">
        <v>5.22255943354397</v>
      </c>
      <c r="S450">
        <v>5.22255943354397</v>
      </c>
      <c r="T450">
        <v>1.13333333322468</v>
      </c>
      <c r="U450">
        <v>1.13333333322468</v>
      </c>
      <c r="V450">
        <v>1.13333333322468</v>
      </c>
      <c r="W450">
        <v>0.199999999798222</v>
      </c>
      <c r="X450">
        <v>0.199999999798222</v>
      </c>
      <c r="Y450">
        <v>0.199999999798222</v>
      </c>
      <c r="Z450">
        <v>-6.2309922905468502</v>
      </c>
      <c r="AA450">
        <v>-6.2309922905468502</v>
      </c>
      <c r="AB450">
        <v>-6.2309922905468502</v>
      </c>
      <c r="AC450">
        <v>0.72768542629452704</v>
      </c>
      <c r="AD450">
        <v>0.72768542629452704</v>
      </c>
      <c r="AE450">
        <v>0.72768542629452704</v>
      </c>
      <c r="AF450">
        <v>5.8682785542649301</v>
      </c>
      <c r="AG450">
        <v>5.8682785542649301</v>
      </c>
      <c r="AH450">
        <v>5.8682785542649301</v>
      </c>
      <c r="AI450">
        <v>0.53333333305393105</v>
      </c>
      <c r="AJ450">
        <v>0.53333333305393105</v>
      </c>
      <c r="AK450">
        <v>0.53333333305393105</v>
      </c>
      <c r="AL450">
        <v>0.53333333344198697</v>
      </c>
    </row>
    <row r="451" spans="1:50" x14ac:dyDescent="0.2">
      <c r="A451" s="18" t="str">
        <v>{"InfraID":"Edge-Pi4","cpu":"1","instance":"129.127.230.61:9100","job":"node","mode":"idle","label":"CPU Usage Percentage"}</v>
      </c>
      <c r="B451" s="18">
        <v>3.86666666677531</v>
      </c>
      <c r="C451" s="18">
        <v>3.86666666677531</v>
      </c>
      <c r="D451" s="18">
        <v>4.6000000000155197</v>
      </c>
      <c r="E451" s="18">
        <v>4.6000000000155197</v>
      </c>
      <c r="F451" s="18">
        <v>4.6000000000155197</v>
      </c>
      <c r="G451" s="18">
        <v>0.41522978377589898</v>
      </c>
      <c r="H451" s="18">
        <v>0.41522978377589898</v>
      </c>
      <c r="I451" s="18">
        <v>0.41522978377589898</v>
      </c>
      <c r="J451" s="18">
        <v>8.0488886073166501</v>
      </c>
      <c r="K451" s="18">
        <v>8.0488886073166501</v>
      </c>
      <c r="L451" s="18">
        <v>8.0488886073166501</v>
      </c>
      <c r="M451" s="18">
        <v>6.0000000001552198</v>
      </c>
      <c r="N451" s="18">
        <v>6.0000000001552198</v>
      </c>
      <c r="O451" s="18">
        <v>6.0000000001552198</v>
      </c>
      <c r="P451" s="18">
        <v>-1.32034173534361</v>
      </c>
      <c r="Q451" s="18">
        <v>-1.32034173534361</v>
      </c>
      <c r="R451" s="18">
        <v>-1.32034173534361</v>
      </c>
      <c r="S451" s="18">
        <v>4.9333333332712499</v>
      </c>
      <c r="T451" s="18">
        <v>4.9333333332712499</v>
      </c>
      <c r="U451" s="18">
        <v>4.9333333332712499</v>
      </c>
      <c r="V451" s="18">
        <v>8.3159689333925098</v>
      </c>
      <c r="W451" s="18">
        <v>8.3159689333925098</v>
      </c>
      <c r="X451" s="18">
        <v>8.3159689333925098</v>
      </c>
      <c r="Y451" s="18">
        <v>5</v>
      </c>
      <c r="Z451" s="18">
        <v>5</v>
      </c>
      <c r="AA451" s="18">
        <v>5</v>
      </c>
      <c r="AB451" s="18">
        <v>2.4666666666356099</v>
      </c>
      <c r="AC451" s="18">
        <v>2.4666666666356099</v>
      </c>
      <c r="AD451" s="18">
        <v>2.4666666666356099</v>
      </c>
      <c r="AE451" s="18">
        <v>5.13333333345751</v>
      </c>
      <c r="AF451" s="18">
        <v>5.13333333345751</v>
      </c>
      <c r="AG451" s="18">
        <v>5.13333333345751</v>
      </c>
      <c r="AH451" s="18">
        <v>12.4666666666356</v>
      </c>
      <c r="AI451" s="18">
        <v>12.4666666666356</v>
      </c>
      <c r="AJ451" s="18">
        <v>12.4666666666356</v>
      </c>
      <c r="AK451" s="18">
        <v>14.6000000000155</v>
      </c>
      <c r="AL451" s="18">
        <v>14.6000000000155</v>
      </c>
      <c r="AN451" s="8">
        <f>MEDIAN(B451:AL451)</f>
        <v>5</v>
      </c>
      <c r="AO451" s="8">
        <f>AVERAGE(B451:AL451)</f>
        <v>5.5435829757167054</v>
      </c>
      <c r="AP451" s="8">
        <f>MIN(B451:AL451)</f>
        <v>-1.32034173534361</v>
      </c>
      <c r="AQ451" s="8">
        <f>MAX(B451:AL451)</f>
        <v>14.6000000000155</v>
      </c>
      <c r="AR451" s="8">
        <f>STDEV(B451:AL451)</f>
        <v>4.1156341464921002</v>
      </c>
      <c r="AT451" s="8">
        <f>MEDIAN(B451:AL454)</f>
        <v>5.3639070637089699</v>
      </c>
      <c r="AU451" s="8">
        <f>AVERAGE(B451:AL454)</f>
        <v>6.1667942232592807</v>
      </c>
      <c r="AV451" s="8">
        <f>MIN(B451:AL454)</f>
        <v>-1.4052679894500999</v>
      </c>
      <c r="AW451" s="8">
        <f>MAX(B451:AL454)</f>
        <v>19.1333333333022</v>
      </c>
      <c r="AX451">
        <f>STDEV(B451:AL454)</f>
        <v>4.1417643309660201</v>
      </c>
    </row>
    <row r="452" spans="1:50" x14ac:dyDescent="0.2">
      <c r="A452" s="18" t="str">
        <v>{"InfraID":"Edge-Pi4","cpu":"1","instance":"129.127.231.125:9100","job":"node","mode":"idle","label":"CPU Usage Percentage"}</v>
      </c>
      <c r="B452" s="18">
        <v>6.4666666664803998</v>
      </c>
      <c r="C452" s="18">
        <v>6.4666666664803998</v>
      </c>
      <c r="D452" s="18">
        <v>6.4666666664803998</v>
      </c>
      <c r="E452" s="18">
        <v>5.32781412743347</v>
      </c>
      <c r="F452" s="18">
        <v>5.32781412743347</v>
      </c>
      <c r="G452" s="18">
        <v>5.32781412743347</v>
      </c>
      <c r="H452" s="18">
        <v>9.7068321407629092</v>
      </c>
      <c r="I452" s="18">
        <v>9.7068321407629092</v>
      </c>
      <c r="J452" s="18">
        <v>9.7068321407629092</v>
      </c>
      <c r="K452" s="18">
        <v>4.3999999998292596</v>
      </c>
      <c r="L452" s="18">
        <v>4.3999999998292596</v>
      </c>
      <c r="M452" s="18">
        <v>4.3999999998292596</v>
      </c>
      <c r="N452" s="18">
        <v>5.8666666666977099</v>
      </c>
      <c r="O452" s="18">
        <v>5.8666666666977099</v>
      </c>
      <c r="P452" s="18">
        <v>5.8666666666977099</v>
      </c>
      <c r="Q452" s="18">
        <v>6.8000000001241698</v>
      </c>
      <c r="R452" s="18">
        <v>6.8000000001241698</v>
      </c>
      <c r="S452" s="18">
        <v>6.8000000001241698</v>
      </c>
      <c r="T452" s="18">
        <v>-1.4052679894500999</v>
      </c>
      <c r="U452" s="18">
        <v>-1.4052679894500999</v>
      </c>
      <c r="V452" s="18">
        <v>-1.4052679894500999</v>
      </c>
      <c r="W452" s="18">
        <v>6.19575377227694</v>
      </c>
      <c r="X452" s="18">
        <v>6.19575377227694</v>
      </c>
      <c r="Y452" s="18">
        <v>6.19575377227694</v>
      </c>
      <c r="Z452" s="18">
        <v>8.8329865707019994</v>
      </c>
      <c r="AA452" s="18">
        <v>8.8329865707019994</v>
      </c>
      <c r="AB452" s="18">
        <v>8.8329865707019994</v>
      </c>
      <c r="AC452" s="18">
        <v>2.60000000009313</v>
      </c>
      <c r="AD452" s="18">
        <v>2.60000000009313</v>
      </c>
      <c r="AE452" s="18">
        <v>2.60000000009313</v>
      </c>
      <c r="AF452" s="18">
        <v>12.7333333331625</v>
      </c>
      <c r="AG452" s="18">
        <v>12.7333333331625</v>
      </c>
      <c r="AH452" s="18">
        <v>12.7333333331625</v>
      </c>
      <c r="AI452" s="18">
        <v>17.333333333566099</v>
      </c>
      <c r="AJ452" s="18">
        <v>17.333333333566099</v>
      </c>
      <c r="AK452" s="18">
        <v>17.333333333566099</v>
      </c>
      <c r="AL452" s="18">
        <v>8.5999999998602998</v>
      </c>
      <c r="AN452" s="8">
        <f t="shared" ref="AN452:AN454" si="120">MEDIAN(B452:AL452)</f>
        <v>6.4666666664803998</v>
      </c>
      <c r="AO452" s="8">
        <f t="shared" ref="AO452:AO454" si="121">AVERAGE(B452:AL452)</f>
        <v>7.1128204287809664</v>
      </c>
      <c r="AP452" s="8">
        <f t="shared" ref="AP452:AP454" si="122">MIN(B452:AL452)</f>
        <v>-1.4052679894500999</v>
      </c>
      <c r="AQ452" s="8">
        <f t="shared" ref="AQ452:AQ454" si="123">MAX(B452:AL452)</f>
        <v>17.333333333566099</v>
      </c>
      <c r="AR452" s="8">
        <f t="shared" ref="AR452:AR454" si="124">STDEV(B452:AL452)</f>
        <v>4.5903200185835527</v>
      </c>
    </row>
    <row r="453" spans="1:50" x14ac:dyDescent="0.2">
      <c r="A453" s="18" t="str">
        <v>{"InfraID":"Edge-Pi4","cpu":"1","instance":"129.127.231.162:9100","job":"node","mode":"idle","label":"CPU Usage Percentage"}</v>
      </c>
      <c r="B453" s="18">
        <v>4.33333333310049</v>
      </c>
      <c r="C453" s="18">
        <v>5.2666666665269499</v>
      </c>
      <c r="D453" s="18">
        <v>5.2666666665269499</v>
      </c>
      <c r="E453" s="18">
        <v>5.2666666665269499</v>
      </c>
      <c r="F453" s="18">
        <v>-1.0627067350695301</v>
      </c>
      <c r="G453" s="18">
        <v>-1.0627067350695301</v>
      </c>
      <c r="H453" s="18">
        <v>-1.0627067350695301</v>
      </c>
      <c r="I453" s="18">
        <v>7.7955797606378701</v>
      </c>
      <c r="J453" s="18">
        <v>7.7955797606378701</v>
      </c>
      <c r="K453" s="18">
        <v>7.7955797606378701</v>
      </c>
      <c r="L453" s="18">
        <v>5.5333333334419796</v>
      </c>
      <c r="M453" s="18">
        <v>5.5333333334419796</v>
      </c>
      <c r="N453" s="18">
        <v>5.5333333334419796</v>
      </c>
      <c r="O453" s="18">
        <v>2.4666666666356099</v>
      </c>
      <c r="P453" s="18">
        <v>2.4666666666356099</v>
      </c>
      <c r="Q453" s="18">
        <v>2.4666666666356099</v>
      </c>
      <c r="R453" s="18">
        <v>4.3333333334885502</v>
      </c>
      <c r="S453" s="18">
        <v>4.3333333334885502</v>
      </c>
      <c r="T453" s="18">
        <v>4.3333333334885502</v>
      </c>
      <c r="U453" s="18">
        <v>4.2666666663717399</v>
      </c>
      <c r="V453" s="18">
        <v>4.2666666663717399</v>
      </c>
      <c r="W453" s="18">
        <v>4.2666666663717399</v>
      </c>
      <c r="X453" s="18">
        <v>5.7999999999689402</v>
      </c>
      <c r="Y453" s="18">
        <v>5.7999999999689402</v>
      </c>
      <c r="Z453" s="18">
        <v>5.7999999999689402</v>
      </c>
      <c r="AA453" s="18">
        <v>3.6666666669771</v>
      </c>
      <c r="AB453" s="18">
        <v>3.6666666669771</v>
      </c>
      <c r="AC453" s="18">
        <v>3.6666666669771</v>
      </c>
      <c r="AD453" s="18">
        <v>3.3333333333333202</v>
      </c>
      <c r="AE453" s="18">
        <v>3.3333333333333202</v>
      </c>
      <c r="AF453" s="18">
        <v>3.3333333333333202</v>
      </c>
      <c r="AG453" s="18">
        <v>19.1333333333022</v>
      </c>
      <c r="AH453" s="18">
        <v>19.1333333333022</v>
      </c>
      <c r="AI453" s="18">
        <v>19.1333333333022</v>
      </c>
      <c r="AJ453" s="18">
        <v>9.7999999998137302</v>
      </c>
      <c r="AK453" s="18">
        <v>9.7999999998137302</v>
      </c>
      <c r="AL453" s="18">
        <v>9.7999999998137302</v>
      </c>
      <c r="AN453" s="8">
        <f t="shared" si="120"/>
        <v>4.3333333334885502</v>
      </c>
      <c r="AO453" s="8">
        <f t="shared" si="121"/>
        <v>5.8197824975509693</v>
      </c>
      <c r="AP453" s="8">
        <f t="shared" si="122"/>
        <v>-1.0627067350695301</v>
      </c>
      <c r="AQ453" s="8">
        <f t="shared" si="123"/>
        <v>19.1333333333022</v>
      </c>
      <c r="AR453" s="8">
        <f t="shared" si="124"/>
        <v>4.7624706031782456</v>
      </c>
    </row>
    <row r="454" spans="1:50" x14ac:dyDescent="0.2">
      <c r="A454" s="18" t="str">
        <v>{"InfraID":"Edge-Pi4","cpu":"1","instance":"129.127.231.168:9100","job":"node","mode":"idle","label":"CPU Usage Percentage"}</v>
      </c>
      <c r="B454" s="18">
        <v>5.13333333345751</v>
      </c>
      <c r="C454" s="18">
        <v>5.13333333345751</v>
      </c>
      <c r="D454" s="18">
        <v>3.1333333331470601</v>
      </c>
      <c r="E454" s="18">
        <v>3.1333333331470601</v>
      </c>
      <c r="F454" s="18">
        <v>3.1333333331470601</v>
      </c>
      <c r="G454" s="18">
        <v>4.9333333332712499</v>
      </c>
      <c r="H454" s="18">
        <v>4.9333333332712499</v>
      </c>
      <c r="I454" s="18">
        <v>4.9333333332712499</v>
      </c>
      <c r="J454" s="18">
        <v>6.1333333336127396</v>
      </c>
      <c r="K454" s="18">
        <v>6.1333333336127396</v>
      </c>
      <c r="L454" s="18">
        <v>6.1333333336127396</v>
      </c>
      <c r="M454" s="18">
        <v>6.2666666666821804</v>
      </c>
      <c r="N454" s="18">
        <v>6.2666666666821804</v>
      </c>
      <c r="O454" s="18">
        <v>6.2666666666821804</v>
      </c>
      <c r="P454" s="18">
        <v>5.0666666667287599</v>
      </c>
      <c r="Q454" s="18">
        <v>5.0666666667287599</v>
      </c>
      <c r="R454" s="18">
        <v>5.0666666667287599</v>
      </c>
      <c r="S454" s="18">
        <v>5.9333333330384104</v>
      </c>
      <c r="T454" s="18">
        <v>5.9333333330384104</v>
      </c>
      <c r="U454" s="18">
        <v>5.9333333330384104</v>
      </c>
      <c r="V454" s="18">
        <v>3.86666666677531</v>
      </c>
      <c r="W454" s="18">
        <v>3.86666666677531</v>
      </c>
      <c r="X454" s="18">
        <v>3.86666666677531</v>
      </c>
      <c r="Y454" s="18">
        <v>7.0666666666511402</v>
      </c>
      <c r="Z454" s="18">
        <v>7.0666666666511402</v>
      </c>
      <c r="AA454" s="18">
        <v>7.0666666666511402</v>
      </c>
      <c r="AB454" s="18">
        <v>5.13333333345751</v>
      </c>
      <c r="AC454" s="18">
        <v>5.13333333345751</v>
      </c>
      <c r="AD454" s="18">
        <v>5.13333333345751</v>
      </c>
      <c r="AE454" s="18">
        <v>5.3999999999844697</v>
      </c>
      <c r="AF454" s="18">
        <v>5.3999999999844697</v>
      </c>
      <c r="AG454" s="18">
        <v>5.3999999999844697</v>
      </c>
      <c r="AH454" s="18">
        <v>9.3333333331004908</v>
      </c>
      <c r="AI454" s="18">
        <v>9.3333333331004908</v>
      </c>
      <c r="AJ454" s="18">
        <v>9.3333333331004908</v>
      </c>
      <c r="AK454" s="18">
        <v>16.0000000001552</v>
      </c>
      <c r="AL454" s="18">
        <v>16.0000000001552</v>
      </c>
      <c r="AN454" s="8">
        <f t="shared" si="120"/>
        <v>5.3999999999844697</v>
      </c>
      <c r="AO454" s="8">
        <f t="shared" si="121"/>
        <v>6.1909909909884693</v>
      </c>
      <c r="AP454" s="8">
        <f t="shared" si="122"/>
        <v>3.1333333331470601</v>
      </c>
      <c r="AQ454" s="8">
        <f t="shared" si="123"/>
        <v>16.0000000001552</v>
      </c>
      <c r="AR454" s="8">
        <f t="shared" si="124"/>
        <v>2.8128963221432985</v>
      </c>
    </row>
    <row r="455" spans="1:50" x14ac:dyDescent="0.2">
      <c r="A455" t="str">
        <v>{"InfraID":"Edge-Pi4","cpu":"1","instance":"129.127.231.53:9100","job":"node","mode":"idle","label":"CPU Usage Percentage"}</v>
      </c>
      <c r="B455">
        <v>-0.79999999996895998</v>
      </c>
      <c r="C455">
        <v>-0.79999999996895998</v>
      </c>
      <c r="D455">
        <v>-0.79999999996895998</v>
      </c>
      <c r="E455">
        <v>-4.3221174152258603</v>
      </c>
      <c r="F455">
        <v>-4.3221174152258603</v>
      </c>
      <c r="G455">
        <v>-4.3221174152258603</v>
      </c>
      <c r="H455">
        <v>5.5337469926320004</v>
      </c>
      <c r="I455">
        <v>5.5337469926320004</v>
      </c>
      <c r="J455">
        <v>5.5337469926320004</v>
      </c>
      <c r="K455">
        <v>-6.6666666728764298E-2</v>
      </c>
      <c r="L455">
        <v>-6.6666666728764298E-2</v>
      </c>
      <c r="M455">
        <v>-6.6666666728764298E-2</v>
      </c>
      <c r="N455">
        <v>-5.1184433166426802</v>
      </c>
      <c r="O455">
        <v>-5.1184433166426802</v>
      </c>
      <c r="P455">
        <v>-5.1184433166426802</v>
      </c>
      <c r="Q455">
        <v>5.1593323216995497</v>
      </c>
      <c r="R455">
        <v>5.1593323216995497</v>
      </c>
      <c r="S455">
        <v>5.1593323216995497</v>
      </c>
      <c r="T455">
        <v>1.1999999999534301</v>
      </c>
      <c r="U455">
        <v>1.1999999999534301</v>
      </c>
      <c r="V455">
        <v>1.1999999999534301</v>
      </c>
      <c r="W455">
        <v>0.26666666691501401</v>
      </c>
      <c r="X455">
        <v>0.26666666691501401</v>
      </c>
      <c r="Y455">
        <v>0.26666666691501401</v>
      </c>
      <c r="Z455">
        <v>-6.0895395713982596</v>
      </c>
      <c r="AA455">
        <v>-6.0895395713982596</v>
      </c>
      <c r="AB455">
        <v>-6.0895395713982596</v>
      </c>
      <c r="AC455">
        <v>0.72768542629452704</v>
      </c>
      <c r="AD455">
        <v>0.72768542629452704</v>
      </c>
      <c r="AE455">
        <v>0.72768542629452704</v>
      </c>
      <c r="AF455">
        <v>5.80531419203529</v>
      </c>
      <c r="AG455">
        <v>5.80531419203529</v>
      </c>
      <c r="AH455">
        <v>5.80531419203529</v>
      </c>
      <c r="AI455">
        <v>-0.19999999979820801</v>
      </c>
      <c r="AJ455">
        <v>-0.19999999979820801</v>
      </c>
      <c r="AK455">
        <v>-0.19999999979820801</v>
      </c>
      <c r="AL455">
        <v>1.13333333322468</v>
      </c>
    </row>
    <row r="456" spans="1:50" x14ac:dyDescent="0.2">
      <c r="A456" s="18" t="str">
        <v>{"InfraID":"Edge-Pi4","cpu":"2","instance":"129.127.230.61:9100","job":"node","mode":"idle","label":"CPU Usage Percentage"}</v>
      </c>
      <c r="B456" s="18">
        <v>3.7333333333178098</v>
      </c>
      <c r="C456" s="18">
        <v>3.7333333333178098</v>
      </c>
      <c r="D456" s="18">
        <v>4.9333333332712499</v>
      </c>
      <c r="E456" s="18">
        <v>4.9333333332712499</v>
      </c>
      <c r="F456" s="18">
        <v>4.9333333332712499</v>
      </c>
      <c r="G456" s="18">
        <v>0.97825321974110502</v>
      </c>
      <c r="H456" s="18">
        <v>0.97825321974110502</v>
      </c>
      <c r="I456" s="18">
        <v>0.97825321974110502</v>
      </c>
      <c r="J456" s="18">
        <v>8.8721423598520399</v>
      </c>
      <c r="K456" s="18">
        <v>8.8721423598520399</v>
      </c>
      <c r="L456" s="18">
        <v>8.8721423598520399</v>
      </c>
      <c r="M456" s="18">
        <v>5.4666666667132304</v>
      </c>
      <c r="N456" s="18">
        <v>5.4666666667132304</v>
      </c>
      <c r="O456" s="18">
        <v>5.4666666667132304</v>
      </c>
      <c r="P456" s="18">
        <v>-0.82609616626379501</v>
      </c>
      <c r="Q456" s="18">
        <v>-0.82609616626379501</v>
      </c>
      <c r="R456" s="18">
        <v>-0.82609616626379501</v>
      </c>
      <c r="S456" s="18">
        <v>4.6000000000155197</v>
      </c>
      <c r="T456" s="18">
        <v>4.6000000000155197</v>
      </c>
      <c r="U456" s="18">
        <v>4.6000000000155197</v>
      </c>
      <c r="V456" s="18">
        <v>8.1265391173305606</v>
      </c>
      <c r="W456" s="18">
        <v>8.1265391173305606</v>
      </c>
      <c r="X456" s="18">
        <v>8.1265391173305606</v>
      </c>
      <c r="Y456" s="18">
        <v>6.9999999999223901</v>
      </c>
      <c r="Z456" s="18">
        <v>6.9999999999223901</v>
      </c>
      <c r="AA456" s="18">
        <v>6.9999999999223901</v>
      </c>
      <c r="AB456" s="18">
        <v>3.0666666668063498</v>
      </c>
      <c r="AC456" s="18">
        <v>3.0666666668063498</v>
      </c>
      <c r="AD456" s="18">
        <v>3.0666666668063498</v>
      </c>
      <c r="AE456" s="18">
        <v>7.73333333316259</v>
      </c>
      <c r="AF456" s="18">
        <v>7.73333333316259</v>
      </c>
      <c r="AG456" s="18">
        <v>7.73333333316259</v>
      </c>
      <c r="AH456" s="18">
        <v>22.4666666666356</v>
      </c>
      <c r="AI456" s="18">
        <v>22.4666666666356</v>
      </c>
      <c r="AJ456" s="18">
        <v>22.4666666666356</v>
      </c>
      <c r="AK456" s="18">
        <v>13.600000000248301</v>
      </c>
      <c r="AL456" s="18">
        <v>13.600000000248301</v>
      </c>
      <c r="AN456" s="8">
        <f>MEDIAN(B456:AL456)</f>
        <v>5.4666666667132304</v>
      </c>
      <c r="AO456" s="8">
        <f>AVERAGE(B456:AL456)</f>
        <v>6.8086265475322376</v>
      </c>
      <c r="AP456" s="8">
        <f>MIN(B456:AL456)</f>
        <v>-0.82609616626379501</v>
      </c>
      <c r="AQ456" s="8">
        <f>MAX(B456:AL456)</f>
        <v>22.4666666666356</v>
      </c>
      <c r="AR456" s="8">
        <f>STDEV(B456:AL456)</f>
        <v>5.8137372685882038</v>
      </c>
      <c r="AT456" s="8">
        <f>MEDIAN(B456:AL459)</f>
        <v>5.399999999984475</v>
      </c>
      <c r="AU456" s="8">
        <f>AVERAGE(B456:AL459)</f>
        <v>6.5648054239112215</v>
      </c>
      <c r="AV456" s="8">
        <f>MIN(B456:AL459)</f>
        <v>-1.9776198183594</v>
      </c>
      <c r="AW456" s="8">
        <f>MAX(B456:AL459)</f>
        <v>23.533333333131502</v>
      </c>
      <c r="AX456">
        <f>STDEV(B456:AL459)</f>
        <v>5.1371364714171088</v>
      </c>
    </row>
    <row r="457" spans="1:50" x14ac:dyDescent="0.2">
      <c r="A457" s="18" t="str">
        <v>{"InfraID":"Edge-Pi4","cpu":"2","instance":"129.127.231.125:9100","job":"node","mode":"idle","label":"CPU Usage Percentage"}</v>
      </c>
      <c r="B457" s="18">
        <v>3.8666666663872702</v>
      </c>
      <c r="C457" s="18">
        <v>3.8666666663872702</v>
      </c>
      <c r="D457" s="18">
        <v>3.8666666663872702</v>
      </c>
      <c r="E457" s="18">
        <v>3.9925223661059102</v>
      </c>
      <c r="F457" s="18">
        <v>3.9925223661059102</v>
      </c>
      <c r="G457" s="18">
        <v>3.9925223661059102</v>
      </c>
      <c r="H457" s="18">
        <v>10.593300829510801</v>
      </c>
      <c r="I457" s="18">
        <v>10.593300829510801</v>
      </c>
      <c r="J457" s="18">
        <v>10.593300829510801</v>
      </c>
      <c r="K457" s="18">
        <v>4.8000000002017904</v>
      </c>
      <c r="L457" s="18">
        <v>4.8000000002017904</v>
      </c>
      <c r="M457" s="18">
        <v>4.8000000002017904</v>
      </c>
      <c r="N457" s="18">
        <v>5.7999999999689402</v>
      </c>
      <c r="O457" s="18">
        <v>5.7999999999689402</v>
      </c>
      <c r="P457" s="18">
        <v>5.7999999999689402</v>
      </c>
      <c r="Q457" s="18">
        <v>5.3333333332557196</v>
      </c>
      <c r="R457" s="18">
        <v>5.3333333332557196</v>
      </c>
      <c r="S457" s="18">
        <v>5.3333333332557196</v>
      </c>
      <c r="T457" s="18">
        <v>-0.13417131553572401</v>
      </c>
      <c r="U457" s="18">
        <v>-0.13417131553572401</v>
      </c>
      <c r="V457" s="18">
        <v>-0.13417131553572401</v>
      </c>
      <c r="W457" s="18">
        <v>1.72252637181019</v>
      </c>
      <c r="X457" s="18">
        <v>1.72252637181019</v>
      </c>
      <c r="Y457" s="18">
        <v>1.72252637181019</v>
      </c>
      <c r="Z457" s="18">
        <v>9.0851774794546198</v>
      </c>
      <c r="AA457" s="18">
        <v>9.0851774794546198</v>
      </c>
      <c r="AB457" s="18">
        <v>9.0851774794546198</v>
      </c>
      <c r="AC457" s="18">
        <v>2.3333333335661699</v>
      </c>
      <c r="AD457" s="18">
        <v>2.3333333335661699</v>
      </c>
      <c r="AE457" s="18">
        <v>2.3333333335661699</v>
      </c>
      <c r="AF457" s="18">
        <v>7.5999999997050702</v>
      </c>
      <c r="AG457" s="18">
        <v>7.5999999997050702</v>
      </c>
      <c r="AH457" s="18">
        <v>7.5999999997050702</v>
      </c>
      <c r="AI457" s="18">
        <v>18.800000000046499</v>
      </c>
      <c r="AJ457" s="18">
        <v>18.800000000046499</v>
      </c>
      <c r="AK457" s="18">
        <v>18.800000000046499</v>
      </c>
      <c r="AL457" s="18">
        <v>8.0000000000776001</v>
      </c>
      <c r="AN457" s="8">
        <f t="shared" ref="AN457:AN459" si="125">MEDIAN(B457:AL457)</f>
        <v>5.3333333332557196</v>
      </c>
      <c r="AO457" s="8">
        <f t="shared" ref="AO457:AO459" si="126">AVERAGE(B457:AL457)</f>
        <v>6.1994072214461999</v>
      </c>
      <c r="AP457" s="8">
        <f t="shared" ref="AP457:AP459" si="127">MIN(B457:AL457)</f>
        <v>-0.13417131553572401</v>
      </c>
      <c r="AQ457" s="8">
        <f t="shared" ref="AQ457:AQ459" si="128">MAX(B457:AL457)</f>
        <v>18.800000000046499</v>
      </c>
      <c r="AR457" s="8">
        <f t="shared" ref="AR457:AR459" si="129">STDEV(B457:AL457)</f>
        <v>4.8108770635647709</v>
      </c>
    </row>
    <row r="458" spans="1:50" x14ac:dyDescent="0.2">
      <c r="A458" s="18" t="str">
        <v>{"InfraID":"Edge-Pi4","cpu":"2","instance":"129.127.231.162:9100","job":"node","mode":"idle","label":"CPU Usage Percentage"}</v>
      </c>
      <c r="B458" s="18">
        <v>4.9333333332712499</v>
      </c>
      <c r="C458" s="18">
        <v>4.6000000000155197</v>
      </c>
      <c r="D458" s="18">
        <v>4.6000000000155197</v>
      </c>
      <c r="E458" s="18">
        <v>4.6000000000155197</v>
      </c>
      <c r="F458" s="18">
        <v>-1.9776198183594</v>
      </c>
      <c r="G458" s="18">
        <v>-1.9776198183594</v>
      </c>
      <c r="H458" s="18">
        <v>-1.9776198183594</v>
      </c>
      <c r="I458" s="18">
        <v>7.5422709139591104</v>
      </c>
      <c r="J458" s="18">
        <v>7.5422709139591104</v>
      </c>
      <c r="K458" s="18">
        <v>7.5422709139591104</v>
      </c>
      <c r="L458" s="18">
        <v>6.6666666666666696</v>
      </c>
      <c r="M458" s="18">
        <v>6.6666666666666696</v>
      </c>
      <c r="N458" s="18">
        <v>6.6666666666666696</v>
      </c>
      <c r="O458" s="18">
        <v>4.5333333332867696</v>
      </c>
      <c r="P458" s="18">
        <v>4.5333333332867696</v>
      </c>
      <c r="Q458" s="18">
        <v>4.5333333332867696</v>
      </c>
      <c r="R458" s="18">
        <v>5.66666666651144</v>
      </c>
      <c r="S458" s="18">
        <v>5.66666666651144</v>
      </c>
      <c r="T458" s="18">
        <v>5.66666666651144</v>
      </c>
      <c r="U458" s="18">
        <v>4.4666666669460602</v>
      </c>
      <c r="V458" s="18">
        <v>4.4666666669460602</v>
      </c>
      <c r="W458" s="18">
        <v>4.4666666669460602</v>
      </c>
      <c r="X458" s="18">
        <v>5.4666666667132304</v>
      </c>
      <c r="Y458" s="18">
        <v>5.4666666667132304</v>
      </c>
      <c r="Z458" s="18">
        <v>5.4666666667132304</v>
      </c>
      <c r="AA458" s="18">
        <v>6.7333333330073799</v>
      </c>
      <c r="AB458" s="18">
        <v>6.7333333330073799</v>
      </c>
      <c r="AC458" s="18">
        <v>6.7333333330073799</v>
      </c>
      <c r="AD458" s="18">
        <v>3.1333333335351199</v>
      </c>
      <c r="AE458" s="18">
        <v>3.1333333335351199</v>
      </c>
      <c r="AF458" s="18">
        <v>3.1333333335351199</v>
      </c>
      <c r="AG458" s="18">
        <v>11.7333333333954</v>
      </c>
      <c r="AH458" s="18">
        <v>11.7333333333954</v>
      </c>
      <c r="AI458" s="18">
        <v>11.7333333333954</v>
      </c>
      <c r="AJ458" s="18">
        <v>16.199999999953398</v>
      </c>
      <c r="AK458" s="18">
        <v>16.199999999953398</v>
      </c>
      <c r="AL458" s="18">
        <v>16.199999999953398</v>
      </c>
      <c r="AN458" s="8">
        <f t="shared" si="125"/>
        <v>5.4666666667132304</v>
      </c>
      <c r="AO458" s="8">
        <f t="shared" si="126"/>
        <v>6.1953320708152253</v>
      </c>
      <c r="AP458" s="8">
        <f t="shared" si="127"/>
        <v>-1.9776198183594</v>
      </c>
      <c r="AQ458" s="8">
        <f t="shared" si="128"/>
        <v>16.199999999953398</v>
      </c>
      <c r="AR458" s="8">
        <f t="shared" si="129"/>
        <v>4.2710126830306381</v>
      </c>
    </row>
    <row r="459" spans="1:50" x14ac:dyDescent="0.2">
      <c r="A459" s="18" t="str">
        <v>{"InfraID":"Edge-Pi4","cpu":"2","instance":"129.127.231.168:9100","job":"node","mode":"idle","label":"CPU Usage Percentage"}</v>
      </c>
      <c r="B459" s="18">
        <v>5</v>
      </c>
      <c r="C459" s="18">
        <v>5</v>
      </c>
      <c r="D459" s="18">
        <v>3.7333333333178098</v>
      </c>
      <c r="E459" s="18">
        <v>3.7333333333178098</v>
      </c>
      <c r="F459" s="18">
        <v>3.7333333333178098</v>
      </c>
      <c r="G459" s="18">
        <v>4.8666666665424803</v>
      </c>
      <c r="H459" s="18">
        <v>4.8666666665424803</v>
      </c>
      <c r="I459" s="18">
        <v>4.8666666665424803</v>
      </c>
      <c r="J459" s="18">
        <v>6.6000000003259602</v>
      </c>
      <c r="K459" s="18">
        <v>6.6000000003259602</v>
      </c>
      <c r="L459" s="18">
        <v>6.6000000003259602</v>
      </c>
      <c r="M459" s="18">
        <v>5.9333333330384104</v>
      </c>
      <c r="N459" s="18">
        <v>5.9333333330384104</v>
      </c>
      <c r="O459" s="18">
        <v>5.9333333330384104</v>
      </c>
      <c r="P459" s="18">
        <v>3.2666666666045701</v>
      </c>
      <c r="Q459" s="18">
        <v>3.2666666666045701</v>
      </c>
      <c r="R459" s="18">
        <v>3.2666666666045701</v>
      </c>
      <c r="S459" s="18">
        <v>6.6666666666666696</v>
      </c>
      <c r="T459" s="18">
        <v>6.6666666666666696</v>
      </c>
      <c r="U459" s="18">
        <v>6.6666666666666696</v>
      </c>
      <c r="V459" s="18">
        <v>3.4000000000620898</v>
      </c>
      <c r="W459" s="18">
        <v>3.4000000000620898</v>
      </c>
      <c r="X459" s="18">
        <v>3.4000000000620898</v>
      </c>
      <c r="Y459" s="18">
        <v>6.6666666666666696</v>
      </c>
      <c r="Z459" s="18">
        <v>6.6666666666666696</v>
      </c>
      <c r="AA459" s="18">
        <v>6.6666666666666696</v>
      </c>
      <c r="AB459" s="18">
        <v>5.2000000001862601</v>
      </c>
      <c r="AC459" s="18">
        <v>5.2000000001862601</v>
      </c>
      <c r="AD459" s="18">
        <v>5.2000000001862601</v>
      </c>
      <c r="AE459" s="18">
        <v>3.0000000000776001</v>
      </c>
      <c r="AF459" s="18">
        <v>3.0000000000776001</v>
      </c>
      <c r="AG459" s="18">
        <v>3.0000000000776001</v>
      </c>
      <c r="AH459" s="18">
        <v>18.666666666588998</v>
      </c>
      <c r="AI459" s="18">
        <v>18.666666666588998</v>
      </c>
      <c r="AJ459" s="18">
        <v>18.666666666588998</v>
      </c>
      <c r="AK459" s="18">
        <v>23.533333333131502</v>
      </c>
      <c r="AL459" s="18">
        <v>23.533333333131502</v>
      </c>
      <c r="AN459" s="8">
        <f t="shared" si="125"/>
        <v>5.2000000001862601</v>
      </c>
      <c r="AO459" s="8">
        <f t="shared" si="126"/>
        <v>7.0558558558512319</v>
      </c>
      <c r="AP459" s="8">
        <f t="shared" si="127"/>
        <v>3.0000000000776001</v>
      </c>
      <c r="AQ459" s="8">
        <f t="shared" si="128"/>
        <v>23.533333333131502</v>
      </c>
      <c r="AR459" s="8">
        <f t="shared" si="129"/>
        <v>5.6557741392229923</v>
      </c>
    </row>
    <row r="460" spans="1:50" x14ac:dyDescent="0.2">
      <c r="A460" t="str">
        <v>{"InfraID":"Edge-Pi4","cpu":"2","instance":"129.127.231.53:9100","job":"node","mode":"idle","label":"CPU Usage Percentage"}</v>
      </c>
      <c r="B460">
        <v>-0.79999999996895998</v>
      </c>
      <c r="C460">
        <v>-0.79999999996895998</v>
      </c>
      <c r="D460">
        <v>-0.79999999996895998</v>
      </c>
      <c r="E460">
        <v>-4.3221174152258603</v>
      </c>
      <c r="F460">
        <v>-4.3221174152258603</v>
      </c>
      <c r="G460">
        <v>-4.3221174152258603</v>
      </c>
      <c r="H460">
        <v>5.4704318095921503</v>
      </c>
      <c r="I460">
        <v>5.4704318095921503</v>
      </c>
      <c r="J460">
        <v>5.4704318095921503</v>
      </c>
      <c r="K460">
        <v>-0.19999999979820801</v>
      </c>
      <c r="L460">
        <v>-0.19999999979820801</v>
      </c>
      <c r="M460">
        <v>-0.19999999979820801</v>
      </c>
      <c r="N460">
        <v>-5.1889452903532298</v>
      </c>
      <c r="O460">
        <v>-5.1889452903532298</v>
      </c>
      <c r="P460">
        <v>-5.1889452903532298</v>
      </c>
      <c r="Q460">
        <v>5.4122407687091902</v>
      </c>
      <c r="R460">
        <v>5.4122407687091902</v>
      </c>
      <c r="S460">
        <v>5.4122407687091902</v>
      </c>
      <c r="T460">
        <v>1.0000000001552201</v>
      </c>
      <c r="U460">
        <v>1.0000000001552201</v>
      </c>
      <c r="V460">
        <v>1.0000000001552201</v>
      </c>
      <c r="W460">
        <v>0.53333333305393105</v>
      </c>
      <c r="X460">
        <v>0.53333333305393105</v>
      </c>
      <c r="Y460">
        <v>0.53333333305393105</v>
      </c>
      <c r="Z460">
        <v>-6.0895395713982596</v>
      </c>
      <c r="AA460">
        <v>-6.0895395713982596</v>
      </c>
      <c r="AB460">
        <v>-6.0895395713982596</v>
      </c>
      <c r="AC460">
        <v>0.72768542629452704</v>
      </c>
      <c r="AD460">
        <v>0.72768542629452704</v>
      </c>
      <c r="AE460">
        <v>0.72768542629452704</v>
      </c>
      <c r="AF460">
        <v>5.8053141924017897</v>
      </c>
      <c r="AG460">
        <v>5.8053141924017897</v>
      </c>
      <c r="AH460">
        <v>5.8053141924017897</v>
      </c>
      <c r="AI460">
        <v>6.6666666340708503E-2</v>
      </c>
      <c r="AJ460">
        <v>6.6666666340708503E-2</v>
      </c>
      <c r="AK460">
        <v>6.6666666340708503E-2</v>
      </c>
      <c r="AL460">
        <v>1.0666666668839699</v>
      </c>
    </row>
    <row r="461" spans="1:50" x14ac:dyDescent="0.2">
      <c r="A461" s="18" t="str">
        <v>{"InfraID":"Edge-Pi4","cpu":"3","instance":"129.127.230.61:9100","job":"node","mode":"idle","label":"CPU Usage Percentage"}</v>
      </c>
      <c r="B461" s="18">
        <v>2.13333333299185</v>
      </c>
      <c r="C461" s="18">
        <v>2.13333333299185</v>
      </c>
      <c r="D461" s="18">
        <v>4.7333333334730199</v>
      </c>
      <c r="E461" s="18">
        <v>4.7333333334730199</v>
      </c>
      <c r="F461" s="18">
        <v>4.7333333334730199</v>
      </c>
      <c r="G461" s="18">
        <v>-0.85157294683861495</v>
      </c>
      <c r="H461" s="18">
        <v>-0.85157294683861495</v>
      </c>
      <c r="I461" s="18">
        <v>-0.85157294683861495</v>
      </c>
      <c r="J461" s="18">
        <v>9.3154328414477501</v>
      </c>
      <c r="K461" s="18">
        <v>9.3154328414477501</v>
      </c>
      <c r="L461" s="18">
        <v>9.3154328414477501</v>
      </c>
      <c r="M461" s="18">
        <v>6.2000000003414897</v>
      </c>
      <c r="N461" s="18">
        <v>6.2000000003414897</v>
      </c>
      <c r="O461" s="18">
        <v>6.2000000003414897</v>
      </c>
      <c r="P461" s="18">
        <v>-1.3203417357545899</v>
      </c>
      <c r="Q461" s="18">
        <v>-1.3203417357545899</v>
      </c>
      <c r="R461" s="18">
        <v>-1.3203417357545899</v>
      </c>
      <c r="S461" s="18">
        <v>3.9333333335040801</v>
      </c>
      <c r="T461" s="18">
        <v>3.9333333335040801</v>
      </c>
      <c r="U461" s="18">
        <v>3.9333333335040801</v>
      </c>
      <c r="V461" s="18">
        <v>8.8842583823134706</v>
      </c>
      <c r="W461" s="18">
        <v>8.8842583823134706</v>
      </c>
      <c r="X461" s="18">
        <v>8.8842583823134706</v>
      </c>
      <c r="Y461" s="18">
        <v>5.4666666667132304</v>
      </c>
      <c r="Z461" s="18">
        <v>5.4666666667132304</v>
      </c>
      <c r="AA461" s="18">
        <v>5.4666666667132304</v>
      </c>
      <c r="AB461" s="18">
        <v>2.73333333316259</v>
      </c>
      <c r="AC461" s="18">
        <v>2.73333333316259</v>
      </c>
      <c r="AD461" s="18">
        <v>2.73333333316259</v>
      </c>
      <c r="AE461" s="18">
        <v>4.8666666665424803</v>
      </c>
      <c r="AF461" s="18">
        <v>4.8666666665424803</v>
      </c>
      <c r="AG461" s="18">
        <v>4.8666666665424803</v>
      </c>
      <c r="AH461" s="18">
        <v>10.1333333334575</v>
      </c>
      <c r="AI461" s="18">
        <v>10.1333333334575</v>
      </c>
      <c r="AJ461" s="18">
        <v>10.1333333334575</v>
      </c>
      <c r="AK461" s="18">
        <v>23.9999999998447</v>
      </c>
      <c r="AL461" s="18">
        <v>23.9999999998447</v>
      </c>
      <c r="AN461" s="8">
        <f>MEDIAN(B461:AL461)</f>
        <v>4.8666666665424803</v>
      </c>
      <c r="AO461" s="8">
        <f>AVERAGE(B461:AL461)</f>
        <v>5.7986485483989281</v>
      </c>
      <c r="AP461" s="8">
        <f>MIN(B461:AL461)</f>
        <v>-1.3203417357545899</v>
      </c>
      <c r="AQ461" s="8">
        <f>MAX(B461:AL461)</f>
        <v>23.9999999998447</v>
      </c>
      <c r="AR461" s="8">
        <f>STDEV(B461:AL461)</f>
        <v>5.6313843820639038</v>
      </c>
      <c r="AT461" s="8">
        <f>MEDIAN(B461:AL464)</f>
        <v>5.3999999999844697</v>
      </c>
      <c r="AU461" s="8">
        <f>AVERAGE(B461:AL464)</f>
        <v>6.2428144725594521</v>
      </c>
      <c r="AV461" s="8">
        <f>MIN(B461:AL464)</f>
        <v>-1.3203417357545899</v>
      </c>
      <c r="AW461" s="8">
        <f>MAX(B461:AL464)</f>
        <v>23.9999999998447</v>
      </c>
      <c r="AX461">
        <f>STDEV(B461:AL464)</f>
        <v>4.4815274882158516</v>
      </c>
    </row>
    <row r="462" spans="1:50" x14ac:dyDescent="0.2">
      <c r="A462" s="18" t="str">
        <v>{"InfraID":"Edge-Pi4","cpu":"3","instance":"129.127.231.125:9100","job":"node","mode":"idle","label":"CPU Usage Percentage"}</v>
      </c>
      <c r="B462" s="18">
        <v>6.9999999999223901</v>
      </c>
      <c r="C462" s="18">
        <v>6.9999999999223901</v>
      </c>
      <c r="D462" s="18">
        <v>6.9999999999223901</v>
      </c>
      <c r="E462" s="18">
        <v>6.4628121243870096</v>
      </c>
      <c r="F462" s="18">
        <v>6.4628121243870096</v>
      </c>
      <c r="G462" s="18">
        <v>6.4628121243870096</v>
      </c>
      <c r="H462" s="18">
        <v>10.276704869349</v>
      </c>
      <c r="I462" s="18">
        <v>10.276704869349</v>
      </c>
      <c r="J462" s="18">
        <v>10.276704869349</v>
      </c>
      <c r="K462" s="18">
        <v>3.2666666666045701</v>
      </c>
      <c r="L462" s="18">
        <v>3.2666666666045701</v>
      </c>
      <c r="M462" s="18">
        <v>3.2666666666045701</v>
      </c>
      <c r="N462" s="18">
        <v>4.8000000002017904</v>
      </c>
      <c r="O462" s="18">
        <v>4.8000000002017904</v>
      </c>
      <c r="P462" s="18">
        <v>4.8000000002017904</v>
      </c>
      <c r="Q462" s="18">
        <v>8.1999999998758195</v>
      </c>
      <c r="R462" s="18">
        <v>8.1999999998758195</v>
      </c>
      <c r="S462" s="18">
        <v>8.1999999998758195</v>
      </c>
      <c r="T462" s="18">
        <v>-0.91095261619267298</v>
      </c>
      <c r="U462" s="18">
        <v>-0.91095261619267298</v>
      </c>
      <c r="V462" s="18">
        <v>-0.91095261619267298</v>
      </c>
      <c r="W462" s="18">
        <v>5.66163706766819</v>
      </c>
      <c r="X462" s="18">
        <v>5.66163706766819</v>
      </c>
      <c r="Y462" s="18">
        <v>5.66163706766819</v>
      </c>
      <c r="Z462" s="18">
        <v>8.6438433895045392</v>
      </c>
      <c r="AA462" s="18">
        <v>8.6438433895045392</v>
      </c>
      <c r="AB462" s="18">
        <v>8.6438433895045392</v>
      </c>
      <c r="AC462" s="18">
        <v>4.5333333332867696</v>
      </c>
      <c r="AD462" s="18">
        <v>4.5333333332867696</v>
      </c>
      <c r="AE462" s="18">
        <v>4.5333333332867696</v>
      </c>
      <c r="AF462" s="18">
        <v>11.2666666666821</v>
      </c>
      <c r="AG462" s="18">
        <v>11.2666666666821</v>
      </c>
      <c r="AH462" s="18">
        <v>11.2666666666821</v>
      </c>
      <c r="AI462" s="18">
        <v>13.4666666664027</v>
      </c>
      <c r="AJ462" s="18">
        <v>13.4666666664027</v>
      </c>
      <c r="AK462" s="18">
        <v>13.4666666664027</v>
      </c>
      <c r="AL462" s="18">
        <v>3.0000000000776001</v>
      </c>
      <c r="AN462" s="8">
        <f t="shared" ref="AN462:AN464" si="130">MEDIAN(B462:AL462)</f>
        <v>6.4628121243870096</v>
      </c>
      <c r="AO462" s="8">
        <f t="shared" ref="AO462:AO464" si="131">AVERAGE(B462:AL462)</f>
        <v>6.7838414730582217</v>
      </c>
      <c r="AP462" s="8">
        <f t="shared" ref="AP462:AP464" si="132">MIN(B462:AL462)</f>
        <v>-0.91095261619267298</v>
      </c>
      <c r="AQ462" s="8">
        <f t="shared" ref="AQ462:AQ464" si="133">MAX(B462:AL462)</f>
        <v>13.4666666664027</v>
      </c>
      <c r="AR462" s="8">
        <f t="shared" ref="AR462:AR464" si="134">STDEV(B462:AL462)</f>
        <v>3.754813379409689</v>
      </c>
    </row>
    <row r="463" spans="1:50" x14ac:dyDescent="0.2">
      <c r="A463" s="18" t="str">
        <v>{"InfraID":"Edge-Pi4","cpu":"3","instance":"129.127.231.162:9100","job":"node","mode":"idle","label":"CPU Usage Percentage"}</v>
      </c>
      <c r="B463" s="18">
        <v>2.0666666666511402</v>
      </c>
      <c r="C463" s="18">
        <v>5.13333333345751</v>
      </c>
      <c r="D463" s="18">
        <v>5.13333333345751</v>
      </c>
      <c r="E463" s="18">
        <v>5.13333333345751</v>
      </c>
      <c r="F463" s="18">
        <v>-0.499683299513975</v>
      </c>
      <c r="G463" s="18">
        <v>-0.499683299513975</v>
      </c>
      <c r="H463" s="18">
        <v>-0.499683299513975</v>
      </c>
      <c r="I463" s="18">
        <v>7.6055981257209497</v>
      </c>
      <c r="J463" s="18">
        <v>7.6055981257209497</v>
      </c>
      <c r="K463" s="18">
        <v>7.6055981257209497</v>
      </c>
      <c r="L463" s="18">
        <v>7.1333333333798903</v>
      </c>
      <c r="M463" s="18">
        <v>7.1333333333798903</v>
      </c>
      <c r="N463" s="18">
        <v>7.1333333333798903</v>
      </c>
      <c r="O463" s="18">
        <v>3.8666666663872702</v>
      </c>
      <c r="P463" s="18">
        <v>3.8666666663872702</v>
      </c>
      <c r="Q463" s="18">
        <v>3.8666666663872702</v>
      </c>
      <c r="R463" s="18">
        <v>3.0000000000776001</v>
      </c>
      <c r="S463" s="18">
        <v>3.0000000000776001</v>
      </c>
      <c r="T463" s="18">
        <v>3.0000000000776001</v>
      </c>
      <c r="U463" s="18">
        <v>6.0000000001552198</v>
      </c>
      <c r="V463" s="18">
        <v>6.0000000001552198</v>
      </c>
      <c r="W463" s="18">
        <v>6.0000000001552198</v>
      </c>
      <c r="X463" s="18">
        <v>5.9999999997671596</v>
      </c>
      <c r="Y463" s="18">
        <v>5.9999999997671596</v>
      </c>
      <c r="Z463" s="18">
        <v>5.9999999997671596</v>
      </c>
      <c r="AA463" s="18">
        <v>5.6000000001707502</v>
      </c>
      <c r="AB463" s="18">
        <v>5.6000000001707502</v>
      </c>
      <c r="AC463" s="18">
        <v>5.6000000001707502</v>
      </c>
      <c r="AD463" s="18">
        <v>2.8666666666200999</v>
      </c>
      <c r="AE463" s="18">
        <v>2.8666666666200999</v>
      </c>
      <c r="AF463" s="18">
        <v>2.8666666666200999</v>
      </c>
      <c r="AG463" s="18">
        <v>14.466666666558</v>
      </c>
      <c r="AH463" s="18">
        <v>14.466666666558</v>
      </c>
      <c r="AI463" s="18">
        <v>14.466666666558</v>
      </c>
      <c r="AJ463" s="18">
        <v>19.600000000015498</v>
      </c>
      <c r="AK463" s="18">
        <v>19.600000000015498</v>
      </c>
      <c r="AL463" s="18">
        <v>19.600000000015498</v>
      </c>
      <c r="AN463" s="8">
        <f t="shared" si="130"/>
        <v>5.6000000001707502</v>
      </c>
      <c r="AO463" s="8">
        <f t="shared" si="131"/>
        <v>6.604984085001055</v>
      </c>
      <c r="AP463" s="8">
        <f t="shared" si="132"/>
        <v>-0.499683299513975</v>
      </c>
      <c r="AQ463" s="8">
        <f t="shared" si="133"/>
        <v>19.600000000015498</v>
      </c>
      <c r="AR463" s="8">
        <f t="shared" si="134"/>
        <v>5.2255436992160336</v>
      </c>
    </row>
    <row r="464" spans="1:50" x14ac:dyDescent="0.2">
      <c r="A464" s="18" t="str">
        <v>{"InfraID":"Edge-Pi4","cpu":"3","instance":"129.127.231.168:9100","job":"node","mode":"idle","label":"CPU Usage Percentage"}</v>
      </c>
      <c r="B464" s="18">
        <v>5.0666666667287599</v>
      </c>
      <c r="C464" s="18">
        <v>5.0666666667287599</v>
      </c>
      <c r="D464" s="18">
        <v>3.1333333331470601</v>
      </c>
      <c r="E464" s="18">
        <v>3.1333333331470601</v>
      </c>
      <c r="F464" s="18">
        <v>3.1333333331470601</v>
      </c>
      <c r="G464" s="18">
        <v>4.4000000002173003</v>
      </c>
      <c r="H464" s="18">
        <v>4.4000000002173003</v>
      </c>
      <c r="I464" s="18">
        <v>4.4000000002173003</v>
      </c>
      <c r="J464" s="18">
        <v>4.8666666665424803</v>
      </c>
      <c r="K464" s="18">
        <v>4.8666666665424803</v>
      </c>
      <c r="L464" s="18">
        <v>4.8666666665424803</v>
      </c>
      <c r="M464" s="18">
        <v>5.4666666667132304</v>
      </c>
      <c r="N464" s="18">
        <v>5.4666666667132304</v>
      </c>
      <c r="O464" s="18">
        <v>5.4666666667132304</v>
      </c>
      <c r="P464" s="18">
        <v>5.2000000001862601</v>
      </c>
      <c r="Q464" s="18">
        <v>5.2000000001862601</v>
      </c>
      <c r="R464" s="18">
        <v>5.2000000001862601</v>
      </c>
      <c r="S464" s="18">
        <v>6.8666666664648801</v>
      </c>
      <c r="T464" s="18">
        <v>6.8666666664648801</v>
      </c>
      <c r="U464" s="18">
        <v>6.8666666664648801</v>
      </c>
      <c r="V464" s="18">
        <v>3.53333333351959</v>
      </c>
      <c r="W464" s="18">
        <v>3.53333333351959</v>
      </c>
      <c r="X464" s="18">
        <v>3.53333333351959</v>
      </c>
      <c r="Y464" s="18">
        <v>5.3999999999844697</v>
      </c>
      <c r="Z464" s="18">
        <v>5.3999999999844697</v>
      </c>
      <c r="AA464" s="18">
        <v>5.3999999999844697</v>
      </c>
      <c r="AB464" s="18">
        <v>4.1333333333022804</v>
      </c>
      <c r="AC464" s="18">
        <v>4.1333333333022804</v>
      </c>
      <c r="AD464" s="18">
        <v>4.1333333333022804</v>
      </c>
      <c r="AE464" s="18">
        <v>4.33333333310049</v>
      </c>
      <c r="AF464" s="18">
        <v>4.33333333310049</v>
      </c>
      <c r="AG464" s="18">
        <v>4.33333333310049</v>
      </c>
      <c r="AH464" s="18">
        <v>13.3333333333333</v>
      </c>
      <c r="AI464" s="18">
        <v>13.3333333333333</v>
      </c>
      <c r="AJ464" s="18">
        <v>13.3333333333333</v>
      </c>
      <c r="AK464" s="18">
        <v>10.9333333334264</v>
      </c>
      <c r="AL464" s="18">
        <v>10.9333333334264</v>
      </c>
      <c r="AN464" s="8">
        <f t="shared" si="130"/>
        <v>5.0666666667287599</v>
      </c>
      <c r="AO464" s="8">
        <f t="shared" si="131"/>
        <v>5.7837837837795778</v>
      </c>
      <c r="AP464" s="8">
        <f t="shared" si="132"/>
        <v>3.1333333331470601</v>
      </c>
      <c r="AQ464" s="8">
        <f t="shared" si="133"/>
        <v>13.3333333333333</v>
      </c>
      <c r="AR464" s="8">
        <f t="shared" si="134"/>
        <v>2.8350715977442258</v>
      </c>
    </row>
    <row r="465" spans="1:50" x14ac:dyDescent="0.2">
      <c r="A465" t="str">
        <v>{"InfraID":"Edge-Pi4","cpu":"3","instance":"129.127.231.53:9100","job":"node","mode":"idle","label":"CPU Usage Percentage"}</v>
      </c>
      <c r="B465">
        <v>-0.46666666671322299</v>
      </c>
      <c r="C465">
        <v>-0.46666666671322299</v>
      </c>
      <c r="D465">
        <v>-0.46666666671322299</v>
      </c>
      <c r="E465">
        <v>-4.3221174152258603</v>
      </c>
      <c r="F465">
        <v>-4.3221174152258603</v>
      </c>
      <c r="G465">
        <v>-4.3221174152258603</v>
      </c>
      <c r="H465">
        <v>5.5337469926320004</v>
      </c>
      <c r="I465">
        <v>5.5337469926320004</v>
      </c>
      <c r="J465">
        <v>5.5337469926320004</v>
      </c>
      <c r="K465">
        <v>0.26666666652697302</v>
      </c>
      <c r="L465">
        <v>0.26666666652697302</v>
      </c>
      <c r="M465">
        <v>0.26666666652697302</v>
      </c>
      <c r="N465">
        <v>-5.1184433162323</v>
      </c>
      <c r="O465">
        <v>-5.1184433162323</v>
      </c>
      <c r="P465">
        <v>-5.1184433162323</v>
      </c>
      <c r="Q465">
        <v>5.1593323216995497</v>
      </c>
      <c r="R465">
        <v>5.1593323216995497</v>
      </c>
      <c r="S465">
        <v>5.1593323216995497</v>
      </c>
      <c r="T465">
        <v>1.26666666668219</v>
      </c>
      <c r="U465">
        <v>1.26666666668219</v>
      </c>
      <c r="V465">
        <v>1.26666666668219</v>
      </c>
      <c r="W465">
        <v>0.133333333457514</v>
      </c>
      <c r="X465">
        <v>0.133333333457514</v>
      </c>
      <c r="Y465">
        <v>0.133333333457514</v>
      </c>
      <c r="Z465">
        <v>-6.2309922909585396</v>
      </c>
      <c r="AA465">
        <v>-6.2309922909585396</v>
      </c>
      <c r="AB465">
        <v>-6.2309922909585396</v>
      </c>
      <c r="AC465">
        <v>0.92796581864202199</v>
      </c>
      <c r="AD465">
        <v>0.92796581864202199</v>
      </c>
      <c r="AE465">
        <v>0.92796581864202199</v>
      </c>
      <c r="AF465">
        <v>5.9942072787242404</v>
      </c>
      <c r="AG465">
        <v>5.9942072787242404</v>
      </c>
      <c r="AH465">
        <v>5.9942072787242404</v>
      </c>
      <c r="AI465">
        <v>0</v>
      </c>
      <c r="AJ465">
        <v>0</v>
      </c>
      <c r="AK465">
        <v>0</v>
      </c>
      <c r="AL465">
        <v>0.46666666671323698</v>
      </c>
    </row>
    <row r="466" spans="1:50" x14ac:dyDescent="0.2">
      <c r="A466" t="str">
        <v>{"InfraID":"Edge-Pi4","cpu":"4","instance":"129.127.231.53:9100","job":"node","mode":"idle","label":"CPU Usage Percentage"}</v>
      </c>
      <c r="B466">
        <v>-0.86666666630965405</v>
      </c>
      <c r="C466">
        <v>-0.86666666630965405</v>
      </c>
      <c r="D466">
        <v>-0.86666666630965405</v>
      </c>
      <c r="E466">
        <v>-4.3221174152258603</v>
      </c>
      <c r="F466">
        <v>-4.3221174152258603</v>
      </c>
      <c r="G466">
        <v>-4.3221174152258603</v>
      </c>
      <c r="H466">
        <v>5.4704318095921503</v>
      </c>
      <c r="I466">
        <v>5.4704318095921503</v>
      </c>
      <c r="J466">
        <v>5.4704318095921503</v>
      </c>
      <c r="K466">
        <v>-0.200000000186278</v>
      </c>
      <c r="L466">
        <v>-0.200000000186278</v>
      </c>
      <c r="M466">
        <v>-0.200000000186278</v>
      </c>
      <c r="N466">
        <v>-5.1889452903532298</v>
      </c>
      <c r="O466">
        <v>-5.1889452903532298</v>
      </c>
      <c r="P466">
        <v>-5.1889452903532298</v>
      </c>
      <c r="Q466">
        <v>5.03287809801071</v>
      </c>
      <c r="R466">
        <v>5.03287809801071</v>
      </c>
      <c r="S466">
        <v>5.03287809801071</v>
      </c>
      <c r="T466">
        <v>1.3333333334109401</v>
      </c>
      <c r="U466">
        <v>1.3333333334109401</v>
      </c>
      <c r="V466">
        <v>1.3333333334109401</v>
      </c>
      <c r="W466">
        <v>0.26666666652697302</v>
      </c>
      <c r="X466">
        <v>0.26666666652697302</v>
      </c>
      <c r="Y466">
        <v>0.26666666652697302</v>
      </c>
      <c r="Z466">
        <v>-5.8773604920578704</v>
      </c>
      <c r="AA466">
        <v>-5.8773604920578704</v>
      </c>
      <c r="AB466">
        <v>-5.8773604920578704</v>
      </c>
      <c r="AC466">
        <v>0.72768542629452704</v>
      </c>
      <c r="AD466">
        <v>0.72768542629452704</v>
      </c>
      <c r="AE466">
        <v>0.72768542629452704</v>
      </c>
      <c r="AF466">
        <v>5.8682785542649301</v>
      </c>
      <c r="AG466">
        <v>5.8682785542649301</v>
      </c>
      <c r="AH466">
        <v>5.8682785542649301</v>
      </c>
      <c r="AI466">
        <v>-6.6666666728764298E-2</v>
      </c>
      <c r="AJ466">
        <v>-6.6666666728764298E-2</v>
      </c>
      <c r="AK466">
        <v>-6.6666666728764298E-2</v>
      </c>
      <c r="AL466">
        <v>0.53333333344198697</v>
      </c>
    </row>
    <row r="467" spans="1:50" x14ac:dyDescent="0.2">
      <c r="A467" t="str">
        <v>{"InfraID":"Edge-Pi4","cpu":"5","instance":"129.127.231.53:9100","job":"node","mode":"idle","label":"CPU Usage Percentage"}</v>
      </c>
      <c r="B467">
        <v>-0.93333333342645997</v>
      </c>
      <c r="C467">
        <v>-0.93333333342645997</v>
      </c>
      <c r="D467">
        <v>-0.93333333342645997</v>
      </c>
      <c r="E467">
        <v>-4.2517246233821702</v>
      </c>
      <c r="F467">
        <v>-4.2517246233821702</v>
      </c>
      <c r="G467">
        <v>-4.2517246233821702</v>
      </c>
      <c r="H467">
        <v>5.7870077244228497</v>
      </c>
      <c r="I467">
        <v>5.7870077244228497</v>
      </c>
      <c r="J467">
        <v>5.7870077244228497</v>
      </c>
      <c r="K467">
        <v>0.133333333457514</v>
      </c>
      <c r="L467">
        <v>0.133333333457514</v>
      </c>
      <c r="M467">
        <v>0.133333333457514</v>
      </c>
      <c r="N467">
        <v>-5.2594472644741597</v>
      </c>
      <c r="O467">
        <v>-5.2594472644741597</v>
      </c>
      <c r="P467">
        <v>-5.2594472644741597</v>
      </c>
      <c r="Q467">
        <v>5.03287809801071</v>
      </c>
      <c r="R467">
        <v>5.03287809801071</v>
      </c>
      <c r="S467">
        <v>5.03287809801071</v>
      </c>
      <c r="T467">
        <v>0.86666666669770998</v>
      </c>
      <c r="U467">
        <v>0.86666666669770998</v>
      </c>
      <c r="V467">
        <v>0.86666666669770998</v>
      </c>
      <c r="W467">
        <v>0.20000000018626399</v>
      </c>
      <c r="X467">
        <v>0.20000000018626399</v>
      </c>
      <c r="Y467">
        <v>0.20000000018626399</v>
      </c>
      <c r="Z467">
        <v>-6.3017186507386702</v>
      </c>
      <c r="AA467">
        <v>-6.3017186507386702</v>
      </c>
      <c r="AB467">
        <v>-6.3017186507386702</v>
      </c>
      <c r="AC467">
        <v>0.99472594955405202</v>
      </c>
      <c r="AD467">
        <v>0.99472594955405202</v>
      </c>
      <c r="AE467">
        <v>0.99472594955405202</v>
      </c>
      <c r="AF467">
        <v>5.7423498301721398</v>
      </c>
      <c r="AG467">
        <v>5.7423498301721398</v>
      </c>
      <c r="AH467">
        <v>5.7423498301721398</v>
      </c>
      <c r="AI467">
        <v>-0.133333333457514</v>
      </c>
      <c r="AJ467">
        <v>-0.133333333457514</v>
      </c>
      <c r="AK467">
        <v>-0.133333333457514</v>
      </c>
      <c r="AL467">
        <v>0.66666666689950205</v>
      </c>
    </row>
    <row r="468" spans="1:50" x14ac:dyDescent="0.2">
      <c r="A468" t="str">
        <v>{"InfraID":"Edge-Pi4","cpu":"6","instance":"129.127.231.53:9100","job":"node","mode":"idle","label":"CPU Usage Percentage"}</v>
      </c>
      <c r="B468">
        <v>-0.79999999996895998</v>
      </c>
      <c r="C468">
        <v>-0.79999999996895998</v>
      </c>
      <c r="D468">
        <v>-0.79999999996895998</v>
      </c>
      <c r="E468">
        <v>-4.2517246233821702</v>
      </c>
      <c r="F468">
        <v>-4.2517246233821702</v>
      </c>
      <c r="G468">
        <v>-4.2517246233821702</v>
      </c>
      <c r="H468">
        <v>5.4071166265523001</v>
      </c>
      <c r="I468">
        <v>5.4071166265523001</v>
      </c>
      <c r="J468">
        <v>5.4071166265523001</v>
      </c>
      <c r="K468">
        <v>-0.200000000186278</v>
      </c>
      <c r="L468">
        <v>-0.200000000186278</v>
      </c>
      <c r="M468">
        <v>-0.200000000186278</v>
      </c>
      <c r="N468">
        <v>-4.9069373942798702</v>
      </c>
      <c r="O468">
        <v>-4.9069373942798702</v>
      </c>
      <c r="P468">
        <v>-4.9069373942798702</v>
      </c>
      <c r="Q468">
        <v>4.9696509865343099</v>
      </c>
      <c r="R468">
        <v>4.9696509865343099</v>
      </c>
      <c r="S468">
        <v>4.9696509865343099</v>
      </c>
      <c r="T468">
        <v>0.86666666669770998</v>
      </c>
      <c r="U468">
        <v>0.86666666669770998</v>
      </c>
      <c r="V468">
        <v>0.86666666669770998</v>
      </c>
      <c r="W468">
        <v>0.133333333457514</v>
      </c>
      <c r="X468">
        <v>0.133333333457514</v>
      </c>
      <c r="Y468">
        <v>0.133333333457514</v>
      </c>
      <c r="Z468">
        <v>-6.3017186507386702</v>
      </c>
      <c r="AA468">
        <v>-6.3017186507386702</v>
      </c>
      <c r="AB468">
        <v>-6.3017186507386702</v>
      </c>
      <c r="AC468">
        <v>0.66092529538248301</v>
      </c>
      <c r="AD468">
        <v>0.66092529538248301</v>
      </c>
      <c r="AE468">
        <v>0.66092529538248301</v>
      </c>
      <c r="AF468">
        <v>6.1201360031835401</v>
      </c>
      <c r="AG468">
        <v>6.1201360031835401</v>
      </c>
      <c r="AH468">
        <v>6.1201360031835401</v>
      </c>
      <c r="AI468">
        <v>0</v>
      </c>
      <c r="AJ468">
        <v>0</v>
      </c>
      <c r="AK468">
        <v>0</v>
      </c>
      <c r="AL468">
        <v>0.46666666671323698</v>
      </c>
    </row>
    <row r="469" spans="1:50" x14ac:dyDescent="0.2">
      <c r="A469" t="str">
        <v>{"InfraID":"Edge-Pi4","cpu":"7","instance":"129.127.231.53:9100","job":"node","mode":"idle","label":"CPU Usage Percentage"}</v>
      </c>
      <c r="B469">
        <v>-0.73333333362826603</v>
      </c>
      <c r="C469">
        <v>-0.73333333362826603</v>
      </c>
      <c r="D469">
        <v>-0.73333333362826603</v>
      </c>
      <c r="E469">
        <v>-4.1813318315385004</v>
      </c>
      <c r="F469">
        <v>-4.1813318315385004</v>
      </c>
      <c r="G469">
        <v>-4.1813318315385004</v>
      </c>
      <c r="H469">
        <v>5.7236925413830004</v>
      </c>
      <c r="I469">
        <v>5.7236925413830004</v>
      </c>
      <c r="J469">
        <v>5.7236925413830004</v>
      </c>
      <c r="K469">
        <v>0</v>
      </c>
      <c r="L469">
        <v>0</v>
      </c>
      <c r="M469">
        <v>0</v>
      </c>
      <c r="N469">
        <v>-5.1184433162323</v>
      </c>
      <c r="O469">
        <v>-5.1184433162323</v>
      </c>
      <c r="P469">
        <v>-5.1184433162323</v>
      </c>
      <c r="Q469">
        <v>5.0961052098551196</v>
      </c>
      <c r="R469">
        <v>5.0961052098551196</v>
      </c>
      <c r="S469">
        <v>5.0961052098551196</v>
      </c>
      <c r="T469">
        <v>1.0000000001552201</v>
      </c>
      <c r="U469">
        <v>1.0000000001552201</v>
      </c>
      <c r="V469">
        <v>1.0000000001552201</v>
      </c>
      <c r="W469">
        <v>0</v>
      </c>
      <c r="X469">
        <v>0</v>
      </c>
      <c r="Y469">
        <v>0</v>
      </c>
      <c r="Z469">
        <v>-6.3017186507386702</v>
      </c>
      <c r="AA469">
        <v>-6.3017186507386702</v>
      </c>
      <c r="AB469">
        <v>-6.3017186507386702</v>
      </c>
      <c r="AC469">
        <v>0.861205688118587</v>
      </c>
      <c r="AD469">
        <v>0.861205688118587</v>
      </c>
      <c r="AE469">
        <v>0.861205688118587</v>
      </c>
      <c r="AF469">
        <v>5.80531419203529</v>
      </c>
      <c r="AG469">
        <v>5.80531419203529</v>
      </c>
      <c r="AH469">
        <v>5.80531419203529</v>
      </c>
      <c r="AI469">
        <v>0.133333333457514</v>
      </c>
      <c r="AJ469">
        <v>0.133333333457514</v>
      </c>
      <c r="AK469">
        <v>0.133333333457514</v>
      </c>
      <c r="AL469">
        <v>0.46666666671323698</v>
      </c>
    </row>
    <row r="472" spans="1:50" x14ac:dyDescent="0.2">
      <c r="A472" t="str" cm="1">
        <f t="array" ref="A472:AL572">TRANSPOSE(A121:CW158)</f>
        <v>timestamp</v>
      </c>
      <c r="B472">
        <v>1617062540.8989999</v>
      </c>
      <c r="C472">
        <v>1617062545.8989999</v>
      </c>
      <c r="D472">
        <v>1617062550.8989999</v>
      </c>
      <c r="E472">
        <v>1617062555.8989999</v>
      </c>
      <c r="F472">
        <v>1617062560.8989999</v>
      </c>
      <c r="G472">
        <v>1617062565.8989999</v>
      </c>
      <c r="H472">
        <v>1617062570.8989999</v>
      </c>
      <c r="I472">
        <v>1617062575.8989999</v>
      </c>
      <c r="J472">
        <v>1617062580.8989999</v>
      </c>
      <c r="K472">
        <v>1617062585.8989999</v>
      </c>
      <c r="L472">
        <v>1617062590.8989999</v>
      </c>
      <c r="M472">
        <v>1617062595.8989999</v>
      </c>
      <c r="N472">
        <v>1617062600.8989999</v>
      </c>
      <c r="O472">
        <v>1617062605.8989999</v>
      </c>
      <c r="P472">
        <v>1617062610.8989999</v>
      </c>
      <c r="Q472">
        <v>1617062615.8989999</v>
      </c>
      <c r="R472">
        <v>1617062620.8989999</v>
      </c>
      <c r="S472">
        <v>1617062625.8989999</v>
      </c>
      <c r="T472">
        <v>1617062630.8989999</v>
      </c>
      <c r="U472">
        <v>1617062635.8989999</v>
      </c>
      <c r="V472">
        <v>1617062640.8989999</v>
      </c>
      <c r="W472">
        <v>1617062645.8989999</v>
      </c>
      <c r="X472">
        <v>1617062650.8989999</v>
      </c>
      <c r="Y472">
        <v>1617062655.8989999</v>
      </c>
      <c r="Z472">
        <v>1617062660.8989999</v>
      </c>
      <c r="AA472">
        <v>1617062665.8989999</v>
      </c>
      <c r="AB472">
        <v>1617062670.8989999</v>
      </c>
      <c r="AC472">
        <v>1617062675.8989999</v>
      </c>
      <c r="AD472">
        <v>1617062680.8989999</v>
      </c>
      <c r="AE472">
        <v>1617062685.8989999</v>
      </c>
      <c r="AF472">
        <v>1617062690.8989999</v>
      </c>
      <c r="AG472">
        <v>1617062695.8989999</v>
      </c>
      <c r="AH472">
        <v>1617062700.8989999</v>
      </c>
      <c r="AI472">
        <v>1617062705.8989999</v>
      </c>
      <c r="AJ472">
        <v>1617062710.8989999</v>
      </c>
      <c r="AK472">
        <v>1617062715.8989999</v>
      </c>
      <c r="AL472">
        <v>1617062720.8989999</v>
      </c>
      <c r="AN472" s="8" t="s">
        <v>204</v>
      </c>
      <c r="AO472" s="8" t="s">
        <v>224</v>
      </c>
      <c r="AP472" s="8" t="s">
        <v>202</v>
      </c>
      <c r="AQ472" s="8" t="s">
        <v>203</v>
      </c>
      <c r="AR472" s="8" t="s">
        <v>225</v>
      </c>
      <c r="AT472" s="8" t="s">
        <v>205</v>
      </c>
      <c r="AU472" s="8" t="s">
        <v>206</v>
      </c>
      <c r="AV472" s="8" t="s">
        <v>207</v>
      </c>
      <c r="AW472" s="8" t="s">
        <v>208</v>
      </c>
      <c r="AX472" s="8" t="s">
        <v>210</v>
      </c>
    </row>
    <row r="473" spans="1:50" x14ac:dyDescent="0.2">
      <c r="A473" s="18" t="str">
        <v>{"InfraID":"Edge-Pi4","device":"mmcblk0","instance":"129.127.230.61:9100","job":"node","label":"Disk Write Rate (Bytes/Sec)"}</v>
      </c>
      <c r="B473" s="18">
        <v>11067.685225339401</v>
      </c>
      <c r="C473" s="18">
        <v>11067.685225339401</v>
      </c>
      <c r="D473" s="18">
        <v>11067.685225339401</v>
      </c>
      <c r="E473" s="18">
        <v>11067.685225339401</v>
      </c>
      <c r="F473" s="18">
        <v>11067.685225339401</v>
      </c>
      <c r="G473" s="18">
        <v>11067.685225339401</v>
      </c>
      <c r="H473" s="18">
        <v>11067.685225339401</v>
      </c>
      <c r="I473" s="18">
        <v>11067.685225339401</v>
      </c>
      <c r="J473" s="18">
        <v>11067.685225339401</v>
      </c>
      <c r="K473" s="18">
        <v>11067.685225339401</v>
      </c>
      <c r="L473" s="18">
        <v>11067.685225339401</v>
      </c>
      <c r="M473" s="18">
        <v>11067.685225339401</v>
      </c>
      <c r="N473" s="18">
        <v>11067.685225339401</v>
      </c>
      <c r="O473" s="18">
        <v>11067.685225339401</v>
      </c>
      <c r="P473" s="18">
        <v>7434.2528459515997</v>
      </c>
      <c r="Q473" s="18">
        <v>7434.2528459515997</v>
      </c>
      <c r="R473" s="18">
        <v>7434.2528459515997</v>
      </c>
      <c r="S473" s="18">
        <v>7434.2528459515997</v>
      </c>
      <c r="T473" s="18">
        <v>7434.2528459515997</v>
      </c>
      <c r="U473" s="18">
        <v>7434.2528459515997</v>
      </c>
      <c r="V473" s="18">
        <v>8881.4757981118801</v>
      </c>
      <c r="W473" s="18">
        <v>8881.4757981118801</v>
      </c>
      <c r="X473" s="18">
        <v>8881.4757981118801</v>
      </c>
      <c r="Y473" s="18">
        <v>6554.0369357957197</v>
      </c>
      <c r="Z473" s="18">
        <v>6554.0369357957197</v>
      </c>
      <c r="AA473" s="18">
        <v>6554.0369357957197</v>
      </c>
      <c r="AB473" s="18">
        <v>10664.5303424794</v>
      </c>
      <c r="AC473" s="18">
        <v>10664.5303424794</v>
      </c>
      <c r="AD473" s="18">
        <v>10664.5303424794</v>
      </c>
      <c r="AE473" s="18">
        <v>10664.5303424794</v>
      </c>
      <c r="AF473" s="18">
        <v>10664.5303424794</v>
      </c>
      <c r="AG473" s="18">
        <v>10664.5303424794</v>
      </c>
      <c r="AH473" s="18">
        <v>10664.5303424794</v>
      </c>
      <c r="AI473" s="18">
        <v>10664.5303424794</v>
      </c>
      <c r="AJ473" s="18">
        <v>10664.5303424794</v>
      </c>
      <c r="AK473" s="18">
        <v>10664.5303424794</v>
      </c>
      <c r="AL473" s="18">
        <v>10664.5303424794</v>
      </c>
      <c r="AN473" s="8">
        <f>MEDIAN(B473:AL473)</f>
        <v>10664.5303424794</v>
      </c>
      <c r="AO473" s="8">
        <f>AVERAGE(B473:AL473)</f>
        <v>9815.3914107961464</v>
      </c>
      <c r="AP473" s="8">
        <f>MIN(B473:AL473)</f>
        <v>6554.0369357957197</v>
      </c>
      <c r="AQ473" s="8">
        <f>MAX(B473:AL473)</f>
        <v>11067.685225339401</v>
      </c>
      <c r="AR473" s="8">
        <f>STDEV(B473:AL473)</f>
        <v>1653.5448679286199</v>
      </c>
      <c r="AT473" s="8">
        <f>MEDIAN(B473:AL476)</f>
        <v>7241.8187276912204</v>
      </c>
      <c r="AU473" s="8">
        <f>AVERAGE(B473:AL476)</f>
        <v>7196.6110331548025</v>
      </c>
      <c r="AV473" s="8">
        <f>MIN(B473:AL476)</f>
        <v>0</v>
      </c>
      <c r="AW473" s="8">
        <f>MAX(B473:AL476)</f>
        <v>24031.468764584301</v>
      </c>
      <c r="AX473">
        <f>STDEV(B473:AL476)</f>
        <v>3502.8733856949821</v>
      </c>
    </row>
    <row r="474" spans="1:50" x14ac:dyDescent="0.2">
      <c r="A474" s="18" t="str">
        <v>{"InfraID":"Edge-Pi4","device":"mmcblk0","instance":"129.127.231.125:9100","job":"node","label":"Disk Write Rate (Bytes/Sec)"}</v>
      </c>
      <c r="B474" s="18">
        <v>6011.9756484029604</v>
      </c>
      <c r="C474" s="18">
        <v>6011.9756484029604</v>
      </c>
      <c r="D474" s="18">
        <v>6011.9756484029604</v>
      </c>
      <c r="E474" s="18">
        <v>6011.9756484029604</v>
      </c>
      <c r="F474" s="18">
        <v>6011.9756484029604</v>
      </c>
      <c r="G474" s="18">
        <v>6011.9756484029604</v>
      </c>
      <c r="H474" s="18">
        <v>6011.9756484029604</v>
      </c>
      <c r="I474" s="18">
        <v>6011.9756484029604</v>
      </c>
      <c r="J474" s="18">
        <v>6011.9756484029604</v>
      </c>
      <c r="K474" s="18">
        <v>5739.6805060655797</v>
      </c>
      <c r="L474" s="18">
        <v>5739.6805060655797</v>
      </c>
      <c r="M474" s="18">
        <v>5739.6805060655797</v>
      </c>
      <c r="N474" s="18">
        <v>5739.6805060655797</v>
      </c>
      <c r="O474" s="18">
        <v>5739.6805060655797</v>
      </c>
      <c r="P474" s="18">
        <v>5739.6805060655797</v>
      </c>
      <c r="Q474" s="18">
        <v>8334.3673905066807</v>
      </c>
      <c r="R474" s="18">
        <v>8334.3673905066807</v>
      </c>
      <c r="S474" s="18">
        <v>8334.3673905066807</v>
      </c>
      <c r="T474" s="18">
        <v>8334.3673905066807</v>
      </c>
      <c r="U474" s="18">
        <v>8334.3673905066807</v>
      </c>
      <c r="V474" s="18">
        <v>8334.3673905066807</v>
      </c>
      <c r="W474" s="18">
        <v>8334.3673905066807</v>
      </c>
      <c r="X474" s="18">
        <v>8334.3673905066807</v>
      </c>
      <c r="Y474" s="18">
        <v>8334.3673905066807</v>
      </c>
      <c r="Z474" s="18">
        <v>7467.80505158306</v>
      </c>
      <c r="AA474" s="18">
        <v>7467.80505158306</v>
      </c>
      <c r="AB474" s="18">
        <v>7467.80505158306</v>
      </c>
      <c r="AC474" s="18">
        <v>7467.80505158306</v>
      </c>
      <c r="AD474" s="18">
        <v>7467.80505158306</v>
      </c>
      <c r="AE474" s="18">
        <v>7467.80505158306</v>
      </c>
      <c r="AF474" s="18">
        <v>7467.80505158306</v>
      </c>
      <c r="AG474" s="18">
        <v>7467.80505158306</v>
      </c>
      <c r="AH474" s="18">
        <v>7467.80505158306</v>
      </c>
      <c r="AI474" s="18">
        <v>7467.80505158306</v>
      </c>
      <c r="AJ474" s="18">
        <v>7467.80505158306</v>
      </c>
      <c r="AK474" s="18">
        <v>7467.80505158306</v>
      </c>
      <c r="AL474" s="18">
        <v>7467.80505158306</v>
      </c>
      <c r="AN474" s="8">
        <f t="shared" ref="AN474:AN476" si="135">MEDIAN(B474:AL474)</f>
        <v>7467.80505158306</v>
      </c>
      <c r="AO474" s="8">
        <f t="shared" ref="AO474:AO476" si="136">AVERAGE(B474:AL474)</f>
        <v>7044.2334069502731</v>
      </c>
      <c r="AP474" s="8">
        <f t="shared" ref="AP474:AP476" si="137">MIN(B474:AL474)</f>
        <v>5739.6805060655797</v>
      </c>
      <c r="AQ474" s="8">
        <f t="shared" ref="AQ474:AQ476" si="138">MAX(B474:AL474)</f>
        <v>8334.3673905066807</v>
      </c>
      <c r="AR474" s="8">
        <f t="shared" ref="AR474:AR476" si="139">STDEV(B474:AL474)</f>
        <v>1015.3479672218317</v>
      </c>
    </row>
    <row r="475" spans="1:50" x14ac:dyDescent="0.2">
      <c r="A475" s="18" t="str">
        <v>{"InfraID":"Edge-Pi4","device":"mmcblk0","instance":"129.127.231.162:9100","job":"node","label":"Disk Write Rate (Bytes/Sec)"}</v>
      </c>
      <c r="B475" s="18">
        <v>0</v>
      </c>
      <c r="C475" s="18">
        <v>0</v>
      </c>
      <c r="D475" s="18">
        <v>0</v>
      </c>
      <c r="E475" s="18">
        <v>0</v>
      </c>
      <c r="F475" s="18">
        <v>24031.468764584301</v>
      </c>
      <c r="G475" s="18">
        <v>24031.468764584301</v>
      </c>
      <c r="H475" s="18">
        <v>24031.468764584301</v>
      </c>
      <c r="I475" s="18">
        <v>3008.14527974362</v>
      </c>
      <c r="J475" s="18">
        <v>3008.14527974362</v>
      </c>
      <c r="K475" s="18">
        <v>3008.14527974362</v>
      </c>
      <c r="L475" s="18">
        <v>8192</v>
      </c>
      <c r="M475" s="18">
        <v>8192</v>
      </c>
      <c r="N475" s="18">
        <v>8192</v>
      </c>
      <c r="O475" s="18">
        <v>8192</v>
      </c>
      <c r="P475" s="18">
        <v>8192</v>
      </c>
      <c r="Q475" s="18">
        <v>8192</v>
      </c>
      <c r="R475" s="18">
        <v>4645.8500133440002</v>
      </c>
      <c r="S475" s="18">
        <v>4645.8500133440002</v>
      </c>
      <c r="T475" s="18">
        <v>4645.8500133440002</v>
      </c>
      <c r="U475" s="18">
        <v>4645.8500133440002</v>
      </c>
      <c r="V475" s="18">
        <v>4645.8500133440002</v>
      </c>
      <c r="W475" s="18">
        <v>4645.8500133440002</v>
      </c>
      <c r="X475" s="18">
        <v>3962.10807204803</v>
      </c>
      <c r="Y475" s="18">
        <v>3962.10807204803</v>
      </c>
      <c r="Z475" s="18">
        <v>3962.10807204803</v>
      </c>
      <c r="AA475" s="18">
        <v>3829.05982905982</v>
      </c>
      <c r="AB475" s="18">
        <v>3829.05982905982</v>
      </c>
      <c r="AC475" s="18">
        <v>3829.05982905982</v>
      </c>
      <c r="AD475" s="18">
        <v>3829.05982905982</v>
      </c>
      <c r="AE475" s="18">
        <v>3829.05982905982</v>
      </c>
      <c r="AF475" s="18">
        <v>3829.05982905982</v>
      </c>
      <c r="AG475" s="18">
        <v>3829.05982905982</v>
      </c>
      <c r="AH475" s="18">
        <v>3829.05982905982</v>
      </c>
      <c r="AI475" s="18">
        <v>3829.05982905982</v>
      </c>
      <c r="AJ475" s="18">
        <v>3829.05982905982</v>
      </c>
      <c r="AK475" s="18">
        <v>3829.05982905982</v>
      </c>
      <c r="AL475" s="18">
        <v>3829.05982905982</v>
      </c>
      <c r="AN475" s="8">
        <f t="shared" si="135"/>
        <v>3829.05982905982</v>
      </c>
      <c r="AO475" s="8">
        <f t="shared" si="136"/>
        <v>5837.3239021056643</v>
      </c>
      <c r="AP475" s="8">
        <f t="shared" si="137"/>
        <v>0</v>
      </c>
      <c r="AQ475" s="8">
        <f t="shared" si="138"/>
        <v>24031.468764584301</v>
      </c>
      <c r="AR475" s="8">
        <f t="shared" si="139"/>
        <v>5902.2649461625033</v>
      </c>
    </row>
    <row r="476" spans="1:50" x14ac:dyDescent="0.2">
      <c r="A476" s="18" t="str">
        <v>{"InfraID":"Edge-Pi4","device":"mmcblk0","instance":"129.127.231.168:9100","job":"node","label":"Disk Write Rate (Bytes/Sec)"}</v>
      </c>
      <c r="B476" s="18">
        <v>7036.6268596971104</v>
      </c>
      <c r="C476" s="18">
        <v>7036.6268596971104</v>
      </c>
      <c r="D476" s="18">
        <v>4920.4484783769303</v>
      </c>
      <c r="E476" s="18">
        <v>4920.4484783769303</v>
      </c>
      <c r="F476" s="18">
        <v>4920.4484783769303</v>
      </c>
      <c r="G476" s="18">
        <v>4920.4484783769303</v>
      </c>
      <c r="H476" s="18">
        <v>4920.4484783769303</v>
      </c>
      <c r="I476" s="18">
        <v>4920.4484783769303</v>
      </c>
      <c r="J476" s="18">
        <v>4920.4484783769303</v>
      </c>
      <c r="K476" s="18">
        <v>4920.4484783769303</v>
      </c>
      <c r="L476" s="18">
        <v>4920.4484783769303</v>
      </c>
      <c r="M476" s="18">
        <v>7831.3917296576201</v>
      </c>
      <c r="N476" s="18">
        <v>7831.3917296576201</v>
      </c>
      <c r="O476" s="18">
        <v>7831.3917296576201</v>
      </c>
      <c r="P476" s="18">
        <v>7831.3917296576201</v>
      </c>
      <c r="Q476" s="18">
        <v>7831.3917296576201</v>
      </c>
      <c r="R476" s="18">
        <v>7831.3917296576201</v>
      </c>
      <c r="S476" s="18">
        <v>7241.8187276912204</v>
      </c>
      <c r="T476" s="18">
        <v>7241.8187276912204</v>
      </c>
      <c r="U476" s="18">
        <v>7241.8187276912204</v>
      </c>
      <c r="V476" s="18">
        <v>7241.8187276912204</v>
      </c>
      <c r="W476" s="18">
        <v>7241.8187276912204</v>
      </c>
      <c r="X476" s="18">
        <v>7241.8187276912204</v>
      </c>
      <c r="Y476" s="18">
        <v>5465.3412502501797</v>
      </c>
      <c r="Z476" s="18">
        <v>5465.3412502501797</v>
      </c>
      <c r="AA476" s="18">
        <v>5465.3412502501797</v>
      </c>
      <c r="AB476" s="18">
        <v>5465.3412502501797</v>
      </c>
      <c r="AC476" s="18">
        <v>5465.3412502501797</v>
      </c>
      <c r="AD476" s="18">
        <v>5465.3412502501797</v>
      </c>
      <c r="AE476" s="18">
        <v>5465.3412502501797</v>
      </c>
      <c r="AF476" s="18">
        <v>5465.3412502501797</v>
      </c>
      <c r="AG476" s="18">
        <v>5465.3412502501797</v>
      </c>
      <c r="AH476" s="18">
        <v>5465.3412502501797</v>
      </c>
      <c r="AI476" s="18">
        <v>5465.3412502501797</v>
      </c>
      <c r="AJ476" s="18">
        <v>5465.3412502501797</v>
      </c>
      <c r="AK476" s="18">
        <v>5465.3412502501797</v>
      </c>
      <c r="AL476" s="18">
        <v>5465.3412502501797</v>
      </c>
      <c r="AN476" s="8">
        <f t="shared" si="135"/>
        <v>5465.3412502501797</v>
      </c>
      <c r="AO476" s="8">
        <f t="shared" si="136"/>
        <v>6089.4954127670835</v>
      </c>
      <c r="AP476" s="8">
        <f t="shared" si="137"/>
        <v>4920.4484783769303</v>
      </c>
      <c r="AQ476" s="8">
        <f t="shared" si="138"/>
        <v>7831.3917296576201</v>
      </c>
      <c r="AR476" s="8">
        <f t="shared" si="139"/>
        <v>1126.9479584072571</v>
      </c>
    </row>
    <row r="477" spans="1:50" x14ac:dyDescent="0.2">
      <c r="A477" t="str">
        <v>{"InfraID":"Edge-Pi4","device":"mmcblk0p1","instance":"129.127.230.61:9100","job":"node","label":"Disk Write Rate (Bytes/Sec)"}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50" x14ac:dyDescent="0.2">
      <c r="A478" t="str">
        <v>{"InfraID":"Edge-Pi4","device":"mmcblk0p1","instance":"129.127.231.125:9100","job":"node","label":"Disk Write Rate (Bytes/Sec)"}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50" x14ac:dyDescent="0.2">
      <c r="A479" t="str">
        <v>{"InfraID":"Edge-Pi4","device":"mmcblk0p1","instance":"129.127.231.162:9100","job":"node","label":"Disk Write Rate (Bytes/Sec)"}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50" x14ac:dyDescent="0.2">
      <c r="A480" t="str">
        <v>{"InfraID":"Edge-Pi4","device":"mmcblk0p1","instance":"129.127.231.168:9100","job":"node","label":"Disk Write Rate (Bytes/Sec)"}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50" x14ac:dyDescent="0.2">
      <c r="A481" t="str">
        <v>{"InfraID":"Edge-Pi4","device":"mmcblk0p2","instance":"129.127.230.61:9100","job":"node","label":"Disk Write Rate (Bytes/Sec)"}</v>
      </c>
      <c r="B481">
        <v>11067.685225339401</v>
      </c>
      <c r="C481">
        <v>11067.685225339401</v>
      </c>
      <c r="D481">
        <v>11067.685225339401</v>
      </c>
      <c r="E481">
        <v>11067.685225339401</v>
      </c>
      <c r="F481">
        <v>11067.685225339401</v>
      </c>
      <c r="G481">
        <v>11067.685225339401</v>
      </c>
      <c r="H481">
        <v>11067.685225339401</v>
      </c>
      <c r="I481">
        <v>11067.685225339401</v>
      </c>
      <c r="J481">
        <v>11067.685225339401</v>
      </c>
      <c r="K481">
        <v>11067.685225339401</v>
      </c>
      <c r="L481">
        <v>11067.685225339401</v>
      </c>
      <c r="M481">
        <v>11067.685225339401</v>
      </c>
      <c r="N481">
        <v>11067.685225339401</v>
      </c>
      <c r="O481">
        <v>11067.685225339401</v>
      </c>
      <c r="P481">
        <v>7434.2528459515997</v>
      </c>
      <c r="Q481">
        <v>7434.2528459515997</v>
      </c>
      <c r="R481">
        <v>7434.2528459515997</v>
      </c>
      <c r="S481">
        <v>7434.2528459515997</v>
      </c>
      <c r="T481">
        <v>7434.2528459515997</v>
      </c>
      <c r="U481">
        <v>7434.2528459515997</v>
      </c>
      <c r="V481">
        <v>8881.4757981118801</v>
      </c>
      <c r="W481">
        <v>8881.4757981118801</v>
      </c>
      <c r="X481">
        <v>8881.4757981118801</v>
      </c>
      <c r="Y481">
        <v>6554.0369357957197</v>
      </c>
      <c r="Z481">
        <v>6554.0369357957197</v>
      </c>
      <c r="AA481">
        <v>6554.0369357957197</v>
      </c>
      <c r="AB481">
        <v>10664.5303424794</v>
      </c>
      <c r="AC481">
        <v>10664.5303424794</v>
      </c>
      <c r="AD481">
        <v>10664.5303424794</v>
      </c>
      <c r="AE481">
        <v>10664.5303424794</v>
      </c>
      <c r="AF481">
        <v>10664.5303424794</v>
      </c>
      <c r="AG481">
        <v>10664.5303424794</v>
      </c>
      <c r="AH481">
        <v>10664.5303424794</v>
      </c>
      <c r="AI481">
        <v>10664.5303424794</v>
      </c>
      <c r="AJ481">
        <v>10664.5303424794</v>
      </c>
      <c r="AK481">
        <v>10664.5303424794</v>
      </c>
      <c r="AL481">
        <v>10664.5303424794</v>
      </c>
    </row>
    <row r="482" spans="1:50" x14ac:dyDescent="0.2">
      <c r="A482" t="str">
        <v>{"InfraID":"Edge-Pi4","device":"mmcblk0p2","instance":"129.127.231.125:9100","job":"node","label":"Disk Write Rate (Bytes/Sec)"}</v>
      </c>
      <c r="B482">
        <v>6011.9756484029604</v>
      </c>
      <c r="C482">
        <v>6011.9756484029604</v>
      </c>
      <c r="D482">
        <v>6011.9756484029604</v>
      </c>
      <c r="E482">
        <v>6011.9756484029604</v>
      </c>
      <c r="F482">
        <v>6011.9756484029604</v>
      </c>
      <c r="G482">
        <v>6011.9756484029604</v>
      </c>
      <c r="H482">
        <v>6011.9756484029604</v>
      </c>
      <c r="I482">
        <v>6011.9756484029604</v>
      </c>
      <c r="J482">
        <v>6011.9756484029604</v>
      </c>
      <c r="K482">
        <v>5739.6805060655797</v>
      </c>
      <c r="L482">
        <v>5739.6805060655797</v>
      </c>
      <c r="M482">
        <v>5739.6805060655797</v>
      </c>
      <c r="N482">
        <v>5739.6805060655797</v>
      </c>
      <c r="O482">
        <v>5739.6805060655797</v>
      </c>
      <c r="P482">
        <v>5739.6805060655797</v>
      </c>
      <c r="Q482">
        <v>8334.3673905066807</v>
      </c>
      <c r="R482">
        <v>8334.3673905066807</v>
      </c>
      <c r="S482">
        <v>8334.3673905066807</v>
      </c>
      <c r="T482">
        <v>8334.3673905066807</v>
      </c>
      <c r="U482">
        <v>8334.3673905066807</v>
      </c>
      <c r="V482">
        <v>8334.3673905066807</v>
      </c>
      <c r="W482">
        <v>8334.3673905066807</v>
      </c>
      <c r="X482">
        <v>8334.3673905066807</v>
      </c>
      <c r="Y482">
        <v>8334.3673905066807</v>
      </c>
      <c r="Z482">
        <v>7467.80505158306</v>
      </c>
      <c r="AA482">
        <v>7467.80505158306</v>
      </c>
      <c r="AB482">
        <v>7467.80505158306</v>
      </c>
      <c r="AC482">
        <v>7467.80505158306</v>
      </c>
      <c r="AD482">
        <v>7467.80505158306</v>
      </c>
      <c r="AE482">
        <v>7467.80505158306</v>
      </c>
      <c r="AF482">
        <v>7467.80505158306</v>
      </c>
      <c r="AG482">
        <v>7467.80505158306</v>
      </c>
      <c r="AH482">
        <v>7467.80505158306</v>
      </c>
      <c r="AI482">
        <v>7467.80505158306</v>
      </c>
      <c r="AJ482">
        <v>7467.80505158306</v>
      </c>
      <c r="AK482">
        <v>7467.80505158306</v>
      </c>
      <c r="AL482">
        <v>7467.80505158306</v>
      </c>
    </row>
    <row r="483" spans="1:50" x14ac:dyDescent="0.2">
      <c r="A483" t="str">
        <v>{"InfraID":"Edge-Pi4","device":"mmcblk0p2","instance":"129.127.231.162:9100","job":"node","label":"Disk Write Rate (Bytes/Sec)"}</v>
      </c>
      <c r="B483">
        <v>0</v>
      </c>
      <c r="C483">
        <v>0</v>
      </c>
      <c r="D483">
        <v>0</v>
      </c>
      <c r="E483">
        <v>0</v>
      </c>
      <c r="F483">
        <v>24031.468764584301</v>
      </c>
      <c r="G483">
        <v>24031.468764584301</v>
      </c>
      <c r="H483">
        <v>24031.468764584301</v>
      </c>
      <c r="I483">
        <v>3008.14527974362</v>
      </c>
      <c r="J483">
        <v>3008.14527974362</v>
      </c>
      <c r="K483">
        <v>3008.14527974362</v>
      </c>
      <c r="L483">
        <v>8192</v>
      </c>
      <c r="M483">
        <v>8192</v>
      </c>
      <c r="N483">
        <v>8192</v>
      </c>
      <c r="O483">
        <v>8192</v>
      </c>
      <c r="P483">
        <v>8192</v>
      </c>
      <c r="Q483">
        <v>8192</v>
      </c>
      <c r="R483">
        <v>4645.8500133440002</v>
      </c>
      <c r="S483">
        <v>4645.8500133440002</v>
      </c>
      <c r="T483">
        <v>4645.8500133440002</v>
      </c>
      <c r="U483">
        <v>4645.8500133440002</v>
      </c>
      <c r="V483">
        <v>4645.8500133440002</v>
      </c>
      <c r="W483">
        <v>4645.8500133440002</v>
      </c>
      <c r="X483">
        <v>3962.10807204803</v>
      </c>
      <c r="Y483">
        <v>3962.10807204803</v>
      </c>
      <c r="Z483">
        <v>3962.10807204803</v>
      </c>
      <c r="AA483">
        <v>3829.05982905982</v>
      </c>
      <c r="AB483">
        <v>3829.05982905982</v>
      </c>
      <c r="AC483">
        <v>3829.05982905982</v>
      </c>
      <c r="AD483">
        <v>3829.05982905982</v>
      </c>
      <c r="AE483">
        <v>3829.05982905982</v>
      </c>
      <c r="AF483">
        <v>3829.05982905982</v>
      </c>
      <c r="AG483">
        <v>3829.05982905982</v>
      </c>
      <c r="AH483">
        <v>3829.05982905982</v>
      </c>
      <c r="AI483">
        <v>3829.05982905982</v>
      </c>
      <c r="AJ483">
        <v>3829.05982905982</v>
      </c>
      <c r="AK483">
        <v>3829.05982905982</v>
      </c>
      <c r="AL483">
        <v>3829.05982905982</v>
      </c>
    </row>
    <row r="484" spans="1:50" x14ac:dyDescent="0.2">
      <c r="A484" t="str">
        <v>{"InfraID":"Edge-Pi4","device":"mmcblk0p2","instance":"129.127.231.168:9100","job":"node","label":"Disk Write Rate (Bytes/Sec)"}</v>
      </c>
      <c r="B484">
        <v>7036.6268596971104</v>
      </c>
      <c r="C484">
        <v>7036.6268596971104</v>
      </c>
      <c r="D484">
        <v>4920.4484783769303</v>
      </c>
      <c r="E484">
        <v>4920.4484783769303</v>
      </c>
      <c r="F484">
        <v>4920.4484783769303</v>
      </c>
      <c r="G484">
        <v>4920.4484783769303</v>
      </c>
      <c r="H484">
        <v>4920.4484783769303</v>
      </c>
      <c r="I484">
        <v>4920.4484783769303</v>
      </c>
      <c r="J484">
        <v>4920.4484783769303</v>
      </c>
      <c r="K484">
        <v>4920.4484783769303</v>
      </c>
      <c r="L484">
        <v>4920.4484783769303</v>
      </c>
      <c r="M484">
        <v>7831.3917296576201</v>
      </c>
      <c r="N484">
        <v>7831.3917296576201</v>
      </c>
      <c r="O484">
        <v>7831.3917296576201</v>
      </c>
      <c r="P484">
        <v>7831.3917296576201</v>
      </c>
      <c r="Q484">
        <v>7831.3917296576201</v>
      </c>
      <c r="R484">
        <v>7831.3917296576201</v>
      </c>
      <c r="S484">
        <v>7241.8187276912204</v>
      </c>
      <c r="T484">
        <v>7241.8187276912204</v>
      </c>
      <c r="U484">
        <v>7241.8187276912204</v>
      </c>
      <c r="V484">
        <v>7241.8187276912204</v>
      </c>
      <c r="W484">
        <v>7241.8187276912204</v>
      </c>
      <c r="X484">
        <v>7241.8187276912204</v>
      </c>
      <c r="Y484">
        <v>5465.3412502501797</v>
      </c>
      <c r="Z484">
        <v>5465.3412502501797</v>
      </c>
      <c r="AA484">
        <v>5465.3412502501797</v>
      </c>
      <c r="AB484">
        <v>5465.3412502501797</v>
      </c>
      <c r="AC484">
        <v>5465.3412502501797</v>
      </c>
      <c r="AD484">
        <v>5465.3412502501797</v>
      </c>
      <c r="AE484">
        <v>5465.3412502501797</v>
      </c>
      <c r="AF484">
        <v>5465.3412502501797</v>
      </c>
      <c r="AG484">
        <v>5465.3412502501797</v>
      </c>
      <c r="AH484">
        <v>5465.3412502501797</v>
      </c>
      <c r="AI484">
        <v>5465.3412502501797</v>
      </c>
      <c r="AJ484">
        <v>5465.3412502501797</v>
      </c>
      <c r="AK484">
        <v>5465.3412502501797</v>
      </c>
      <c r="AL484">
        <v>5465.3412502501797</v>
      </c>
    </row>
    <row r="485" spans="1:50" x14ac:dyDescent="0.2">
      <c r="A485" t="str">
        <v>{"InfraID":"Edge-Pi4","device":"nvme0n1","instance":"129.127.231.53:9100","job":"node","label":"Disk Write Rate (Bytes/Sec)"}</v>
      </c>
      <c r="B485">
        <v>0</v>
      </c>
      <c r="C485">
        <v>0</v>
      </c>
      <c r="D485">
        <v>0</v>
      </c>
      <c r="E485">
        <v>1094.09015025041</v>
      </c>
      <c r="F485">
        <v>1094.09015025041</v>
      </c>
      <c r="G485">
        <v>1094.09015025041</v>
      </c>
      <c r="H485">
        <v>1094.09015025041</v>
      </c>
      <c r="I485">
        <v>1094.09015025041</v>
      </c>
      <c r="J485">
        <v>1094.09015025041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3096.06278206353</v>
      </c>
      <c r="U485">
        <v>3096.06278206353</v>
      </c>
      <c r="V485">
        <v>3096.06278206353</v>
      </c>
      <c r="W485">
        <v>4375.7761901582398</v>
      </c>
      <c r="X485">
        <v>4375.7761901582398</v>
      </c>
      <c r="Y485">
        <v>4375.7761901582398</v>
      </c>
      <c r="Z485">
        <v>17206.641328265599</v>
      </c>
      <c r="AA485">
        <v>17206.641328265599</v>
      </c>
      <c r="AB485">
        <v>17206.641328265599</v>
      </c>
      <c r="AC485">
        <v>17206.641328265599</v>
      </c>
      <c r="AD485">
        <v>17206.641328265599</v>
      </c>
      <c r="AE485">
        <v>17206.641328265599</v>
      </c>
      <c r="AF485">
        <v>17206.641328265599</v>
      </c>
      <c r="AG485">
        <v>17206.641328265599</v>
      </c>
      <c r="AH485">
        <v>17206.641328265599</v>
      </c>
      <c r="AI485">
        <v>17206.641328265599</v>
      </c>
      <c r="AJ485">
        <v>17206.641328265599</v>
      </c>
      <c r="AK485">
        <v>17206.641328265599</v>
      </c>
      <c r="AL485">
        <v>17206.641328265599</v>
      </c>
    </row>
    <row r="486" spans="1:50" x14ac:dyDescent="0.2">
      <c r="A486" s="18" t="str">
        <v>{"InfraID":"Edge-Pi4","device":"mmcblk0","instance":"129.127.230.61:9100","job":"node","label":"Disk Read Rate (Bytes/Sec)"}</v>
      </c>
      <c r="B486" s="18">
        <v>0</v>
      </c>
      <c r="C486" s="18">
        <v>0</v>
      </c>
      <c r="D486" s="18">
        <v>0</v>
      </c>
      <c r="E486" s="18">
        <v>0</v>
      </c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0</v>
      </c>
      <c r="AD486" s="18">
        <v>0</v>
      </c>
      <c r="AE486" s="18">
        <v>0</v>
      </c>
      <c r="AF486" s="18">
        <v>0</v>
      </c>
      <c r="AG486" s="18">
        <v>0</v>
      </c>
      <c r="AH486" s="18">
        <v>0</v>
      </c>
      <c r="AI486" s="18">
        <v>0</v>
      </c>
      <c r="AJ486" s="18">
        <v>0</v>
      </c>
      <c r="AK486" s="18">
        <v>0</v>
      </c>
      <c r="AL486" s="18">
        <v>0</v>
      </c>
      <c r="AN486" s="8">
        <f>MEDIAN(B486:AL486)</f>
        <v>0</v>
      </c>
      <c r="AO486" s="8">
        <f>AVERAGE(B486:AL486)</f>
        <v>0</v>
      </c>
      <c r="AP486" s="8">
        <f>MIN(B486:AL486)</f>
        <v>0</v>
      </c>
      <c r="AQ486" s="8">
        <f>MAX(B486:AL486)</f>
        <v>0</v>
      </c>
      <c r="AR486" s="8">
        <f>STDEV(B486:AL486)</f>
        <v>0</v>
      </c>
      <c r="AT486" s="8">
        <f>MEDIAN(B486:AL489)</f>
        <v>0</v>
      </c>
      <c r="AU486" s="8">
        <f>AVERAGE(B486:AL489)</f>
        <v>0</v>
      </c>
      <c r="AV486" s="8">
        <f>MIN(B486:AL489)</f>
        <v>0</v>
      </c>
      <c r="AW486" s="8">
        <f>MAX(B486:AL489)</f>
        <v>0</v>
      </c>
      <c r="AX486">
        <f>STDEV(B486:AL489)</f>
        <v>0</v>
      </c>
    </row>
    <row r="487" spans="1:50" x14ac:dyDescent="0.2">
      <c r="A487" s="18" t="str">
        <v>{"InfraID":"Edge-Pi4","device":"mmcblk0","instance":"129.127.231.125:9100","job":"node","label":"Disk Read Rate (Bytes/Sec)"}</v>
      </c>
      <c r="B487" s="18">
        <v>0</v>
      </c>
      <c r="C487" s="18">
        <v>0</v>
      </c>
      <c r="D487" s="18">
        <v>0</v>
      </c>
      <c r="E487" s="18">
        <v>0</v>
      </c>
      <c r="F487" s="18">
        <v>0</v>
      </c>
      <c r="G487" s="18">
        <v>0</v>
      </c>
      <c r="H487" s="18">
        <v>0</v>
      </c>
      <c r="I487" s="18">
        <v>0</v>
      </c>
      <c r="J487" s="18">
        <v>0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0</v>
      </c>
      <c r="Q487" s="18">
        <v>0</v>
      </c>
      <c r="R487" s="18">
        <v>0</v>
      </c>
      <c r="S487" s="18">
        <v>0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0</v>
      </c>
      <c r="AA487" s="18">
        <v>0</v>
      </c>
      <c r="AB487" s="18">
        <v>0</v>
      </c>
      <c r="AC487" s="18">
        <v>0</v>
      </c>
      <c r="AD487" s="18">
        <v>0</v>
      </c>
      <c r="AE487" s="18">
        <v>0</v>
      </c>
      <c r="AF487" s="18">
        <v>0</v>
      </c>
      <c r="AG487" s="18">
        <v>0</v>
      </c>
      <c r="AH487" s="18">
        <v>0</v>
      </c>
      <c r="AI487" s="18">
        <v>0</v>
      </c>
      <c r="AJ487" s="18">
        <v>0</v>
      </c>
      <c r="AK487" s="18">
        <v>0</v>
      </c>
      <c r="AL487" s="18">
        <v>0</v>
      </c>
      <c r="AN487" s="8">
        <f t="shared" ref="AN487:AN489" si="140">MEDIAN(B487:AL487)</f>
        <v>0</v>
      </c>
      <c r="AO487" s="8">
        <f t="shared" ref="AO487:AO489" si="141">AVERAGE(B487:AL487)</f>
        <v>0</v>
      </c>
      <c r="AP487" s="8">
        <f t="shared" ref="AP487:AP489" si="142">MIN(B487:AL487)</f>
        <v>0</v>
      </c>
      <c r="AQ487" s="8">
        <f t="shared" ref="AQ487:AQ489" si="143">MAX(B487:AL487)</f>
        <v>0</v>
      </c>
      <c r="AR487" s="8">
        <f t="shared" ref="AR487:AR489" si="144">STDEV(B487:AL487)</f>
        <v>0</v>
      </c>
    </row>
    <row r="488" spans="1:50" x14ac:dyDescent="0.2">
      <c r="A488" s="18" t="str">
        <v>{"InfraID":"Edge-Pi4","device":"mmcblk0","instance":"129.127.231.162:9100","job":"node","label":"Disk Read Rate (Bytes/Sec)"}</v>
      </c>
      <c r="B488" s="18">
        <v>0</v>
      </c>
      <c r="C488" s="18">
        <v>0</v>
      </c>
      <c r="D488" s="18">
        <v>0</v>
      </c>
      <c r="E488" s="18">
        <v>0</v>
      </c>
      <c r="F488" s="18">
        <v>0</v>
      </c>
      <c r="G488" s="18">
        <v>0</v>
      </c>
      <c r="H488" s="18">
        <v>0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>
        <v>0</v>
      </c>
      <c r="Q488" s="18">
        <v>0</v>
      </c>
      <c r="R488" s="18">
        <v>0</v>
      </c>
      <c r="S488" s="18">
        <v>0</v>
      </c>
      <c r="T488" s="18">
        <v>0</v>
      </c>
      <c r="U488" s="18">
        <v>0</v>
      </c>
      <c r="V488" s="18">
        <v>0</v>
      </c>
      <c r="W488" s="18">
        <v>0</v>
      </c>
      <c r="X488" s="18">
        <v>0</v>
      </c>
      <c r="Y488" s="18">
        <v>0</v>
      </c>
      <c r="Z488" s="18">
        <v>0</v>
      </c>
      <c r="AA488" s="18">
        <v>0</v>
      </c>
      <c r="AB488" s="18">
        <v>0</v>
      </c>
      <c r="AC488" s="18">
        <v>0</v>
      </c>
      <c r="AD488" s="18">
        <v>0</v>
      </c>
      <c r="AE488" s="18">
        <v>0</v>
      </c>
      <c r="AF488" s="18">
        <v>0</v>
      </c>
      <c r="AG488" s="18">
        <v>0</v>
      </c>
      <c r="AH488" s="18">
        <v>0</v>
      </c>
      <c r="AI488" s="18">
        <v>0</v>
      </c>
      <c r="AJ488" s="18">
        <v>0</v>
      </c>
      <c r="AK488" s="18">
        <v>0</v>
      </c>
      <c r="AL488" s="18">
        <v>0</v>
      </c>
      <c r="AN488" s="8">
        <f t="shared" si="140"/>
        <v>0</v>
      </c>
      <c r="AO488" s="8">
        <f t="shared" si="141"/>
        <v>0</v>
      </c>
      <c r="AP488" s="8">
        <f t="shared" si="142"/>
        <v>0</v>
      </c>
      <c r="AQ488" s="8">
        <f t="shared" si="143"/>
        <v>0</v>
      </c>
      <c r="AR488" s="8">
        <f t="shared" si="144"/>
        <v>0</v>
      </c>
    </row>
    <row r="489" spans="1:50" x14ac:dyDescent="0.2">
      <c r="A489" s="18" t="str">
        <v>{"InfraID":"Edge-Pi4","device":"mmcblk0","instance":"129.127.231.168:9100","job":"node","label":"Disk Read Rate (Bytes/Sec)"}</v>
      </c>
      <c r="B489" s="18">
        <v>0</v>
      </c>
      <c r="C489" s="18">
        <v>0</v>
      </c>
      <c r="D489" s="18">
        <v>0</v>
      </c>
      <c r="E489" s="18">
        <v>0</v>
      </c>
      <c r="F489" s="18">
        <v>0</v>
      </c>
      <c r="G489" s="18">
        <v>0</v>
      </c>
      <c r="H489" s="18">
        <v>0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8">
        <v>0</v>
      </c>
      <c r="O489" s="18">
        <v>0</v>
      </c>
      <c r="P489" s="18">
        <v>0</v>
      </c>
      <c r="Q489" s="18">
        <v>0</v>
      </c>
      <c r="R489" s="18">
        <v>0</v>
      </c>
      <c r="S489" s="18">
        <v>0</v>
      </c>
      <c r="T489" s="18">
        <v>0</v>
      </c>
      <c r="U489" s="18">
        <v>0</v>
      </c>
      <c r="V489" s="18">
        <v>0</v>
      </c>
      <c r="W489" s="18">
        <v>0</v>
      </c>
      <c r="X489" s="18">
        <v>0</v>
      </c>
      <c r="Y489" s="18">
        <v>0</v>
      </c>
      <c r="Z489" s="18">
        <v>0</v>
      </c>
      <c r="AA489" s="18">
        <v>0</v>
      </c>
      <c r="AB489" s="18">
        <v>0</v>
      </c>
      <c r="AC489" s="18">
        <v>0</v>
      </c>
      <c r="AD489" s="18">
        <v>0</v>
      </c>
      <c r="AE489" s="18">
        <v>0</v>
      </c>
      <c r="AF489" s="18">
        <v>0</v>
      </c>
      <c r="AG489" s="18">
        <v>0</v>
      </c>
      <c r="AH489" s="18">
        <v>0</v>
      </c>
      <c r="AI489" s="18">
        <v>0</v>
      </c>
      <c r="AJ489" s="18">
        <v>0</v>
      </c>
      <c r="AK489" s="18">
        <v>0</v>
      </c>
      <c r="AL489" s="18">
        <v>0</v>
      </c>
      <c r="AN489" s="8">
        <f t="shared" si="140"/>
        <v>0</v>
      </c>
      <c r="AO489" s="8">
        <f t="shared" si="141"/>
        <v>0</v>
      </c>
      <c r="AP489" s="8">
        <f t="shared" si="142"/>
        <v>0</v>
      </c>
      <c r="AQ489" s="8">
        <f t="shared" si="143"/>
        <v>0</v>
      </c>
      <c r="AR489" s="8">
        <f t="shared" si="144"/>
        <v>0</v>
      </c>
    </row>
    <row r="490" spans="1:50" x14ac:dyDescent="0.2">
      <c r="A490" t="str">
        <v>{"InfraID":"Edge-Pi4","device":"mmcblk0p1","instance":"129.127.230.61:9100","job":"node","label":"Disk Read Rate (Bytes/Sec)"}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50" x14ac:dyDescent="0.2">
      <c r="A491" t="str">
        <v>{"InfraID":"Edge-Pi4","device":"mmcblk0p1","instance":"129.127.231.125:9100","job":"node","label":"Disk Read Rate (Bytes/Sec)"}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50" x14ac:dyDescent="0.2">
      <c r="A492" t="str">
        <v>{"InfraID":"Edge-Pi4","device":"mmcblk0p1","instance":"129.127.231.162:9100","job":"node","label":"Disk Read Rate (Bytes/Sec)"}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50" x14ac:dyDescent="0.2">
      <c r="A493" t="str">
        <v>{"InfraID":"Edge-Pi4","device":"mmcblk0p1","instance":"129.127.231.168:9100","job":"node","label":"Disk Read Rate (Bytes/Sec)"}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50" x14ac:dyDescent="0.2">
      <c r="A494" t="str">
        <v>{"InfraID":"Edge-Pi4","device":"mmcblk0p2","instance":"129.127.230.61:9100","job":"node","label":"Disk Read Rate (Bytes/Sec)"}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50" x14ac:dyDescent="0.2">
      <c r="A495" t="str">
        <v>{"InfraID":"Edge-Pi4","device":"mmcblk0p2","instance":"129.127.231.125:9100","job":"node","label":"Disk Read Rate (Bytes/Sec)"}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50" x14ac:dyDescent="0.2">
      <c r="A496" t="str">
        <v>{"InfraID":"Edge-Pi4","device":"mmcblk0p2","instance":"129.127.231.162:9100","job":"node","label":"Disk Read Rate (Bytes/Sec)"}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50" x14ac:dyDescent="0.2">
      <c r="A497" t="str">
        <v>{"InfraID":"Edge-Pi4","device":"mmcblk0p2","instance":"129.127.231.168:9100","job":"node","label":"Disk Read Rate (Bytes/Sec)"}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50" x14ac:dyDescent="0.2">
      <c r="A498" t="str">
        <v>{"InfraID":"Edge-Pi4","device":"nvme0n1","instance":"129.127.231.53:9100","job":"node","label":"Disk Read Rate (Bytes/Sec)"}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50" x14ac:dyDescent="0.2">
      <c r="A499" s="18" t="str">
        <v>{"InfraID":"Edge-Pi4","instance":"129.127.230.61:9100","job":"node","label":"Free Memory Percentage"}</v>
      </c>
      <c r="B499" s="18">
        <v>28.183609555191101</v>
      </c>
      <c r="C499" s="18">
        <v>28.183609555191101</v>
      </c>
      <c r="D499" s="18">
        <v>28.183609555191101</v>
      </c>
      <c r="E499" s="18">
        <v>28.183609555191101</v>
      </c>
      <c r="F499" s="18">
        <v>28.183609555191101</v>
      </c>
      <c r="G499" s="18">
        <v>28.183609555191101</v>
      </c>
      <c r="H499" s="18">
        <v>28.183609555191101</v>
      </c>
      <c r="I499" s="18">
        <v>28.183609555191101</v>
      </c>
      <c r="J499" s="18">
        <v>28.183609555191101</v>
      </c>
      <c r="K499" s="18">
        <v>28.183609555191101</v>
      </c>
      <c r="L499" s="18">
        <v>28.183609555191101</v>
      </c>
      <c r="M499" s="18">
        <v>28.183609555191101</v>
      </c>
      <c r="N499" s="18">
        <v>28.183609555191101</v>
      </c>
      <c r="O499" s="18">
        <v>28.183609555191101</v>
      </c>
      <c r="P499" s="18">
        <v>28.1852422932213</v>
      </c>
      <c r="Q499" s="18">
        <v>28.1852422932213</v>
      </c>
      <c r="R499" s="18">
        <v>28.1852422932213</v>
      </c>
      <c r="S499" s="18">
        <v>28.1852422932213</v>
      </c>
      <c r="T499" s="18">
        <v>28.1852422932213</v>
      </c>
      <c r="U499" s="18">
        <v>28.1852422932213</v>
      </c>
      <c r="V499" s="18">
        <v>28.181568632653299</v>
      </c>
      <c r="W499" s="18">
        <v>28.181568632653299</v>
      </c>
      <c r="X499" s="18">
        <v>28.181568632653299</v>
      </c>
      <c r="Y499" s="18">
        <v>28.185854569982698</v>
      </c>
      <c r="Z499" s="18">
        <v>28.185854569982698</v>
      </c>
      <c r="AA499" s="18">
        <v>28.185854569982698</v>
      </c>
      <c r="AB499" s="18">
        <v>28.184834108713801</v>
      </c>
      <c r="AC499" s="18">
        <v>28.184834108713801</v>
      </c>
      <c r="AD499" s="18">
        <v>28.184834108713801</v>
      </c>
      <c r="AE499" s="18">
        <v>28.184834108713801</v>
      </c>
      <c r="AF499" s="18">
        <v>28.184834108713801</v>
      </c>
      <c r="AG499" s="18">
        <v>28.184834108713801</v>
      </c>
      <c r="AH499" s="18">
        <v>28.184834108713801</v>
      </c>
      <c r="AI499" s="18">
        <v>28.184834108713801</v>
      </c>
      <c r="AJ499" s="18">
        <v>28.184834108713801</v>
      </c>
      <c r="AK499" s="18">
        <v>28.184834108713801</v>
      </c>
      <c r="AL499" s="18">
        <v>28.184834108713801</v>
      </c>
      <c r="AN499" s="8">
        <f>MEDIAN(B499:AL499)</f>
        <v>28.184834108713801</v>
      </c>
      <c r="AO499" s="8">
        <f>AVERAGE(B499:AL499)</f>
        <v>28.184254927993614</v>
      </c>
      <c r="AP499" s="8">
        <f>MIN(B499:AL499)</f>
        <v>28.181568632653299</v>
      </c>
      <c r="AQ499" s="8">
        <f>MAX(B499:AL499)</f>
        <v>28.185854569982698</v>
      </c>
      <c r="AR499" s="8">
        <f>STDEV(B499:AL499)</f>
        <v>1.1142447633451468E-3</v>
      </c>
      <c r="AT499" s="8">
        <f>MEDIAN(B499:AL502)</f>
        <v>34.178666440804498</v>
      </c>
      <c r="AU499" s="8">
        <f>AVERAGE(B499:AL502)</f>
        <v>33.078909815301145</v>
      </c>
      <c r="AV499" s="8">
        <f>MIN(B499:AL502)</f>
        <v>28.181568632653299</v>
      </c>
      <c r="AW499" s="8">
        <f>MAX(B499:AL502)</f>
        <v>35.787168515912498</v>
      </c>
      <c r="AX499">
        <f>STDEV(B499:AL502)</f>
        <v>2.9958690871985878</v>
      </c>
    </row>
    <row r="500" spans="1:50" x14ac:dyDescent="0.2">
      <c r="A500" s="18" t="str">
        <v>{"InfraID":"Edge-Pi4","instance":"129.127.231.125:9100","job":"node","label":"Free Memory Percentage"}</v>
      </c>
      <c r="B500" s="18">
        <v>35.181116568311197</v>
      </c>
      <c r="C500" s="18">
        <v>35.181116568311197</v>
      </c>
      <c r="D500" s="18">
        <v>35.181116568311197</v>
      </c>
      <c r="E500" s="18">
        <v>35.181116568311197</v>
      </c>
      <c r="F500" s="18">
        <v>35.181116568311197</v>
      </c>
      <c r="G500" s="18">
        <v>35.181116568311197</v>
      </c>
      <c r="H500" s="18">
        <v>35.181116568311197</v>
      </c>
      <c r="I500" s="18">
        <v>35.181116568311197</v>
      </c>
      <c r="J500" s="18">
        <v>35.181116568311197</v>
      </c>
      <c r="K500" s="18">
        <v>35.182341121833801</v>
      </c>
      <c r="L500" s="18">
        <v>35.182341121833801</v>
      </c>
      <c r="M500" s="18">
        <v>35.182341121833801</v>
      </c>
      <c r="N500" s="18">
        <v>35.182341121833801</v>
      </c>
      <c r="O500" s="18">
        <v>35.182341121833801</v>
      </c>
      <c r="P500" s="18">
        <v>35.182341121833801</v>
      </c>
      <c r="Q500" s="18">
        <v>35.180300199295999</v>
      </c>
      <c r="R500" s="18">
        <v>35.180300199295999</v>
      </c>
      <c r="S500" s="18">
        <v>35.180300199295999</v>
      </c>
      <c r="T500" s="18">
        <v>35.180300199295999</v>
      </c>
      <c r="U500" s="18">
        <v>35.180300199295999</v>
      </c>
      <c r="V500" s="18">
        <v>35.180300199295999</v>
      </c>
      <c r="W500" s="18">
        <v>35.180300199295999</v>
      </c>
      <c r="X500" s="18">
        <v>35.180300199295999</v>
      </c>
      <c r="Y500" s="18">
        <v>35.180300199295999</v>
      </c>
      <c r="Z500" s="18">
        <v>35.181116568311197</v>
      </c>
      <c r="AA500" s="18">
        <v>35.181116568311197</v>
      </c>
      <c r="AB500" s="18">
        <v>35.181116568311197</v>
      </c>
      <c r="AC500" s="18">
        <v>35.181116568311197</v>
      </c>
      <c r="AD500" s="18">
        <v>35.181116568311197</v>
      </c>
      <c r="AE500" s="18">
        <v>35.181116568311197</v>
      </c>
      <c r="AF500" s="18">
        <v>35.181116568311197</v>
      </c>
      <c r="AG500" s="18">
        <v>35.181116568311197</v>
      </c>
      <c r="AH500" s="18">
        <v>35.181116568311197</v>
      </c>
      <c r="AI500" s="18">
        <v>35.181116568311197</v>
      </c>
      <c r="AJ500" s="18">
        <v>35.181116568311197</v>
      </c>
      <c r="AK500" s="18">
        <v>35.181116568311197</v>
      </c>
      <c r="AL500" s="18">
        <v>35.181116568311197</v>
      </c>
      <c r="AN500" s="8">
        <f t="shared" ref="AN500:AN502" si="145">MEDIAN(B500:AL500)</f>
        <v>35.181116568311197</v>
      </c>
      <c r="AO500" s="8">
        <f t="shared" ref="AO500:AO502" si="146">AVERAGE(B500:AL500)</f>
        <v>35.181116568311147</v>
      </c>
      <c r="AP500" s="8">
        <f t="shared" ref="AP500:AP502" si="147">MIN(B500:AL500)</f>
        <v>35.180300199295999</v>
      </c>
      <c r="AQ500" s="8">
        <f t="shared" ref="AQ500:AQ502" si="148">MAX(B500:AL500)</f>
        <v>35.182341121833801</v>
      </c>
      <c r="AR500" s="8">
        <f t="shared" ref="AR500:AR502" si="149">STDEV(B500:AL500)</f>
        <v>6.4539637474246233E-4</v>
      </c>
    </row>
    <row r="501" spans="1:50" x14ac:dyDescent="0.2">
      <c r="A501" s="18" t="str">
        <v>{"InfraID":"Edge-Pi4","instance":"129.127.231.162:9100","job":"node","label":"Free Memory Percentage"}</v>
      </c>
      <c r="B501" s="18">
        <v>35.786964423658702</v>
      </c>
      <c r="C501" s="18">
        <v>35.787168515912498</v>
      </c>
      <c r="D501" s="18">
        <v>35.787168515912498</v>
      </c>
      <c r="E501" s="18">
        <v>35.787168515912498</v>
      </c>
      <c r="F501" s="18">
        <v>35.785535777882302</v>
      </c>
      <c r="G501" s="18">
        <v>35.785535777882302</v>
      </c>
      <c r="H501" s="18">
        <v>35.785535777882302</v>
      </c>
      <c r="I501" s="18">
        <v>35.784515316613401</v>
      </c>
      <c r="J501" s="18">
        <v>35.784515316613401</v>
      </c>
      <c r="K501" s="18">
        <v>35.784515316613401</v>
      </c>
      <c r="L501" s="18">
        <v>35.784311224359598</v>
      </c>
      <c r="M501" s="18">
        <v>35.784311224359598</v>
      </c>
      <c r="N501" s="18">
        <v>35.784311224359598</v>
      </c>
      <c r="O501" s="18">
        <v>35.784311224359598</v>
      </c>
      <c r="P501" s="18">
        <v>35.784311224359598</v>
      </c>
      <c r="Q501" s="18">
        <v>35.784311224359598</v>
      </c>
      <c r="R501" s="18">
        <v>35.782066209568001</v>
      </c>
      <c r="S501" s="18">
        <v>35.782066209568001</v>
      </c>
      <c r="T501" s="18">
        <v>35.782066209568001</v>
      </c>
      <c r="U501" s="18">
        <v>35.782066209568001</v>
      </c>
      <c r="V501" s="18">
        <v>35.782066209568001</v>
      </c>
      <c r="W501" s="18">
        <v>35.782066209568001</v>
      </c>
      <c r="X501" s="18">
        <v>35.779413010268897</v>
      </c>
      <c r="Y501" s="18">
        <v>35.779413010268897</v>
      </c>
      <c r="Z501" s="18">
        <v>35.779413010268897</v>
      </c>
      <c r="AA501" s="18">
        <v>35.758493554256297</v>
      </c>
      <c r="AB501" s="18">
        <v>35.758493554256297</v>
      </c>
      <c r="AC501" s="18">
        <v>35.758493554256297</v>
      </c>
      <c r="AD501" s="18">
        <v>35.758493554256297</v>
      </c>
      <c r="AE501" s="18">
        <v>35.758493554256297</v>
      </c>
      <c r="AF501" s="18">
        <v>35.758493554256297</v>
      </c>
      <c r="AG501" s="18">
        <v>35.758493554256297</v>
      </c>
      <c r="AH501" s="18">
        <v>35.758493554256297</v>
      </c>
      <c r="AI501" s="18">
        <v>35.758493554256297</v>
      </c>
      <c r="AJ501" s="18">
        <v>35.758493554256297</v>
      </c>
      <c r="AK501" s="18">
        <v>35.758493554256297</v>
      </c>
      <c r="AL501" s="18">
        <v>35.758493554256297</v>
      </c>
      <c r="AN501" s="8">
        <f t="shared" si="145"/>
        <v>35.782066209568001</v>
      </c>
      <c r="AO501" s="8">
        <f t="shared" si="146"/>
        <v>35.775595933522482</v>
      </c>
      <c r="AP501" s="8">
        <f t="shared" si="147"/>
        <v>35.758493554256297</v>
      </c>
      <c r="AQ501" s="8">
        <f t="shared" si="148"/>
        <v>35.787168515912498</v>
      </c>
      <c r="AR501" s="8">
        <f t="shared" si="149"/>
        <v>1.2163944446235855E-2</v>
      </c>
    </row>
    <row r="502" spans="1:50" x14ac:dyDescent="0.2">
      <c r="A502" s="18" t="str">
        <v>{"InfraID":"Edge-Pi4","instance":"129.127.231.168:9100","job":"node","label":"Free Memory Percentage"}</v>
      </c>
      <c r="B502" s="18">
        <v>33.177032682312998</v>
      </c>
      <c r="C502" s="18">
        <v>33.177032682312998</v>
      </c>
      <c r="D502" s="18">
        <v>33.175399944282802</v>
      </c>
      <c r="E502" s="18">
        <v>33.175399944282802</v>
      </c>
      <c r="F502" s="18">
        <v>33.175399944282802</v>
      </c>
      <c r="G502" s="18">
        <v>33.175399944282802</v>
      </c>
      <c r="H502" s="18">
        <v>33.175399944282802</v>
      </c>
      <c r="I502" s="18">
        <v>33.175399944282802</v>
      </c>
      <c r="J502" s="18">
        <v>33.175399944282802</v>
      </c>
      <c r="K502" s="18">
        <v>33.175399944282802</v>
      </c>
      <c r="L502" s="18">
        <v>33.175399944282802</v>
      </c>
      <c r="M502" s="18">
        <v>33.175399944282802</v>
      </c>
      <c r="N502" s="18">
        <v>33.175399944282802</v>
      </c>
      <c r="O502" s="18">
        <v>33.175399944282802</v>
      </c>
      <c r="P502" s="18">
        <v>33.175399944282802</v>
      </c>
      <c r="Q502" s="18">
        <v>33.175399944282802</v>
      </c>
      <c r="R502" s="18">
        <v>33.175399944282802</v>
      </c>
      <c r="S502" s="18">
        <v>33.174175390760098</v>
      </c>
      <c r="T502" s="18">
        <v>33.174175390760098</v>
      </c>
      <c r="U502" s="18">
        <v>33.174175390760098</v>
      </c>
      <c r="V502" s="18">
        <v>33.174175390760098</v>
      </c>
      <c r="W502" s="18">
        <v>33.174175390760098</v>
      </c>
      <c r="X502" s="18">
        <v>33.174175390760098</v>
      </c>
      <c r="Y502" s="18">
        <v>33.173767206252499</v>
      </c>
      <c r="Z502" s="18">
        <v>33.173767206252499</v>
      </c>
      <c r="AA502" s="18">
        <v>33.173767206252499</v>
      </c>
      <c r="AB502" s="18">
        <v>33.173767206252499</v>
      </c>
      <c r="AC502" s="18">
        <v>33.173767206252499</v>
      </c>
      <c r="AD502" s="18">
        <v>33.173767206252499</v>
      </c>
      <c r="AE502" s="18">
        <v>33.173767206252499</v>
      </c>
      <c r="AF502" s="18">
        <v>33.173767206252499</v>
      </c>
      <c r="AG502" s="18">
        <v>33.173767206252499</v>
      </c>
      <c r="AH502" s="18">
        <v>33.173767206252499</v>
      </c>
      <c r="AI502" s="18">
        <v>33.173767206252499</v>
      </c>
      <c r="AJ502" s="18">
        <v>33.173767206252499</v>
      </c>
      <c r="AK502" s="18">
        <v>33.173767206252499</v>
      </c>
      <c r="AL502" s="18">
        <v>33.173767206252499</v>
      </c>
      <c r="AN502" s="8">
        <f t="shared" si="145"/>
        <v>33.174175390760098</v>
      </c>
      <c r="AO502" s="8">
        <f t="shared" si="146"/>
        <v>33.174671831377381</v>
      </c>
      <c r="AP502" s="8">
        <f t="shared" si="147"/>
        <v>33.173767206252499</v>
      </c>
      <c r="AQ502" s="8">
        <f t="shared" si="148"/>
        <v>33.177032682312998</v>
      </c>
      <c r="AR502" s="8">
        <f t="shared" si="149"/>
        <v>9.4332498048246502E-4</v>
      </c>
    </row>
    <row r="503" spans="1:50" x14ac:dyDescent="0.2">
      <c r="A503" t="str">
        <v>{"InfraID":"Edge-Pi4","instance":"129.127.231.53:9100","job":"node","label":"Free Memory Percentage"}</v>
      </c>
      <c r="B503">
        <v>72.171030994407403</v>
      </c>
      <c r="C503">
        <v>72.171030994407403</v>
      </c>
      <c r="D503">
        <v>72.171030994407403</v>
      </c>
      <c r="E503">
        <v>72.171030994407403</v>
      </c>
      <c r="F503">
        <v>72.171030994407403</v>
      </c>
      <c r="G503">
        <v>72.171030994407403</v>
      </c>
      <c r="H503">
        <v>72.171030994407403</v>
      </c>
      <c r="I503">
        <v>72.171030994407403</v>
      </c>
      <c r="J503">
        <v>72.171030994407403</v>
      </c>
      <c r="K503">
        <v>72.171030994407403</v>
      </c>
      <c r="L503">
        <v>72.171030994407403</v>
      </c>
      <c r="M503">
        <v>72.171030994407403</v>
      </c>
      <c r="N503">
        <v>72.171030994407403</v>
      </c>
      <c r="O503">
        <v>72.171030994407403</v>
      </c>
      <c r="P503">
        <v>72.171030994407403</v>
      </c>
      <c r="Q503">
        <v>72.171030994407403</v>
      </c>
      <c r="R503">
        <v>72.171030994407403</v>
      </c>
      <c r="S503">
        <v>72.171030994407403</v>
      </c>
      <c r="T503">
        <v>72.170785740860694</v>
      </c>
      <c r="U503">
        <v>72.170785740860694</v>
      </c>
      <c r="V503">
        <v>72.170785740860694</v>
      </c>
      <c r="W503">
        <v>72.172330838205497</v>
      </c>
      <c r="X503">
        <v>72.172330838205497</v>
      </c>
      <c r="Y503">
        <v>72.172330838205497</v>
      </c>
      <c r="Z503">
        <v>72.172330838205497</v>
      </c>
      <c r="AA503">
        <v>72.172330838205497</v>
      </c>
      <c r="AB503">
        <v>72.172330838205497</v>
      </c>
      <c r="AC503">
        <v>72.172330838205497</v>
      </c>
      <c r="AD503">
        <v>72.172330838205497</v>
      </c>
      <c r="AE503">
        <v>72.172330838205497</v>
      </c>
      <c r="AF503">
        <v>72.172330838205497</v>
      </c>
      <c r="AG503">
        <v>72.172330838205497</v>
      </c>
      <c r="AH503">
        <v>72.172330838205497</v>
      </c>
      <c r="AI503">
        <v>72.172330838205497</v>
      </c>
      <c r="AJ503">
        <v>72.172330838205497</v>
      </c>
      <c r="AK503">
        <v>72.172330838205497</v>
      </c>
      <c r="AL503">
        <v>72.172330838205497</v>
      </c>
    </row>
    <row r="504" spans="1:50" x14ac:dyDescent="0.2">
      <c r="A504" t="str">
        <v>{"InfraID":"Edge-Pi4","device":"docker0","instance":"129.127.230.61:9100","job":"node","label":"Network Receive Rate (Bytes/Sec)"}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50" x14ac:dyDescent="0.2">
      <c r="A505" t="str">
        <v>{"InfraID":"Edge-Pi4","device":"docker0","instance":"129.127.231.125:9100","job":"node","label":"Network Receive Rate (Bytes/Sec)"}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50" x14ac:dyDescent="0.2">
      <c r="A506" t="str">
        <v>{"InfraID":"Edge-Pi4","device":"docker0","instance":"129.127.231.162:9100","job":"node","label":"Network Receive Rate (Bytes/Sec)"}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50" x14ac:dyDescent="0.2">
      <c r="A507" t="str">
        <v>{"InfraID":"Edge-Pi4","device":"docker0","instance":"129.127.231.168:9100","job":"node","label":"Network Receive Rate (Bytes/Sec)"}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50" x14ac:dyDescent="0.2">
      <c r="A508" t="str">
        <v>{"InfraID":"Edge-Pi4","device":"docker0","instance":"129.127.231.53:9100","job":"node","label":"Network Receive Rate (Bytes/Sec)"}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50" x14ac:dyDescent="0.2">
      <c r="A509" t="str">
        <v>{"InfraID":"Edge-Pi4","device":"eno1","instance":"129.127.231.53:9100","job":"node","label":"Network Receive Rate (Bytes/Sec)"}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50" x14ac:dyDescent="0.2">
      <c r="A510" t="str">
        <v>{"InfraID":"Edge-Pi4","device":"enp5s0","instance":"129.127.231.53:9100","job":"node","label":"Network Receive Rate (Bytes/Sec)"}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50" x14ac:dyDescent="0.2">
      <c r="A511" t="str">
        <v>{"InfraID":"Edge-Pi4","device":"eth0","instance":"129.127.230.61:9100","job":"node","label":"Network Receive Rate (Bytes/Sec)"}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50" x14ac:dyDescent="0.2">
      <c r="A512" t="str">
        <v>{"InfraID":"Edge-Pi4","device":"eth0","instance":"129.127.231.125:9100","job":"node","label":"Network Receive Rate (Bytes/Sec)"}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50" x14ac:dyDescent="0.2">
      <c r="A513" t="str">
        <v>{"InfraID":"Edge-Pi4","device":"eth0","instance":"129.127.231.162:9100","job":"node","label":"Network Receive Rate (Bytes/Sec)"}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50" x14ac:dyDescent="0.2">
      <c r="A514" t="str">
        <v>{"InfraID":"Edge-Pi4","device":"eth0","instance":"129.127.231.168:9100","job":"node","label":"Network Receive Rate (Bytes/Sec)"}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50" x14ac:dyDescent="0.2">
      <c r="A515" t="str">
        <v>{"InfraID":"Edge-Pi4","device":"lo","instance":"129.127.230.61:9100","job":"node","label":"Network Receive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50" x14ac:dyDescent="0.2">
      <c r="A516" t="str">
        <v>{"InfraID":"Edge-Pi4","device":"lo","instance":"129.127.231.125:9100","job":"node","label":"Network Receive Rate (Bytes/Sec)"}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50" x14ac:dyDescent="0.2">
      <c r="A517" t="str">
        <v>{"InfraID":"Edge-Pi4","device":"lo","instance":"129.127.231.162:9100","job":"node","label":"Network Receive Rate (Bytes/Sec)"}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50" x14ac:dyDescent="0.2">
      <c r="A518" t="str">
        <v>{"InfraID":"Edge-Pi4","device":"lo","instance":"129.127.231.168:9100","job":"node","label":"Network Receive Rate (Bytes/Sec)"}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50" x14ac:dyDescent="0.2">
      <c r="A519" t="str">
        <v>{"InfraID":"Edge-Pi4","device":"lo","instance":"129.127.231.53:9100","job":"node","label":"Network Receive Rate (Bytes/Sec)"}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50" x14ac:dyDescent="0.2">
      <c r="A520" s="18" t="str">
        <v>{"InfraID":"Edge-Pi4","device":"wlan0","instance":"129.127.230.61:9100","job":"node","label":"Network Receive Rate (Bytes/Sec)"}</v>
      </c>
      <c r="B520" s="18">
        <v>10757.3472995963</v>
      </c>
      <c r="C520" s="18">
        <v>10757.3472995963</v>
      </c>
      <c r="D520" s="18">
        <v>10757.3472995963</v>
      </c>
      <c r="E520" s="18">
        <v>10757.3472995963</v>
      </c>
      <c r="F520" s="18">
        <v>10757.3472995963</v>
      </c>
      <c r="G520" s="18">
        <v>10757.3472995963</v>
      </c>
      <c r="H520" s="18">
        <v>10757.3472995963</v>
      </c>
      <c r="I520" s="18">
        <v>10757.3472995963</v>
      </c>
      <c r="J520" s="18">
        <v>10757.3472995963</v>
      </c>
      <c r="K520" s="18">
        <v>10757.3472995963</v>
      </c>
      <c r="L520" s="18">
        <v>10757.3472995963</v>
      </c>
      <c r="M520" s="18">
        <v>10757.3472995963</v>
      </c>
      <c r="N520" s="18">
        <v>10757.3472995963</v>
      </c>
      <c r="O520" s="18">
        <v>10757.3472995963</v>
      </c>
      <c r="P520" s="18">
        <v>9367.3646421374306</v>
      </c>
      <c r="Q520" s="18">
        <v>9367.3646421374306</v>
      </c>
      <c r="R520" s="18">
        <v>9367.3646421374306</v>
      </c>
      <c r="S520" s="18">
        <v>9367.3646421374306</v>
      </c>
      <c r="T520" s="18">
        <v>9367.3646421374306</v>
      </c>
      <c r="U520" s="18">
        <v>9367.3646421374306</v>
      </c>
      <c r="V520" s="18">
        <v>8706.1080161457103</v>
      </c>
      <c r="W520" s="18">
        <v>8706.1080161457103</v>
      </c>
      <c r="X520" s="18">
        <v>8706.1080161457103</v>
      </c>
      <c r="Y520" s="18">
        <v>13429.028601906701</v>
      </c>
      <c r="Z520" s="18">
        <v>13429.028601906701</v>
      </c>
      <c r="AA520" s="18">
        <v>13429.028601906701</v>
      </c>
      <c r="AB520" s="18">
        <v>7619.8010548100601</v>
      </c>
      <c r="AC520" s="18">
        <v>7619.8010548100601</v>
      </c>
      <c r="AD520" s="18">
        <v>7619.8010548100601</v>
      </c>
      <c r="AE520" s="18">
        <v>7619.8010548100601</v>
      </c>
      <c r="AF520" s="18">
        <v>7619.8010548100601</v>
      </c>
      <c r="AG520" s="18">
        <v>7619.8010548100601</v>
      </c>
      <c r="AH520" s="18">
        <v>7619.8010548100601</v>
      </c>
      <c r="AI520" s="18">
        <v>7619.8010548100601</v>
      </c>
      <c r="AJ520" s="18">
        <v>7619.8010548100601</v>
      </c>
      <c r="AK520" s="18">
        <v>7619.8010548100601</v>
      </c>
      <c r="AL520" s="18">
        <v>7619.8010548100601</v>
      </c>
      <c r="AN520" s="8">
        <f>MEDIAN(B520:AL520)</f>
        <v>9367.3646421374306</v>
      </c>
      <c r="AO520" s="8">
        <f>AVERAGE(B520:AL520)</f>
        <v>9649.4667974119093</v>
      </c>
      <c r="AP520" s="8">
        <f>MIN(B520:AL520)</f>
        <v>7619.8010548100601</v>
      </c>
      <c r="AQ520" s="8">
        <f>MAX(B520:AL520)</f>
        <v>13429.028601906701</v>
      </c>
      <c r="AR520" s="8">
        <f>STDEV(B520:AL520)</f>
        <v>1736.06428789949</v>
      </c>
      <c r="AT520" s="8">
        <f>MEDIAN(B520:AL523)</f>
        <v>7696.8430413517099</v>
      </c>
      <c r="AU520" s="8">
        <f>AVERAGE(B520:AL523)</f>
        <v>8085.4026301982085</v>
      </c>
      <c r="AV520" s="8">
        <f>MIN(B520:AL523)</f>
        <v>75.170083151762995</v>
      </c>
      <c r="AW520" s="8">
        <f>MAX(B520:AL523)</f>
        <v>13429.028601906701</v>
      </c>
      <c r="AX520">
        <f>STDEV(B520:AL523)</f>
        <v>2117.2291111593695</v>
      </c>
    </row>
    <row r="521" spans="1:50" x14ac:dyDescent="0.2">
      <c r="A521" s="18" t="str">
        <v>{"InfraID":"Edge-Pi4","device":"wlan0","instance":"129.127.231.125:9100","job":"node","label":"Network Receive Rate (Bytes/Sec)"}</v>
      </c>
      <c r="B521" s="18">
        <v>7215.3448419648003</v>
      </c>
      <c r="C521" s="18">
        <v>7215.3448419648003</v>
      </c>
      <c r="D521" s="18">
        <v>7215.3448419648003</v>
      </c>
      <c r="E521" s="18">
        <v>7215.3448419648003</v>
      </c>
      <c r="F521" s="18">
        <v>7215.3448419648003</v>
      </c>
      <c r="G521" s="18">
        <v>7215.3448419648003</v>
      </c>
      <c r="H521" s="18">
        <v>7215.3448419648003</v>
      </c>
      <c r="I521" s="18">
        <v>7215.3448419648003</v>
      </c>
      <c r="J521" s="18">
        <v>7215.3448419648003</v>
      </c>
      <c r="K521" s="18">
        <v>7466.6292989550302</v>
      </c>
      <c r="L521" s="18">
        <v>7466.6292989550302</v>
      </c>
      <c r="M521" s="18">
        <v>7466.6292989550302</v>
      </c>
      <c r="N521" s="18">
        <v>7466.6292989550302</v>
      </c>
      <c r="O521" s="18">
        <v>7466.6292989550302</v>
      </c>
      <c r="P521" s="18">
        <v>7466.6292989550302</v>
      </c>
      <c r="Q521" s="18">
        <v>5989.1924347042896</v>
      </c>
      <c r="R521" s="18">
        <v>5989.1924347042896</v>
      </c>
      <c r="S521" s="18">
        <v>5989.1924347042896</v>
      </c>
      <c r="T521" s="18">
        <v>5989.1924347042896</v>
      </c>
      <c r="U521" s="18">
        <v>5989.1924347042896</v>
      </c>
      <c r="V521" s="18">
        <v>5989.1924347042896</v>
      </c>
      <c r="W521" s="18">
        <v>5989.1924347042896</v>
      </c>
      <c r="X521" s="18">
        <v>5989.1924347042896</v>
      </c>
      <c r="Y521" s="18">
        <v>5989.1924347042896</v>
      </c>
      <c r="Z521" s="18">
        <v>6665.7995375311202</v>
      </c>
      <c r="AA521" s="18">
        <v>6665.7995375311202</v>
      </c>
      <c r="AB521" s="18">
        <v>6665.7995375311202</v>
      </c>
      <c r="AC521" s="18">
        <v>6665.7995375311202</v>
      </c>
      <c r="AD521" s="18">
        <v>6665.7995375311202</v>
      </c>
      <c r="AE521" s="18">
        <v>6665.7995375311202</v>
      </c>
      <c r="AF521" s="18">
        <v>6665.7995375311202</v>
      </c>
      <c r="AG521" s="18">
        <v>6665.7995375311202</v>
      </c>
      <c r="AH521" s="18">
        <v>6665.7995375311202</v>
      </c>
      <c r="AI521" s="18">
        <v>6665.7995375311202</v>
      </c>
      <c r="AJ521" s="18">
        <v>6665.7995375311202</v>
      </c>
      <c r="AK521" s="18">
        <v>6665.7995375311202</v>
      </c>
      <c r="AL521" s="18">
        <v>6665.7995375311202</v>
      </c>
      <c r="AN521" s="8">
        <f t="shared" ref="AN521:AN523" si="150">MEDIAN(B521:AL521)</f>
        <v>6665.7995375311202</v>
      </c>
      <c r="AO521" s="8">
        <f t="shared" ref="AO521:AO523" si="151">AVERAGE(B521:AL521)</f>
        <v>6764.7568992339629</v>
      </c>
      <c r="AP521" s="8">
        <f t="shared" ref="AP521:AP523" si="152">MIN(B521:AL521)</f>
        <v>5989.1924347042896</v>
      </c>
      <c r="AQ521" s="8">
        <f t="shared" ref="AQ521:AQ523" si="153">MAX(B521:AL521)</f>
        <v>7466.6292989550302</v>
      </c>
      <c r="AR521" s="8">
        <f t="shared" ref="AR521:AR523" si="154">STDEV(B521:AL521)</f>
        <v>535.51169871491322</v>
      </c>
    </row>
    <row r="522" spans="1:50" x14ac:dyDescent="0.2">
      <c r="A522" s="18" t="str">
        <v>{"InfraID":"Edge-Pi4","device":"wlan0","instance":"129.127.231.162:9100","job":"node","label":"Network Receive Rate (Bytes/Sec)"}</v>
      </c>
      <c r="B522" s="18">
        <v>75.170083151762995</v>
      </c>
      <c r="C522" s="18">
        <v>1506.4507518462401</v>
      </c>
      <c r="D522" s="18">
        <v>1506.4507518462401</v>
      </c>
      <c r="E522" s="18">
        <v>1506.4507518462401</v>
      </c>
      <c r="F522" s="18">
        <v>12843.789585972299</v>
      </c>
      <c r="G522" s="18">
        <v>12843.789585972299</v>
      </c>
      <c r="H522" s="18">
        <v>12843.789585972299</v>
      </c>
      <c r="I522" s="18">
        <v>10245.092802777401</v>
      </c>
      <c r="J522" s="18">
        <v>10245.092802777401</v>
      </c>
      <c r="K522" s="18">
        <v>10245.092802777401</v>
      </c>
      <c r="L522" s="18">
        <v>5846.8666666666604</v>
      </c>
      <c r="M522" s="18">
        <v>5846.8666666666604</v>
      </c>
      <c r="N522" s="18">
        <v>5846.8666666666604</v>
      </c>
      <c r="O522" s="18">
        <v>5846.8666666666604</v>
      </c>
      <c r="P522" s="18">
        <v>5846.8666666666604</v>
      </c>
      <c r="Q522" s="18">
        <v>5846.8666666666604</v>
      </c>
      <c r="R522" s="18">
        <v>7832.6661329063199</v>
      </c>
      <c r="S522" s="18">
        <v>7832.6661329063199</v>
      </c>
      <c r="T522" s="18">
        <v>7832.6661329063199</v>
      </c>
      <c r="U522" s="18">
        <v>7832.6661329063199</v>
      </c>
      <c r="V522" s="18">
        <v>7832.6661329063199</v>
      </c>
      <c r="W522" s="18">
        <v>7832.6661329063199</v>
      </c>
      <c r="X522" s="18">
        <v>8287.1247498332195</v>
      </c>
      <c r="Y522" s="18">
        <v>8287.1247498332195</v>
      </c>
      <c r="Z522" s="18">
        <v>8287.1247498332195</v>
      </c>
      <c r="AA522" s="18">
        <v>8980.4353632478596</v>
      </c>
      <c r="AB522" s="18">
        <v>8980.4353632478596</v>
      </c>
      <c r="AC522" s="18">
        <v>8980.4353632478596</v>
      </c>
      <c r="AD522" s="18">
        <v>8980.4353632478596</v>
      </c>
      <c r="AE522" s="18">
        <v>8980.4353632478596</v>
      </c>
      <c r="AF522" s="18">
        <v>8980.4353632478596</v>
      </c>
      <c r="AG522" s="18">
        <v>8980.4353632478596</v>
      </c>
      <c r="AH522" s="18">
        <v>8980.4353632478596</v>
      </c>
      <c r="AI522" s="18">
        <v>8980.4353632478596</v>
      </c>
      <c r="AJ522" s="18">
        <v>8980.4353632478596</v>
      </c>
      <c r="AK522" s="18">
        <v>8980.4353632478596</v>
      </c>
      <c r="AL522" s="18">
        <v>8980.4353632478596</v>
      </c>
      <c r="AN522" s="8">
        <f t="shared" si="150"/>
        <v>8287.1247498332195</v>
      </c>
      <c r="AO522" s="8">
        <f t="shared" si="151"/>
        <v>7799.0531056986893</v>
      </c>
      <c r="AP522" s="8">
        <f t="shared" si="152"/>
        <v>75.170083151762995</v>
      </c>
      <c r="AQ522" s="8">
        <f t="shared" si="153"/>
        <v>12843.789585972299</v>
      </c>
      <c r="AR522" s="8">
        <f t="shared" si="154"/>
        <v>2949.0201375638708</v>
      </c>
    </row>
    <row r="523" spans="1:50" x14ac:dyDescent="0.2">
      <c r="A523" s="18" t="str">
        <v>{"InfraID":"Edge-Pi4","device":"wlan0","instance":"129.127.231.168:9100","job":"node","label":"Network Receive Rate (Bytes/Sec)"}</v>
      </c>
      <c r="B523" s="18">
        <v>9704.2497831743203</v>
      </c>
      <c r="C523" s="18">
        <v>9704.2497831743203</v>
      </c>
      <c r="D523" s="18">
        <v>6258.6091831286703</v>
      </c>
      <c r="E523" s="18">
        <v>6258.6091831286703</v>
      </c>
      <c r="F523" s="18">
        <v>6258.6091831286703</v>
      </c>
      <c r="G523" s="18">
        <v>6258.6091831286703</v>
      </c>
      <c r="H523" s="18">
        <v>6258.6091831286703</v>
      </c>
      <c r="I523" s="18">
        <v>6258.6091831286703</v>
      </c>
      <c r="J523" s="18">
        <v>6258.6091831286703</v>
      </c>
      <c r="K523" s="18">
        <v>6258.6091831286703</v>
      </c>
      <c r="L523" s="18">
        <v>6258.6091831286703</v>
      </c>
      <c r="M523" s="18">
        <v>7696.8430413517099</v>
      </c>
      <c r="N523" s="18">
        <v>7696.8430413517099</v>
      </c>
      <c r="O523" s="18">
        <v>7696.8430413517099</v>
      </c>
      <c r="P523" s="18">
        <v>7696.8430413517099</v>
      </c>
      <c r="Q523" s="18">
        <v>7696.8430413517099</v>
      </c>
      <c r="R523" s="18">
        <v>7696.8430413517099</v>
      </c>
      <c r="S523" s="18">
        <v>7487.4737298595501</v>
      </c>
      <c r="T523" s="18">
        <v>7487.4737298595501</v>
      </c>
      <c r="U523" s="18">
        <v>7487.4737298595501</v>
      </c>
      <c r="V523" s="18">
        <v>7487.4737298595501</v>
      </c>
      <c r="W523" s="18">
        <v>7487.4737298595501</v>
      </c>
      <c r="X523" s="18">
        <v>7487.4737298595501</v>
      </c>
      <c r="Y523" s="18">
        <v>9564.7474814864199</v>
      </c>
      <c r="Z523" s="18">
        <v>9564.7474814864199</v>
      </c>
      <c r="AA523" s="18">
        <v>9564.7474814864199</v>
      </c>
      <c r="AB523" s="18">
        <v>9564.7474814864199</v>
      </c>
      <c r="AC523" s="18">
        <v>9564.7474814864199</v>
      </c>
      <c r="AD523" s="18">
        <v>9564.7474814864199</v>
      </c>
      <c r="AE523" s="18">
        <v>9564.7474814864199</v>
      </c>
      <c r="AF523" s="18">
        <v>9564.7474814864199</v>
      </c>
      <c r="AG523" s="18">
        <v>9564.7474814864199</v>
      </c>
      <c r="AH523" s="18">
        <v>9564.7474814864199</v>
      </c>
      <c r="AI523" s="18">
        <v>9564.7474814864199</v>
      </c>
      <c r="AJ523" s="18">
        <v>9564.7474814864199</v>
      </c>
      <c r="AK523" s="18">
        <v>9564.7474814864199</v>
      </c>
      <c r="AL523" s="18">
        <v>9564.7474814864199</v>
      </c>
      <c r="AN523" s="8">
        <f t="shared" si="150"/>
        <v>7696.8430413517099</v>
      </c>
      <c r="AO523" s="8">
        <f t="shared" si="151"/>
        <v>8128.3337184482152</v>
      </c>
      <c r="AP523" s="8">
        <f t="shared" si="152"/>
        <v>6258.6091831286703</v>
      </c>
      <c r="AQ523" s="8">
        <f t="shared" si="153"/>
        <v>9704.2497831743203</v>
      </c>
      <c r="AR523" s="8">
        <f t="shared" si="154"/>
        <v>1383.4051064243808</v>
      </c>
    </row>
    <row r="524" spans="1:50" x14ac:dyDescent="0.2">
      <c r="A524" t="str">
        <v>{"InfraID":"Edge-Pi4","device":"wlp6s0","instance":"129.127.231.53:9100","job":"node","label":"Network Receive Rate (Bytes/Sec)"}</v>
      </c>
      <c r="B524">
        <v>104.52636490900601</v>
      </c>
      <c r="C524">
        <v>104.52636490900601</v>
      </c>
      <c r="D524">
        <v>104.52636490900601</v>
      </c>
      <c r="E524">
        <v>104.707846410684</v>
      </c>
      <c r="F524">
        <v>104.707846410684</v>
      </c>
      <c r="G524">
        <v>104.707846410684</v>
      </c>
      <c r="H524">
        <v>104.707846410684</v>
      </c>
      <c r="I524">
        <v>104.707846410684</v>
      </c>
      <c r="J524">
        <v>104.707846410684</v>
      </c>
      <c r="K524">
        <v>108.420069388844</v>
      </c>
      <c r="L524">
        <v>108.420069388844</v>
      </c>
      <c r="M524">
        <v>108.420069388844</v>
      </c>
      <c r="N524">
        <v>108.420069388844</v>
      </c>
      <c r="O524">
        <v>108.420069388844</v>
      </c>
      <c r="P524">
        <v>108.420069388844</v>
      </c>
      <c r="Q524">
        <v>108.420069388844</v>
      </c>
      <c r="R524">
        <v>108.420069388844</v>
      </c>
      <c r="S524">
        <v>108.420069388844</v>
      </c>
      <c r="T524">
        <v>111.647139903514</v>
      </c>
      <c r="U524">
        <v>111.647139903514</v>
      </c>
      <c r="V524">
        <v>111.647139903514</v>
      </c>
      <c r="W524">
        <v>109.10062095212599</v>
      </c>
      <c r="X524">
        <v>109.10062095212599</v>
      </c>
      <c r="Y524">
        <v>109.10062095212599</v>
      </c>
      <c r="Z524">
        <v>113.35600453424</v>
      </c>
      <c r="AA524">
        <v>113.35600453424</v>
      </c>
      <c r="AB524">
        <v>113.35600453424</v>
      </c>
      <c r="AC524">
        <v>113.35600453424</v>
      </c>
      <c r="AD524">
        <v>113.35600453424</v>
      </c>
      <c r="AE524">
        <v>113.35600453424</v>
      </c>
      <c r="AF524">
        <v>113.35600453424</v>
      </c>
      <c r="AG524">
        <v>113.35600453424</v>
      </c>
      <c r="AH524">
        <v>113.35600453424</v>
      </c>
      <c r="AI524">
        <v>113.35600453424</v>
      </c>
      <c r="AJ524">
        <v>113.35600453424</v>
      </c>
      <c r="AK524">
        <v>113.35600453424</v>
      </c>
      <c r="AL524">
        <v>113.35600453424</v>
      </c>
    </row>
    <row r="525" spans="1:50" x14ac:dyDescent="0.2">
      <c r="A525" t="str">
        <v>{"InfraID":"Edge-Pi4","device":"docker0","instance":"129.127.230.61:9100","job":"node","label":"Network Send Rate (Bytes/Sec)"}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50" x14ac:dyDescent="0.2">
      <c r="A526" t="str">
        <v>{"InfraID":"Edge-Pi4","device":"docker0","instance":"129.127.231.125:9100","job":"node","label":"Network Send Rate (Bytes/Sec)"}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50" x14ac:dyDescent="0.2">
      <c r="A527" t="str">
        <v>{"InfraID":"Edge-Pi4","device":"docker0","instance":"129.127.231.162:9100","job":"node","label":"Network Send Rate (Bytes/Sec)"}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50" x14ac:dyDescent="0.2">
      <c r="A528" t="str">
        <v>{"InfraID":"Edge-Pi4","device":"docker0","instance":"129.127.231.168:9100","job":"node","label":"Network Send Rate (Bytes/Sec)"}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50" x14ac:dyDescent="0.2">
      <c r="A529" t="str">
        <v>{"InfraID":"Edge-Pi4","device":"docker0","instance":"129.127.231.53:9100","job":"node","label":"Network Send Rate (Bytes/Sec)"}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50" x14ac:dyDescent="0.2">
      <c r="A530" t="str">
        <v>{"InfraID":"Edge-Pi4","device":"eno1","instance":"129.127.231.53:9100","job":"node","label":"Network Send Rate (Bytes/Sec)"}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50" x14ac:dyDescent="0.2">
      <c r="A531" t="str">
        <v>{"InfraID":"Edge-Pi4","device":"enp5s0","instance":"129.127.231.53:9100","job":"node","label":"Network Send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50" x14ac:dyDescent="0.2">
      <c r="A532" t="str">
        <v>{"InfraID":"Edge-Pi4","device":"eth0","instance":"129.127.230.61:9100","job":"node","label":"Network Send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50" x14ac:dyDescent="0.2">
      <c r="A533" t="str">
        <v>{"InfraID":"Edge-Pi4","device":"eth0","instance":"129.127.231.125:9100","job":"node","label":"Network Send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50" x14ac:dyDescent="0.2">
      <c r="A534" t="str">
        <v>{"InfraID":"Edge-Pi4","device":"eth0","instance":"129.127.231.162:9100","job":"node","label":"Network Send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50" x14ac:dyDescent="0.2">
      <c r="A535" t="str">
        <v>{"InfraID":"Edge-Pi4","device":"eth0","instance":"129.127.231.168:9100","job":"node","label":"Network Send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50" x14ac:dyDescent="0.2">
      <c r="A536" t="str">
        <v>{"InfraID":"Edge-Pi4","device":"lo","instance":"129.127.230.61:9100","job":"node","label":"Network Send Rate (Bytes/Sec)"}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50" x14ac:dyDescent="0.2">
      <c r="A537" t="str">
        <v>{"InfraID":"Edge-Pi4","device":"lo","instance":"129.127.231.125:9100","job":"node","label":"Network Send Rate (Bytes/Sec)"}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50" x14ac:dyDescent="0.2">
      <c r="A538" t="str">
        <v>{"InfraID":"Edge-Pi4","device":"lo","instance":"129.127.231.162:9100","job":"node","label":"Network Send Rate (Bytes/Sec)"}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50" x14ac:dyDescent="0.2">
      <c r="A539" t="str">
        <v>{"InfraID":"Edge-Pi4","device":"lo","instance":"129.127.231.168:9100","job":"node","label":"Network Send Rate (Bytes/Sec)"}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50" x14ac:dyDescent="0.2">
      <c r="A540" t="str">
        <v>{"InfraID":"Edge-Pi4","device":"lo","instance":"129.127.231.53:9100","job":"node","label":"Network Send Rate (Bytes/Sec)"}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50" x14ac:dyDescent="0.2">
      <c r="A541" s="18" t="str">
        <v>{"InfraID":"Edge-Pi4","device":"wlan0","instance":"129.127.230.61:9100","job":"node","label":"Network Send Rate (Bytes/Sec)"}</v>
      </c>
      <c r="B541" s="18">
        <v>18089.768822764101</v>
      </c>
      <c r="C541" s="18">
        <v>18089.768822764101</v>
      </c>
      <c r="D541" s="18">
        <v>18089.768822764101</v>
      </c>
      <c r="E541" s="18">
        <v>18089.768822764101</v>
      </c>
      <c r="F541" s="18">
        <v>18089.768822764101</v>
      </c>
      <c r="G541" s="18">
        <v>18089.768822764101</v>
      </c>
      <c r="H541" s="18">
        <v>18089.768822764101</v>
      </c>
      <c r="I541" s="18">
        <v>18089.768822764101</v>
      </c>
      <c r="J541" s="18">
        <v>18089.768822764101</v>
      </c>
      <c r="K541" s="18">
        <v>18089.768822764101</v>
      </c>
      <c r="L541" s="18">
        <v>18089.768822764101</v>
      </c>
      <c r="M541" s="18">
        <v>18089.768822764101</v>
      </c>
      <c r="N541" s="18">
        <v>18089.768822764101</v>
      </c>
      <c r="O541" s="18">
        <v>18089.768822764101</v>
      </c>
      <c r="P541" s="18">
        <v>16523.655096021601</v>
      </c>
      <c r="Q541" s="18">
        <v>16523.655096021601</v>
      </c>
      <c r="R541" s="18">
        <v>16523.655096021601</v>
      </c>
      <c r="S541" s="18">
        <v>16523.655096021601</v>
      </c>
      <c r="T541" s="18">
        <v>16523.655096021601</v>
      </c>
      <c r="U541" s="18">
        <v>16523.655096021601</v>
      </c>
      <c r="V541" s="18">
        <v>15853.5877506088</v>
      </c>
      <c r="W541" s="18">
        <v>15853.5877506088</v>
      </c>
      <c r="X541" s="18">
        <v>15853.5877506088</v>
      </c>
      <c r="Y541" s="18">
        <v>23466.631108740501</v>
      </c>
      <c r="Z541" s="18">
        <v>23466.631108740501</v>
      </c>
      <c r="AA541" s="18">
        <v>23466.631108740501</v>
      </c>
      <c r="AB541" s="18">
        <v>13267.1072835302</v>
      </c>
      <c r="AC541" s="18">
        <v>13267.1072835302</v>
      </c>
      <c r="AD541" s="18">
        <v>13267.1072835302</v>
      </c>
      <c r="AE541" s="18">
        <v>13267.1072835302</v>
      </c>
      <c r="AF541" s="18">
        <v>13267.1072835302</v>
      </c>
      <c r="AG541" s="18">
        <v>13267.1072835302</v>
      </c>
      <c r="AH541" s="18">
        <v>13267.1072835302</v>
      </c>
      <c r="AI541" s="18">
        <v>13267.1072835302</v>
      </c>
      <c r="AJ541" s="18">
        <v>13267.1072835302</v>
      </c>
      <c r="AK541" s="18">
        <v>13267.1072835302</v>
      </c>
      <c r="AL541" s="18">
        <v>13267.1072835302</v>
      </c>
      <c r="AN541" s="8">
        <f>MEDIAN(B541:AL541)</f>
        <v>16523.655096021601</v>
      </c>
      <c r="AO541" s="8">
        <f>AVERAGE(B541:AL541)</f>
        <v>16656.690021397488</v>
      </c>
      <c r="AP541" s="8">
        <f>MIN(B541:AL541)</f>
        <v>13267.1072835302</v>
      </c>
      <c r="AQ541" s="8">
        <f>MAX(B541:AL541)</f>
        <v>23466.631108740501</v>
      </c>
      <c r="AR541" s="8">
        <f>STDEV(B541:AL541)</f>
        <v>2868.8992893995214</v>
      </c>
      <c r="AT541" s="8">
        <f>MEDIAN(B541:AL544)</f>
        <v>14192.552245442401</v>
      </c>
      <c r="AU541" s="8">
        <f>AVERAGE(B541:AL544)</f>
        <v>14426.197111518873</v>
      </c>
      <c r="AV541" s="8">
        <f>MIN(B541:AL544)</f>
        <v>829.16092311796797</v>
      </c>
      <c r="AW541" s="8">
        <f>MAX(B541:AL544)</f>
        <v>23466.631108740501</v>
      </c>
      <c r="AX541">
        <f>STDEV(B541:AL544)</f>
        <v>3381.9137867336931</v>
      </c>
    </row>
    <row r="542" spans="1:50" x14ac:dyDescent="0.2">
      <c r="A542" s="18" t="str">
        <v>{"InfraID":"Edge-Pi4","device":"wlan0","instance":"129.127.231.125:9100","job":"node","label":"Network Send Rate (Bytes/Sec)"}</v>
      </c>
      <c r="B542" s="18">
        <v>13142.957217913399</v>
      </c>
      <c r="C542" s="18">
        <v>13142.957217913399</v>
      </c>
      <c r="D542" s="18">
        <v>13142.957217913399</v>
      </c>
      <c r="E542" s="18">
        <v>13142.957217913399</v>
      </c>
      <c r="F542" s="18">
        <v>13142.957217913399</v>
      </c>
      <c r="G542" s="18">
        <v>13142.957217913399</v>
      </c>
      <c r="H542" s="18">
        <v>13142.957217913399</v>
      </c>
      <c r="I542" s="18">
        <v>13142.957217913399</v>
      </c>
      <c r="J542" s="18">
        <v>13142.957217913399</v>
      </c>
      <c r="K542" s="18">
        <v>14104.656283781</v>
      </c>
      <c r="L542" s="18">
        <v>14104.656283781</v>
      </c>
      <c r="M542" s="18">
        <v>14104.656283781</v>
      </c>
      <c r="N542" s="18">
        <v>14104.656283781</v>
      </c>
      <c r="O542" s="18">
        <v>14104.656283781</v>
      </c>
      <c r="P542" s="18">
        <v>14104.656283781</v>
      </c>
      <c r="Q542" s="18">
        <v>12016.4448447246</v>
      </c>
      <c r="R542" s="18">
        <v>12016.4448447246</v>
      </c>
      <c r="S542" s="18">
        <v>12016.4448447246</v>
      </c>
      <c r="T542" s="18">
        <v>12016.4448447246</v>
      </c>
      <c r="U542" s="18">
        <v>12016.4448447246</v>
      </c>
      <c r="V542" s="18">
        <v>12016.4448447246</v>
      </c>
      <c r="W542" s="18">
        <v>12016.4448447246</v>
      </c>
      <c r="X542" s="18">
        <v>12016.4448447246</v>
      </c>
      <c r="Y542" s="18">
        <v>12016.4448447246</v>
      </c>
      <c r="Z542" s="18">
        <v>12178.1172180718</v>
      </c>
      <c r="AA542" s="18">
        <v>12178.1172180718</v>
      </c>
      <c r="AB542" s="18">
        <v>12178.1172180718</v>
      </c>
      <c r="AC542" s="18">
        <v>12178.1172180718</v>
      </c>
      <c r="AD542" s="18">
        <v>12178.1172180718</v>
      </c>
      <c r="AE542" s="18">
        <v>12178.1172180718</v>
      </c>
      <c r="AF542" s="18">
        <v>12178.1172180718</v>
      </c>
      <c r="AG542" s="18">
        <v>12178.1172180718</v>
      </c>
      <c r="AH542" s="18">
        <v>12178.1172180718</v>
      </c>
      <c r="AI542" s="18">
        <v>12178.1172180718</v>
      </c>
      <c r="AJ542" s="18">
        <v>12178.1172180718</v>
      </c>
      <c r="AK542" s="18">
        <v>12178.1172180718</v>
      </c>
      <c r="AL542" s="18">
        <v>12178.1172180718</v>
      </c>
      <c r="AN542" s="8">
        <f t="shared" ref="AN542:AN544" si="155">MEDIAN(B542:AL542)</f>
        <v>12178.1172180718</v>
      </c>
      <c r="AO542" s="8">
        <f t="shared" ref="AO542:AO544" si="156">AVERAGE(B542:AL542)</f>
        <v>12685.894056793562</v>
      </c>
      <c r="AP542" s="8">
        <f t="shared" ref="AP542:AP544" si="157">MIN(B542:AL542)</f>
        <v>12016.4448447246</v>
      </c>
      <c r="AQ542" s="8">
        <f t="shared" ref="AQ542:AQ544" si="158">MAX(B542:AL542)</f>
        <v>14104.656283781</v>
      </c>
      <c r="AR542" s="8">
        <f t="shared" ref="AR542:AR544" si="159">STDEV(B542:AL542)</f>
        <v>769.97156334108797</v>
      </c>
    </row>
    <row r="543" spans="1:50" x14ac:dyDescent="0.2">
      <c r="A543" s="18" t="str">
        <v>{"InfraID":"Edge-Pi4","device":"wlan0","instance":"129.127.231.162:9100","job":"node","label":"Network Send Rate (Bytes/Sec)"}</v>
      </c>
      <c r="B543" s="18">
        <v>829.16092311796797</v>
      </c>
      <c r="C543" s="18">
        <v>2096.87249755316</v>
      </c>
      <c r="D543" s="18">
        <v>2096.87249755316</v>
      </c>
      <c r="E543" s="18">
        <v>2096.87249755316</v>
      </c>
      <c r="F543" s="18">
        <v>20601.5067671178</v>
      </c>
      <c r="G543" s="18">
        <v>20601.5067671178</v>
      </c>
      <c r="H543" s="18">
        <v>20601.5067671178</v>
      </c>
      <c r="I543" s="18">
        <v>17059.6207771398</v>
      </c>
      <c r="J543" s="18">
        <v>17059.6207771398</v>
      </c>
      <c r="K543" s="18">
        <v>17059.6207771398</v>
      </c>
      <c r="L543" s="18">
        <v>10557.2</v>
      </c>
      <c r="M543" s="18">
        <v>10557.2</v>
      </c>
      <c r="N543" s="18">
        <v>10557.2</v>
      </c>
      <c r="O543" s="18">
        <v>10557.2</v>
      </c>
      <c r="P543" s="18">
        <v>10557.2</v>
      </c>
      <c r="Q543" s="18">
        <v>10557.2</v>
      </c>
      <c r="R543" s="18">
        <v>14283.159861222301</v>
      </c>
      <c r="S543" s="18">
        <v>14283.159861222301</v>
      </c>
      <c r="T543" s="18">
        <v>14283.159861222301</v>
      </c>
      <c r="U543" s="18">
        <v>14283.159861222301</v>
      </c>
      <c r="V543" s="18">
        <v>14283.159861222301</v>
      </c>
      <c r="W543" s="18">
        <v>14283.159861222301</v>
      </c>
      <c r="X543" s="18">
        <v>15077.918612408201</v>
      </c>
      <c r="Y543" s="18">
        <v>15077.918612408201</v>
      </c>
      <c r="Z543" s="18">
        <v>15077.918612408201</v>
      </c>
      <c r="AA543" s="18">
        <v>16108.173076923</v>
      </c>
      <c r="AB543" s="18">
        <v>16108.173076923</v>
      </c>
      <c r="AC543" s="18">
        <v>16108.173076923</v>
      </c>
      <c r="AD543" s="18">
        <v>16108.173076923</v>
      </c>
      <c r="AE543" s="18">
        <v>16108.173076923</v>
      </c>
      <c r="AF543" s="18">
        <v>16108.173076923</v>
      </c>
      <c r="AG543" s="18">
        <v>16108.173076923</v>
      </c>
      <c r="AH543" s="18">
        <v>16108.173076923</v>
      </c>
      <c r="AI543" s="18">
        <v>16108.173076923</v>
      </c>
      <c r="AJ543" s="18">
        <v>16108.173076923</v>
      </c>
      <c r="AK543" s="18">
        <v>16108.173076923</v>
      </c>
      <c r="AL543" s="18">
        <v>16108.173076923</v>
      </c>
      <c r="AN543" s="8">
        <f t="shared" si="155"/>
        <v>15077.918612408201</v>
      </c>
      <c r="AO543" s="8">
        <f t="shared" si="156"/>
        <v>13721.004134491481</v>
      </c>
      <c r="AP543" s="8">
        <f t="shared" si="157"/>
        <v>829.16092311796797</v>
      </c>
      <c r="AQ543" s="8">
        <f t="shared" si="158"/>
        <v>20601.5067671178</v>
      </c>
      <c r="AR543" s="8">
        <f t="shared" si="159"/>
        <v>4952.2289437587597</v>
      </c>
    </row>
    <row r="544" spans="1:50" x14ac:dyDescent="0.2">
      <c r="A544" s="18" t="str">
        <v>{"InfraID":"Edge-Pi4","device":"wlan0","instance":"129.127.231.168:9100","job":"node","label":"Network Send Rate (Bytes/Sec)"}</v>
      </c>
      <c r="B544" s="18">
        <v>16959.637067182601</v>
      </c>
      <c r="C544" s="18">
        <v>16959.637067182601</v>
      </c>
      <c r="D544" s="18">
        <v>11644.5541911372</v>
      </c>
      <c r="E544" s="18">
        <v>11644.5541911372</v>
      </c>
      <c r="F544" s="18">
        <v>11644.5541911372</v>
      </c>
      <c r="G544" s="18">
        <v>11644.5541911372</v>
      </c>
      <c r="H544" s="18">
        <v>11644.5541911372</v>
      </c>
      <c r="I544" s="18">
        <v>11644.5541911372</v>
      </c>
      <c r="J544" s="18">
        <v>11644.5541911372</v>
      </c>
      <c r="K544" s="18">
        <v>11644.5541911372</v>
      </c>
      <c r="L544" s="18">
        <v>11644.5541911372</v>
      </c>
      <c r="M544" s="18">
        <v>14192.552245442401</v>
      </c>
      <c r="N544" s="18">
        <v>14192.552245442401</v>
      </c>
      <c r="O544" s="18">
        <v>14192.552245442401</v>
      </c>
      <c r="P544" s="18">
        <v>14192.552245442401</v>
      </c>
      <c r="Q544" s="18">
        <v>14192.552245442401</v>
      </c>
      <c r="R544" s="18">
        <v>14192.552245442401</v>
      </c>
      <c r="S544" s="18">
        <v>13720.8192947926</v>
      </c>
      <c r="T544" s="18">
        <v>13720.8192947926</v>
      </c>
      <c r="U544" s="18">
        <v>13720.8192947926</v>
      </c>
      <c r="V544" s="18">
        <v>13720.8192947926</v>
      </c>
      <c r="W544" s="18">
        <v>13720.8192947926</v>
      </c>
      <c r="X544" s="18">
        <v>13720.8192947926</v>
      </c>
      <c r="Y544" s="18">
        <v>16823.1369671092</v>
      </c>
      <c r="Z544" s="18">
        <v>16823.1369671092</v>
      </c>
      <c r="AA544" s="18">
        <v>16823.1369671092</v>
      </c>
      <c r="AB544" s="18">
        <v>16823.1369671092</v>
      </c>
      <c r="AC544" s="18">
        <v>16823.1369671092</v>
      </c>
      <c r="AD544" s="18">
        <v>16823.1369671092</v>
      </c>
      <c r="AE544" s="18">
        <v>16823.1369671092</v>
      </c>
      <c r="AF544" s="18">
        <v>16823.1369671092</v>
      </c>
      <c r="AG544" s="18">
        <v>16823.1369671092</v>
      </c>
      <c r="AH544" s="18">
        <v>16823.1369671092</v>
      </c>
      <c r="AI544" s="18">
        <v>16823.1369671092</v>
      </c>
      <c r="AJ544" s="18">
        <v>16823.1369671092</v>
      </c>
      <c r="AK544" s="18">
        <v>16823.1369671092</v>
      </c>
      <c r="AL544" s="18">
        <v>16823.1369671092</v>
      </c>
      <c r="AN544" s="8">
        <f t="shared" si="155"/>
        <v>14192.552245442401</v>
      </c>
      <c r="AO544" s="8">
        <f t="shared" si="156"/>
        <v>14641.200233392949</v>
      </c>
      <c r="AP544" s="8">
        <f t="shared" si="157"/>
        <v>11644.5541911372</v>
      </c>
      <c r="AQ544" s="8">
        <f t="shared" si="158"/>
        <v>16959.637067182601</v>
      </c>
      <c r="AR544" s="8">
        <f t="shared" si="159"/>
        <v>2137.7004357108758</v>
      </c>
    </row>
    <row r="545" spans="1:56" x14ac:dyDescent="0.2">
      <c r="A545" t="str">
        <v>{"InfraID":"Edge-Pi4","device":"wlp6s0","instance":"129.127.231.53:9100","job":"node","label":"Network Send Rate (Bytes/Sec)"}</v>
      </c>
      <c r="B545">
        <v>934.93767082194495</v>
      </c>
      <c r="C545">
        <v>934.93767082194495</v>
      </c>
      <c r="D545">
        <v>934.93767082194495</v>
      </c>
      <c r="E545">
        <v>938.43071786310497</v>
      </c>
      <c r="F545">
        <v>938.43071786310497</v>
      </c>
      <c r="G545">
        <v>938.43071786310497</v>
      </c>
      <c r="H545">
        <v>938.43071786310497</v>
      </c>
      <c r="I545">
        <v>938.43071786310497</v>
      </c>
      <c r="J545">
        <v>938.43071786310497</v>
      </c>
      <c r="K545">
        <v>940.78596210301498</v>
      </c>
      <c r="L545">
        <v>940.78596210301498</v>
      </c>
      <c r="M545">
        <v>940.78596210301498</v>
      </c>
      <c r="N545">
        <v>940.78596210301498</v>
      </c>
      <c r="O545">
        <v>940.78596210301498</v>
      </c>
      <c r="P545">
        <v>940.78596210301498</v>
      </c>
      <c r="Q545">
        <v>940.78596210301498</v>
      </c>
      <c r="R545">
        <v>940.78596210301498</v>
      </c>
      <c r="S545">
        <v>940.78596210301498</v>
      </c>
      <c r="T545">
        <v>936.97338876414403</v>
      </c>
      <c r="U545">
        <v>936.97338876414403</v>
      </c>
      <c r="V545">
        <v>936.97338876414403</v>
      </c>
      <c r="W545">
        <v>938.37217066168103</v>
      </c>
      <c r="X545">
        <v>938.37217066168103</v>
      </c>
      <c r="Y545">
        <v>938.37217066168103</v>
      </c>
      <c r="Z545">
        <v>936.52063746082501</v>
      </c>
      <c r="AA545">
        <v>936.52063746082501</v>
      </c>
      <c r="AB545">
        <v>936.52063746082501</v>
      </c>
      <c r="AC545">
        <v>936.52063746082501</v>
      </c>
      <c r="AD545">
        <v>936.52063746082501</v>
      </c>
      <c r="AE545">
        <v>936.52063746082501</v>
      </c>
      <c r="AF545">
        <v>936.52063746082501</v>
      </c>
      <c r="AG545">
        <v>936.52063746082501</v>
      </c>
      <c r="AH545">
        <v>936.52063746082501</v>
      </c>
      <c r="AI545">
        <v>936.52063746082501</v>
      </c>
      <c r="AJ545">
        <v>936.52063746082501</v>
      </c>
      <c r="AK545">
        <v>936.52063746082501</v>
      </c>
      <c r="AL545">
        <v>936.52063746082501</v>
      </c>
    </row>
    <row r="546" spans="1:56" x14ac:dyDescent="0.2">
      <c r="A546" t="str">
        <v>{"InfraID":"Edge-Pi4","instance":"129.127.231.53:9100","job":"node","label":"CPU Wait Percentage"}</v>
      </c>
      <c r="B546">
        <v>0.161582561163119</v>
      </c>
      <c r="C546">
        <v>0.161582561163119</v>
      </c>
      <c r="D546">
        <v>0.161582561163119</v>
      </c>
      <c r="E546">
        <v>0.15668781302163501</v>
      </c>
      <c r="F546">
        <v>0.15668781302163501</v>
      </c>
      <c r="G546">
        <v>0.15668781302163501</v>
      </c>
      <c r="H546">
        <v>0.15668781302163501</v>
      </c>
      <c r="I546">
        <v>0.15668781302163501</v>
      </c>
      <c r="J546">
        <v>0.15668781302163501</v>
      </c>
      <c r="K546">
        <v>0.143551507872725</v>
      </c>
      <c r="L546">
        <v>0.143551507872725</v>
      </c>
      <c r="M546">
        <v>0.143551507872725</v>
      </c>
      <c r="N546">
        <v>0.143551507872725</v>
      </c>
      <c r="O546">
        <v>0.143551507872725</v>
      </c>
      <c r="P546">
        <v>0.143551507872725</v>
      </c>
      <c r="Q546">
        <v>0.143551507872725</v>
      </c>
      <c r="R546">
        <v>0.143551507872725</v>
      </c>
      <c r="S546">
        <v>0.143551507872725</v>
      </c>
      <c r="T546">
        <v>0.15538338409571301</v>
      </c>
      <c r="U546">
        <v>0.15538338409571301</v>
      </c>
      <c r="V546">
        <v>0.15538338409571301</v>
      </c>
      <c r="W546">
        <v>0.18927021432823399</v>
      </c>
      <c r="X546">
        <v>0.18927021432823399</v>
      </c>
      <c r="Y546">
        <v>0.18927021432823399</v>
      </c>
      <c r="Z546">
        <v>0.14286857371487199</v>
      </c>
      <c r="AA546">
        <v>0.14286857371487199</v>
      </c>
      <c r="AB546">
        <v>0.14286857371487199</v>
      </c>
      <c r="AC546">
        <v>0.14286857371487199</v>
      </c>
      <c r="AD546">
        <v>0.14286857371487199</v>
      </c>
      <c r="AE546">
        <v>0.14286857371487199</v>
      </c>
      <c r="AF546">
        <v>0.14286857371487199</v>
      </c>
      <c r="AG546">
        <v>0.14286857371487199</v>
      </c>
      <c r="AH546">
        <v>0.14286857371487199</v>
      </c>
      <c r="AI546">
        <v>0.14286857371487199</v>
      </c>
      <c r="AJ546">
        <v>0.14286857371487199</v>
      </c>
      <c r="AK546">
        <v>0.14286857371487199</v>
      </c>
      <c r="AL546">
        <v>0.14286857371487199</v>
      </c>
    </row>
    <row r="547" spans="1:56" x14ac:dyDescent="0.2">
      <c r="A547" t="str">
        <v>{"InfraID":"Edge-Pi4","instance":"129.127.231.53:9100","job":"node","label":"IO Wait Percentage"}</v>
      </c>
      <c r="B547">
        <v>0.119998666755726</v>
      </c>
      <c r="C547">
        <v>0.119998666755726</v>
      </c>
      <c r="D547">
        <v>0.119998666755726</v>
      </c>
      <c r="E547">
        <v>0.17074457429060799</v>
      </c>
      <c r="F547">
        <v>0.17074457429060799</v>
      </c>
      <c r="G547">
        <v>0.17074457429060799</v>
      </c>
      <c r="H547">
        <v>0.17074457429060799</v>
      </c>
      <c r="I547">
        <v>0.17074457429060799</v>
      </c>
      <c r="J547">
        <v>0.17074457429060799</v>
      </c>
      <c r="K547">
        <v>0.17054977315171699</v>
      </c>
      <c r="L547">
        <v>0.17054977315171699</v>
      </c>
      <c r="M547">
        <v>0.17054977315171699</v>
      </c>
      <c r="N547">
        <v>0.17054977315171699</v>
      </c>
      <c r="O547">
        <v>0.17054977315171699</v>
      </c>
      <c r="P547">
        <v>0.17054977315171699</v>
      </c>
      <c r="Q547">
        <v>0.17054977315171699</v>
      </c>
      <c r="R547">
        <v>0.17054977315171699</v>
      </c>
      <c r="S547">
        <v>0.17054977315171699</v>
      </c>
      <c r="T547">
        <v>0.41318334407875101</v>
      </c>
      <c r="U547">
        <v>0.41318334407875101</v>
      </c>
      <c r="V547">
        <v>0.41318334407875101</v>
      </c>
      <c r="W547">
        <v>0.135207317886886</v>
      </c>
      <c r="X547">
        <v>0.135207317886886</v>
      </c>
      <c r="Y547">
        <v>0.135207317886886</v>
      </c>
      <c r="Z547">
        <v>0.34976328599060802</v>
      </c>
      <c r="AA547">
        <v>0.34976328599060802</v>
      </c>
      <c r="AB547">
        <v>0.34976328599060802</v>
      </c>
      <c r="AC547">
        <v>0.34976328599060802</v>
      </c>
      <c r="AD547">
        <v>0.34976328599060802</v>
      </c>
      <c r="AE547">
        <v>0.34976328599060802</v>
      </c>
      <c r="AF547">
        <v>0.34976328599060802</v>
      </c>
      <c r="AG547">
        <v>0.34976328599060802</v>
      </c>
      <c r="AH547">
        <v>0.34976328599060802</v>
      </c>
      <c r="AI547">
        <v>0.34976328599060802</v>
      </c>
      <c r="AJ547">
        <v>0.34976328599060802</v>
      </c>
      <c r="AK547">
        <v>0.34976328599060802</v>
      </c>
      <c r="AL547">
        <v>0.34976328599060802</v>
      </c>
    </row>
    <row r="548" spans="1:56" x14ac:dyDescent="0.2">
      <c r="A548" t="str">
        <v>{"InfraID":"Edge-Pi4","instance":"129.127.231.53:9100","job":"node","label":"Memory Wait Percentage"}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56" x14ac:dyDescent="0.2">
      <c r="A549" s="18" t="str">
        <v>{"InfraID":"Edge-Pi4","cpu":"0","instance":"129.127.230.61:9100","job":"node","mode":"idle","label":"CPU Usage Percentage"}</v>
      </c>
      <c r="B549" s="18">
        <v>8.1295660004761796</v>
      </c>
      <c r="C549" s="18">
        <v>8.1295660004761796</v>
      </c>
      <c r="D549" s="18">
        <v>8.1295660004761796</v>
      </c>
      <c r="E549" s="18">
        <v>8.1295660004761796</v>
      </c>
      <c r="F549" s="18">
        <v>8.1295660004761796</v>
      </c>
      <c r="G549" s="18">
        <v>8.1295660004761796</v>
      </c>
      <c r="H549" s="18">
        <v>8.1295660004761796</v>
      </c>
      <c r="I549" s="18">
        <v>8.1295660004761796</v>
      </c>
      <c r="J549" s="18">
        <v>8.1295660004761796</v>
      </c>
      <c r="K549" s="18">
        <v>8.1295660004761796</v>
      </c>
      <c r="L549" s="18">
        <v>8.1295660004761796</v>
      </c>
      <c r="M549" s="18">
        <v>8.1295660004761796</v>
      </c>
      <c r="N549" s="18">
        <v>8.1295660004761796</v>
      </c>
      <c r="O549" s="18">
        <v>8.1295660004761796</v>
      </c>
      <c r="P549" s="18">
        <v>6.8743243784685397</v>
      </c>
      <c r="Q549" s="18">
        <v>6.8743243784685397</v>
      </c>
      <c r="R549" s="18">
        <v>6.8743243784685397</v>
      </c>
      <c r="S549" s="18">
        <v>6.8743243784685397</v>
      </c>
      <c r="T549" s="18">
        <v>6.8743243784685397</v>
      </c>
      <c r="U549" s="18">
        <v>6.8743243784685397</v>
      </c>
      <c r="V549" s="18">
        <v>6.3615438502619197</v>
      </c>
      <c r="W549" s="18">
        <v>6.3615438502619197</v>
      </c>
      <c r="X549" s="18">
        <v>6.3615438502619197</v>
      </c>
      <c r="Y549" s="18">
        <v>8.5272351491962102</v>
      </c>
      <c r="Z549" s="18">
        <v>8.5272351491962102</v>
      </c>
      <c r="AA549" s="18">
        <v>8.5272351491962102</v>
      </c>
      <c r="AB549" s="18">
        <v>5.2673743240381103</v>
      </c>
      <c r="AC549" s="18">
        <v>5.2673743240381103</v>
      </c>
      <c r="AD549" s="18">
        <v>5.2673743240381103</v>
      </c>
      <c r="AE549" s="18">
        <v>5.2673743240381103</v>
      </c>
      <c r="AF549" s="18">
        <v>5.2673743240381103</v>
      </c>
      <c r="AG549" s="18">
        <v>5.2673743240381103</v>
      </c>
      <c r="AH549" s="18">
        <v>5.2673743240381103</v>
      </c>
      <c r="AI549" s="18">
        <v>5.2673743240381103</v>
      </c>
      <c r="AJ549" s="18">
        <v>5.2673743240381103</v>
      </c>
      <c r="AK549" s="18">
        <v>5.2673743240381103</v>
      </c>
      <c r="AL549" s="18">
        <v>5.2673743240381103</v>
      </c>
      <c r="AN549" s="8">
        <f>MEDIAN(B549:AL549)</f>
        <v>6.8743243784685397</v>
      </c>
      <c r="AO549" s="8">
        <f>AVERAGE(B549:AL549)</f>
        <v>6.9639817524397651</v>
      </c>
      <c r="AP549" s="8">
        <f>MIN(B549:AL549)</f>
        <v>5.2673743240381103</v>
      </c>
      <c r="AQ549" s="8">
        <f>MAX(B549:AL549)</f>
        <v>8.5272351491962102</v>
      </c>
      <c r="AR549" s="8">
        <f>STDEV(B549:AL549)</f>
        <v>1.2818364199522092</v>
      </c>
      <c r="AT549" s="8">
        <f>MEDIAN(B549:AL552)</f>
        <v>5.61254274044299</v>
      </c>
      <c r="AU549" s="8">
        <f>AVERAGE(B549:AL552)</f>
        <v>5.9620776060429534</v>
      </c>
      <c r="AV549" s="8">
        <f>MIN(B549:AL552)</f>
        <v>0.61807995017198802</v>
      </c>
      <c r="AW549" s="8">
        <f>MAX(B549:AL552)</f>
        <v>9.0606040405642805</v>
      </c>
      <c r="AX549">
        <f>STDEV(B549:AL552)</f>
        <v>1.4527941531666202</v>
      </c>
      <c r="AZ549">
        <f>MEDIAN($B549:$AL552,$B554:$AL557,$B559:$AL562,$B564:$AL567)</f>
        <v>4.7332932771304703</v>
      </c>
      <c r="BA549">
        <f>AVERAGE($B549:$AL552,$B554:$AL557,$B559:$AL562,$B564:$AL567)</f>
        <v>4.7862060215525437</v>
      </c>
      <c r="BB549">
        <f>MIN($B549:$AL552,$B554:$AL557,$B559:$AL562,$B564:$AL567)</f>
        <v>0.15118502371693399</v>
      </c>
      <c r="BC549">
        <f>MAX($B549:$AL552,$B554:$AL557,$B559:$AL562,$B564:$AL567)</f>
        <v>9.0606040405642805</v>
      </c>
      <c r="BD549">
        <f>STDEV($B549:$AL552,$B554:$AL557,$B559:$AL562,$B564:$AL567)</f>
        <v>1.3691767021102881</v>
      </c>
    </row>
    <row r="550" spans="1:56" x14ac:dyDescent="0.2">
      <c r="A550" s="18" t="str">
        <v>{"InfraID":"Edge-Pi4","cpu":"0","instance":"129.127.231.125:9100","job":"node","mode":"idle","label":"CPU Usage Percentage"}</v>
      </c>
      <c r="B550" s="18">
        <v>5.61254274044299</v>
      </c>
      <c r="C550" s="18">
        <v>5.61254274044299</v>
      </c>
      <c r="D550" s="18">
        <v>5.61254274044299</v>
      </c>
      <c r="E550" s="18">
        <v>5.61254274044299</v>
      </c>
      <c r="F550" s="18">
        <v>5.61254274044299</v>
      </c>
      <c r="G550" s="18">
        <v>5.61254274044299</v>
      </c>
      <c r="H550" s="18">
        <v>5.61254274044299</v>
      </c>
      <c r="I550" s="18">
        <v>5.61254274044299</v>
      </c>
      <c r="J550" s="18">
        <v>5.61254274044299</v>
      </c>
      <c r="K550" s="18">
        <v>5.7532930295934301</v>
      </c>
      <c r="L550" s="18">
        <v>5.7532930295934301</v>
      </c>
      <c r="M550" s="18">
        <v>5.7532930295934301</v>
      </c>
      <c r="N550" s="18">
        <v>5.7532930295934301</v>
      </c>
      <c r="O550" s="18">
        <v>5.7532930295934301</v>
      </c>
      <c r="P550" s="18">
        <v>5.7532930295934301</v>
      </c>
      <c r="Q550" s="18">
        <v>4.8667400513071604</v>
      </c>
      <c r="R550" s="18">
        <v>4.8667400513071604</v>
      </c>
      <c r="S550" s="18">
        <v>4.8667400513071604</v>
      </c>
      <c r="T550" s="18">
        <v>4.8667400513071604</v>
      </c>
      <c r="U550" s="18">
        <v>4.8667400513071604</v>
      </c>
      <c r="V550" s="18">
        <v>4.8667400513071604</v>
      </c>
      <c r="W550" s="18">
        <v>4.8667400513071604</v>
      </c>
      <c r="X550" s="18">
        <v>4.8667400513071604</v>
      </c>
      <c r="Y550" s="18">
        <v>4.8667400513071604</v>
      </c>
      <c r="Z550" s="18">
        <v>5.32728566342871</v>
      </c>
      <c r="AA550" s="18">
        <v>5.32728566342871</v>
      </c>
      <c r="AB550" s="18">
        <v>5.32728566342871</v>
      </c>
      <c r="AC550" s="18">
        <v>5.32728566342871</v>
      </c>
      <c r="AD550" s="18">
        <v>5.32728566342871</v>
      </c>
      <c r="AE550" s="18">
        <v>5.32728566342871</v>
      </c>
      <c r="AF550" s="18">
        <v>5.32728566342871</v>
      </c>
      <c r="AG550" s="18">
        <v>5.32728566342871</v>
      </c>
      <c r="AH550" s="18">
        <v>5.32728566342871</v>
      </c>
      <c r="AI550" s="18">
        <v>5.32728566342871</v>
      </c>
      <c r="AJ550" s="18">
        <v>5.32728566342871</v>
      </c>
      <c r="AK550" s="18">
        <v>5.32728566342871</v>
      </c>
      <c r="AL550" s="18">
        <v>5.32728566342871</v>
      </c>
      <c r="AN550" s="8">
        <f t="shared" ref="AN550:AN552" si="160">MEDIAN(B550:AL550)</f>
        <v>5.32728566342871</v>
      </c>
      <c r="AO550" s="8">
        <f t="shared" ref="AO550:AO552" si="161">AVERAGE(B550:AL550)</f>
        <v>5.3537301872401404</v>
      </c>
      <c r="AP550" s="8">
        <f t="shared" ref="AP550:AP552" si="162">MIN(B550:AL550)</f>
        <v>4.8667400513071604</v>
      </c>
      <c r="AQ550" s="8">
        <f t="shared" ref="AQ550:AQ552" si="163">MAX(B550:AL550)</f>
        <v>5.7532930295934301</v>
      </c>
      <c r="AR550" s="8">
        <f t="shared" ref="AR550:AR552" si="164">STDEV(B550:AL550)</f>
        <v>0.32077526870996526</v>
      </c>
    </row>
    <row r="551" spans="1:56" x14ac:dyDescent="0.2">
      <c r="A551" s="18" t="str">
        <v>{"InfraID":"Edge-Pi4","cpu":"0","instance":"129.127.231.162:9100","job":"node","mode":"idle","label":"CPU Usage Percentage"}</v>
      </c>
      <c r="B551" s="18">
        <v>0.61807995017198802</v>
      </c>
      <c r="C551" s="18">
        <v>1.1477889491896001</v>
      </c>
      <c r="D551" s="18">
        <v>1.1477889491896001</v>
      </c>
      <c r="E551" s="18">
        <v>1.1477889491896001</v>
      </c>
      <c r="F551" s="18">
        <v>9.0606040405642805</v>
      </c>
      <c r="G551" s="18">
        <v>9.0606040405642805</v>
      </c>
      <c r="H551" s="18">
        <v>9.0606040405642805</v>
      </c>
      <c r="I551" s="18">
        <v>7.3975163573551503</v>
      </c>
      <c r="J551" s="18">
        <v>7.3975163573551503</v>
      </c>
      <c r="K551" s="18">
        <v>7.3975163573551503</v>
      </c>
      <c r="L551" s="18">
        <v>6.79999999973613</v>
      </c>
      <c r="M551" s="18">
        <v>6.79999999973613</v>
      </c>
      <c r="N551" s="18">
        <v>6.79999999973613</v>
      </c>
      <c r="O551" s="18">
        <v>6.79999999973613</v>
      </c>
      <c r="P551" s="18">
        <v>6.79999999973613</v>
      </c>
      <c r="Q551" s="18">
        <v>6.79999999973613</v>
      </c>
      <c r="R551" s="18">
        <v>5.2908993863231704</v>
      </c>
      <c r="S551" s="18">
        <v>5.2908993863231704</v>
      </c>
      <c r="T551" s="18">
        <v>5.2908993863231704</v>
      </c>
      <c r="U551" s="18">
        <v>5.2908993863231704</v>
      </c>
      <c r="V551" s="18">
        <v>5.2908993863231704</v>
      </c>
      <c r="W551" s="18">
        <v>5.2908993863231704</v>
      </c>
      <c r="X551" s="18">
        <v>5.2034689791797604</v>
      </c>
      <c r="Y551" s="18">
        <v>5.2034689791797604</v>
      </c>
      <c r="Z551" s="18">
        <v>5.2034689791797604</v>
      </c>
      <c r="AA551" s="18">
        <v>7.1848290600622704</v>
      </c>
      <c r="AB551" s="18">
        <v>7.1848290600622704</v>
      </c>
      <c r="AC551" s="18">
        <v>7.1848290600622704</v>
      </c>
      <c r="AD551" s="18">
        <v>7.1848290600622704</v>
      </c>
      <c r="AE551" s="18">
        <v>7.1848290600622704</v>
      </c>
      <c r="AF551" s="18">
        <v>7.1848290600622704</v>
      </c>
      <c r="AG551" s="18">
        <v>7.1848290600622704</v>
      </c>
      <c r="AH551" s="18">
        <v>7.1848290600622704</v>
      </c>
      <c r="AI551" s="18">
        <v>7.1848290600622704</v>
      </c>
      <c r="AJ551" s="18">
        <v>7.1848290600622704</v>
      </c>
      <c r="AK551" s="18">
        <v>7.1848290600622704</v>
      </c>
      <c r="AL551" s="18">
        <v>7.1848290600622704</v>
      </c>
      <c r="AN551" s="8">
        <f t="shared" si="160"/>
        <v>6.79999999973613</v>
      </c>
      <c r="AO551" s="8">
        <f t="shared" si="161"/>
        <v>6.1570151342200399</v>
      </c>
      <c r="AP551" s="8">
        <f t="shared" si="162"/>
        <v>0.61807995017198802</v>
      </c>
      <c r="AQ551" s="8">
        <f t="shared" si="163"/>
        <v>9.0606040405642805</v>
      </c>
      <c r="AR551" s="8">
        <f t="shared" si="164"/>
        <v>2.0966371481485244</v>
      </c>
    </row>
    <row r="552" spans="1:56" x14ac:dyDescent="0.2">
      <c r="A552" s="18" t="str">
        <v>{"InfraID":"Edge-Pi4","cpu":"0","instance":"129.127.231.168:9100","job":"node","mode":"idle","label":"CPU Usage Percentage"}</v>
      </c>
      <c r="B552" s="18">
        <v>6.0310894655654002</v>
      </c>
      <c r="C552" s="18">
        <v>6.0310894655654002</v>
      </c>
      <c r="D552" s="18">
        <v>4.0309663640906397</v>
      </c>
      <c r="E552" s="18">
        <v>4.0309663640906397</v>
      </c>
      <c r="F552" s="18">
        <v>4.0309663640906397</v>
      </c>
      <c r="G552" s="18">
        <v>4.0309663640906397</v>
      </c>
      <c r="H552" s="18">
        <v>4.0309663640906397</v>
      </c>
      <c r="I552" s="18">
        <v>4.0309663640906397</v>
      </c>
      <c r="J552" s="18">
        <v>4.0309663640906397</v>
      </c>
      <c r="K552" s="18">
        <v>4.0309663640906397</v>
      </c>
      <c r="L552" s="18">
        <v>4.0309663640906397</v>
      </c>
      <c r="M552" s="18">
        <v>5.6024899956363896</v>
      </c>
      <c r="N552" s="18">
        <v>5.6024899956363896</v>
      </c>
      <c r="O552" s="18">
        <v>5.6024899956363896</v>
      </c>
      <c r="P552" s="18">
        <v>5.6024899956363896</v>
      </c>
      <c r="Q552" s="18">
        <v>5.6024899956363896</v>
      </c>
      <c r="R552" s="18">
        <v>5.6024899956363896</v>
      </c>
      <c r="S552" s="18">
        <v>5.3274176868777499</v>
      </c>
      <c r="T552" s="18">
        <v>5.3274176868777499</v>
      </c>
      <c r="U552" s="18">
        <v>5.3274176868777499</v>
      </c>
      <c r="V552" s="18">
        <v>5.3274176868777499</v>
      </c>
      <c r="W552" s="18">
        <v>5.3274176868777499</v>
      </c>
      <c r="X552" s="18">
        <v>5.3274176868777499</v>
      </c>
      <c r="Y552" s="18">
        <v>6.0644472612162401</v>
      </c>
      <c r="Z552" s="18">
        <v>6.0644472612162401</v>
      </c>
      <c r="AA552" s="18">
        <v>6.0644472612162401</v>
      </c>
      <c r="AB552" s="18">
        <v>6.0644472612162401</v>
      </c>
      <c r="AC552" s="18">
        <v>6.0644472612162401</v>
      </c>
      <c r="AD552" s="18">
        <v>6.0644472612162401</v>
      </c>
      <c r="AE552" s="18">
        <v>6.0644472612162401</v>
      </c>
      <c r="AF552" s="18">
        <v>6.0644472612162401</v>
      </c>
      <c r="AG552" s="18">
        <v>6.0644472612162401</v>
      </c>
      <c r="AH552" s="18">
        <v>6.0644472612162401</v>
      </c>
      <c r="AI552" s="18">
        <v>6.0644472612162401</v>
      </c>
      <c r="AJ552" s="18">
        <v>6.0644472612162401</v>
      </c>
      <c r="AK552" s="18">
        <v>6.0644472612162401</v>
      </c>
      <c r="AL552" s="18">
        <v>6.0644472612162401</v>
      </c>
      <c r="AN552" s="8">
        <f t="shared" si="160"/>
        <v>5.6024899956363896</v>
      </c>
      <c r="AO552" s="8">
        <f t="shared" si="161"/>
        <v>5.373583350271856</v>
      </c>
      <c r="AP552" s="8">
        <f t="shared" si="162"/>
        <v>4.0309663640906397</v>
      </c>
      <c r="AQ552" s="8">
        <f t="shared" si="163"/>
        <v>6.0644472612162401</v>
      </c>
      <c r="AR552" s="8">
        <f t="shared" si="164"/>
        <v>0.8181532432589661</v>
      </c>
    </row>
    <row r="553" spans="1:56" x14ac:dyDescent="0.2">
      <c r="A553" t="str">
        <v>{"InfraID":"Edge-Pi4","cpu":"0","instance":"129.127.231.53:9100","job":"node","mode":"idle","label":"CPU Usage Percentage"}</v>
      </c>
      <c r="B553">
        <v>0.40663955734731799</v>
      </c>
      <c r="C553">
        <v>0.40663955734731799</v>
      </c>
      <c r="D553">
        <v>0.40663955734731799</v>
      </c>
      <c r="E553">
        <v>0.63439065105403303</v>
      </c>
      <c r="F553">
        <v>0.63439065105403303</v>
      </c>
      <c r="G553">
        <v>0.63439065105403303</v>
      </c>
      <c r="H553">
        <v>0.63439065105403303</v>
      </c>
      <c r="I553">
        <v>0.63439065105403303</v>
      </c>
      <c r="J553">
        <v>0.63439065105403303</v>
      </c>
      <c r="K553">
        <v>0.15345609823521</v>
      </c>
      <c r="L553">
        <v>0.15345609823521</v>
      </c>
      <c r="M553">
        <v>0.15345609823521</v>
      </c>
      <c r="N553">
        <v>0.15345609823521</v>
      </c>
      <c r="O553">
        <v>0.15345609823521</v>
      </c>
      <c r="P553">
        <v>0.15345609823521</v>
      </c>
      <c r="Q553">
        <v>0.15345609823521</v>
      </c>
      <c r="R553">
        <v>0.15345609823521</v>
      </c>
      <c r="S553">
        <v>0.15345609823521</v>
      </c>
      <c r="T553">
        <v>0.55801338346996898</v>
      </c>
      <c r="U553">
        <v>0.55801338346996898</v>
      </c>
      <c r="V553">
        <v>0.55801338346996898</v>
      </c>
      <c r="W553">
        <v>0.380583561181083</v>
      </c>
      <c r="X553">
        <v>0.380583561181083</v>
      </c>
      <c r="Y553">
        <v>0.380583561181083</v>
      </c>
      <c r="Z553">
        <v>-0.220044008599941</v>
      </c>
      <c r="AA553">
        <v>-0.220044008599941</v>
      </c>
      <c r="AB553">
        <v>-0.220044008599941</v>
      </c>
      <c r="AC553">
        <v>-0.220044008599941</v>
      </c>
      <c r="AD553">
        <v>-0.220044008599941</v>
      </c>
      <c r="AE553">
        <v>-0.220044008599941</v>
      </c>
      <c r="AF553">
        <v>-0.220044008599941</v>
      </c>
      <c r="AG553">
        <v>-0.220044008599941</v>
      </c>
      <c r="AH553">
        <v>-0.220044008599941</v>
      </c>
      <c r="AI553">
        <v>-0.220044008599941</v>
      </c>
      <c r="AJ553">
        <v>-0.220044008599941</v>
      </c>
      <c r="AK553">
        <v>-0.220044008599941</v>
      </c>
      <c r="AL553">
        <v>-0.220044008599941</v>
      </c>
    </row>
    <row r="554" spans="1:56" x14ac:dyDescent="0.2">
      <c r="A554" s="18" t="str">
        <v>{"InfraID":"Edge-Pi4","cpu":"1","instance":"129.127.230.61:9100","job":"node","mode":"idle","label":"CPU Usage Percentage"}</v>
      </c>
      <c r="B554" s="18">
        <v>3.42595990255316</v>
      </c>
      <c r="C554" s="18">
        <v>3.42595990255316</v>
      </c>
      <c r="D554" s="18">
        <v>3.42595990255316</v>
      </c>
      <c r="E554" s="18">
        <v>3.42595990255316</v>
      </c>
      <c r="F554" s="18">
        <v>3.42595990255316</v>
      </c>
      <c r="G554" s="18">
        <v>3.42595990255316</v>
      </c>
      <c r="H554" s="18">
        <v>3.42595990255316</v>
      </c>
      <c r="I554" s="18">
        <v>3.42595990255316</v>
      </c>
      <c r="J554" s="18">
        <v>3.42595990255316</v>
      </c>
      <c r="K554" s="18">
        <v>3.42595990255316</v>
      </c>
      <c r="L554" s="18">
        <v>3.42595990255316</v>
      </c>
      <c r="M554" s="18">
        <v>3.42595990255316</v>
      </c>
      <c r="N554" s="18">
        <v>3.42595990255316</v>
      </c>
      <c r="O554" s="18">
        <v>3.42595990255316</v>
      </c>
      <c r="P554" s="18">
        <v>4.9659019631891397</v>
      </c>
      <c r="Q554" s="18">
        <v>4.9659019631891397</v>
      </c>
      <c r="R554" s="18">
        <v>4.9659019631891397</v>
      </c>
      <c r="S554" s="18">
        <v>4.9659019631891397</v>
      </c>
      <c r="T554" s="18">
        <v>4.9659019631891397</v>
      </c>
      <c r="U554" s="18">
        <v>4.9659019631891397</v>
      </c>
      <c r="V554" s="18">
        <v>4.6602395169086304</v>
      </c>
      <c r="W554" s="18">
        <v>4.6602395169086304</v>
      </c>
      <c r="X554" s="18">
        <v>4.6602395169086304</v>
      </c>
      <c r="Y554" s="18">
        <v>5.3936929128453297</v>
      </c>
      <c r="Z554" s="18">
        <v>5.3936929128453297</v>
      </c>
      <c r="AA554" s="18">
        <v>5.3936929128453297</v>
      </c>
      <c r="AB554" s="18">
        <v>4.7332932771304703</v>
      </c>
      <c r="AC554" s="18">
        <v>4.7332932771304703</v>
      </c>
      <c r="AD554" s="18">
        <v>4.7332932771304703</v>
      </c>
      <c r="AE554" s="18">
        <v>4.7332932771304703</v>
      </c>
      <c r="AF554" s="18">
        <v>4.7332932771304703</v>
      </c>
      <c r="AG554" s="18">
        <v>4.7332932771304703</v>
      </c>
      <c r="AH554" s="18">
        <v>4.7332932771304703</v>
      </c>
      <c r="AI554" s="18">
        <v>4.7332932771304703</v>
      </c>
      <c r="AJ554" s="18">
        <v>4.7332932771304703</v>
      </c>
      <c r="AK554" s="18">
        <v>4.7332932771304703</v>
      </c>
      <c r="AL554" s="18">
        <v>4.7332932771304703</v>
      </c>
      <c r="AN554" s="8">
        <f>MEDIAN(B554:AL554)</f>
        <v>4.7332932771304703</v>
      </c>
      <c r="AO554" s="8">
        <f>AVERAGE(B554:AL554)</f>
        <v>4.3239695608804336</v>
      </c>
      <c r="AP554" s="8">
        <f>MIN(B554:AL554)</f>
        <v>3.42595990255316</v>
      </c>
      <c r="AQ554" s="8">
        <f>MAX(B554:AL554)</f>
        <v>5.3936929128453297</v>
      </c>
      <c r="AR554" s="8">
        <f>STDEV(B554:AL554)</f>
        <v>0.73366514568639674</v>
      </c>
      <c r="AT554" s="8">
        <f>MEDIAN(B554:AL557)</f>
        <v>4.1384740627826897</v>
      </c>
      <c r="AU554" s="8">
        <f>AVERAGE(B554:AL557)</f>
        <v>4.0709347814502861</v>
      </c>
      <c r="AV554" s="8">
        <f>MIN(B554:AL557)</f>
        <v>0.68477922543533498</v>
      </c>
      <c r="AW554" s="8">
        <f>MAX(B554:AL557)</f>
        <v>5.8603906927439002</v>
      </c>
      <c r="AX554">
        <f>STDEV(B554:AL557)</f>
        <v>0.95640007801744364</v>
      </c>
    </row>
    <row r="555" spans="1:56" x14ac:dyDescent="0.2">
      <c r="A555" s="18" t="str">
        <v>{"InfraID":"Edge-Pi4","cpu":"1","instance":"129.127.231.125:9100","job":"node","mode":"idle","label":"CPU Usage Percentage"}</v>
      </c>
      <c r="B555" s="18">
        <v>4.4616795930785802</v>
      </c>
      <c r="C555" s="18">
        <v>4.4616795930785802</v>
      </c>
      <c r="D555" s="18">
        <v>4.4616795930785802</v>
      </c>
      <c r="E555" s="18">
        <v>4.4616795930785802</v>
      </c>
      <c r="F555" s="18">
        <v>4.4616795930785802</v>
      </c>
      <c r="G555" s="18">
        <v>4.4616795930785802</v>
      </c>
      <c r="H555" s="18">
        <v>4.4616795930785802</v>
      </c>
      <c r="I555" s="18">
        <v>4.4616795930785802</v>
      </c>
      <c r="J555" s="18">
        <v>4.4616795930785802</v>
      </c>
      <c r="K555" s="18">
        <v>4.1384740627826897</v>
      </c>
      <c r="L555" s="18">
        <v>4.1384740627826897</v>
      </c>
      <c r="M555" s="18">
        <v>4.1384740627826897</v>
      </c>
      <c r="N555" s="18">
        <v>4.1384740627826897</v>
      </c>
      <c r="O555" s="18">
        <v>4.1384740627826897</v>
      </c>
      <c r="P555" s="18">
        <v>4.1384740627826897</v>
      </c>
      <c r="Q555" s="18">
        <v>3.49911604792349</v>
      </c>
      <c r="R555" s="18">
        <v>3.49911604792349</v>
      </c>
      <c r="S555" s="18">
        <v>3.49911604792349</v>
      </c>
      <c r="T555" s="18">
        <v>3.49911604792349</v>
      </c>
      <c r="U555" s="18">
        <v>3.49911604792349</v>
      </c>
      <c r="V555" s="18">
        <v>3.49911604792349</v>
      </c>
      <c r="W555" s="18">
        <v>3.49911604792349</v>
      </c>
      <c r="X555" s="18">
        <v>3.49911604792349</v>
      </c>
      <c r="Y555" s="18">
        <v>3.49911604792349</v>
      </c>
      <c r="Z555" s="18">
        <v>2.5924937744626599</v>
      </c>
      <c r="AA555" s="18">
        <v>2.5924937744626599</v>
      </c>
      <c r="AB555" s="18">
        <v>2.5924937744626599</v>
      </c>
      <c r="AC555" s="18">
        <v>2.5924937744626599</v>
      </c>
      <c r="AD555" s="18">
        <v>2.5924937744626599</v>
      </c>
      <c r="AE555" s="18">
        <v>2.5924937744626599</v>
      </c>
      <c r="AF555" s="18">
        <v>2.5924937744626599</v>
      </c>
      <c r="AG555" s="18">
        <v>2.5924937744626599</v>
      </c>
      <c r="AH555" s="18">
        <v>2.5924937744626599</v>
      </c>
      <c r="AI555" s="18">
        <v>2.5924937744626599</v>
      </c>
      <c r="AJ555" s="18">
        <v>2.5924937744626599</v>
      </c>
      <c r="AK555" s="18">
        <v>2.5924937744626599</v>
      </c>
      <c r="AL555" s="18">
        <v>2.5924937744626599</v>
      </c>
      <c r="AN555" s="8">
        <f t="shared" ref="AN555:AN557" si="165">MEDIAN(B555:AL555)</f>
        <v>3.49911604792349</v>
      </c>
      <c r="AO555" s="8">
        <f t="shared" ref="AO555:AO557" si="166">AVERAGE(B555:AL555)</f>
        <v>3.5183898436143055</v>
      </c>
      <c r="AP555" s="8">
        <f t="shared" ref="AP555:AP557" si="167">MIN(B555:AL555)</f>
        <v>2.5924937744626599</v>
      </c>
      <c r="AQ555" s="8">
        <f t="shared" ref="AQ555:AQ557" si="168">MAX(B555:AL555)</f>
        <v>4.4616795930785802</v>
      </c>
      <c r="AR555" s="8">
        <f t="shared" ref="AR555:AR557" si="169">STDEV(B555:AL555)</f>
        <v>0.77214016808782182</v>
      </c>
    </row>
    <row r="556" spans="1:56" x14ac:dyDescent="0.2">
      <c r="A556" s="18" t="str">
        <v>{"InfraID":"Edge-Pi4","cpu":"1","instance":"129.127.231.162:9100","job":"node","mode":"idle","label":"CPU Usage Percentage"}</v>
      </c>
      <c r="B556" s="18">
        <v>0.68477922543533498</v>
      </c>
      <c r="C556" s="18">
        <v>1.1922768929982599</v>
      </c>
      <c r="D556" s="18">
        <v>1.1922768929982599</v>
      </c>
      <c r="E556" s="18">
        <v>1.1922768929982599</v>
      </c>
      <c r="F556" s="18">
        <v>5.8603906927439002</v>
      </c>
      <c r="G556" s="18">
        <v>5.8603906927439002</v>
      </c>
      <c r="H556" s="18">
        <v>5.8603906927439002</v>
      </c>
      <c r="I556" s="18">
        <v>5.2610495393088001</v>
      </c>
      <c r="J556" s="18">
        <v>5.2610495393088001</v>
      </c>
      <c r="K556" s="18">
        <v>5.2610495393088001</v>
      </c>
      <c r="L556" s="18">
        <v>3.5999999998602998</v>
      </c>
      <c r="M556" s="18">
        <v>3.5999999998602998</v>
      </c>
      <c r="N556" s="18">
        <v>3.5999999998602998</v>
      </c>
      <c r="O556" s="18">
        <v>3.5999999998602998</v>
      </c>
      <c r="P556" s="18">
        <v>3.5999999998602998</v>
      </c>
      <c r="Q556" s="18">
        <v>3.5999999998602998</v>
      </c>
      <c r="R556" s="18">
        <v>4.7571390446078103</v>
      </c>
      <c r="S556" s="18">
        <v>4.7571390446078103</v>
      </c>
      <c r="T556" s="18">
        <v>4.7571390446078103</v>
      </c>
      <c r="U556" s="18">
        <v>4.7571390446078103</v>
      </c>
      <c r="V556" s="18">
        <v>4.7571390446078103</v>
      </c>
      <c r="W556" s="18">
        <v>4.7571390446078103</v>
      </c>
      <c r="X556" s="18">
        <v>4.53635757173</v>
      </c>
      <c r="Y556" s="18">
        <v>4.53635757173</v>
      </c>
      <c r="Z556" s="18">
        <v>4.53635757173</v>
      </c>
      <c r="AA556" s="18">
        <v>3.9797008546697699</v>
      </c>
      <c r="AB556" s="18">
        <v>3.9797008546697699</v>
      </c>
      <c r="AC556" s="18">
        <v>3.9797008546697699</v>
      </c>
      <c r="AD556" s="18">
        <v>3.9797008546697699</v>
      </c>
      <c r="AE556" s="18">
        <v>3.9797008546697699</v>
      </c>
      <c r="AF556" s="18">
        <v>3.9797008546697699</v>
      </c>
      <c r="AG556" s="18">
        <v>3.9797008546697699</v>
      </c>
      <c r="AH556" s="18">
        <v>3.9797008546697699</v>
      </c>
      <c r="AI556" s="18">
        <v>3.9797008546697699</v>
      </c>
      <c r="AJ556" s="18">
        <v>3.9797008546697699</v>
      </c>
      <c r="AK556" s="18">
        <v>3.9797008546697699</v>
      </c>
      <c r="AL556" s="18">
        <v>3.9797008546697699</v>
      </c>
      <c r="AN556" s="8">
        <f t="shared" si="165"/>
        <v>3.9797008546697699</v>
      </c>
      <c r="AO556" s="8">
        <f t="shared" si="166"/>
        <v>4.0306553469898416</v>
      </c>
      <c r="AP556" s="8">
        <f t="shared" si="167"/>
        <v>0.68477922543533498</v>
      </c>
      <c r="AQ556" s="8">
        <f t="shared" si="168"/>
        <v>5.8603906927439002</v>
      </c>
      <c r="AR556" s="8">
        <f t="shared" si="169"/>
        <v>1.2363396216957161</v>
      </c>
    </row>
    <row r="557" spans="1:56" x14ac:dyDescent="0.2">
      <c r="A557" s="18" t="str">
        <v>{"InfraID":"Edge-Pi4","cpu":"1","instance":"129.127.231.168:9100","job":"node","mode":"idle","label":"CPU Usage Percentage"}</v>
      </c>
      <c r="B557" s="18">
        <v>4.8302088198050601</v>
      </c>
      <c r="C557" s="18">
        <v>4.8302088198050601</v>
      </c>
      <c r="D557" s="18">
        <v>3.4748175832982602</v>
      </c>
      <c r="E557" s="18">
        <v>3.4748175832982602</v>
      </c>
      <c r="F557" s="18">
        <v>3.4748175832982602</v>
      </c>
      <c r="G557" s="18">
        <v>3.4748175832982602</v>
      </c>
      <c r="H557" s="18">
        <v>3.4748175832982602</v>
      </c>
      <c r="I557" s="18">
        <v>3.4748175832982602</v>
      </c>
      <c r="J557" s="18">
        <v>3.4748175832982602</v>
      </c>
      <c r="K557" s="18">
        <v>3.4748175832982602</v>
      </c>
      <c r="L557" s="18">
        <v>3.4748175832982602</v>
      </c>
      <c r="M557" s="18">
        <v>4.2685638061412297</v>
      </c>
      <c r="N557" s="18">
        <v>4.2685638061412297</v>
      </c>
      <c r="O557" s="18">
        <v>4.2685638061412297</v>
      </c>
      <c r="P557" s="18">
        <v>4.2685638061412297</v>
      </c>
      <c r="Q557" s="18">
        <v>4.2685638061412297</v>
      </c>
      <c r="R557" s="18">
        <v>4.2685638061412297</v>
      </c>
      <c r="S557" s="18">
        <v>3.8262668044957802</v>
      </c>
      <c r="T557" s="18">
        <v>3.8262668044957802</v>
      </c>
      <c r="U557" s="18">
        <v>3.8262668044957802</v>
      </c>
      <c r="V557" s="18">
        <v>3.8262668044957802</v>
      </c>
      <c r="W557" s="18">
        <v>3.8262668044957802</v>
      </c>
      <c r="X557" s="18">
        <v>3.8262668044957802</v>
      </c>
      <c r="Y557" s="18">
        <v>5.2638601640426801</v>
      </c>
      <c r="Z557" s="18">
        <v>5.2638601640426801</v>
      </c>
      <c r="AA557" s="18">
        <v>5.2638601640426801</v>
      </c>
      <c r="AB557" s="18">
        <v>5.2638601640426801</v>
      </c>
      <c r="AC557" s="18">
        <v>5.2638601640426801</v>
      </c>
      <c r="AD557" s="18">
        <v>5.2638601640426801</v>
      </c>
      <c r="AE557" s="18">
        <v>5.2638601640426801</v>
      </c>
      <c r="AF557" s="18">
        <v>5.2638601640426801</v>
      </c>
      <c r="AG557" s="18">
        <v>5.2638601640426801</v>
      </c>
      <c r="AH557" s="18">
        <v>5.2638601640426801</v>
      </c>
      <c r="AI557" s="18">
        <v>5.2638601640426801</v>
      </c>
      <c r="AJ557" s="18">
        <v>5.2638601640426801</v>
      </c>
      <c r="AK557" s="18">
        <v>5.2638601640426801</v>
      </c>
      <c r="AL557" s="18">
        <v>5.2638601640426801</v>
      </c>
      <c r="AN557" s="8">
        <f t="shared" si="165"/>
        <v>4.2685638061412297</v>
      </c>
      <c r="AO557" s="8">
        <f t="shared" si="166"/>
        <v>4.4107243743165956</v>
      </c>
      <c r="AP557" s="8">
        <f t="shared" si="167"/>
        <v>3.4748175832982602</v>
      </c>
      <c r="AQ557" s="8">
        <f t="shared" si="168"/>
        <v>5.2638601640426801</v>
      </c>
      <c r="AR557" s="8">
        <f t="shared" si="169"/>
        <v>0.75637658209005953</v>
      </c>
    </row>
    <row r="558" spans="1:56" x14ac:dyDescent="0.2">
      <c r="A558" t="str">
        <v>{"InfraID":"Edge-Pi4","cpu":"1","instance":"129.127.231.53:9100","job":"node","mode":"idle","label":"CPU Usage Percentage"}</v>
      </c>
      <c r="B558">
        <v>-0.126658222909313</v>
      </c>
      <c r="C558">
        <v>-0.126658222909313</v>
      </c>
      <c r="D558">
        <v>-0.126658222909313</v>
      </c>
      <c r="E558">
        <v>0.50083472477410795</v>
      </c>
      <c r="F558">
        <v>0.50083472477410795</v>
      </c>
      <c r="G558">
        <v>0.50083472477410795</v>
      </c>
      <c r="H558">
        <v>0.50083472477410795</v>
      </c>
      <c r="I558">
        <v>0.50083472477410795</v>
      </c>
      <c r="J558">
        <v>0.50083472477410795</v>
      </c>
      <c r="K558">
        <v>5.3376034090760499E-2</v>
      </c>
      <c r="L558">
        <v>5.3376034090760499E-2</v>
      </c>
      <c r="M558">
        <v>5.3376034090760499E-2</v>
      </c>
      <c r="N558">
        <v>5.3376034090760499E-2</v>
      </c>
      <c r="O558">
        <v>5.3376034090760499E-2</v>
      </c>
      <c r="P558">
        <v>5.3376034090760499E-2</v>
      </c>
      <c r="Q558">
        <v>5.3376034090760499E-2</v>
      </c>
      <c r="R558">
        <v>5.3376034090760499E-2</v>
      </c>
      <c r="S558">
        <v>5.3376034090760499E-2</v>
      </c>
      <c r="T558">
        <v>0.31346568545473003</v>
      </c>
      <c r="U558">
        <v>0.31346568545473003</v>
      </c>
      <c r="V558">
        <v>0.31346568545473003</v>
      </c>
      <c r="W558">
        <v>0.44735260750225297</v>
      </c>
      <c r="X558">
        <v>0.44735260750225297</v>
      </c>
      <c r="Y558">
        <v>0.44735260750225297</v>
      </c>
      <c r="Z558">
        <v>-2.0004000800156501E-2</v>
      </c>
      <c r="AA558">
        <v>-2.0004000800156501E-2</v>
      </c>
      <c r="AB558">
        <v>-2.0004000800156501E-2</v>
      </c>
      <c r="AC558">
        <v>-2.0004000800156501E-2</v>
      </c>
      <c r="AD558">
        <v>-2.0004000800156501E-2</v>
      </c>
      <c r="AE558">
        <v>-2.0004000800156501E-2</v>
      </c>
      <c r="AF558">
        <v>-2.0004000800156501E-2</v>
      </c>
      <c r="AG558">
        <v>-2.0004000800156501E-2</v>
      </c>
      <c r="AH558">
        <v>-2.0004000800156501E-2</v>
      </c>
      <c r="AI558">
        <v>-2.0004000800156501E-2</v>
      </c>
      <c r="AJ558">
        <v>-2.0004000800156501E-2</v>
      </c>
      <c r="AK558">
        <v>-2.0004000800156501E-2</v>
      </c>
      <c r="AL558">
        <v>-2.0004000800156501E-2</v>
      </c>
    </row>
    <row r="559" spans="1:56" x14ac:dyDescent="0.2">
      <c r="A559" s="18" t="str">
        <v>{"InfraID":"Edge-Pi4","cpu":"2","instance":"129.127.230.61:9100","job":"node","mode":"idle","label":"CPU Usage Percentage"}</v>
      </c>
      <c r="B559" s="18">
        <v>5.9945958566526896</v>
      </c>
      <c r="C559" s="18">
        <v>5.9945958566526896</v>
      </c>
      <c r="D559" s="18">
        <v>5.9945958566526896</v>
      </c>
      <c r="E559" s="18">
        <v>5.9945958566526896</v>
      </c>
      <c r="F559" s="18">
        <v>5.9945958566526896</v>
      </c>
      <c r="G559" s="18">
        <v>5.9945958566526896</v>
      </c>
      <c r="H559" s="18">
        <v>5.9945958566526896</v>
      </c>
      <c r="I559" s="18">
        <v>5.9945958566526896</v>
      </c>
      <c r="J559" s="18">
        <v>5.9945958566526896</v>
      </c>
      <c r="K559" s="18">
        <v>5.9945958566526896</v>
      </c>
      <c r="L559" s="18">
        <v>5.9945958566526896</v>
      </c>
      <c r="M559" s="18">
        <v>5.9945958566526896</v>
      </c>
      <c r="N559" s="18">
        <v>5.9945958566526896</v>
      </c>
      <c r="O559" s="18">
        <v>5.9945958566526896</v>
      </c>
      <c r="P559" s="18">
        <v>5.57980008274279</v>
      </c>
      <c r="Q559" s="18">
        <v>5.57980008274279</v>
      </c>
      <c r="R559" s="18">
        <v>5.57980008274279</v>
      </c>
      <c r="S559" s="18">
        <v>5.57980008274279</v>
      </c>
      <c r="T559" s="18">
        <v>5.57980008274279</v>
      </c>
      <c r="U559" s="18">
        <v>5.57980008274279</v>
      </c>
      <c r="V559" s="18">
        <v>4.5268038829924802</v>
      </c>
      <c r="W559" s="18">
        <v>4.5268038829924802</v>
      </c>
      <c r="X559" s="18">
        <v>4.5268038829924802</v>
      </c>
      <c r="Y559" s="18">
        <v>6.1937462497034002</v>
      </c>
      <c r="Z559" s="18">
        <v>6.1937462497034002</v>
      </c>
      <c r="AA559" s="18">
        <v>6.1937462497034002</v>
      </c>
      <c r="AB559" s="18">
        <v>3.9989318382639101</v>
      </c>
      <c r="AC559" s="18">
        <v>3.9989318382639101</v>
      </c>
      <c r="AD559" s="18">
        <v>3.9989318382639101</v>
      </c>
      <c r="AE559" s="18">
        <v>3.9989318382639101</v>
      </c>
      <c r="AF559" s="18">
        <v>3.9989318382639101</v>
      </c>
      <c r="AG559" s="18">
        <v>3.9989318382639101</v>
      </c>
      <c r="AH559" s="18">
        <v>3.9989318382639101</v>
      </c>
      <c r="AI559" s="18">
        <v>3.9989318382639101</v>
      </c>
      <c r="AJ559" s="18">
        <v>3.9989318382639101</v>
      </c>
      <c r="AK559" s="18">
        <v>3.9989318382639101</v>
      </c>
      <c r="AL559" s="18">
        <v>3.9989318382639101</v>
      </c>
      <c r="AN559" s="8">
        <f>MEDIAN(B559:AL559)</f>
        <v>5.57980008274279</v>
      </c>
      <c r="AO559" s="8">
        <f>AVERAGE(B559:AL559)</f>
        <v>5.2311633272590523</v>
      </c>
      <c r="AP559" s="8">
        <f>MIN(B559:AL559)</f>
        <v>3.9989318382639101</v>
      </c>
      <c r="AQ559" s="8">
        <f>MAX(B559:AL559)</f>
        <v>6.1937462497034002</v>
      </c>
      <c r="AR559" s="8">
        <f>STDEV(B559:AL559)</f>
        <v>0.9107276989044697</v>
      </c>
      <c r="AT559" s="8">
        <f>MEDIAN(B559:AL562)</f>
        <v>4.2345602562492299</v>
      </c>
      <c r="AU559" s="8">
        <f>AVERAGE(B559:AL562)</f>
        <v>4.3903569212535585</v>
      </c>
      <c r="AV559" s="8">
        <f>MIN(B559:AL562)</f>
        <v>0.15118502371693399</v>
      </c>
      <c r="AW559" s="8">
        <f>MAX(B559:AL562)</f>
        <v>6.3333333334109296</v>
      </c>
      <c r="AX559">
        <f>STDEV(B559:AL562)</f>
        <v>1.0984524746044142</v>
      </c>
    </row>
    <row r="560" spans="1:56" x14ac:dyDescent="0.2">
      <c r="A560" s="18" t="str">
        <v>{"InfraID":"Edge-Pi4","cpu":"2","instance":"129.127.231.125:9100","job":"node","mode":"idle","label":"CPU Usage Percentage"}</v>
      </c>
      <c r="B560" s="18">
        <v>3.3274956217784202</v>
      </c>
      <c r="C560" s="18">
        <v>3.3274956217784202</v>
      </c>
      <c r="D560" s="18">
        <v>3.3274956217784202</v>
      </c>
      <c r="E560" s="18">
        <v>3.3274956217784202</v>
      </c>
      <c r="F560" s="18">
        <v>3.3274956217784202</v>
      </c>
      <c r="G560" s="18">
        <v>3.3274956217784202</v>
      </c>
      <c r="H560" s="18">
        <v>3.3274956217784202</v>
      </c>
      <c r="I560" s="18">
        <v>3.3274956217784202</v>
      </c>
      <c r="J560" s="18">
        <v>3.3274956217784202</v>
      </c>
      <c r="K560" s="18">
        <v>4.5121511790225997</v>
      </c>
      <c r="L560" s="18">
        <v>4.5121511790225997</v>
      </c>
      <c r="M560" s="18">
        <v>4.5121511790225997</v>
      </c>
      <c r="N560" s="18">
        <v>4.5121511790225997</v>
      </c>
      <c r="O560" s="18">
        <v>4.5121511790225997</v>
      </c>
      <c r="P560" s="18">
        <v>4.5121511790225997</v>
      </c>
      <c r="Q560" s="18">
        <v>4.2329630742761699</v>
      </c>
      <c r="R560" s="18">
        <v>4.2329630742761699</v>
      </c>
      <c r="S560" s="18">
        <v>4.2329630742761699</v>
      </c>
      <c r="T560" s="18">
        <v>4.2329630742761699</v>
      </c>
      <c r="U560" s="18">
        <v>4.2329630742761699</v>
      </c>
      <c r="V560" s="18">
        <v>4.2329630742761699</v>
      </c>
      <c r="W560" s="18">
        <v>4.2329630742761699</v>
      </c>
      <c r="X560" s="18">
        <v>4.2329630742761699</v>
      </c>
      <c r="Y560" s="18">
        <v>4.2329630742761699</v>
      </c>
      <c r="Z560" s="18">
        <v>4.5713269299543997</v>
      </c>
      <c r="AA560" s="18">
        <v>4.5713269299543997</v>
      </c>
      <c r="AB560" s="18">
        <v>4.5713269299543997</v>
      </c>
      <c r="AC560" s="18">
        <v>4.5713269299543997</v>
      </c>
      <c r="AD560" s="18">
        <v>4.5713269299543997</v>
      </c>
      <c r="AE560" s="18">
        <v>4.5713269299543997</v>
      </c>
      <c r="AF560" s="18">
        <v>4.5713269299543997</v>
      </c>
      <c r="AG560" s="18">
        <v>4.5713269299543997</v>
      </c>
      <c r="AH560" s="18">
        <v>4.5713269299543997</v>
      </c>
      <c r="AI560" s="18">
        <v>4.5713269299543997</v>
      </c>
      <c r="AJ560" s="18">
        <v>4.5713269299543997</v>
      </c>
      <c r="AK560" s="18">
        <v>4.5713269299543997</v>
      </c>
      <c r="AL560" s="18">
        <v>4.5713269299543997</v>
      </c>
      <c r="AN560" s="8">
        <f t="shared" ref="AN560:AN562" si="170">MEDIAN(B560:AL560)</f>
        <v>4.5121511790225997</v>
      </c>
      <c r="AO560" s="8">
        <f t="shared" ref="AO560:AO562" si="171">AVERAGE(B560:AL560)</f>
        <v>4.1768725791360586</v>
      </c>
      <c r="AP560" s="8">
        <f t="shared" ref="AP560:AP562" si="172">MIN(B560:AL560)</f>
        <v>3.3274956217784202</v>
      </c>
      <c r="AQ560" s="8">
        <f t="shared" ref="AQ560:AQ562" si="173">MAX(B560:AL560)</f>
        <v>4.5713269299543997</v>
      </c>
      <c r="AR560" s="8">
        <f t="shared" ref="AR560:AR562" si="174">STDEV(B560:AL560)</f>
        <v>0.50603254519571039</v>
      </c>
    </row>
    <row r="561" spans="1:50" x14ac:dyDescent="0.2">
      <c r="A561" s="18" t="str">
        <v>{"InfraID":"Edge-Pi4","cpu":"2","instance":"129.127.231.162:9100","job":"node","mode":"idle","label":"CPU Usage Percentage"}</v>
      </c>
      <c r="B561" s="18">
        <v>0.15118502371693399</v>
      </c>
      <c r="C561" s="18">
        <v>0.50271376461124295</v>
      </c>
      <c r="D561" s="18">
        <v>0.50271376461124295</v>
      </c>
      <c r="E561" s="18">
        <v>0.50271376461124295</v>
      </c>
      <c r="F561" s="18">
        <v>5.7270484698048501</v>
      </c>
      <c r="G561" s="18">
        <v>5.7270484698048501</v>
      </c>
      <c r="H561" s="18">
        <v>5.7270484698048501</v>
      </c>
      <c r="I561" s="18">
        <v>4.9272265990740598</v>
      </c>
      <c r="J561" s="18">
        <v>4.9272265990740598</v>
      </c>
      <c r="K561" s="18">
        <v>4.9272265990740598</v>
      </c>
      <c r="L561" s="18">
        <v>6.3333333334109296</v>
      </c>
      <c r="M561" s="18">
        <v>6.3333333334109296</v>
      </c>
      <c r="N561" s="18">
        <v>6.3333333334109296</v>
      </c>
      <c r="O561" s="18">
        <v>6.3333333334109296</v>
      </c>
      <c r="P561" s="18">
        <v>6.3333333334109296</v>
      </c>
      <c r="Q561" s="18">
        <v>6.3333333334109296</v>
      </c>
      <c r="R561" s="18">
        <v>4.0899386175607102</v>
      </c>
      <c r="S561" s="18">
        <v>4.0899386175607102</v>
      </c>
      <c r="T561" s="18">
        <v>4.0899386175607102</v>
      </c>
      <c r="U561" s="18">
        <v>4.0899386175607102</v>
      </c>
      <c r="V561" s="18">
        <v>4.0899386175607102</v>
      </c>
      <c r="W561" s="18">
        <v>4.0899386175607102</v>
      </c>
      <c r="X561" s="18">
        <v>4.23615743822229</v>
      </c>
      <c r="Y561" s="18">
        <v>4.23615743822229</v>
      </c>
      <c r="Z561" s="18">
        <v>4.23615743822229</v>
      </c>
      <c r="AA561" s="18">
        <v>3.9129273507227502</v>
      </c>
      <c r="AB561" s="18">
        <v>3.9129273507227502</v>
      </c>
      <c r="AC561" s="18">
        <v>3.9129273507227502</v>
      </c>
      <c r="AD561" s="18">
        <v>3.9129273507227502</v>
      </c>
      <c r="AE561" s="18">
        <v>3.9129273507227502</v>
      </c>
      <c r="AF561" s="18">
        <v>3.9129273507227502</v>
      </c>
      <c r="AG561" s="18">
        <v>3.9129273507227502</v>
      </c>
      <c r="AH561" s="18">
        <v>3.9129273507227502</v>
      </c>
      <c r="AI561" s="18">
        <v>3.9129273507227502</v>
      </c>
      <c r="AJ561" s="18">
        <v>3.9129273507227502</v>
      </c>
      <c r="AK561" s="18">
        <v>3.9129273507227502</v>
      </c>
      <c r="AL561" s="18">
        <v>3.9129273507227502</v>
      </c>
      <c r="AN561" s="8">
        <f t="shared" si="170"/>
        <v>4.0899386175607102</v>
      </c>
      <c r="AO561" s="8">
        <f t="shared" si="171"/>
        <v>4.2114968581988403</v>
      </c>
      <c r="AP561" s="8">
        <f t="shared" si="172"/>
        <v>0.15118502371693399</v>
      </c>
      <c r="AQ561" s="8">
        <f t="shared" si="173"/>
        <v>6.3333333334109296</v>
      </c>
      <c r="AR561" s="8">
        <f t="shared" si="174"/>
        <v>1.6189176218655261</v>
      </c>
    </row>
    <row r="562" spans="1:50" x14ac:dyDescent="0.2">
      <c r="A562" s="18" t="str">
        <v>{"InfraID":"Edge-Pi4","cpu":"2","instance":"129.127.231.168:9100","job":"node","mode":"idle","label":"CPU Usage Percentage"}</v>
      </c>
      <c r="B562" s="18">
        <v>4.3965574754703702</v>
      </c>
      <c r="C562" s="18">
        <v>4.3965574754703702</v>
      </c>
      <c r="D562" s="18">
        <v>3.2078661683366301</v>
      </c>
      <c r="E562" s="18">
        <v>3.2078661683366301</v>
      </c>
      <c r="F562" s="18">
        <v>3.2078661683366301</v>
      </c>
      <c r="G562" s="18">
        <v>3.2078661683366301</v>
      </c>
      <c r="H562" s="18">
        <v>3.2078661683366301</v>
      </c>
      <c r="I562" s="18">
        <v>3.2078661683366301</v>
      </c>
      <c r="J562" s="18">
        <v>3.2078661683366301</v>
      </c>
      <c r="K562" s="18">
        <v>3.2078661683366301</v>
      </c>
      <c r="L562" s="18">
        <v>3.2078661683366301</v>
      </c>
      <c r="M562" s="18">
        <v>4.2463317029635697</v>
      </c>
      <c r="N562" s="18">
        <v>4.2463317029635697</v>
      </c>
      <c r="O562" s="18">
        <v>4.2463317029635697</v>
      </c>
      <c r="P562" s="18">
        <v>4.2463317029635697</v>
      </c>
      <c r="Q562" s="18">
        <v>4.2463317029635697</v>
      </c>
      <c r="R562" s="18">
        <v>4.2463317029635697</v>
      </c>
      <c r="S562" s="18">
        <v>4.4600860661314901</v>
      </c>
      <c r="T562" s="18">
        <v>4.4600860661314901</v>
      </c>
      <c r="U562" s="18">
        <v>4.4600860661314901</v>
      </c>
      <c r="V562" s="18">
        <v>4.4600860661314901</v>
      </c>
      <c r="W562" s="18">
        <v>4.4600860661314901</v>
      </c>
      <c r="X562" s="18">
        <v>4.4600860661314901</v>
      </c>
      <c r="Y562" s="18">
        <v>3.9962639267865101</v>
      </c>
      <c r="Z562" s="18">
        <v>3.9962639267865101</v>
      </c>
      <c r="AA562" s="18">
        <v>3.9962639267865101</v>
      </c>
      <c r="AB562" s="18">
        <v>3.9962639267865101</v>
      </c>
      <c r="AC562" s="18">
        <v>3.9962639267865101</v>
      </c>
      <c r="AD562" s="18">
        <v>3.9962639267865101</v>
      </c>
      <c r="AE562" s="18">
        <v>3.9962639267865101</v>
      </c>
      <c r="AF562" s="18">
        <v>3.9962639267865101</v>
      </c>
      <c r="AG562" s="18">
        <v>3.9962639267865101</v>
      </c>
      <c r="AH562" s="18">
        <v>3.9962639267865101</v>
      </c>
      <c r="AI562" s="18">
        <v>3.9962639267865101</v>
      </c>
      <c r="AJ562" s="18">
        <v>3.9962639267865101</v>
      </c>
      <c r="AK562" s="18">
        <v>3.9962639267865101</v>
      </c>
      <c r="AL562" s="18">
        <v>3.9962639267865101</v>
      </c>
      <c r="AN562" s="8">
        <f t="shared" si="170"/>
        <v>3.9962639267865101</v>
      </c>
      <c r="AO562" s="8">
        <f t="shared" si="171"/>
        <v>3.9418949204203217</v>
      </c>
      <c r="AP562" s="8">
        <f t="shared" si="172"/>
        <v>3.2078661683366301</v>
      </c>
      <c r="AQ562" s="8">
        <f t="shared" si="173"/>
        <v>4.4600860661314901</v>
      </c>
      <c r="AR562" s="8">
        <f t="shared" si="174"/>
        <v>0.45555907990430133</v>
      </c>
    </row>
    <row r="563" spans="1:50" x14ac:dyDescent="0.2">
      <c r="A563" t="str">
        <v>{"InfraID":"Edge-Pi4","cpu":"2","instance":"129.127.231.53:9100","job":"node","mode":"idle","label":"CPU Usage Percentage"}</v>
      </c>
      <c r="B563">
        <v>6.6662222518516501E-3</v>
      </c>
      <c r="C563">
        <v>6.6662222518516501E-3</v>
      </c>
      <c r="D563">
        <v>6.6662222518516501E-3</v>
      </c>
      <c r="E563">
        <v>0.300500834771185</v>
      </c>
      <c r="F563">
        <v>0.300500834771185</v>
      </c>
      <c r="G563">
        <v>0.300500834771185</v>
      </c>
      <c r="H563">
        <v>0.300500834771185</v>
      </c>
      <c r="I563">
        <v>0.300500834771185</v>
      </c>
      <c r="J563">
        <v>0.300500834771185</v>
      </c>
      <c r="K563">
        <v>0.15345609804101901</v>
      </c>
      <c r="L563">
        <v>0.15345609804101901</v>
      </c>
      <c r="M563">
        <v>0.15345609804101901</v>
      </c>
      <c r="N563">
        <v>0.15345609804101901</v>
      </c>
      <c r="O563">
        <v>0.15345609804101901</v>
      </c>
      <c r="P563">
        <v>0.15345609804101901</v>
      </c>
      <c r="Q563">
        <v>0.15345609804101901</v>
      </c>
      <c r="R563">
        <v>0.15345609804101901</v>
      </c>
      <c r="S563">
        <v>0.15345609804101901</v>
      </c>
      <c r="T563">
        <v>0.357928903428614</v>
      </c>
      <c r="U563">
        <v>0.357928903428614</v>
      </c>
      <c r="V563">
        <v>0.357928903428614</v>
      </c>
      <c r="W563">
        <v>0.64765974491115197</v>
      </c>
      <c r="X563">
        <v>0.64765974491115197</v>
      </c>
      <c r="Y563">
        <v>0.64765974491115197</v>
      </c>
      <c r="Z563">
        <v>-8.6684003529470005E-2</v>
      </c>
      <c r="AA563">
        <v>-8.6684003529470005E-2</v>
      </c>
      <c r="AB563">
        <v>-8.6684003529470005E-2</v>
      </c>
      <c r="AC563">
        <v>-8.6684003529470005E-2</v>
      </c>
      <c r="AD563">
        <v>-8.6684003529470005E-2</v>
      </c>
      <c r="AE563">
        <v>-8.6684003529470005E-2</v>
      </c>
      <c r="AF563">
        <v>-8.6684003529470005E-2</v>
      </c>
      <c r="AG563">
        <v>-8.6684003529470005E-2</v>
      </c>
      <c r="AH563">
        <v>-8.6684003529470005E-2</v>
      </c>
      <c r="AI563">
        <v>-8.6684003529470005E-2</v>
      </c>
      <c r="AJ563">
        <v>-8.6684003529470005E-2</v>
      </c>
      <c r="AK563">
        <v>-8.6684003529470005E-2</v>
      </c>
      <c r="AL563">
        <v>-8.6684003529470005E-2</v>
      </c>
    </row>
    <row r="564" spans="1:50" x14ac:dyDescent="0.2">
      <c r="A564" s="18" t="str">
        <v>{"InfraID":"Edge-Pi4","cpu":"3","instance":"129.127.230.61:9100","job":"node","mode":"idle","label":"CPU Usage Percentage"}</v>
      </c>
      <c r="B564" s="18">
        <v>5.8611602227365402</v>
      </c>
      <c r="C564" s="18">
        <v>5.8611602227365402</v>
      </c>
      <c r="D564" s="18">
        <v>5.8611602227365402</v>
      </c>
      <c r="E564" s="18">
        <v>5.8611602227365402</v>
      </c>
      <c r="F564" s="18">
        <v>5.8611602227365402</v>
      </c>
      <c r="G564" s="18">
        <v>5.8611602227365402</v>
      </c>
      <c r="H564" s="18">
        <v>5.8611602227365402</v>
      </c>
      <c r="I564" s="18">
        <v>5.8611602227365402</v>
      </c>
      <c r="J564" s="18">
        <v>5.8611602227365402</v>
      </c>
      <c r="K564" s="18">
        <v>5.8611602227365402</v>
      </c>
      <c r="L564" s="18">
        <v>5.8611602227365402</v>
      </c>
      <c r="M564" s="18">
        <v>5.8611602227365402</v>
      </c>
      <c r="N564" s="18">
        <v>5.8611602227365402</v>
      </c>
      <c r="O564" s="18">
        <v>5.8611602227365402</v>
      </c>
      <c r="P564" s="18">
        <v>5.2061229665028703</v>
      </c>
      <c r="Q564" s="18">
        <v>5.2061229665028703</v>
      </c>
      <c r="R564" s="18">
        <v>5.2061229665028703</v>
      </c>
      <c r="S564" s="18">
        <v>5.2061229665028703</v>
      </c>
      <c r="T564" s="18">
        <v>5.2061229665028703</v>
      </c>
      <c r="U564" s="18">
        <v>5.2061229665028703</v>
      </c>
      <c r="V564" s="18">
        <v>5.1939820527674199</v>
      </c>
      <c r="W564" s="18">
        <v>5.1939820527674199</v>
      </c>
      <c r="X564" s="18">
        <v>5.1939820527674199</v>
      </c>
      <c r="Y564" s="18">
        <v>5.79371958127438</v>
      </c>
      <c r="Z564" s="18">
        <v>5.79371958127438</v>
      </c>
      <c r="AA564" s="18">
        <v>5.79371958127438</v>
      </c>
      <c r="AB564" s="18">
        <v>4.7332932775190599</v>
      </c>
      <c r="AC564" s="18">
        <v>4.7332932775190599</v>
      </c>
      <c r="AD564" s="18">
        <v>4.7332932775190599</v>
      </c>
      <c r="AE564" s="18">
        <v>4.7332932775190599</v>
      </c>
      <c r="AF564" s="18">
        <v>4.7332932775190599</v>
      </c>
      <c r="AG564" s="18">
        <v>4.7332932775190599</v>
      </c>
      <c r="AH564" s="18">
        <v>4.7332932775190599</v>
      </c>
      <c r="AI564" s="18">
        <v>4.7332932775190599</v>
      </c>
      <c r="AJ564" s="18">
        <v>4.7332932775190599</v>
      </c>
      <c r="AK564" s="18">
        <v>4.7332932775190599</v>
      </c>
      <c r="AL564" s="18">
        <v>4.7332932775190599</v>
      </c>
      <c r="AN564" s="8">
        <f>MEDIAN(B564:AL564)</f>
        <v>5.2061229665028703</v>
      </c>
      <c r="AO564" s="8">
        <f>AVERAGE(B564:AL564)</f>
        <v>5.3600624830314594</v>
      </c>
      <c r="AP564" s="8">
        <f>MIN(B564:AL564)</f>
        <v>4.7332932775190599</v>
      </c>
      <c r="AQ564" s="8">
        <f>MAX(B564:AL564)</f>
        <v>5.8611602227365402</v>
      </c>
      <c r="AR564" s="8">
        <f>STDEV(B564:AL564)</f>
        <v>0.48949319159107119</v>
      </c>
      <c r="AT564" s="8">
        <f>MEDIAN(B564:AL567)</f>
        <v>4.7332932775190599</v>
      </c>
      <c r="AU564" s="8">
        <f>AVERAGE(B564:AL567)</f>
        <v>4.7214547774634275</v>
      </c>
      <c r="AV564" s="8">
        <f>MIN(B564:AL567)</f>
        <v>0.39574903288639901</v>
      </c>
      <c r="AW564" s="8">
        <f>MAX(B564:AL567)</f>
        <v>5.8611602227365402</v>
      </c>
      <c r="AX564">
        <f>STDEV(B564:AL567)</f>
        <v>1.1116522255397774</v>
      </c>
    </row>
    <row r="565" spans="1:50" x14ac:dyDescent="0.2">
      <c r="A565" s="18" t="str">
        <v>{"InfraID":"Edge-Pi4","cpu":"3","instance":"129.127.231.125:9100","job":"node","mode":"idle","label":"CPU Usage Percentage"}</v>
      </c>
      <c r="B565" s="18">
        <v>4.8786589942961696</v>
      </c>
      <c r="C565" s="18">
        <v>4.8786589942961696</v>
      </c>
      <c r="D565" s="18">
        <v>4.8786589942961696</v>
      </c>
      <c r="E565" s="18">
        <v>4.8786589942961696</v>
      </c>
      <c r="F565" s="18">
        <v>4.8786589942961696</v>
      </c>
      <c r="G565" s="18">
        <v>4.8786589942961696</v>
      </c>
      <c r="H565" s="18">
        <v>4.8786589942961696</v>
      </c>
      <c r="I565" s="18">
        <v>4.8786589942961696</v>
      </c>
      <c r="J565" s="18">
        <v>4.8786589942961696</v>
      </c>
      <c r="K565" s="18">
        <v>4.2185477305539303</v>
      </c>
      <c r="L565" s="18">
        <v>4.2185477305539303</v>
      </c>
      <c r="M565" s="18">
        <v>4.2185477305539303</v>
      </c>
      <c r="N565" s="18">
        <v>4.2185477305539303</v>
      </c>
      <c r="O565" s="18">
        <v>4.2185477305539303</v>
      </c>
      <c r="P565" s="18">
        <v>4.2185477305539303</v>
      </c>
      <c r="Q565" s="18">
        <v>4.3663898062520303</v>
      </c>
      <c r="R565" s="18">
        <v>4.3663898062520303</v>
      </c>
      <c r="S565" s="18">
        <v>4.3663898062520303</v>
      </c>
      <c r="T565" s="18">
        <v>4.3663898062520303</v>
      </c>
      <c r="U565" s="18">
        <v>4.3663898062520303</v>
      </c>
      <c r="V565" s="18">
        <v>4.3663898062520303</v>
      </c>
      <c r="W565" s="18">
        <v>4.3663898062520303</v>
      </c>
      <c r="X565" s="18">
        <v>4.3663898062520303</v>
      </c>
      <c r="Y565" s="18">
        <v>4.3663898062520303</v>
      </c>
      <c r="Z565" s="18">
        <v>4.6602632515015596</v>
      </c>
      <c r="AA565" s="18">
        <v>4.6602632515015596</v>
      </c>
      <c r="AB565" s="18">
        <v>4.6602632515015596</v>
      </c>
      <c r="AC565" s="18">
        <v>4.6602632515015596</v>
      </c>
      <c r="AD565" s="18">
        <v>4.6602632515015596</v>
      </c>
      <c r="AE565" s="18">
        <v>4.6602632515015596</v>
      </c>
      <c r="AF565" s="18">
        <v>4.6602632515015596</v>
      </c>
      <c r="AG565" s="18">
        <v>4.6602632515015596</v>
      </c>
      <c r="AH565" s="18">
        <v>4.6602632515015596</v>
      </c>
      <c r="AI565" s="18">
        <v>4.6602632515015596</v>
      </c>
      <c r="AJ565" s="18">
        <v>4.6602632515015596</v>
      </c>
      <c r="AK565" s="18">
        <v>4.6602632515015596</v>
      </c>
      <c r="AL565" s="18">
        <v>4.6602632515015596</v>
      </c>
      <c r="AN565" s="8">
        <f t="shared" ref="AN565:AN567" si="175">MEDIAN(B565:AL565)</f>
        <v>4.6602632515015596</v>
      </c>
      <c r="AO565" s="8">
        <f t="shared" ref="AO565:AO567" si="176">AVERAGE(B565:AL565)</f>
        <v>4.5702742664264235</v>
      </c>
      <c r="AP565" s="8">
        <f t="shared" ref="AP565:AP567" si="177">MIN(B565:AL565)</f>
        <v>4.2185477305539303</v>
      </c>
      <c r="AQ565" s="8">
        <f t="shared" ref="AQ565:AQ567" si="178">MAX(B565:AL565)</f>
        <v>4.8786589942961696</v>
      </c>
      <c r="AR565" s="8">
        <f t="shared" ref="AR565:AR567" si="179">STDEV(B565:AL565)</f>
        <v>0.24022984851488144</v>
      </c>
    </row>
    <row r="566" spans="1:50" x14ac:dyDescent="0.2">
      <c r="A566" s="18" t="str">
        <v>{"InfraID":"Edge-Pi4","cpu":"3","instance":"129.127.231.162:9100","job":"node","mode":"idle","label":"CPU Usage Percentage"}</v>
      </c>
      <c r="B566" s="18">
        <v>0.39574903288639901</v>
      </c>
      <c r="C566" s="18">
        <v>0.68066553958698195</v>
      </c>
      <c r="D566" s="18">
        <v>0.68066553958698195</v>
      </c>
      <c r="E566" s="18">
        <v>0.68066553958698195</v>
      </c>
      <c r="F566" s="18">
        <v>5.3936929128453297</v>
      </c>
      <c r="G566" s="18">
        <v>5.3936929128453297</v>
      </c>
      <c r="H566" s="18">
        <v>5.3936929128453297</v>
      </c>
      <c r="I566" s="18">
        <v>5.5948724795435396</v>
      </c>
      <c r="J566" s="18">
        <v>5.5948724795435396</v>
      </c>
      <c r="K566" s="18">
        <v>5.5948724795435396</v>
      </c>
      <c r="L566" s="18">
        <v>1.73333333339542</v>
      </c>
      <c r="M566" s="18">
        <v>1.73333333339542</v>
      </c>
      <c r="N566" s="18">
        <v>1.73333333339542</v>
      </c>
      <c r="O566" s="18">
        <v>1.73333333339542</v>
      </c>
      <c r="P566" s="18">
        <v>1.73333333339542</v>
      </c>
      <c r="Q566" s="18">
        <v>1.73333333339542</v>
      </c>
      <c r="R566" s="18">
        <v>4.5569789165131098</v>
      </c>
      <c r="S566" s="18">
        <v>4.5569789165131098</v>
      </c>
      <c r="T566" s="18">
        <v>4.5569789165131098</v>
      </c>
      <c r="U566" s="18">
        <v>4.5569789165131098</v>
      </c>
      <c r="V566" s="18">
        <v>4.5569789165131098</v>
      </c>
      <c r="W566" s="18">
        <v>4.5569789165131098</v>
      </c>
      <c r="X566" s="18">
        <v>4.4362908604960403</v>
      </c>
      <c r="Y566" s="18">
        <v>4.4362908604960403</v>
      </c>
      <c r="Z566" s="18">
        <v>4.4362908604960403</v>
      </c>
      <c r="AA566" s="18">
        <v>5.8493589745144403</v>
      </c>
      <c r="AB566" s="18">
        <v>5.8493589745144403</v>
      </c>
      <c r="AC566" s="18">
        <v>5.8493589745144403</v>
      </c>
      <c r="AD566" s="18">
        <v>5.8493589745144403</v>
      </c>
      <c r="AE566" s="18">
        <v>5.8493589745144403</v>
      </c>
      <c r="AF566" s="18">
        <v>5.8493589745144403</v>
      </c>
      <c r="AG566" s="18">
        <v>5.8493589745144403</v>
      </c>
      <c r="AH566" s="18">
        <v>5.8493589745144403</v>
      </c>
      <c r="AI566" s="18">
        <v>5.8493589745144403</v>
      </c>
      <c r="AJ566" s="18">
        <v>5.8493589745144403</v>
      </c>
      <c r="AK566" s="18">
        <v>5.8493589745144403</v>
      </c>
      <c r="AL566" s="18">
        <v>5.8493589745144403</v>
      </c>
      <c r="AN566" s="8">
        <f t="shared" si="175"/>
        <v>4.5569789165131098</v>
      </c>
      <c r="AO566" s="8">
        <f t="shared" si="176"/>
        <v>4.2336890703763945</v>
      </c>
      <c r="AP566" s="8">
        <f t="shared" si="177"/>
        <v>0.39574903288639901</v>
      </c>
      <c r="AQ566" s="8">
        <f t="shared" si="178"/>
        <v>5.8493589745144403</v>
      </c>
      <c r="AR566" s="8">
        <f t="shared" si="179"/>
        <v>1.9132765966351357</v>
      </c>
    </row>
    <row r="567" spans="1:50" x14ac:dyDescent="0.2">
      <c r="A567" s="18" t="str">
        <v>{"InfraID":"Edge-Pi4","cpu":"3","instance":"129.127.231.168:9100","job":"node","mode":"idle","label":"CPU Usage Percentage"}</v>
      </c>
      <c r="B567" s="18">
        <v>5.4806858363071296</v>
      </c>
      <c r="C567" s="18">
        <v>5.4806858363071296</v>
      </c>
      <c r="D567" s="18">
        <v>3.9419825591897601</v>
      </c>
      <c r="E567" s="18">
        <v>3.9419825591897601</v>
      </c>
      <c r="F567" s="18">
        <v>3.9419825591897601</v>
      </c>
      <c r="G567" s="18">
        <v>3.9419825591897601</v>
      </c>
      <c r="H567" s="18">
        <v>3.9419825591897601</v>
      </c>
      <c r="I567" s="18">
        <v>3.9419825591897601</v>
      </c>
      <c r="J567" s="18">
        <v>3.9419825591897601</v>
      </c>
      <c r="K567" s="18">
        <v>3.9419825591897601</v>
      </c>
      <c r="L567" s="18">
        <v>3.9419825591897601</v>
      </c>
      <c r="M567" s="18">
        <v>4.49088483765905</v>
      </c>
      <c r="N567" s="18">
        <v>4.49088483765905</v>
      </c>
      <c r="O567" s="18">
        <v>4.49088483765905</v>
      </c>
      <c r="P567" s="18">
        <v>4.49088483765905</v>
      </c>
      <c r="Q567" s="18">
        <v>4.49088483765905</v>
      </c>
      <c r="R567" s="18">
        <v>4.49088483765905</v>
      </c>
      <c r="S567" s="18">
        <v>4.2932915234935702</v>
      </c>
      <c r="T567" s="18">
        <v>4.2932915234935702</v>
      </c>
      <c r="U567" s="18">
        <v>4.2932915234935702</v>
      </c>
      <c r="V567" s="18">
        <v>4.2932915234935702</v>
      </c>
      <c r="W567" s="18">
        <v>4.2932915234935702</v>
      </c>
      <c r="X567" s="18">
        <v>4.2932915234935702</v>
      </c>
      <c r="Y567" s="18">
        <v>5.3972913470343897</v>
      </c>
      <c r="Z567" s="18">
        <v>5.3972913470343897</v>
      </c>
      <c r="AA567" s="18">
        <v>5.3972913470343897</v>
      </c>
      <c r="AB567" s="18">
        <v>5.3972913470343897</v>
      </c>
      <c r="AC567" s="18">
        <v>5.3972913470343897</v>
      </c>
      <c r="AD567" s="18">
        <v>5.3972913470343897</v>
      </c>
      <c r="AE567" s="18">
        <v>5.3972913470343897</v>
      </c>
      <c r="AF567" s="18">
        <v>5.3972913470343897</v>
      </c>
      <c r="AG567" s="18">
        <v>5.3972913470343897</v>
      </c>
      <c r="AH567" s="18">
        <v>5.3972913470343897</v>
      </c>
      <c r="AI567" s="18">
        <v>5.3972913470343897</v>
      </c>
      <c r="AJ567" s="18">
        <v>5.3972913470343897</v>
      </c>
      <c r="AK567" s="18">
        <v>5.3972913470343897</v>
      </c>
      <c r="AL567" s="18">
        <v>5.3972913470343897</v>
      </c>
      <c r="AN567" s="8">
        <f t="shared" si="175"/>
        <v>4.49088483765905</v>
      </c>
      <c r="AO567" s="8">
        <f t="shared" si="176"/>
        <v>4.7217932900194368</v>
      </c>
      <c r="AP567" s="8">
        <f t="shared" si="177"/>
        <v>3.9419825591897601</v>
      </c>
      <c r="AQ567" s="8">
        <f t="shared" si="178"/>
        <v>5.4806858363071296</v>
      </c>
      <c r="AR567" s="8">
        <f t="shared" si="179"/>
        <v>0.63321359374740038</v>
      </c>
    </row>
    <row r="568" spans="1:50" x14ac:dyDescent="0.2">
      <c r="A568" t="str">
        <v>{"InfraID":"Edge-Pi4","cpu":"3","instance":"129.127.231.53:9100","job":"node","mode":"idle","label":"CPU Usage Percentage"}</v>
      </c>
      <c r="B568">
        <v>-0.126658222909313</v>
      </c>
      <c r="C568">
        <v>-0.126658222909313</v>
      </c>
      <c r="D568">
        <v>-0.126658222909313</v>
      </c>
      <c r="E568">
        <v>0.23372287143686701</v>
      </c>
      <c r="F568">
        <v>0.23372287143686701</v>
      </c>
      <c r="G568">
        <v>0.23372287143686701</v>
      </c>
      <c r="H568">
        <v>0.23372287143686701</v>
      </c>
      <c r="I568">
        <v>0.23372287143686701</v>
      </c>
      <c r="J568">
        <v>0.23372287143686701</v>
      </c>
      <c r="K568">
        <v>0.18681611961667899</v>
      </c>
      <c r="L568">
        <v>0.18681611961667899</v>
      </c>
      <c r="M568">
        <v>0.18681611961667899</v>
      </c>
      <c r="N568">
        <v>0.18681611961667899</v>
      </c>
      <c r="O568">
        <v>0.18681611961667899</v>
      </c>
      <c r="P568">
        <v>0.18681611961667899</v>
      </c>
      <c r="Q568">
        <v>0.18681611961667899</v>
      </c>
      <c r="R568">
        <v>0.18681611961667899</v>
      </c>
      <c r="S568">
        <v>0.18681611961667899</v>
      </c>
      <c r="T568">
        <v>0.53578177454772902</v>
      </c>
      <c r="U568">
        <v>0.53578177454772902</v>
      </c>
      <c r="V568">
        <v>0.53578177454772902</v>
      </c>
      <c r="W568">
        <v>0.71442879084366895</v>
      </c>
      <c r="X568">
        <v>0.71442879084366895</v>
      </c>
      <c r="Y568">
        <v>0.71442879084366895</v>
      </c>
      <c r="Z568">
        <v>-8.6684003529470005E-2</v>
      </c>
      <c r="AA568">
        <v>-8.6684003529470005E-2</v>
      </c>
      <c r="AB568">
        <v>-8.6684003529470005E-2</v>
      </c>
      <c r="AC568">
        <v>-8.6684003529470005E-2</v>
      </c>
      <c r="AD568">
        <v>-8.6684003529470005E-2</v>
      </c>
      <c r="AE568">
        <v>-8.6684003529470005E-2</v>
      </c>
      <c r="AF568">
        <v>-8.6684003529470005E-2</v>
      </c>
      <c r="AG568">
        <v>-8.6684003529470005E-2</v>
      </c>
      <c r="AH568">
        <v>-8.6684003529470005E-2</v>
      </c>
      <c r="AI568">
        <v>-8.6684003529470005E-2</v>
      </c>
      <c r="AJ568">
        <v>-8.6684003529470005E-2</v>
      </c>
      <c r="AK568">
        <v>-8.6684003529470005E-2</v>
      </c>
      <c r="AL568">
        <v>-8.6684003529470005E-2</v>
      </c>
    </row>
    <row r="569" spans="1:50" x14ac:dyDescent="0.2">
      <c r="A569" t="str">
        <v>{"InfraID":"Edge-Pi4","cpu":"4","instance":"129.127.231.53:9100","job":"node","mode":"idle","label":"CPU Usage Percentage"}</v>
      </c>
      <c r="B569">
        <v>-0.25998266768244999</v>
      </c>
      <c r="C569">
        <v>-0.25998266768244999</v>
      </c>
      <c r="D569">
        <v>-0.25998266768244999</v>
      </c>
      <c r="E569">
        <v>0.43405676105111002</v>
      </c>
      <c r="F569">
        <v>0.43405676105111002</v>
      </c>
      <c r="G569">
        <v>0.43405676105111002</v>
      </c>
      <c r="H569">
        <v>0.43405676105111002</v>
      </c>
      <c r="I569">
        <v>0.43405676105111002</v>
      </c>
      <c r="J569">
        <v>0.43405676105111002</v>
      </c>
      <c r="K569">
        <v>8.6736055666420897E-2</v>
      </c>
      <c r="L569">
        <v>8.6736055666420897E-2</v>
      </c>
      <c r="M569">
        <v>8.6736055666420897E-2</v>
      </c>
      <c r="N569">
        <v>8.6736055666420897E-2</v>
      </c>
      <c r="O569">
        <v>8.6736055666420897E-2</v>
      </c>
      <c r="P569">
        <v>8.6736055666420897E-2</v>
      </c>
      <c r="Q569">
        <v>8.6736055666420897E-2</v>
      </c>
      <c r="R569">
        <v>8.6736055666420897E-2</v>
      </c>
      <c r="S569">
        <v>8.6736055666420897E-2</v>
      </c>
      <c r="T569">
        <v>0.20230764097291801</v>
      </c>
      <c r="U569">
        <v>0.20230764097291801</v>
      </c>
      <c r="V569">
        <v>0.20230764097291801</v>
      </c>
      <c r="W569">
        <v>0.71442879084366895</v>
      </c>
      <c r="X569">
        <v>0.71442879084366895</v>
      </c>
      <c r="Y569">
        <v>0.71442879084366895</v>
      </c>
      <c r="Z569">
        <v>0.11335600465844201</v>
      </c>
      <c r="AA569">
        <v>0.11335600465844201</v>
      </c>
      <c r="AB569">
        <v>0.11335600465844201</v>
      </c>
      <c r="AC569">
        <v>0.11335600465844201</v>
      </c>
      <c r="AD569">
        <v>0.11335600465844201</v>
      </c>
      <c r="AE569">
        <v>0.11335600465844201</v>
      </c>
      <c r="AF569">
        <v>0.11335600465844201</v>
      </c>
      <c r="AG569">
        <v>0.11335600465844201</v>
      </c>
      <c r="AH569">
        <v>0.11335600465844201</v>
      </c>
      <c r="AI569">
        <v>0.11335600465844201</v>
      </c>
      <c r="AJ569">
        <v>0.11335600465844201</v>
      </c>
      <c r="AK569">
        <v>0.11335600465844201</v>
      </c>
      <c r="AL569">
        <v>0.11335600465844201</v>
      </c>
    </row>
    <row r="570" spans="1:50" x14ac:dyDescent="0.2">
      <c r="A570" t="str">
        <v>{"InfraID":"Edge-Pi4","cpu":"5","instance":"129.127.231.53:9100","job":"node","mode":"idle","label":"CPU Usage Percentage"}</v>
      </c>
      <c r="B570">
        <v>-5.9996000328737802E-2</v>
      </c>
      <c r="C570">
        <v>-5.9996000328737802E-2</v>
      </c>
      <c r="D570">
        <v>-5.9996000328737802E-2</v>
      </c>
      <c r="E570">
        <v>0.43405676143980498</v>
      </c>
      <c r="F570">
        <v>0.43405676143980498</v>
      </c>
      <c r="G570">
        <v>0.43405676143980498</v>
      </c>
      <c r="H570">
        <v>0.43405676143980498</v>
      </c>
      <c r="I570">
        <v>0.43405676143980498</v>
      </c>
      <c r="J570">
        <v>0.43405676143980498</v>
      </c>
      <c r="K570">
        <v>5.3376034090760499E-2</v>
      </c>
      <c r="L570">
        <v>5.3376034090760499E-2</v>
      </c>
      <c r="M570">
        <v>5.3376034090760499E-2</v>
      </c>
      <c r="N570">
        <v>5.3376034090760499E-2</v>
      </c>
      <c r="O570">
        <v>5.3376034090760499E-2</v>
      </c>
      <c r="P570">
        <v>5.3376034090760499E-2</v>
      </c>
      <c r="Q570">
        <v>5.3376034090760499E-2</v>
      </c>
      <c r="R570">
        <v>5.3376034090760499E-2</v>
      </c>
      <c r="S570">
        <v>5.3376034090760499E-2</v>
      </c>
      <c r="T570">
        <v>0.29123407666189299</v>
      </c>
      <c r="U570">
        <v>0.29123407666189299</v>
      </c>
      <c r="V570">
        <v>0.29123407666189299</v>
      </c>
      <c r="W570">
        <v>0.58089069897863499</v>
      </c>
      <c r="X570">
        <v>0.58089069897863499</v>
      </c>
      <c r="Y570">
        <v>0.58089069897863499</v>
      </c>
      <c r="Z570">
        <v>-2.0004000800156501E-2</v>
      </c>
      <c r="AA570">
        <v>-2.0004000800156501E-2</v>
      </c>
      <c r="AB570">
        <v>-2.0004000800156501E-2</v>
      </c>
      <c r="AC570">
        <v>-2.0004000800156501E-2</v>
      </c>
      <c r="AD570">
        <v>-2.0004000800156501E-2</v>
      </c>
      <c r="AE570">
        <v>-2.0004000800156501E-2</v>
      </c>
      <c r="AF570">
        <v>-2.0004000800156501E-2</v>
      </c>
      <c r="AG570">
        <v>-2.0004000800156501E-2</v>
      </c>
      <c r="AH570">
        <v>-2.0004000800156501E-2</v>
      </c>
      <c r="AI570">
        <v>-2.0004000800156501E-2</v>
      </c>
      <c r="AJ570">
        <v>-2.0004000800156501E-2</v>
      </c>
      <c r="AK570">
        <v>-2.0004000800156501E-2</v>
      </c>
      <c r="AL570">
        <v>-2.0004000800156501E-2</v>
      </c>
    </row>
    <row r="571" spans="1:50" x14ac:dyDescent="0.2">
      <c r="A571" t="str">
        <v>{"InfraID":"Edge-Pi4","cpu":"6","instance":"129.127.231.53:9100","job":"node","mode":"idle","label":"CPU Usage Percentage"}</v>
      </c>
      <c r="B571">
        <v>-0.126658222521285</v>
      </c>
      <c r="C571">
        <v>-0.126658222521285</v>
      </c>
      <c r="D571">
        <v>-0.126658222521285</v>
      </c>
      <c r="E571">
        <v>0.23372287143686701</v>
      </c>
      <c r="F571">
        <v>0.23372287143686701</v>
      </c>
      <c r="G571">
        <v>0.23372287143686701</v>
      </c>
      <c r="H571">
        <v>0.23372287143686701</v>
      </c>
      <c r="I571">
        <v>0.23372287143686701</v>
      </c>
      <c r="J571">
        <v>0.23372287143686701</v>
      </c>
      <c r="K571">
        <v>0.52041633304314405</v>
      </c>
      <c r="L571">
        <v>0.52041633304314405</v>
      </c>
      <c r="M571">
        <v>0.52041633304314405</v>
      </c>
      <c r="N571">
        <v>0.52041633304314405</v>
      </c>
      <c r="O571">
        <v>0.52041633304314405</v>
      </c>
      <c r="P571">
        <v>0.52041633304314405</v>
      </c>
      <c r="Q571">
        <v>0.52041633304314405</v>
      </c>
      <c r="R571">
        <v>0.52041633304314405</v>
      </c>
      <c r="S571">
        <v>0.52041633304314405</v>
      </c>
      <c r="T571">
        <v>0.402392121143691</v>
      </c>
      <c r="U571">
        <v>0.402392121143691</v>
      </c>
      <c r="V571">
        <v>0.402392121143691</v>
      </c>
      <c r="W571">
        <v>0.64765974491115197</v>
      </c>
      <c r="X571">
        <v>0.64765974491115197</v>
      </c>
      <c r="Y571">
        <v>0.64765974491115197</v>
      </c>
      <c r="Z571">
        <v>-0.15336400625875499</v>
      </c>
      <c r="AA571">
        <v>-0.15336400625875499</v>
      </c>
      <c r="AB571">
        <v>-0.15336400625875499</v>
      </c>
      <c r="AC571">
        <v>-0.15336400625875499</v>
      </c>
      <c r="AD571">
        <v>-0.15336400625875499</v>
      </c>
      <c r="AE571">
        <v>-0.15336400625875499</v>
      </c>
      <c r="AF571">
        <v>-0.15336400625875499</v>
      </c>
      <c r="AG571">
        <v>-0.15336400625875499</v>
      </c>
      <c r="AH571">
        <v>-0.15336400625875499</v>
      </c>
      <c r="AI571">
        <v>-0.15336400625875499</v>
      </c>
      <c r="AJ571">
        <v>-0.15336400625875499</v>
      </c>
      <c r="AK571">
        <v>-0.15336400625875499</v>
      </c>
      <c r="AL571">
        <v>-0.15336400625875499</v>
      </c>
    </row>
    <row r="572" spans="1:50" x14ac:dyDescent="0.2">
      <c r="A572" t="str">
        <v>{"InfraID":"Edge-Pi4","cpu":"7","instance":"129.127.231.53:9100","job":"node","mode":"idle","label":"CPU Usage Percentage"}</v>
      </c>
      <c r="B572">
        <v>-0.126658222909313</v>
      </c>
      <c r="C572">
        <v>-0.126658222909313</v>
      </c>
      <c r="D572">
        <v>-0.126658222909313</v>
      </c>
      <c r="E572">
        <v>0.76794657772266794</v>
      </c>
      <c r="F572">
        <v>0.76794657772266794</v>
      </c>
      <c r="G572">
        <v>0.76794657772266794</v>
      </c>
      <c r="H572">
        <v>0.76794657772266794</v>
      </c>
      <c r="I572">
        <v>0.76794657772266794</v>
      </c>
      <c r="J572">
        <v>0.76794657772266794</v>
      </c>
      <c r="K572">
        <v>8.6736055472229595E-2</v>
      </c>
      <c r="L572">
        <v>8.6736055472229595E-2</v>
      </c>
      <c r="M572">
        <v>8.6736055472229595E-2</v>
      </c>
      <c r="N572">
        <v>8.6736055472229595E-2</v>
      </c>
      <c r="O572">
        <v>8.6736055472229595E-2</v>
      </c>
      <c r="P572">
        <v>8.6736055472229595E-2</v>
      </c>
      <c r="Q572">
        <v>8.6736055472229595E-2</v>
      </c>
      <c r="R572">
        <v>8.6736055472229595E-2</v>
      </c>
      <c r="S572">
        <v>8.6736055472229595E-2</v>
      </c>
      <c r="T572">
        <v>0.46908694778100801</v>
      </c>
      <c r="U572">
        <v>0.46908694778100801</v>
      </c>
      <c r="V572">
        <v>0.46908694778100801</v>
      </c>
      <c r="W572">
        <v>0.51412165343475602</v>
      </c>
      <c r="X572">
        <v>0.51412165343475602</v>
      </c>
      <c r="Y572">
        <v>0.51412165343475602</v>
      </c>
      <c r="Z572">
        <v>-8.6684003529470005E-2</v>
      </c>
      <c r="AA572">
        <v>-8.6684003529470005E-2</v>
      </c>
      <c r="AB572">
        <v>-8.6684003529470005E-2</v>
      </c>
      <c r="AC572">
        <v>-8.6684003529470005E-2</v>
      </c>
      <c r="AD572">
        <v>-8.6684003529470005E-2</v>
      </c>
      <c r="AE572">
        <v>-8.6684003529470005E-2</v>
      </c>
      <c r="AF572">
        <v>-8.6684003529470005E-2</v>
      </c>
      <c r="AG572">
        <v>-8.6684003529470005E-2</v>
      </c>
      <c r="AH572">
        <v>-8.6684003529470005E-2</v>
      </c>
      <c r="AI572">
        <v>-8.6684003529470005E-2</v>
      </c>
      <c r="AJ572">
        <v>-8.6684003529470005E-2</v>
      </c>
      <c r="AK572">
        <v>-8.6684003529470005E-2</v>
      </c>
      <c r="AL572">
        <v>-8.6684003529470005E-2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16D4-06EA-734D-90D5-651F364CA445}">
  <dimension ref="A1:BV502"/>
  <sheetViews>
    <sheetView topLeftCell="A415" workbookViewId="0">
      <pane xSplit="1" topLeftCell="BD1" activePane="topRight" state="frozen"/>
      <selection pane="topRight" activeCell="BN442" sqref="BN442"/>
    </sheetView>
  </sheetViews>
  <sheetFormatPr baseColWidth="10" defaultRowHeight="16" x14ac:dyDescent="0.2"/>
  <cols>
    <col min="1" max="1" width="114.6640625" bestFit="1" customWidth="1"/>
    <col min="2" max="57" width="10.83203125" style="8"/>
    <col min="58" max="62" width="12.1640625" style="8" bestFit="1" customWidth="1"/>
    <col min="64" max="68" width="15.5" style="8" customWidth="1"/>
  </cols>
  <sheetData>
    <row r="1" spans="1:68" x14ac:dyDescent="0.2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F1" s="17" t="s">
        <v>204</v>
      </c>
      <c r="BG1" s="17" t="s">
        <v>201</v>
      </c>
      <c r="BH1" s="17" t="s">
        <v>202</v>
      </c>
      <c r="BI1" s="17" t="s">
        <v>203</v>
      </c>
      <c r="BJ1" s="17" t="s">
        <v>209</v>
      </c>
      <c r="BL1" s="17" t="s">
        <v>205</v>
      </c>
      <c r="BM1" s="17" t="s">
        <v>206</v>
      </c>
      <c r="BN1" s="17" t="s">
        <v>207</v>
      </c>
      <c r="BO1" s="17" t="s">
        <v>208</v>
      </c>
      <c r="BP1" s="17" t="s">
        <v>210</v>
      </c>
    </row>
    <row r="2" spans="1:68" x14ac:dyDescent="0.2">
      <c r="A2" s="2" t="s">
        <v>125</v>
      </c>
      <c r="B2" s="9">
        <v>521557.3333</v>
      </c>
      <c r="C2" s="9">
        <v>521557.3333</v>
      </c>
      <c r="D2" s="9">
        <v>521557.3333</v>
      </c>
      <c r="E2" s="9">
        <v>5188.2666669999999</v>
      </c>
      <c r="F2" s="9">
        <v>5188.2666669999999</v>
      </c>
      <c r="G2" s="9">
        <v>5188.2666669999999</v>
      </c>
      <c r="H2" s="9">
        <v>3822.9333329999999</v>
      </c>
      <c r="I2" s="9">
        <v>3822.9333329999999</v>
      </c>
      <c r="J2" s="9">
        <v>3822.9333329999999</v>
      </c>
      <c r="K2" s="9">
        <v>19933.866669999999</v>
      </c>
      <c r="L2" s="9">
        <v>19933.866669999999</v>
      </c>
      <c r="M2" s="9">
        <v>19933.866669999999</v>
      </c>
      <c r="N2" s="9">
        <v>3003.7333330000001</v>
      </c>
      <c r="O2" s="9">
        <v>3003.7333330000001</v>
      </c>
      <c r="P2" s="9">
        <v>3003.7333330000001</v>
      </c>
      <c r="Q2" s="9">
        <v>37137.06667</v>
      </c>
      <c r="R2" s="9">
        <v>37137.06667</v>
      </c>
      <c r="S2" s="9">
        <v>37137.06667</v>
      </c>
      <c r="T2" s="9">
        <v>20421.43852</v>
      </c>
      <c r="U2" s="9">
        <v>20421.43852</v>
      </c>
      <c r="V2" s="9">
        <v>20421.43852</v>
      </c>
      <c r="W2" s="9">
        <v>2753.8659010000001</v>
      </c>
      <c r="X2" s="9">
        <v>2753.8659010000001</v>
      </c>
      <c r="Y2" s="9">
        <v>2753.8659010000001</v>
      </c>
      <c r="Z2" s="9">
        <v>13653.333329999999</v>
      </c>
      <c r="AA2" s="9">
        <v>13653.333329999999</v>
      </c>
      <c r="AB2" s="9">
        <v>13653.333329999999</v>
      </c>
      <c r="AC2" s="9">
        <v>10649.6</v>
      </c>
      <c r="AD2" s="9">
        <v>10649.6</v>
      </c>
      <c r="AE2" s="9">
        <v>10649.6</v>
      </c>
      <c r="AF2" s="9">
        <v>5188.2666669999999</v>
      </c>
      <c r="AG2" s="9">
        <v>5188.2666669999999</v>
      </c>
      <c r="AH2" s="9">
        <v>5188.2666669999999</v>
      </c>
      <c r="AI2" s="9">
        <v>4915.2</v>
      </c>
      <c r="AJ2" s="9">
        <v>4915.2</v>
      </c>
      <c r="AK2" s="9">
        <v>4915.2</v>
      </c>
      <c r="AL2" s="9">
        <v>13926.4</v>
      </c>
      <c r="AM2" s="9">
        <v>13926.4</v>
      </c>
      <c r="AN2" s="9">
        <v>13926.4</v>
      </c>
      <c r="AO2" s="9">
        <v>6280.5333330000003</v>
      </c>
      <c r="AP2" s="9">
        <v>6280.5333330000003</v>
      </c>
      <c r="AQ2" s="9">
        <v>6280.5333330000003</v>
      </c>
      <c r="AR2" s="9">
        <v>9011.2000000000007</v>
      </c>
      <c r="AS2" s="9">
        <v>9011.2000000000007</v>
      </c>
      <c r="AT2" s="9">
        <v>9011.2000000000007</v>
      </c>
      <c r="AU2" s="9">
        <v>4915.2</v>
      </c>
      <c r="AV2" s="9">
        <v>4915.2</v>
      </c>
      <c r="AW2" s="9">
        <v>4915.2</v>
      </c>
      <c r="AX2" s="9">
        <v>6280.5333330000003</v>
      </c>
      <c r="AY2" s="9">
        <v>6280.5333330000003</v>
      </c>
      <c r="AZ2" s="9">
        <v>6280.5333330000003</v>
      </c>
      <c r="BA2" s="9">
        <v>10922.666670000001</v>
      </c>
      <c r="BB2" s="9">
        <v>10922.666670000001</v>
      </c>
      <c r="BC2" s="9">
        <v>10922.666670000001</v>
      </c>
      <c r="BD2" s="10">
        <v>8738.1333329999998</v>
      </c>
      <c r="BF2" s="8">
        <f>MEDIAN(B2:BD2)</f>
        <v>8738.1333329999998</v>
      </c>
      <c r="BG2" s="8">
        <f>AVERAGE(B2:BD2)</f>
        <v>38316.7717548</v>
      </c>
      <c r="BH2" s="8">
        <f>MIN(B2:BD2)</f>
        <v>2753.8659010000001</v>
      </c>
      <c r="BI2" s="8">
        <f>MAX(B2:BD2)</f>
        <v>521557.3333</v>
      </c>
      <c r="BJ2" s="8">
        <f>STDEV(B2:BD2)</f>
        <v>117433.44738338605</v>
      </c>
      <c r="BL2" s="8">
        <f>MEDIAN(B2:BD5)</f>
        <v>8452.5370199999998</v>
      </c>
      <c r="BM2" s="8">
        <f>AVERAGE(B2:BD5)</f>
        <v>25116.786062463627</v>
      </c>
      <c r="BN2" s="8">
        <f>MIN(B2:BD5)</f>
        <v>2753.8659010000001</v>
      </c>
      <c r="BO2" s="8">
        <f>MAX(B2:BD5)</f>
        <v>521557.3333</v>
      </c>
      <c r="BP2" s="8">
        <f>STDEV(B2:BD5)</f>
        <v>68844.581102835291</v>
      </c>
    </row>
    <row r="3" spans="1:68" x14ac:dyDescent="0.2">
      <c r="A3" s="2" t="s">
        <v>144</v>
      </c>
      <c r="B3" s="9">
        <v>239479.46669999999</v>
      </c>
      <c r="C3" s="9">
        <v>106222.9333</v>
      </c>
      <c r="D3" s="9">
        <v>106222.9333</v>
      </c>
      <c r="E3" s="9">
        <v>106222.9333</v>
      </c>
      <c r="F3" s="9">
        <v>91750.399999999994</v>
      </c>
      <c r="G3" s="9">
        <v>91750.399999999994</v>
      </c>
      <c r="H3" s="9">
        <v>91750.399999999994</v>
      </c>
      <c r="I3" s="9">
        <v>3822.9333329999999</v>
      </c>
      <c r="J3" s="9">
        <v>3822.9333329999999</v>
      </c>
      <c r="K3" s="9">
        <v>3822.9333329999999</v>
      </c>
      <c r="L3" s="9">
        <v>11195.733329999999</v>
      </c>
      <c r="M3" s="9">
        <v>11195.733329999999</v>
      </c>
      <c r="N3" s="9">
        <v>11195.733329999999</v>
      </c>
      <c r="O3" s="9">
        <v>6007.4666669999997</v>
      </c>
      <c r="P3" s="9">
        <v>6007.4666669999997</v>
      </c>
      <c r="Q3" s="9">
        <v>6007.4666669999997</v>
      </c>
      <c r="R3" s="9">
        <v>16384</v>
      </c>
      <c r="S3" s="9">
        <v>16384</v>
      </c>
      <c r="T3" s="9">
        <v>16384</v>
      </c>
      <c r="U3" s="9">
        <v>7372.8</v>
      </c>
      <c r="V3" s="9">
        <v>7372.8</v>
      </c>
      <c r="W3" s="9">
        <v>10528.78966</v>
      </c>
      <c r="X3" s="9">
        <v>10528.78966</v>
      </c>
      <c r="Y3" s="9">
        <v>10528.78966</v>
      </c>
      <c r="Z3" s="9">
        <v>10528.78966</v>
      </c>
      <c r="AA3" s="9">
        <v>3750</v>
      </c>
      <c r="AB3" s="9">
        <v>3750</v>
      </c>
      <c r="AC3" s="9">
        <v>3750</v>
      </c>
      <c r="AD3" s="9">
        <v>10922.666670000001</v>
      </c>
      <c r="AE3" s="9">
        <v>10922.666670000001</v>
      </c>
      <c r="AF3" s="9">
        <v>10922.666670000001</v>
      </c>
      <c r="AG3" s="9">
        <v>5461.3333329999996</v>
      </c>
      <c r="AH3" s="9">
        <v>5461.3333329999996</v>
      </c>
      <c r="AI3" s="9">
        <v>5461.3333329999996</v>
      </c>
      <c r="AJ3" s="9">
        <v>3276.8</v>
      </c>
      <c r="AK3" s="9">
        <v>3276.8</v>
      </c>
      <c r="AL3" s="9">
        <v>3276.8</v>
      </c>
      <c r="AM3" s="9">
        <v>12288</v>
      </c>
      <c r="AN3" s="9">
        <v>12288</v>
      </c>
      <c r="AO3" s="9">
        <v>3628.2571790000002</v>
      </c>
      <c r="AP3" s="9">
        <v>3628.2571790000002</v>
      </c>
      <c r="AQ3" s="9">
        <v>3628.2571790000002</v>
      </c>
      <c r="AR3" s="9">
        <v>3628.2571790000002</v>
      </c>
      <c r="AS3" s="9">
        <v>6223.7889750000004</v>
      </c>
      <c r="AT3" s="9">
        <v>6223.7889750000004</v>
      </c>
      <c r="AU3" s="9">
        <v>6223.7889750000004</v>
      </c>
      <c r="AV3" s="9">
        <v>10649.6</v>
      </c>
      <c r="AW3" s="9">
        <v>10649.6</v>
      </c>
      <c r="AX3" s="9">
        <v>10649.6</v>
      </c>
      <c r="AY3" s="9">
        <v>4642.1333329999998</v>
      </c>
      <c r="AZ3" s="9">
        <v>4642.1333329999998</v>
      </c>
      <c r="BA3" s="9">
        <v>3336.9871130000001</v>
      </c>
      <c r="BB3" s="9">
        <v>3336.9871130000001</v>
      </c>
      <c r="BC3" s="9">
        <v>3336.9871130000001</v>
      </c>
      <c r="BD3" s="10">
        <v>3336.9871130000001</v>
      </c>
      <c r="BF3" s="8">
        <f t="shared" ref="BF3:BF5" si="0">MEDIAN(B3:BD3)</f>
        <v>6223.7889750000004</v>
      </c>
      <c r="BG3" s="8">
        <f t="shared" ref="BG3:BG5" si="1">AVERAGE(B3:BD3)</f>
        <v>21546.626109054538</v>
      </c>
      <c r="BH3" s="8">
        <f t="shared" ref="BH3:BH5" si="2">MIN(B3:BD3)</f>
        <v>3276.8</v>
      </c>
      <c r="BI3" s="8">
        <f t="shared" ref="BI3:BI5" si="3">MAX(B3:BD3)</f>
        <v>239479.46669999999</v>
      </c>
      <c r="BJ3" s="8">
        <f t="shared" ref="BJ3:BJ5" si="4">STDEV(B3:BD3)</f>
        <v>41772.473782337365</v>
      </c>
    </row>
    <row r="4" spans="1:68" x14ac:dyDescent="0.2">
      <c r="A4" s="2" t="s">
        <v>163</v>
      </c>
      <c r="B4" s="9">
        <v>95573.333299999998</v>
      </c>
      <c r="C4" s="9">
        <v>95573.333299999998</v>
      </c>
      <c r="D4" s="9">
        <v>184593.06700000001</v>
      </c>
      <c r="E4" s="9">
        <v>184593.06700000001</v>
      </c>
      <c r="F4" s="9">
        <v>184593.06700000001</v>
      </c>
      <c r="G4" s="9">
        <v>3003.73333</v>
      </c>
      <c r="H4" s="9">
        <v>3003.73333</v>
      </c>
      <c r="I4" s="9">
        <v>3003.73333</v>
      </c>
      <c r="J4" s="9">
        <v>9557.3333299999995</v>
      </c>
      <c r="K4" s="9">
        <v>9557.3333299999995</v>
      </c>
      <c r="L4" s="9">
        <v>9557.3333299999995</v>
      </c>
      <c r="M4" s="9">
        <v>4915.2</v>
      </c>
      <c r="N4" s="9">
        <v>4915.2</v>
      </c>
      <c r="O4" s="9">
        <v>4915.2</v>
      </c>
      <c r="P4" s="9">
        <v>15018.6667</v>
      </c>
      <c r="Q4" s="9">
        <v>15018.6667</v>
      </c>
      <c r="R4" s="9">
        <v>15018.6667</v>
      </c>
      <c r="S4" s="9">
        <v>18841.599999999999</v>
      </c>
      <c r="T4" s="9">
        <v>18841.599999999999</v>
      </c>
      <c r="U4" s="9">
        <v>18841.599999999999</v>
      </c>
      <c r="V4" s="9">
        <v>10922.6667</v>
      </c>
      <c r="W4" s="9">
        <v>10922.6667</v>
      </c>
      <c r="X4" s="9">
        <v>10922.6667</v>
      </c>
      <c r="Y4" s="9">
        <v>8192</v>
      </c>
      <c r="Z4" s="9">
        <v>8192</v>
      </c>
      <c r="AA4" s="9">
        <v>8192</v>
      </c>
      <c r="AB4" s="9">
        <v>7918.9333299999998</v>
      </c>
      <c r="AC4" s="9">
        <v>7918.9333299999998</v>
      </c>
      <c r="AD4" s="9">
        <v>7918.9333299999998</v>
      </c>
      <c r="AE4" s="9">
        <v>14790.2727</v>
      </c>
      <c r="AF4" s="9">
        <v>14790.2727</v>
      </c>
      <c r="AG4" s="9">
        <v>14790.2727</v>
      </c>
      <c r="AH4" s="9">
        <v>9972.0024300000005</v>
      </c>
      <c r="AI4" s="9">
        <v>9972.0024300000005</v>
      </c>
      <c r="AJ4" s="9">
        <v>9972.0024300000005</v>
      </c>
      <c r="AK4" s="9">
        <v>9011.2000000000007</v>
      </c>
      <c r="AL4" s="9">
        <v>9011.2000000000007</v>
      </c>
      <c r="AM4" s="9">
        <v>9011.2000000000007</v>
      </c>
      <c r="AN4" s="9">
        <v>11468.8</v>
      </c>
      <c r="AO4" s="9">
        <v>11468.8</v>
      </c>
      <c r="AP4" s="9">
        <v>11468.8</v>
      </c>
      <c r="AQ4" s="9">
        <v>10376.533299999999</v>
      </c>
      <c r="AR4" s="9">
        <v>10376.533299999999</v>
      </c>
      <c r="AS4" s="9">
        <v>10376.533299999999</v>
      </c>
      <c r="AT4" s="9">
        <v>9830.4</v>
      </c>
      <c r="AU4" s="9">
        <v>9830.4</v>
      </c>
      <c r="AV4" s="9">
        <v>9830.4</v>
      </c>
      <c r="AW4" s="9">
        <v>6826.6666699999996</v>
      </c>
      <c r="AX4" s="9">
        <v>6826.6666699999996</v>
      </c>
      <c r="AY4" s="9">
        <v>6826.6666699999996</v>
      </c>
      <c r="AZ4" s="9">
        <v>3276.8</v>
      </c>
      <c r="BA4" s="9">
        <v>3276.8</v>
      </c>
      <c r="BB4" s="9">
        <v>3276.8</v>
      </c>
      <c r="BC4" s="9">
        <v>3276.8</v>
      </c>
      <c r="BD4" s="10">
        <v>3276.8</v>
      </c>
      <c r="BF4" s="8">
        <f t="shared" si="0"/>
        <v>9830.4</v>
      </c>
      <c r="BG4" s="8">
        <f t="shared" si="1"/>
        <v>22059.052601272717</v>
      </c>
      <c r="BH4" s="8">
        <f t="shared" si="2"/>
        <v>3003.73333</v>
      </c>
      <c r="BI4" s="8">
        <f t="shared" si="3"/>
        <v>184593.06700000001</v>
      </c>
      <c r="BJ4" s="8">
        <f t="shared" si="4"/>
        <v>42815.512013650557</v>
      </c>
    </row>
    <row r="5" spans="1:68" x14ac:dyDescent="0.2">
      <c r="A5" s="2" t="s">
        <v>182</v>
      </c>
      <c r="B5" s="9">
        <v>55705.599999999999</v>
      </c>
      <c r="C5" s="9">
        <v>55705.599999999999</v>
      </c>
      <c r="D5" s="9">
        <v>178858.66699999999</v>
      </c>
      <c r="E5" s="9">
        <v>178858.66699999999</v>
      </c>
      <c r="F5" s="9">
        <v>178858.66699999999</v>
      </c>
      <c r="G5" s="9">
        <v>18841.599999999999</v>
      </c>
      <c r="H5" s="9">
        <v>18841.599999999999</v>
      </c>
      <c r="I5" s="9">
        <v>18841.599999999999</v>
      </c>
      <c r="J5" s="9">
        <v>3003.73333</v>
      </c>
      <c r="K5" s="9">
        <v>3003.73333</v>
      </c>
      <c r="L5" s="9">
        <v>3003.73333</v>
      </c>
      <c r="M5" s="9">
        <v>5461.3333300000004</v>
      </c>
      <c r="N5" s="9">
        <v>5461.3333300000004</v>
      </c>
      <c r="O5" s="9">
        <v>5461.3333300000004</v>
      </c>
      <c r="P5" s="9">
        <v>5734.4</v>
      </c>
      <c r="Q5" s="9">
        <v>5734.4</v>
      </c>
      <c r="R5" s="9">
        <v>5734.4</v>
      </c>
      <c r="S5" s="9">
        <v>4915.2</v>
      </c>
      <c r="T5" s="9">
        <v>4915.2</v>
      </c>
      <c r="U5" s="9">
        <v>4915.2</v>
      </c>
      <c r="V5" s="9">
        <v>9926.4155100000007</v>
      </c>
      <c r="W5" s="9">
        <v>9926.4155100000007</v>
      </c>
      <c r="X5" s="9">
        <v>9926.4155100000007</v>
      </c>
      <c r="Y5" s="9">
        <v>10500.6409</v>
      </c>
      <c r="Z5" s="9">
        <v>10500.6409</v>
      </c>
      <c r="AA5" s="9">
        <v>10500.6409</v>
      </c>
      <c r="AB5" s="9">
        <v>4915.2</v>
      </c>
      <c r="AC5" s="9">
        <v>4915.2</v>
      </c>
      <c r="AD5" s="9">
        <v>4915.2</v>
      </c>
      <c r="AE5" s="9">
        <v>3276.8</v>
      </c>
      <c r="AF5" s="9">
        <v>3276.8</v>
      </c>
      <c r="AG5" s="9">
        <v>3276.8</v>
      </c>
      <c r="AH5" s="9">
        <v>14472.533299999999</v>
      </c>
      <c r="AI5" s="9">
        <v>14472.533299999999</v>
      </c>
      <c r="AJ5" s="9">
        <v>14472.533299999999</v>
      </c>
      <c r="AK5" s="9">
        <v>3628.2571800000001</v>
      </c>
      <c r="AL5" s="9">
        <v>3628.2571800000001</v>
      </c>
      <c r="AM5" s="9">
        <v>3628.2571800000001</v>
      </c>
      <c r="AN5" s="9">
        <v>5725.8858600000003</v>
      </c>
      <c r="AO5" s="9">
        <v>5725.8858600000003</v>
      </c>
      <c r="AP5" s="9">
        <v>5725.8858600000003</v>
      </c>
      <c r="AQ5" s="9">
        <v>9388.9381799999992</v>
      </c>
      <c r="AR5" s="9">
        <v>9388.9381799999992</v>
      </c>
      <c r="AS5" s="9">
        <v>9388.9381799999992</v>
      </c>
      <c r="AT5" s="9">
        <v>8452.5370199999998</v>
      </c>
      <c r="AU5" s="9">
        <v>8452.5370199999998</v>
      </c>
      <c r="AV5" s="9">
        <v>8452.5370199999998</v>
      </c>
      <c r="AW5" s="9">
        <v>5461.3333300000004</v>
      </c>
      <c r="AX5" s="9">
        <v>5461.3333300000004</v>
      </c>
      <c r="AY5" s="9">
        <v>5461.3333300000004</v>
      </c>
      <c r="AZ5" s="9">
        <v>7372.8</v>
      </c>
      <c r="BA5" s="9">
        <v>7372.8</v>
      </c>
      <c r="BB5" s="9">
        <v>7372.8</v>
      </c>
      <c r="BC5" s="9">
        <v>4369.0666700000002</v>
      </c>
      <c r="BD5" s="10">
        <v>4369.0666700000002</v>
      </c>
      <c r="BF5" s="8">
        <f t="shared" si="0"/>
        <v>5734.4</v>
      </c>
      <c r="BG5" s="8">
        <f t="shared" si="1"/>
        <v>18544.693784727278</v>
      </c>
      <c r="BH5" s="8">
        <f t="shared" si="2"/>
        <v>3003.73333</v>
      </c>
      <c r="BI5" s="8">
        <f t="shared" si="3"/>
        <v>178858.66699999999</v>
      </c>
      <c r="BJ5" s="8">
        <f t="shared" si="4"/>
        <v>40111.463344351025</v>
      </c>
    </row>
    <row r="6" spans="1:68" x14ac:dyDescent="0.2">
      <c r="A6" s="3" t="s">
        <v>126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2">
        <v>0</v>
      </c>
    </row>
    <row r="7" spans="1:68" x14ac:dyDescent="0.2">
      <c r="A7" s="3" t="s">
        <v>145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2">
        <v>0</v>
      </c>
    </row>
    <row r="8" spans="1:68" x14ac:dyDescent="0.2">
      <c r="A8" s="3" t="s">
        <v>164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2">
        <v>0</v>
      </c>
    </row>
    <row r="9" spans="1:68" x14ac:dyDescent="0.2">
      <c r="A9" s="3" t="s">
        <v>183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2">
        <v>0</v>
      </c>
    </row>
    <row r="10" spans="1:68" x14ac:dyDescent="0.2">
      <c r="A10" s="3" t="s">
        <v>127</v>
      </c>
      <c r="B10" s="11">
        <v>521557.33299999998</v>
      </c>
      <c r="C10" s="11">
        <v>521557.33299999998</v>
      </c>
      <c r="D10" s="11">
        <v>521557.33299999998</v>
      </c>
      <c r="E10" s="11">
        <v>5188.26667</v>
      </c>
      <c r="F10" s="11">
        <v>5188.26667</v>
      </c>
      <c r="G10" s="11">
        <v>5188.26667</v>
      </c>
      <c r="H10" s="11">
        <v>3822.9333299999998</v>
      </c>
      <c r="I10" s="11">
        <v>3822.9333299999998</v>
      </c>
      <c r="J10" s="11">
        <v>3822.9333299999998</v>
      </c>
      <c r="K10" s="11">
        <v>19933.866699999999</v>
      </c>
      <c r="L10" s="11">
        <v>19933.866699999999</v>
      </c>
      <c r="M10" s="11">
        <v>19933.866699999999</v>
      </c>
      <c r="N10" s="11">
        <v>3003.73333</v>
      </c>
      <c r="O10" s="11">
        <v>3003.73333</v>
      </c>
      <c r="P10" s="11">
        <v>3003.73333</v>
      </c>
      <c r="Q10" s="11">
        <v>37137.066700000003</v>
      </c>
      <c r="R10" s="11">
        <v>37137.066700000003</v>
      </c>
      <c r="S10" s="11">
        <v>37137.066700000003</v>
      </c>
      <c r="T10" s="11">
        <v>20421.4385</v>
      </c>
      <c r="U10" s="11">
        <v>20421.4385</v>
      </c>
      <c r="V10" s="11">
        <v>20421.4385</v>
      </c>
      <c r="W10" s="11">
        <v>2753.8658999999998</v>
      </c>
      <c r="X10" s="11">
        <v>2753.8658999999998</v>
      </c>
      <c r="Y10" s="11">
        <v>2753.8658999999998</v>
      </c>
      <c r="Z10" s="11">
        <v>13653.3333</v>
      </c>
      <c r="AA10" s="11">
        <v>13653.3333</v>
      </c>
      <c r="AB10" s="11">
        <v>13653.3333</v>
      </c>
      <c r="AC10" s="11">
        <v>10649.6</v>
      </c>
      <c r="AD10" s="11">
        <v>10649.6</v>
      </c>
      <c r="AE10" s="11">
        <v>10649.6</v>
      </c>
      <c r="AF10" s="11">
        <v>5188.26667</v>
      </c>
      <c r="AG10" s="11">
        <v>5188.26667</v>
      </c>
      <c r="AH10" s="11">
        <v>5188.26667</v>
      </c>
      <c r="AI10" s="11">
        <v>4915.2</v>
      </c>
      <c r="AJ10" s="11">
        <v>4915.2</v>
      </c>
      <c r="AK10" s="11">
        <v>4915.2</v>
      </c>
      <c r="AL10" s="11">
        <v>13926.4</v>
      </c>
      <c r="AM10" s="11">
        <v>13926.4</v>
      </c>
      <c r="AN10" s="11">
        <v>13926.4</v>
      </c>
      <c r="AO10" s="11">
        <v>6280.5333300000002</v>
      </c>
      <c r="AP10" s="11">
        <v>6280.5333300000002</v>
      </c>
      <c r="AQ10" s="11">
        <v>6280.5333300000002</v>
      </c>
      <c r="AR10" s="11">
        <v>9011.2000000000007</v>
      </c>
      <c r="AS10" s="11">
        <v>9011.2000000000007</v>
      </c>
      <c r="AT10" s="11">
        <v>9011.2000000000007</v>
      </c>
      <c r="AU10" s="11">
        <v>4915.2</v>
      </c>
      <c r="AV10" s="11">
        <v>4915.2</v>
      </c>
      <c r="AW10" s="11">
        <v>4915.2</v>
      </c>
      <c r="AX10" s="11">
        <v>6280.5333300000002</v>
      </c>
      <c r="AY10" s="11">
        <v>6280.5333300000002</v>
      </c>
      <c r="AZ10" s="11">
        <v>6280.5333300000002</v>
      </c>
      <c r="BA10" s="11">
        <v>10922.6667</v>
      </c>
      <c r="BB10" s="11">
        <v>10922.6667</v>
      </c>
      <c r="BC10" s="11">
        <v>10922.6667</v>
      </c>
      <c r="BD10" s="12">
        <v>8738.1333300000006</v>
      </c>
    </row>
    <row r="11" spans="1:68" x14ac:dyDescent="0.2">
      <c r="A11" s="3" t="s">
        <v>146</v>
      </c>
      <c r="B11" s="11">
        <v>239479.467</v>
      </c>
      <c r="C11" s="11">
        <v>106222.933</v>
      </c>
      <c r="D11" s="11">
        <v>106222.933</v>
      </c>
      <c r="E11" s="11">
        <v>106222.933</v>
      </c>
      <c r="F11" s="11">
        <v>91750.399999999994</v>
      </c>
      <c r="G11" s="11">
        <v>91750.399999999994</v>
      </c>
      <c r="H11" s="11">
        <v>91750.399999999994</v>
      </c>
      <c r="I11" s="11">
        <v>3822.9333299999998</v>
      </c>
      <c r="J11" s="11">
        <v>3822.9333299999998</v>
      </c>
      <c r="K11" s="11">
        <v>3822.9333299999998</v>
      </c>
      <c r="L11" s="11">
        <v>11195.7333</v>
      </c>
      <c r="M11" s="11">
        <v>11195.7333</v>
      </c>
      <c r="N11" s="11">
        <v>11195.7333</v>
      </c>
      <c r="O11" s="11">
        <v>6007.4666699999998</v>
      </c>
      <c r="P11" s="11">
        <v>6007.4666699999998</v>
      </c>
      <c r="Q11" s="11">
        <v>6007.4666699999998</v>
      </c>
      <c r="R11" s="11">
        <v>16384</v>
      </c>
      <c r="S11" s="11">
        <v>16384</v>
      </c>
      <c r="T11" s="11">
        <v>16384</v>
      </c>
      <c r="U11" s="11">
        <v>7372.8</v>
      </c>
      <c r="V11" s="11">
        <v>7372.8</v>
      </c>
      <c r="W11" s="11">
        <v>10528.789699999999</v>
      </c>
      <c r="X11" s="11">
        <v>10528.789699999999</v>
      </c>
      <c r="Y11" s="11">
        <v>10528.789699999999</v>
      </c>
      <c r="Z11" s="11">
        <v>10528.789699999999</v>
      </c>
      <c r="AA11" s="11">
        <v>3750</v>
      </c>
      <c r="AB11" s="11">
        <v>3750</v>
      </c>
      <c r="AC11" s="11">
        <v>3750</v>
      </c>
      <c r="AD11" s="11">
        <v>10922.6667</v>
      </c>
      <c r="AE11" s="11">
        <v>10922.6667</v>
      </c>
      <c r="AF11" s="11">
        <v>10922.6667</v>
      </c>
      <c r="AG11" s="11">
        <v>5461.3333300000004</v>
      </c>
      <c r="AH11" s="11">
        <v>5461.3333300000004</v>
      </c>
      <c r="AI11" s="11">
        <v>5461.3333300000004</v>
      </c>
      <c r="AJ11" s="11">
        <v>3276.8</v>
      </c>
      <c r="AK11" s="11">
        <v>3276.8</v>
      </c>
      <c r="AL11" s="11">
        <v>3276.8</v>
      </c>
      <c r="AM11" s="11">
        <v>12288</v>
      </c>
      <c r="AN11" s="11">
        <v>12288</v>
      </c>
      <c r="AO11" s="11">
        <v>3628.2571800000001</v>
      </c>
      <c r="AP11" s="11">
        <v>3628.2571800000001</v>
      </c>
      <c r="AQ11" s="11">
        <v>3628.2571800000001</v>
      </c>
      <c r="AR11" s="11">
        <v>3628.2571800000001</v>
      </c>
      <c r="AS11" s="11">
        <v>6223.7889699999996</v>
      </c>
      <c r="AT11" s="11">
        <v>6223.7889699999996</v>
      </c>
      <c r="AU11" s="11">
        <v>6223.7889699999996</v>
      </c>
      <c r="AV11" s="11">
        <v>10649.6</v>
      </c>
      <c r="AW11" s="11">
        <v>10649.6</v>
      </c>
      <c r="AX11" s="11">
        <v>10649.6</v>
      </c>
      <c r="AY11" s="11">
        <v>4642.1333299999997</v>
      </c>
      <c r="AZ11" s="11">
        <v>4642.1333299999997</v>
      </c>
      <c r="BA11" s="11">
        <v>3336.98711</v>
      </c>
      <c r="BB11" s="11">
        <v>3336.98711</v>
      </c>
      <c r="BC11" s="11">
        <v>3336.98711</v>
      </c>
      <c r="BD11" s="12">
        <v>3336.98711</v>
      </c>
    </row>
    <row r="12" spans="1:68" x14ac:dyDescent="0.2">
      <c r="A12" s="3" t="s">
        <v>165</v>
      </c>
      <c r="B12" s="11">
        <v>95573.333299999998</v>
      </c>
      <c r="C12" s="11">
        <v>95573.333299999998</v>
      </c>
      <c r="D12" s="11">
        <v>184593.06700000001</v>
      </c>
      <c r="E12" s="11">
        <v>184593.06700000001</v>
      </c>
      <c r="F12" s="11">
        <v>184593.06700000001</v>
      </c>
      <c r="G12" s="11">
        <v>3003.73333</v>
      </c>
      <c r="H12" s="11">
        <v>3003.73333</v>
      </c>
      <c r="I12" s="11">
        <v>3003.73333</v>
      </c>
      <c r="J12" s="11">
        <v>9557.3333299999995</v>
      </c>
      <c r="K12" s="11">
        <v>9557.3333299999995</v>
      </c>
      <c r="L12" s="11">
        <v>9557.3333299999995</v>
      </c>
      <c r="M12" s="11">
        <v>4915.2</v>
      </c>
      <c r="N12" s="11">
        <v>4915.2</v>
      </c>
      <c r="O12" s="11">
        <v>4915.2</v>
      </c>
      <c r="P12" s="11">
        <v>15018.6667</v>
      </c>
      <c r="Q12" s="11">
        <v>15018.6667</v>
      </c>
      <c r="R12" s="11">
        <v>15018.6667</v>
      </c>
      <c r="S12" s="11">
        <v>18841.599999999999</v>
      </c>
      <c r="T12" s="11">
        <v>18841.599999999999</v>
      </c>
      <c r="U12" s="11">
        <v>18841.599999999999</v>
      </c>
      <c r="V12" s="11">
        <v>10922.6667</v>
      </c>
      <c r="W12" s="11">
        <v>10922.6667</v>
      </c>
      <c r="X12" s="11">
        <v>10922.6667</v>
      </c>
      <c r="Y12" s="11">
        <v>8192</v>
      </c>
      <c r="Z12" s="11">
        <v>8192</v>
      </c>
      <c r="AA12" s="11">
        <v>8192</v>
      </c>
      <c r="AB12" s="11">
        <v>7918.9333299999998</v>
      </c>
      <c r="AC12" s="11">
        <v>7918.9333299999998</v>
      </c>
      <c r="AD12" s="11">
        <v>7918.9333299999998</v>
      </c>
      <c r="AE12" s="11">
        <v>14790.2727</v>
      </c>
      <c r="AF12" s="11">
        <v>14790.2727</v>
      </c>
      <c r="AG12" s="11">
        <v>14790.2727</v>
      </c>
      <c r="AH12" s="11">
        <v>9972.0024300000005</v>
      </c>
      <c r="AI12" s="11">
        <v>9972.0024300000005</v>
      </c>
      <c r="AJ12" s="11">
        <v>9972.0024300000005</v>
      </c>
      <c r="AK12" s="11">
        <v>9011.2000000000007</v>
      </c>
      <c r="AL12" s="11">
        <v>9011.2000000000007</v>
      </c>
      <c r="AM12" s="11">
        <v>9011.2000000000007</v>
      </c>
      <c r="AN12" s="11">
        <v>11468.8</v>
      </c>
      <c r="AO12" s="11">
        <v>11468.8</v>
      </c>
      <c r="AP12" s="11">
        <v>11468.8</v>
      </c>
      <c r="AQ12" s="11">
        <v>10376.533299999999</v>
      </c>
      <c r="AR12" s="11">
        <v>10376.533299999999</v>
      </c>
      <c r="AS12" s="11">
        <v>10376.533299999999</v>
      </c>
      <c r="AT12" s="11">
        <v>9830.4</v>
      </c>
      <c r="AU12" s="11">
        <v>9830.4</v>
      </c>
      <c r="AV12" s="11">
        <v>9830.4</v>
      </c>
      <c r="AW12" s="11">
        <v>6826.6666699999996</v>
      </c>
      <c r="AX12" s="11">
        <v>6826.6666699999996</v>
      </c>
      <c r="AY12" s="11">
        <v>6826.6666699999996</v>
      </c>
      <c r="AZ12" s="11">
        <v>3276.8</v>
      </c>
      <c r="BA12" s="11">
        <v>3276.8</v>
      </c>
      <c r="BB12" s="11">
        <v>3276.8</v>
      </c>
      <c r="BC12" s="11">
        <v>3276.8</v>
      </c>
      <c r="BD12" s="12">
        <v>3276.8</v>
      </c>
    </row>
    <row r="13" spans="1:68" x14ac:dyDescent="0.2">
      <c r="A13" s="3" t="s">
        <v>184</v>
      </c>
      <c r="B13" s="11">
        <v>55705.599999999999</v>
      </c>
      <c r="C13" s="11">
        <v>55705.599999999999</v>
      </c>
      <c r="D13" s="11">
        <v>178858.66699999999</v>
      </c>
      <c r="E13" s="11">
        <v>178858.66699999999</v>
      </c>
      <c r="F13" s="11">
        <v>178858.66699999999</v>
      </c>
      <c r="G13" s="11">
        <v>18841.599999999999</v>
      </c>
      <c r="H13" s="11">
        <v>18841.599999999999</v>
      </c>
      <c r="I13" s="11">
        <v>18841.599999999999</v>
      </c>
      <c r="J13" s="11">
        <v>3003.73333</v>
      </c>
      <c r="K13" s="11">
        <v>3003.73333</v>
      </c>
      <c r="L13" s="11">
        <v>3003.73333</v>
      </c>
      <c r="M13" s="11">
        <v>5461.3333300000004</v>
      </c>
      <c r="N13" s="11">
        <v>5461.3333300000004</v>
      </c>
      <c r="O13" s="11">
        <v>5461.3333300000004</v>
      </c>
      <c r="P13" s="11">
        <v>5734.4</v>
      </c>
      <c r="Q13" s="11">
        <v>5734.4</v>
      </c>
      <c r="R13" s="11">
        <v>5734.4</v>
      </c>
      <c r="S13" s="11">
        <v>4915.2</v>
      </c>
      <c r="T13" s="11">
        <v>4915.2</v>
      </c>
      <c r="U13" s="11">
        <v>4915.2</v>
      </c>
      <c r="V13" s="11">
        <v>9926.4155100000007</v>
      </c>
      <c r="W13" s="11">
        <v>9926.4155100000007</v>
      </c>
      <c r="X13" s="11">
        <v>9926.4155100000007</v>
      </c>
      <c r="Y13" s="11">
        <v>10500.6409</v>
      </c>
      <c r="Z13" s="11">
        <v>10500.6409</v>
      </c>
      <c r="AA13" s="11">
        <v>10500.6409</v>
      </c>
      <c r="AB13" s="11">
        <v>4915.2</v>
      </c>
      <c r="AC13" s="11">
        <v>4915.2</v>
      </c>
      <c r="AD13" s="11">
        <v>4915.2</v>
      </c>
      <c r="AE13" s="11">
        <v>3276.8</v>
      </c>
      <c r="AF13" s="11">
        <v>3276.8</v>
      </c>
      <c r="AG13" s="11">
        <v>3276.8</v>
      </c>
      <c r="AH13" s="11">
        <v>14472.533299999999</v>
      </c>
      <c r="AI13" s="11">
        <v>14472.533299999999</v>
      </c>
      <c r="AJ13" s="11">
        <v>14472.533299999999</v>
      </c>
      <c r="AK13" s="11">
        <v>3628.2571800000001</v>
      </c>
      <c r="AL13" s="11">
        <v>3628.2571800000001</v>
      </c>
      <c r="AM13" s="11">
        <v>3628.2571800000001</v>
      </c>
      <c r="AN13" s="11">
        <v>5725.8858600000003</v>
      </c>
      <c r="AO13" s="11">
        <v>5725.8858600000003</v>
      </c>
      <c r="AP13" s="11">
        <v>5725.8858600000003</v>
      </c>
      <c r="AQ13" s="11">
        <v>9388.9381799999992</v>
      </c>
      <c r="AR13" s="11">
        <v>9388.9381799999992</v>
      </c>
      <c r="AS13" s="11">
        <v>9388.9381799999992</v>
      </c>
      <c r="AT13" s="11">
        <v>8452.5370199999998</v>
      </c>
      <c r="AU13" s="11">
        <v>8452.5370199999998</v>
      </c>
      <c r="AV13" s="11">
        <v>8452.5370199999998</v>
      </c>
      <c r="AW13" s="11">
        <v>5461.3333300000004</v>
      </c>
      <c r="AX13" s="11">
        <v>5461.3333300000004</v>
      </c>
      <c r="AY13" s="11">
        <v>5461.3333300000004</v>
      </c>
      <c r="AZ13" s="11">
        <v>7372.8</v>
      </c>
      <c r="BA13" s="11">
        <v>7372.8</v>
      </c>
      <c r="BB13" s="11">
        <v>7372.8</v>
      </c>
      <c r="BC13" s="11">
        <v>4369.0666700000002</v>
      </c>
      <c r="BD13" s="12">
        <v>4369.0666700000002</v>
      </c>
    </row>
    <row r="14" spans="1:68" x14ac:dyDescent="0.2">
      <c r="A14" s="4" t="s">
        <v>101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12561.066699999999</v>
      </c>
      <c r="I14" s="13">
        <v>12561.066699999999</v>
      </c>
      <c r="J14" s="13">
        <v>12561.066699999999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2707.0054300000002</v>
      </c>
      <c r="X14" s="13">
        <v>2707.0054300000002</v>
      </c>
      <c r="Y14" s="13">
        <v>2707.0054300000002</v>
      </c>
      <c r="Z14" s="13">
        <v>4500.5493800000004</v>
      </c>
      <c r="AA14" s="13">
        <v>4500.5493800000004</v>
      </c>
      <c r="AB14" s="13">
        <v>4500.5493800000004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66068.537299999996</v>
      </c>
      <c r="AM14" s="13">
        <v>66068.537299999996</v>
      </c>
      <c r="AN14" s="13">
        <v>66068.537299999996</v>
      </c>
      <c r="AO14" s="13">
        <v>12561.066699999999</v>
      </c>
      <c r="AP14" s="13">
        <v>12561.066699999999</v>
      </c>
      <c r="AQ14" s="13">
        <v>12561.066699999999</v>
      </c>
      <c r="AR14" s="13">
        <v>0</v>
      </c>
      <c r="AS14" s="13">
        <v>0</v>
      </c>
      <c r="AT14" s="13">
        <v>0</v>
      </c>
      <c r="AU14" s="13">
        <v>1365.3333299999999</v>
      </c>
      <c r="AV14" s="13">
        <v>1365.3333299999999</v>
      </c>
      <c r="AW14" s="13">
        <v>1365.3333299999999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4">
        <v>0</v>
      </c>
    </row>
    <row r="15" spans="1:68" x14ac:dyDescent="0.2">
      <c r="A15" s="3" t="s">
        <v>128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2">
        <v>0</v>
      </c>
    </row>
    <row r="16" spans="1:68" x14ac:dyDescent="0.2">
      <c r="A16" s="3" t="s">
        <v>147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2">
        <v>0</v>
      </c>
    </row>
    <row r="17" spans="1:68" x14ac:dyDescent="0.2">
      <c r="A17" s="3" t="s">
        <v>166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2">
        <v>0</v>
      </c>
    </row>
    <row r="18" spans="1:68" x14ac:dyDescent="0.2">
      <c r="A18" s="3" t="s">
        <v>185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2">
        <v>0</v>
      </c>
    </row>
    <row r="19" spans="1:68" x14ac:dyDescent="0.2">
      <c r="A19" s="3" t="s">
        <v>129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2">
        <v>0</v>
      </c>
    </row>
    <row r="20" spans="1:68" x14ac:dyDescent="0.2">
      <c r="A20" s="3" t="s">
        <v>148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2">
        <v>0</v>
      </c>
    </row>
    <row r="21" spans="1:68" x14ac:dyDescent="0.2">
      <c r="A21" s="3" t="s">
        <v>167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2">
        <v>0</v>
      </c>
    </row>
    <row r="22" spans="1:68" x14ac:dyDescent="0.2">
      <c r="A22" s="3" t="s">
        <v>186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2">
        <v>0</v>
      </c>
    </row>
    <row r="23" spans="1:68" x14ac:dyDescent="0.2">
      <c r="A23" s="3" t="s">
        <v>130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2">
        <v>0</v>
      </c>
    </row>
    <row r="24" spans="1:68" x14ac:dyDescent="0.2">
      <c r="A24" s="3" t="s">
        <v>149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2">
        <v>0</v>
      </c>
    </row>
    <row r="25" spans="1:68" x14ac:dyDescent="0.2">
      <c r="A25" s="3" t="s">
        <v>168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2">
        <v>0</v>
      </c>
    </row>
    <row r="26" spans="1:68" x14ac:dyDescent="0.2">
      <c r="A26" s="3" t="s">
        <v>187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2">
        <v>0</v>
      </c>
    </row>
    <row r="27" spans="1:68" x14ac:dyDescent="0.2">
      <c r="A27" s="3" t="s">
        <v>102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2">
        <v>0</v>
      </c>
    </row>
    <row r="28" spans="1:68" x14ac:dyDescent="0.2">
      <c r="A28" s="2" t="s">
        <v>131</v>
      </c>
      <c r="B28" s="9">
        <v>29.275196999999999</v>
      </c>
      <c r="C28" s="9">
        <v>29.275196999999999</v>
      </c>
      <c r="D28" s="9">
        <v>29.275196999999999</v>
      </c>
      <c r="E28" s="9">
        <v>28.787110299999998</v>
      </c>
      <c r="F28" s="9">
        <v>28.787110299999998</v>
      </c>
      <c r="G28" s="9">
        <v>28.787110299999998</v>
      </c>
      <c r="H28" s="9">
        <v>28.673022799999998</v>
      </c>
      <c r="I28" s="9">
        <v>28.673022799999998</v>
      </c>
      <c r="J28" s="9">
        <v>28.673022799999998</v>
      </c>
      <c r="K28" s="9">
        <v>27.0513057</v>
      </c>
      <c r="L28" s="9">
        <v>27.0513057</v>
      </c>
      <c r="M28" s="9">
        <v>27.0513057</v>
      </c>
      <c r="N28" s="9">
        <v>28.090237299999998</v>
      </c>
      <c r="O28" s="9">
        <v>28.090237299999998</v>
      </c>
      <c r="P28" s="9">
        <v>28.090237299999998</v>
      </c>
      <c r="Q28" s="9">
        <v>28.199324699999998</v>
      </c>
      <c r="R28" s="9">
        <v>28.199324699999998</v>
      </c>
      <c r="S28" s="9">
        <v>28.199324699999998</v>
      </c>
      <c r="T28" s="9">
        <v>28.199324699999998</v>
      </c>
      <c r="U28" s="9">
        <v>28.199324699999998</v>
      </c>
      <c r="V28" s="9">
        <v>28.199324699999998</v>
      </c>
      <c r="W28" s="9">
        <v>28.200140999999999</v>
      </c>
      <c r="X28" s="9">
        <v>28.200140999999999</v>
      </c>
      <c r="Y28" s="9">
        <v>28.200140999999999</v>
      </c>
      <c r="Z28" s="9">
        <v>28.193201899999998</v>
      </c>
      <c r="AA28" s="9">
        <v>28.193201899999998</v>
      </c>
      <c r="AB28" s="9">
        <v>28.193201899999998</v>
      </c>
      <c r="AC28" s="9">
        <v>28.198100100000001</v>
      </c>
      <c r="AD28" s="9">
        <v>28.198100100000001</v>
      </c>
      <c r="AE28" s="9">
        <v>28.198100100000001</v>
      </c>
      <c r="AF28" s="9">
        <v>28.196671500000001</v>
      </c>
      <c r="AG28" s="9">
        <v>28.196671500000001</v>
      </c>
      <c r="AH28" s="9">
        <v>28.196671500000001</v>
      </c>
      <c r="AI28" s="9">
        <v>28.198712400000002</v>
      </c>
      <c r="AJ28" s="9">
        <v>28.198712400000002</v>
      </c>
      <c r="AK28" s="9">
        <v>28.198712400000002</v>
      </c>
      <c r="AL28" s="9">
        <v>28.198202200000001</v>
      </c>
      <c r="AM28" s="9">
        <v>28.198202200000001</v>
      </c>
      <c r="AN28" s="9">
        <v>28.198202200000001</v>
      </c>
      <c r="AO28" s="9">
        <v>28.200855399999998</v>
      </c>
      <c r="AP28" s="9">
        <v>28.200855399999998</v>
      </c>
      <c r="AQ28" s="9">
        <v>28.200855399999998</v>
      </c>
      <c r="AR28" s="9">
        <v>28.204733099999999</v>
      </c>
      <c r="AS28" s="9">
        <v>28.204733099999999</v>
      </c>
      <c r="AT28" s="9">
        <v>28.204733099999999</v>
      </c>
      <c r="AU28" s="9">
        <v>28.0749304</v>
      </c>
      <c r="AV28" s="9">
        <v>28.0749304</v>
      </c>
      <c r="AW28" s="9">
        <v>28.0749304</v>
      </c>
      <c r="AX28" s="9">
        <v>28.0730936</v>
      </c>
      <c r="AY28" s="9">
        <v>28.0730936</v>
      </c>
      <c r="AZ28" s="9">
        <v>28.0730936</v>
      </c>
      <c r="BA28" s="9">
        <v>28.0737059</v>
      </c>
      <c r="BB28" s="9">
        <v>28.0737059</v>
      </c>
      <c r="BC28" s="9">
        <v>28.0737059</v>
      </c>
      <c r="BD28" s="10">
        <v>28.064419699999998</v>
      </c>
      <c r="BF28" s="8">
        <f t="shared" ref="BF28:BF31" si="5">MEDIAN(B28:BD28)</f>
        <v>28.198202200000001</v>
      </c>
      <c r="BG28" s="8">
        <f t="shared" ref="BG28:BG31" si="6">AVERAGE(B28:BD28)</f>
        <v>28.224145994545449</v>
      </c>
      <c r="BH28" s="8">
        <f t="shared" ref="BH28:BH31" si="7">MIN(B28:BD28)</f>
        <v>27.0513057</v>
      </c>
      <c r="BI28" s="8">
        <f t="shared" ref="BI28:BI31" si="8">MAX(B28:BD28)</f>
        <v>29.275196999999999</v>
      </c>
      <c r="BJ28" s="8">
        <f t="shared" ref="BJ28:BJ31" si="9">STDEV(B28:BD28)</f>
        <v>0.41494780651870239</v>
      </c>
      <c r="BL28" s="8">
        <f>MEDIAN(B28:BD31)</f>
        <v>34.072181299999997</v>
      </c>
      <c r="BM28" s="8">
        <f>AVERAGE(B28:BD31)</f>
        <v>32.918497893636342</v>
      </c>
      <c r="BN28" s="8">
        <f>MIN(B28:BD31)</f>
        <v>27.0513057</v>
      </c>
      <c r="BO28" s="8">
        <f>MAX(B28:BD31)</f>
        <v>39.051624099999998</v>
      </c>
      <c r="BP28" s="8">
        <f>STDEV(B28:BD31)</f>
        <v>2.9353523296389783</v>
      </c>
    </row>
    <row r="29" spans="1:68" x14ac:dyDescent="0.2">
      <c r="A29" s="2" t="s">
        <v>150</v>
      </c>
      <c r="B29" s="9">
        <v>38.779977299999999</v>
      </c>
      <c r="C29" s="9">
        <v>38.117595899999998</v>
      </c>
      <c r="D29" s="9">
        <v>38.117595899999998</v>
      </c>
      <c r="E29" s="9">
        <v>38.117595899999998</v>
      </c>
      <c r="F29" s="9">
        <v>35.485418099999997</v>
      </c>
      <c r="G29" s="9">
        <v>35.485418099999997</v>
      </c>
      <c r="H29" s="9">
        <v>35.485418099999997</v>
      </c>
      <c r="I29" s="9">
        <v>35.306939399999997</v>
      </c>
      <c r="J29" s="9">
        <v>35.306939399999997</v>
      </c>
      <c r="K29" s="9">
        <v>35.306939399999997</v>
      </c>
      <c r="L29" s="9">
        <v>35.190402800000001</v>
      </c>
      <c r="M29" s="9">
        <v>35.190402800000001</v>
      </c>
      <c r="N29" s="9">
        <v>35.190402800000001</v>
      </c>
      <c r="O29" s="9">
        <v>35.020189799999997</v>
      </c>
      <c r="P29" s="9">
        <v>35.020189799999997</v>
      </c>
      <c r="Q29" s="9">
        <v>35.020189799999997</v>
      </c>
      <c r="R29" s="9">
        <v>34.528225399999997</v>
      </c>
      <c r="S29" s="9">
        <v>34.528225399999997</v>
      </c>
      <c r="T29" s="9">
        <v>34.528225399999997</v>
      </c>
      <c r="U29" s="9">
        <v>34.160145100000001</v>
      </c>
      <c r="V29" s="9">
        <v>34.160145100000001</v>
      </c>
      <c r="W29" s="9">
        <v>33.964624700000002</v>
      </c>
      <c r="X29" s="9">
        <v>33.964624700000002</v>
      </c>
      <c r="Y29" s="9">
        <v>33.964624700000002</v>
      </c>
      <c r="Z29" s="9">
        <v>33.964624700000002</v>
      </c>
      <c r="AA29" s="9">
        <v>33.765124499999999</v>
      </c>
      <c r="AB29" s="9">
        <v>33.765124499999999</v>
      </c>
      <c r="AC29" s="9">
        <v>33.765124499999999</v>
      </c>
      <c r="AD29" s="9">
        <v>34.581391500000002</v>
      </c>
      <c r="AE29" s="9">
        <v>34.581391500000002</v>
      </c>
      <c r="AF29" s="9">
        <v>34.581391500000002</v>
      </c>
      <c r="AG29" s="9">
        <v>35.203770800000001</v>
      </c>
      <c r="AH29" s="9">
        <v>35.203770800000001</v>
      </c>
      <c r="AI29" s="9">
        <v>35.203770800000001</v>
      </c>
      <c r="AJ29" s="9">
        <v>35.203362599999998</v>
      </c>
      <c r="AK29" s="9">
        <v>35.203362599999998</v>
      </c>
      <c r="AL29" s="9">
        <v>35.203362599999998</v>
      </c>
      <c r="AM29" s="9">
        <v>35.2001992</v>
      </c>
      <c r="AN29" s="9">
        <v>35.2001992</v>
      </c>
      <c r="AO29" s="9">
        <v>35.2008115</v>
      </c>
      <c r="AP29" s="9">
        <v>35.2008115</v>
      </c>
      <c r="AQ29" s="9">
        <v>35.2008115</v>
      </c>
      <c r="AR29" s="9">
        <v>35.2008115</v>
      </c>
      <c r="AS29" s="9">
        <v>35.199178699999997</v>
      </c>
      <c r="AT29" s="9">
        <v>35.199178699999997</v>
      </c>
      <c r="AU29" s="9">
        <v>35.199178699999997</v>
      </c>
      <c r="AV29" s="9">
        <v>35.197954199999998</v>
      </c>
      <c r="AW29" s="9">
        <v>35.197954199999998</v>
      </c>
      <c r="AX29" s="9">
        <v>35.197954199999998</v>
      </c>
      <c r="AY29" s="9">
        <v>35.197954199999998</v>
      </c>
      <c r="AZ29" s="9">
        <v>35.197954199999998</v>
      </c>
      <c r="BA29" s="9">
        <v>35.748595100000003</v>
      </c>
      <c r="BB29" s="9">
        <v>35.748595100000003</v>
      </c>
      <c r="BC29" s="9">
        <v>35.748595100000003</v>
      </c>
      <c r="BD29" s="10">
        <v>35.748595100000003</v>
      </c>
      <c r="BF29" s="8">
        <f t="shared" si="5"/>
        <v>35.199178699999997</v>
      </c>
      <c r="BG29" s="8">
        <f t="shared" si="6"/>
        <v>35.199115647272734</v>
      </c>
      <c r="BH29" s="8">
        <f t="shared" si="7"/>
        <v>33.765124499999999</v>
      </c>
      <c r="BI29" s="8">
        <f t="shared" si="8"/>
        <v>38.779977299999999</v>
      </c>
      <c r="BJ29" s="8">
        <f t="shared" si="9"/>
        <v>1.0263101056996509</v>
      </c>
    </row>
    <row r="30" spans="1:68" x14ac:dyDescent="0.2">
      <c r="A30" s="2" t="s">
        <v>169</v>
      </c>
      <c r="B30" s="9">
        <v>38.970395400000001</v>
      </c>
      <c r="C30" s="9">
        <v>38.970395400000001</v>
      </c>
      <c r="D30" s="9">
        <v>33.791452399999997</v>
      </c>
      <c r="E30" s="9">
        <v>33.791452399999997</v>
      </c>
      <c r="F30" s="9">
        <v>33.791452399999997</v>
      </c>
      <c r="G30" s="9">
        <v>33.601544599999997</v>
      </c>
      <c r="H30" s="9">
        <v>33.601544599999997</v>
      </c>
      <c r="I30" s="9">
        <v>33.601544599999997</v>
      </c>
      <c r="J30" s="9">
        <v>33.442658799999997</v>
      </c>
      <c r="K30" s="9">
        <v>33.442658799999997</v>
      </c>
      <c r="L30" s="9">
        <v>33.442658799999997</v>
      </c>
      <c r="M30" s="9">
        <v>33.352449999999997</v>
      </c>
      <c r="N30" s="9">
        <v>33.352449999999997</v>
      </c>
      <c r="O30" s="9">
        <v>33.352449999999997</v>
      </c>
      <c r="P30" s="9">
        <v>33.572257299999997</v>
      </c>
      <c r="Q30" s="9">
        <v>33.572257299999997</v>
      </c>
      <c r="R30" s="9">
        <v>33.572257299999997</v>
      </c>
      <c r="S30" s="9">
        <v>34.160961399999998</v>
      </c>
      <c r="T30" s="9">
        <v>34.160961399999998</v>
      </c>
      <c r="U30" s="9">
        <v>34.160961399999998</v>
      </c>
      <c r="V30" s="9">
        <v>34.9390632</v>
      </c>
      <c r="W30" s="9">
        <v>34.9390632</v>
      </c>
      <c r="X30" s="9">
        <v>34.9390632</v>
      </c>
      <c r="Y30" s="9">
        <v>34.874161800000003</v>
      </c>
      <c r="Z30" s="9">
        <v>34.874161800000003</v>
      </c>
      <c r="AA30" s="9">
        <v>34.874161800000003</v>
      </c>
      <c r="AB30" s="9">
        <v>34.622822200000002</v>
      </c>
      <c r="AC30" s="9">
        <v>34.622822200000002</v>
      </c>
      <c r="AD30" s="9">
        <v>34.622822200000002</v>
      </c>
      <c r="AE30" s="9">
        <v>34.3142347</v>
      </c>
      <c r="AF30" s="9">
        <v>34.3142347</v>
      </c>
      <c r="AG30" s="9">
        <v>34.3142347</v>
      </c>
      <c r="AH30" s="9">
        <v>34.144940200000001</v>
      </c>
      <c r="AI30" s="9">
        <v>34.144940200000001</v>
      </c>
      <c r="AJ30" s="9">
        <v>34.144940200000001</v>
      </c>
      <c r="AK30" s="9">
        <v>34.087488200000003</v>
      </c>
      <c r="AL30" s="9">
        <v>34.087488200000003</v>
      </c>
      <c r="AM30" s="9">
        <v>34.087488200000003</v>
      </c>
      <c r="AN30" s="9">
        <v>34.0792225</v>
      </c>
      <c r="AO30" s="9">
        <v>34.0792225</v>
      </c>
      <c r="AP30" s="9">
        <v>34.0792225</v>
      </c>
      <c r="AQ30" s="9">
        <v>34.072589499999999</v>
      </c>
      <c r="AR30" s="9">
        <v>34.072589499999999</v>
      </c>
      <c r="AS30" s="9">
        <v>34.072589499999999</v>
      </c>
      <c r="AT30" s="9">
        <v>34.071977199999999</v>
      </c>
      <c r="AU30" s="9">
        <v>34.071977199999999</v>
      </c>
      <c r="AV30" s="9">
        <v>34.071977199999999</v>
      </c>
      <c r="AW30" s="9">
        <v>34.072385400000002</v>
      </c>
      <c r="AX30" s="9">
        <v>34.072385400000002</v>
      </c>
      <c r="AY30" s="9">
        <v>34.072385400000002</v>
      </c>
      <c r="AZ30" s="9">
        <v>34.073813999999999</v>
      </c>
      <c r="BA30" s="9">
        <v>34.073813999999999</v>
      </c>
      <c r="BB30" s="9">
        <v>34.073813999999999</v>
      </c>
      <c r="BC30" s="9">
        <v>34.073610000000002</v>
      </c>
      <c r="BD30" s="10">
        <v>34.073610000000002</v>
      </c>
      <c r="BF30" s="8">
        <f t="shared" si="5"/>
        <v>34.073813999999999</v>
      </c>
      <c r="BG30" s="8">
        <f t="shared" si="6"/>
        <v>34.252910563636377</v>
      </c>
      <c r="BH30" s="8">
        <f t="shared" si="7"/>
        <v>33.352449999999997</v>
      </c>
      <c r="BI30" s="8">
        <f t="shared" si="8"/>
        <v>38.970395400000001</v>
      </c>
      <c r="BJ30" s="8">
        <f t="shared" si="9"/>
        <v>1.0173669033733819</v>
      </c>
    </row>
    <row r="31" spans="1:68" x14ac:dyDescent="0.2">
      <c r="A31" s="2" t="s">
        <v>188</v>
      </c>
      <c r="B31" s="9">
        <v>39.051624099999998</v>
      </c>
      <c r="C31" s="9">
        <v>39.051624099999998</v>
      </c>
      <c r="D31" s="9">
        <v>33.775635299999998</v>
      </c>
      <c r="E31" s="9">
        <v>33.775635299999998</v>
      </c>
      <c r="F31" s="9">
        <v>33.775635299999998</v>
      </c>
      <c r="G31" s="9">
        <v>33.627566299999998</v>
      </c>
      <c r="H31" s="9">
        <v>33.627566299999998</v>
      </c>
      <c r="I31" s="9">
        <v>33.627566299999998</v>
      </c>
      <c r="J31" s="9">
        <v>33.460516800000001</v>
      </c>
      <c r="K31" s="9">
        <v>33.460516800000001</v>
      </c>
      <c r="L31" s="9">
        <v>33.460516800000001</v>
      </c>
      <c r="M31" s="9">
        <v>33.325918000000001</v>
      </c>
      <c r="N31" s="9">
        <v>33.325918000000001</v>
      </c>
      <c r="O31" s="9">
        <v>33.325918000000001</v>
      </c>
      <c r="P31" s="9">
        <v>33.071006799999999</v>
      </c>
      <c r="Q31" s="9">
        <v>33.071006799999999</v>
      </c>
      <c r="R31" s="9">
        <v>33.071006799999999</v>
      </c>
      <c r="S31" s="9">
        <v>32.651699200000003</v>
      </c>
      <c r="T31" s="9">
        <v>32.651699200000003</v>
      </c>
      <c r="U31" s="9">
        <v>32.651699200000003</v>
      </c>
      <c r="V31" s="9">
        <v>32.390155</v>
      </c>
      <c r="W31" s="9">
        <v>32.390155</v>
      </c>
      <c r="X31" s="9">
        <v>32.390155</v>
      </c>
      <c r="Y31" s="9">
        <v>32.223003400000003</v>
      </c>
      <c r="Z31" s="9">
        <v>32.223003400000003</v>
      </c>
      <c r="AA31" s="9">
        <v>32.223003400000003</v>
      </c>
      <c r="AB31" s="9">
        <v>32.436585999999998</v>
      </c>
      <c r="AC31" s="9">
        <v>32.436585999999998</v>
      </c>
      <c r="AD31" s="9">
        <v>32.436585999999998</v>
      </c>
      <c r="AE31" s="9">
        <v>33.333979599999999</v>
      </c>
      <c r="AF31" s="9">
        <v>33.333979599999999</v>
      </c>
      <c r="AG31" s="9">
        <v>33.333979599999999</v>
      </c>
      <c r="AH31" s="9">
        <v>34.291988699999997</v>
      </c>
      <c r="AI31" s="9">
        <v>34.291988699999997</v>
      </c>
      <c r="AJ31" s="9">
        <v>34.291988699999997</v>
      </c>
      <c r="AK31" s="9">
        <v>35.1521355</v>
      </c>
      <c r="AL31" s="9">
        <v>35.1521355</v>
      </c>
      <c r="AM31" s="9">
        <v>35.1521355</v>
      </c>
      <c r="AN31" s="9">
        <v>35.087846399999997</v>
      </c>
      <c r="AO31" s="9">
        <v>35.087846399999997</v>
      </c>
      <c r="AP31" s="9">
        <v>35.087846399999997</v>
      </c>
      <c r="AQ31" s="9">
        <v>34.952227100000002</v>
      </c>
      <c r="AR31" s="9">
        <v>34.952227100000002</v>
      </c>
      <c r="AS31" s="9">
        <v>34.952227100000002</v>
      </c>
      <c r="AT31" s="9">
        <v>34.826506299999998</v>
      </c>
      <c r="AU31" s="9">
        <v>34.826506299999998</v>
      </c>
      <c r="AV31" s="9">
        <v>34.826506299999998</v>
      </c>
      <c r="AW31" s="9">
        <v>34.711194200000001</v>
      </c>
      <c r="AX31" s="9">
        <v>34.711194200000001</v>
      </c>
      <c r="AY31" s="9">
        <v>34.711194200000001</v>
      </c>
      <c r="AZ31" s="9">
        <v>34.764666300000002</v>
      </c>
      <c r="BA31" s="9">
        <v>34.764666300000002</v>
      </c>
      <c r="BB31" s="9">
        <v>34.764666300000002</v>
      </c>
      <c r="BC31" s="9">
        <v>34.764462199999997</v>
      </c>
      <c r="BD31" s="10">
        <v>34.764462199999997</v>
      </c>
      <c r="BF31" s="8">
        <f t="shared" si="5"/>
        <v>33.775635299999998</v>
      </c>
      <c r="BG31" s="8">
        <f t="shared" si="6"/>
        <v>33.997819369090912</v>
      </c>
      <c r="BH31" s="8">
        <f t="shared" si="7"/>
        <v>32.223003400000003</v>
      </c>
      <c r="BI31" s="8">
        <f t="shared" si="8"/>
        <v>39.051624099999998</v>
      </c>
      <c r="BJ31" s="8">
        <f t="shared" si="9"/>
        <v>1.3930610889092883</v>
      </c>
    </row>
    <row r="32" spans="1:68" x14ac:dyDescent="0.2">
      <c r="A32" s="4" t="s">
        <v>103</v>
      </c>
      <c r="B32" s="13">
        <v>73.375029699999999</v>
      </c>
      <c r="C32" s="13">
        <v>73.375029699999999</v>
      </c>
      <c r="D32" s="13">
        <v>73.375029699999999</v>
      </c>
      <c r="E32" s="13">
        <v>73.375029699999999</v>
      </c>
      <c r="F32" s="13">
        <v>73.375029699999999</v>
      </c>
      <c r="G32" s="13">
        <v>73.375029699999999</v>
      </c>
      <c r="H32" s="13">
        <v>73.3765748</v>
      </c>
      <c r="I32" s="13">
        <v>73.3765748</v>
      </c>
      <c r="J32" s="13">
        <v>73.3765748</v>
      </c>
      <c r="K32" s="13">
        <v>73.375029699999999</v>
      </c>
      <c r="L32" s="13">
        <v>73.375029699999999</v>
      </c>
      <c r="M32" s="13">
        <v>73.375029699999999</v>
      </c>
      <c r="N32" s="13">
        <v>73.375029699999999</v>
      </c>
      <c r="O32" s="13">
        <v>73.375029699999999</v>
      </c>
      <c r="P32" s="13">
        <v>73.375029699999999</v>
      </c>
      <c r="Q32" s="13">
        <v>73.375029699999999</v>
      </c>
      <c r="R32" s="13">
        <v>73.375029699999999</v>
      </c>
      <c r="S32" s="13">
        <v>73.375029699999999</v>
      </c>
      <c r="T32" s="13">
        <v>73.375029699999999</v>
      </c>
      <c r="U32" s="13">
        <v>73.375029699999999</v>
      </c>
      <c r="V32" s="13">
        <v>73.375029699999999</v>
      </c>
      <c r="W32" s="13">
        <v>73.375029699999999</v>
      </c>
      <c r="X32" s="13">
        <v>73.375029699999999</v>
      </c>
      <c r="Y32" s="13">
        <v>73.375029699999999</v>
      </c>
      <c r="Z32" s="13">
        <v>73.375029699999999</v>
      </c>
      <c r="AA32" s="13">
        <v>73.375029699999999</v>
      </c>
      <c r="AB32" s="13">
        <v>73.375029699999999</v>
      </c>
      <c r="AC32" s="13">
        <v>73.373484599999998</v>
      </c>
      <c r="AD32" s="13">
        <v>73.373484599999998</v>
      </c>
      <c r="AE32" s="13">
        <v>73.373484599999998</v>
      </c>
      <c r="AF32" s="13">
        <v>73.373484599999998</v>
      </c>
      <c r="AG32" s="13">
        <v>73.373484599999998</v>
      </c>
      <c r="AH32" s="13">
        <v>73.373484599999998</v>
      </c>
      <c r="AI32" s="13">
        <v>73.373484599999998</v>
      </c>
      <c r="AJ32" s="13">
        <v>73.373484599999998</v>
      </c>
      <c r="AK32" s="13">
        <v>73.373484599999998</v>
      </c>
      <c r="AL32" s="13">
        <v>73.364165</v>
      </c>
      <c r="AM32" s="13">
        <v>73.364165</v>
      </c>
      <c r="AN32" s="13">
        <v>73.364165</v>
      </c>
      <c r="AO32" s="13">
        <v>73.368456899999998</v>
      </c>
      <c r="AP32" s="13">
        <v>73.368456899999998</v>
      </c>
      <c r="AQ32" s="13">
        <v>73.368456899999998</v>
      </c>
      <c r="AR32" s="13">
        <v>73.368407899999994</v>
      </c>
      <c r="AS32" s="13">
        <v>73.368407899999994</v>
      </c>
      <c r="AT32" s="13">
        <v>73.368407899999994</v>
      </c>
      <c r="AU32" s="13">
        <v>73.368407899999994</v>
      </c>
      <c r="AV32" s="13">
        <v>73.368407899999994</v>
      </c>
      <c r="AW32" s="13">
        <v>73.368407899999994</v>
      </c>
      <c r="AX32" s="13">
        <v>73.368211700000003</v>
      </c>
      <c r="AY32" s="13">
        <v>73.368211700000003</v>
      </c>
      <c r="AZ32" s="13">
        <v>73.368211700000003</v>
      </c>
      <c r="BA32" s="13">
        <v>73.366666600000002</v>
      </c>
      <c r="BB32" s="13">
        <v>73.366666600000002</v>
      </c>
      <c r="BC32" s="13">
        <v>73.366666600000002</v>
      </c>
      <c r="BD32" s="14">
        <v>73.368211700000003</v>
      </c>
    </row>
    <row r="33" spans="1:56" x14ac:dyDescent="0.2">
      <c r="A33" s="3" t="s">
        <v>132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2">
        <v>0</v>
      </c>
    </row>
    <row r="34" spans="1:56" x14ac:dyDescent="0.2">
      <c r="A34" s="3" t="s">
        <v>151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2">
        <v>0</v>
      </c>
    </row>
    <row r="35" spans="1:56" x14ac:dyDescent="0.2">
      <c r="A35" s="3" t="s">
        <v>170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2">
        <v>0</v>
      </c>
    </row>
    <row r="36" spans="1:56" x14ac:dyDescent="0.2">
      <c r="A36" s="3" t="s">
        <v>189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2">
        <v>0</v>
      </c>
    </row>
    <row r="37" spans="1:56" x14ac:dyDescent="0.2">
      <c r="A37" s="3" t="s">
        <v>104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2">
        <v>0</v>
      </c>
    </row>
    <row r="38" spans="1:56" x14ac:dyDescent="0.2">
      <c r="A38" s="3" t="s">
        <v>105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2">
        <v>0</v>
      </c>
    </row>
    <row r="39" spans="1:56" x14ac:dyDescent="0.2">
      <c r="A39" s="3" t="s">
        <v>106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2">
        <v>0</v>
      </c>
    </row>
    <row r="40" spans="1:56" x14ac:dyDescent="0.2">
      <c r="A40" s="3" t="s">
        <v>133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2">
        <v>0</v>
      </c>
    </row>
    <row r="41" spans="1:56" x14ac:dyDescent="0.2">
      <c r="A41" s="3" t="s">
        <v>152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2">
        <v>0</v>
      </c>
    </row>
    <row r="42" spans="1:56" x14ac:dyDescent="0.2">
      <c r="A42" s="3" t="s">
        <v>171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2">
        <v>0</v>
      </c>
    </row>
    <row r="43" spans="1:56" x14ac:dyDescent="0.2">
      <c r="A43" s="3" t="s">
        <v>190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2">
        <v>0</v>
      </c>
    </row>
    <row r="44" spans="1:56" x14ac:dyDescent="0.2">
      <c r="A44" s="3" t="s">
        <v>134</v>
      </c>
      <c r="B44" s="11">
        <v>5.8666666699999999</v>
      </c>
      <c r="C44" s="11">
        <v>5.8666666699999999</v>
      </c>
      <c r="D44" s="11">
        <v>5.8666666699999999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2">
        <v>0</v>
      </c>
    </row>
    <row r="45" spans="1:56" x14ac:dyDescent="0.2">
      <c r="A45" s="3" t="s">
        <v>153</v>
      </c>
      <c r="B45" s="11">
        <v>0</v>
      </c>
      <c r="C45" s="11">
        <v>0</v>
      </c>
      <c r="D45" s="11">
        <v>0</v>
      </c>
      <c r="E45" s="11">
        <v>0</v>
      </c>
      <c r="F45" s="11">
        <v>5.8666666699999999</v>
      </c>
      <c r="G45" s="11">
        <v>5.8666666699999999</v>
      </c>
      <c r="H45" s="11">
        <v>5.8666666699999999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2">
        <v>0</v>
      </c>
    </row>
    <row r="46" spans="1:56" x14ac:dyDescent="0.2">
      <c r="A46" s="3" t="s">
        <v>172</v>
      </c>
      <c r="B46" s="11">
        <v>0</v>
      </c>
      <c r="C46" s="11">
        <v>0</v>
      </c>
      <c r="D46" s="11">
        <v>5.8666666699999999</v>
      </c>
      <c r="E46" s="11">
        <v>5.8666666699999999</v>
      </c>
      <c r="F46" s="11">
        <v>5.8666666699999999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2">
        <v>0</v>
      </c>
    </row>
    <row r="47" spans="1:56" x14ac:dyDescent="0.2">
      <c r="A47" s="3" t="s">
        <v>191</v>
      </c>
      <c r="B47" s="11">
        <v>0</v>
      </c>
      <c r="C47" s="11">
        <v>0</v>
      </c>
      <c r="D47" s="11">
        <v>5.8666666699999999</v>
      </c>
      <c r="E47" s="11">
        <v>5.8666666699999999</v>
      </c>
      <c r="F47" s="11">
        <v>5.8666666699999999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2">
        <v>0</v>
      </c>
    </row>
    <row r="48" spans="1:56" x14ac:dyDescent="0.2">
      <c r="A48" s="3" t="s">
        <v>107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25.466666700000001</v>
      </c>
      <c r="I48" s="11">
        <v>25.466666700000001</v>
      </c>
      <c r="J48" s="11">
        <v>25.466666700000001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2">
        <v>0</v>
      </c>
    </row>
    <row r="49" spans="1:68" x14ac:dyDescent="0.2">
      <c r="A49" s="2" t="s">
        <v>135</v>
      </c>
      <c r="B49" s="9">
        <v>58462.866699999999</v>
      </c>
      <c r="C49" s="9">
        <v>58462.866699999999</v>
      </c>
      <c r="D49" s="9">
        <v>58462.866699999999</v>
      </c>
      <c r="E49" s="9">
        <v>17154.133300000001</v>
      </c>
      <c r="F49" s="9">
        <v>17154.133300000001</v>
      </c>
      <c r="G49" s="9">
        <v>17154.133300000001</v>
      </c>
      <c r="H49" s="9">
        <v>9495.7999999999993</v>
      </c>
      <c r="I49" s="9">
        <v>9495.7999999999993</v>
      </c>
      <c r="J49" s="9">
        <v>9495.7999999999993</v>
      </c>
      <c r="K49" s="9">
        <v>13124.8</v>
      </c>
      <c r="L49" s="9">
        <v>13124.8</v>
      </c>
      <c r="M49" s="9">
        <v>13124.8</v>
      </c>
      <c r="N49" s="9">
        <v>9301.9333299999998</v>
      </c>
      <c r="O49" s="9">
        <v>9301.9333299999998</v>
      </c>
      <c r="P49" s="9">
        <v>9301.9333299999998</v>
      </c>
      <c r="Q49" s="9">
        <v>105178.133</v>
      </c>
      <c r="R49" s="9">
        <v>105178.133</v>
      </c>
      <c r="S49" s="9">
        <v>105178.133</v>
      </c>
      <c r="T49" s="9">
        <v>82188.943499999994</v>
      </c>
      <c r="U49" s="9">
        <v>82188.943499999994</v>
      </c>
      <c r="V49" s="9">
        <v>82188.943499999994</v>
      </c>
      <c r="W49" s="9">
        <v>20390.1351</v>
      </c>
      <c r="X49" s="9">
        <v>20390.1351</v>
      </c>
      <c r="Y49" s="9">
        <v>20390.1351</v>
      </c>
      <c r="Z49" s="9">
        <v>29736.6</v>
      </c>
      <c r="AA49" s="9">
        <v>29736.6</v>
      </c>
      <c r="AB49" s="9">
        <v>29736.6</v>
      </c>
      <c r="AC49" s="9">
        <v>17713.2667</v>
      </c>
      <c r="AD49" s="9">
        <v>17713.2667</v>
      </c>
      <c r="AE49" s="9">
        <v>17713.2667</v>
      </c>
      <c r="AF49" s="9">
        <v>18802.2667</v>
      </c>
      <c r="AG49" s="9">
        <v>18802.2667</v>
      </c>
      <c r="AH49" s="9">
        <v>18802.2667</v>
      </c>
      <c r="AI49" s="9">
        <v>17046.466700000001</v>
      </c>
      <c r="AJ49" s="9">
        <v>17046.466700000001</v>
      </c>
      <c r="AK49" s="9">
        <v>17046.466700000001</v>
      </c>
      <c r="AL49" s="9">
        <v>14570.8</v>
      </c>
      <c r="AM49" s="9">
        <v>14570.8</v>
      </c>
      <c r="AN49" s="9">
        <v>14570.8</v>
      </c>
      <c r="AO49" s="9">
        <v>21754.2</v>
      </c>
      <c r="AP49" s="9">
        <v>21754.2</v>
      </c>
      <c r="AQ49" s="9">
        <v>21754.2</v>
      </c>
      <c r="AR49" s="9">
        <v>13111.533299999999</v>
      </c>
      <c r="AS49" s="9">
        <v>13111.533299999999</v>
      </c>
      <c r="AT49" s="9">
        <v>13111.533299999999</v>
      </c>
      <c r="AU49" s="9">
        <v>11513.7333</v>
      </c>
      <c r="AV49" s="9">
        <v>11513.7333</v>
      </c>
      <c r="AW49" s="9">
        <v>11513.7333</v>
      </c>
      <c r="AX49" s="9">
        <v>39559.333299999998</v>
      </c>
      <c r="AY49" s="9">
        <v>39559.333299999998</v>
      </c>
      <c r="AZ49" s="9">
        <v>39559.333299999998</v>
      </c>
      <c r="BA49" s="9">
        <v>14660.3333</v>
      </c>
      <c r="BB49" s="9">
        <v>14660.3333</v>
      </c>
      <c r="BC49" s="9">
        <v>14660.3333</v>
      </c>
      <c r="BD49" s="10">
        <v>11088.8667</v>
      </c>
      <c r="BF49" s="8">
        <f t="shared" ref="BF49:BF110" si="10">MEDIAN(B49:BD49)</f>
        <v>17154.133300000001</v>
      </c>
      <c r="BG49" s="8">
        <f t="shared" ref="BG49:BG110" si="11">AVERAGE(B49:BD49)</f>
        <v>28225.176388909098</v>
      </c>
      <c r="BH49" s="8">
        <f t="shared" ref="BH49:BH110" si="12">MIN(B49:BD49)</f>
        <v>9301.9333299999998</v>
      </c>
      <c r="BI49" s="8">
        <f t="shared" ref="BI49:BI110" si="13">MAX(B49:BD49)</f>
        <v>105178.133</v>
      </c>
      <c r="BJ49" s="8">
        <f t="shared" ref="BJ49:BJ110" si="14">STDEV(B49:BD49)</f>
        <v>26185.154245633174</v>
      </c>
      <c r="BL49" s="8">
        <f>MEDIAN(B49:BD52)</f>
        <v>11357.1333</v>
      </c>
      <c r="BM49" s="8">
        <f>AVERAGE(B49:BD52)</f>
        <v>16561.985034818201</v>
      </c>
      <c r="BN49" s="8">
        <f>MIN(B49:BD52)</f>
        <v>4919.3333300000004</v>
      </c>
      <c r="BO49" s="8">
        <f>MAX(B49:BD52)</f>
        <v>105178.133</v>
      </c>
      <c r="BP49" s="8">
        <f>STDEV(B49:BD52)</f>
        <v>16676.031258660852</v>
      </c>
    </row>
    <row r="50" spans="1:68" x14ac:dyDescent="0.2">
      <c r="A50" s="2" t="s">
        <v>154</v>
      </c>
      <c r="B50" s="9">
        <v>65581.933300000004</v>
      </c>
      <c r="C50" s="9">
        <v>27132.866699999999</v>
      </c>
      <c r="D50" s="9">
        <v>27132.866699999999</v>
      </c>
      <c r="E50" s="9">
        <v>27132.866699999999</v>
      </c>
      <c r="F50" s="9">
        <v>12463.533299999999</v>
      </c>
      <c r="G50" s="9">
        <v>12463.533299999999</v>
      </c>
      <c r="H50" s="9">
        <v>12463.533299999999</v>
      </c>
      <c r="I50" s="9">
        <v>12249.2667</v>
      </c>
      <c r="J50" s="9">
        <v>12249.2667</v>
      </c>
      <c r="K50" s="9">
        <v>12249.2667</v>
      </c>
      <c r="L50" s="9">
        <v>6724.5333300000002</v>
      </c>
      <c r="M50" s="9">
        <v>6724.5333300000002</v>
      </c>
      <c r="N50" s="9">
        <v>6724.5333300000002</v>
      </c>
      <c r="O50" s="9">
        <v>12220.6667</v>
      </c>
      <c r="P50" s="9">
        <v>12220.6667</v>
      </c>
      <c r="Q50" s="9">
        <v>12220.6667</v>
      </c>
      <c r="R50" s="9">
        <v>27299.2667</v>
      </c>
      <c r="S50" s="9">
        <v>27299.2667</v>
      </c>
      <c r="T50" s="9">
        <v>27299.2667</v>
      </c>
      <c r="U50" s="9">
        <v>14321.6</v>
      </c>
      <c r="V50" s="9">
        <v>14321.6</v>
      </c>
      <c r="W50" s="9">
        <v>6770.4906000000001</v>
      </c>
      <c r="X50" s="9">
        <v>6770.4906000000001</v>
      </c>
      <c r="Y50" s="9">
        <v>6770.4906000000001</v>
      </c>
      <c r="Z50" s="9">
        <v>6770.4906000000001</v>
      </c>
      <c r="AA50" s="9">
        <v>6985.6567400000004</v>
      </c>
      <c r="AB50" s="9">
        <v>6985.6567400000004</v>
      </c>
      <c r="AC50" s="9">
        <v>6985.6567400000004</v>
      </c>
      <c r="AD50" s="9">
        <v>13698.3333</v>
      </c>
      <c r="AE50" s="9">
        <v>13698.3333</v>
      </c>
      <c r="AF50" s="9">
        <v>13698.3333</v>
      </c>
      <c r="AG50" s="9">
        <v>7484.6</v>
      </c>
      <c r="AH50" s="9">
        <v>7484.6</v>
      </c>
      <c r="AI50" s="9">
        <v>7484.6</v>
      </c>
      <c r="AJ50" s="9">
        <v>6958.0666700000002</v>
      </c>
      <c r="AK50" s="9">
        <v>6958.0666700000002</v>
      </c>
      <c r="AL50" s="9">
        <v>6958.0666700000002</v>
      </c>
      <c r="AM50" s="9">
        <v>12489.1333</v>
      </c>
      <c r="AN50" s="9">
        <v>12489.1333</v>
      </c>
      <c r="AO50" s="9">
        <v>7020.3735100000004</v>
      </c>
      <c r="AP50" s="9">
        <v>7020.3735100000004</v>
      </c>
      <c r="AQ50" s="9">
        <v>7020.3735100000004</v>
      </c>
      <c r="AR50" s="9">
        <v>7020.3735100000004</v>
      </c>
      <c r="AS50" s="9">
        <v>9008.99532</v>
      </c>
      <c r="AT50" s="9">
        <v>9008.99532</v>
      </c>
      <c r="AU50" s="9">
        <v>9008.99532</v>
      </c>
      <c r="AV50" s="9">
        <v>9775.4666699999998</v>
      </c>
      <c r="AW50" s="9">
        <v>9775.4666699999998</v>
      </c>
      <c r="AX50" s="9">
        <v>9775.4666699999998</v>
      </c>
      <c r="AY50" s="9">
        <v>10313.4</v>
      </c>
      <c r="AZ50" s="9">
        <v>10313.4</v>
      </c>
      <c r="BA50" s="9">
        <v>8796.9189700000006</v>
      </c>
      <c r="BB50" s="9">
        <v>8796.9189700000006</v>
      </c>
      <c r="BC50" s="9">
        <v>8796.9189700000006</v>
      </c>
      <c r="BD50" s="10">
        <v>8796.9189700000006</v>
      </c>
      <c r="BF50" s="8">
        <f t="shared" si="10"/>
        <v>9775.4666699999998</v>
      </c>
      <c r="BG50" s="8">
        <f t="shared" si="11"/>
        <v>12476.092520181812</v>
      </c>
      <c r="BH50" s="8">
        <f t="shared" si="12"/>
        <v>6724.5333300000002</v>
      </c>
      <c r="BI50" s="8">
        <f t="shared" si="13"/>
        <v>65581.933300000004</v>
      </c>
      <c r="BJ50" s="8">
        <f t="shared" si="14"/>
        <v>9488.7859754522706</v>
      </c>
    </row>
    <row r="51" spans="1:68" x14ac:dyDescent="0.2">
      <c r="A51" s="2" t="s">
        <v>173</v>
      </c>
      <c r="B51" s="9">
        <v>46074.2</v>
      </c>
      <c r="C51" s="9">
        <v>46074.2</v>
      </c>
      <c r="D51" s="9">
        <v>30606.2</v>
      </c>
      <c r="E51" s="9">
        <v>30606.2</v>
      </c>
      <c r="F51" s="9">
        <v>30606.2</v>
      </c>
      <c r="G51" s="9">
        <v>13379.6</v>
      </c>
      <c r="H51" s="9">
        <v>13379.6</v>
      </c>
      <c r="I51" s="9">
        <v>13379.6</v>
      </c>
      <c r="J51" s="9">
        <v>10006</v>
      </c>
      <c r="K51" s="9">
        <v>10006</v>
      </c>
      <c r="L51" s="9">
        <v>10006</v>
      </c>
      <c r="M51" s="9">
        <v>5445.9333299999998</v>
      </c>
      <c r="N51" s="9">
        <v>5445.9333299999998</v>
      </c>
      <c r="O51" s="9">
        <v>5445.9333299999998</v>
      </c>
      <c r="P51" s="9">
        <v>21274.666700000002</v>
      </c>
      <c r="Q51" s="9">
        <v>21274.666700000002</v>
      </c>
      <c r="R51" s="9">
        <v>21274.666700000002</v>
      </c>
      <c r="S51" s="9">
        <v>24988.333299999998</v>
      </c>
      <c r="T51" s="9">
        <v>24988.333299999998</v>
      </c>
      <c r="U51" s="9">
        <v>24988.333299999998</v>
      </c>
      <c r="V51" s="9">
        <v>6226.0666700000002</v>
      </c>
      <c r="W51" s="9">
        <v>6226.0666700000002</v>
      </c>
      <c r="X51" s="9">
        <v>6226.0666700000002</v>
      </c>
      <c r="Y51" s="9">
        <v>5127.9333299999998</v>
      </c>
      <c r="Z51" s="9">
        <v>5127.9333299999998</v>
      </c>
      <c r="AA51" s="9">
        <v>5127.9333299999998</v>
      </c>
      <c r="AB51" s="9">
        <v>13305.8667</v>
      </c>
      <c r="AC51" s="9">
        <v>13305.8667</v>
      </c>
      <c r="AD51" s="9">
        <v>13305.8667</v>
      </c>
      <c r="AE51" s="9">
        <v>10243.9941</v>
      </c>
      <c r="AF51" s="9">
        <v>10243.9941</v>
      </c>
      <c r="AG51" s="9">
        <v>10243.9941</v>
      </c>
      <c r="AH51" s="9">
        <v>6713.2075500000001</v>
      </c>
      <c r="AI51" s="9">
        <v>6713.2075500000001</v>
      </c>
      <c r="AJ51" s="9">
        <v>6713.2075500000001</v>
      </c>
      <c r="AK51" s="9">
        <v>10863.3333</v>
      </c>
      <c r="AL51" s="9">
        <v>10863.3333</v>
      </c>
      <c r="AM51" s="9">
        <v>10863.3333</v>
      </c>
      <c r="AN51" s="9">
        <v>11435.533299999999</v>
      </c>
      <c r="AO51" s="9">
        <v>11435.533299999999</v>
      </c>
      <c r="AP51" s="9">
        <v>11435.533299999999</v>
      </c>
      <c r="AQ51" s="9">
        <v>8195.6666700000005</v>
      </c>
      <c r="AR51" s="9">
        <v>8195.6666700000005</v>
      </c>
      <c r="AS51" s="9">
        <v>8195.6666700000005</v>
      </c>
      <c r="AT51" s="9">
        <v>12864.4</v>
      </c>
      <c r="AU51" s="9">
        <v>12864.4</v>
      </c>
      <c r="AV51" s="9">
        <v>12864.4</v>
      </c>
      <c r="AW51" s="9">
        <v>4919.3333300000004</v>
      </c>
      <c r="AX51" s="9">
        <v>4919.3333300000004</v>
      </c>
      <c r="AY51" s="9">
        <v>4919.3333300000004</v>
      </c>
      <c r="AZ51" s="9">
        <v>10899.6</v>
      </c>
      <c r="BA51" s="9">
        <v>10899.6</v>
      </c>
      <c r="BB51" s="9">
        <v>10899.6</v>
      </c>
      <c r="BC51" s="9">
        <v>7441.5333300000002</v>
      </c>
      <c r="BD51" s="10">
        <v>7441.5333300000002</v>
      </c>
      <c r="BF51" s="8">
        <f t="shared" si="10"/>
        <v>10863.3333</v>
      </c>
      <c r="BG51" s="8">
        <f t="shared" si="11"/>
        <v>13209.42675454546</v>
      </c>
      <c r="BH51" s="8">
        <f t="shared" si="12"/>
        <v>4919.3333300000004</v>
      </c>
      <c r="BI51" s="8">
        <f t="shared" si="13"/>
        <v>46074.2</v>
      </c>
      <c r="BJ51" s="8">
        <f t="shared" si="14"/>
        <v>9405.3557648078495</v>
      </c>
    </row>
    <row r="52" spans="1:68" x14ac:dyDescent="0.2">
      <c r="A52" s="2" t="s">
        <v>192</v>
      </c>
      <c r="B52" s="9">
        <v>46005.2667</v>
      </c>
      <c r="C52" s="9">
        <v>46005.2667</v>
      </c>
      <c r="D52" s="9">
        <v>30397.466700000001</v>
      </c>
      <c r="E52" s="9">
        <v>30397.466700000001</v>
      </c>
      <c r="F52" s="9">
        <v>30397.466700000001</v>
      </c>
      <c r="G52" s="9">
        <v>8407.2000000000007</v>
      </c>
      <c r="H52" s="9">
        <v>8407.2000000000007</v>
      </c>
      <c r="I52" s="9">
        <v>8407.2000000000007</v>
      </c>
      <c r="J52" s="9">
        <v>11372.8667</v>
      </c>
      <c r="K52" s="9">
        <v>11372.8667</v>
      </c>
      <c r="L52" s="9">
        <v>11372.8667</v>
      </c>
      <c r="M52" s="9">
        <v>8466.7999999999993</v>
      </c>
      <c r="N52" s="9">
        <v>8466.7999999999993</v>
      </c>
      <c r="O52" s="9">
        <v>8466.7999999999993</v>
      </c>
      <c r="P52" s="9">
        <v>16287.6</v>
      </c>
      <c r="Q52" s="9">
        <v>16287.6</v>
      </c>
      <c r="R52" s="9">
        <v>16287.6</v>
      </c>
      <c r="S52" s="9">
        <v>21194.6</v>
      </c>
      <c r="T52" s="9">
        <v>21194.6</v>
      </c>
      <c r="U52" s="9">
        <v>21194.6</v>
      </c>
      <c r="V52" s="9">
        <v>10348.9755</v>
      </c>
      <c r="W52" s="9">
        <v>10348.9755</v>
      </c>
      <c r="X52" s="9">
        <v>10348.9755</v>
      </c>
      <c r="Y52" s="9">
        <v>6290.0567700000001</v>
      </c>
      <c r="Z52" s="9">
        <v>6290.0567700000001</v>
      </c>
      <c r="AA52" s="9">
        <v>6290.0567700000001</v>
      </c>
      <c r="AB52" s="9">
        <v>8905.7333299999991</v>
      </c>
      <c r="AC52" s="9">
        <v>8905.7333299999991</v>
      </c>
      <c r="AD52" s="9">
        <v>8905.7333299999991</v>
      </c>
      <c r="AE52" s="9">
        <v>11357.1333</v>
      </c>
      <c r="AF52" s="9">
        <v>11357.1333</v>
      </c>
      <c r="AG52" s="9">
        <v>11357.1333</v>
      </c>
      <c r="AH52" s="9">
        <v>8501.0666700000002</v>
      </c>
      <c r="AI52" s="9">
        <v>8501.0666700000002</v>
      </c>
      <c r="AJ52" s="9">
        <v>8501.0666700000002</v>
      </c>
      <c r="AK52" s="9">
        <v>8478.0394199999992</v>
      </c>
      <c r="AL52" s="9">
        <v>8478.0394199999992</v>
      </c>
      <c r="AM52" s="9">
        <v>8478.0394199999992</v>
      </c>
      <c r="AN52" s="9">
        <v>10094.754800000001</v>
      </c>
      <c r="AO52" s="9">
        <v>10094.754800000001</v>
      </c>
      <c r="AP52" s="9">
        <v>10094.754800000001</v>
      </c>
      <c r="AQ52" s="9">
        <v>8906.8323</v>
      </c>
      <c r="AR52" s="9">
        <v>8906.8323</v>
      </c>
      <c r="AS52" s="9">
        <v>8906.8323</v>
      </c>
      <c r="AT52" s="9">
        <v>5740.9565400000001</v>
      </c>
      <c r="AU52" s="9">
        <v>5740.9565400000001</v>
      </c>
      <c r="AV52" s="9">
        <v>5740.9565400000001</v>
      </c>
      <c r="AW52" s="9">
        <v>9838.6</v>
      </c>
      <c r="AX52" s="9">
        <v>9838.6</v>
      </c>
      <c r="AY52" s="9">
        <v>9838.6</v>
      </c>
      <c r="AZ52" s="9">
        <v>6447.4666699999998</v>
      </c>
      <c r="BA52" s="9">
        <v>6447.4666699999998</v>
      </c>
      <c r="BB52" s="9">
        <v>6447.4666699999998</v>
      </c>
      <c r="BC52" s="9">
        <v>6714.73333</v>
      </c>
      <c r="BD52" s="10">
        <v>6714.73333</v>
      </c>
      <c r="BF52" s="8">
        <f t="shared" si="10"/>
        <v>8906.8323</v>
      </c>
      <c r="BG52" s="8">
        <f t="shared" si="11"/>
        <v>12337.244475636364</v>
      </c>
      <c r="BH52" s="8">
        <f t="shared" si="12"/>
        <v>5740.9565400000001</v>
      </c>
      <c r="BI52" s="8">
        <f t="shared" si="13"/>
        <v>46005.2667</v>
      </c>
      <c r="BJ52" s="8">
        <f t="shared" si="14"/>
        <v>8858.324324690735</v>
      </c>
    </row>
    <row r="53" spans="1:68" x14ac:dyDescent="0.2">
      <c r="A53" s="3" t="s">
        <v>108</v>
      </c>
      <c r="B53" s="11">
        <v>121.86666700000001</v>
      </c>
      <c r="C53" s="11">
        <v>121.86666700000001</v>
      </c>
      <c r="D53" s="11">
        <v>121.86666700000001</v>
      </c>
      <c r="E53" s="11">
        <v>132.80000000000001</v>
      </c>
      <c r="F53" s="11">
        <v>132.80000000000001</v>
      </c>
      <c r="G53" s="11">
        <v>132.80000000000001</v>
      </c>
      <c r="H53" s="11">
        <v>143.4</v>
      </c>
      <c r="I53" s="11">
        <v>143.4</v>
      </c>
      <c r="J53" s="11">
        <v>143.4</v>
      </c>
      <c r="K53" s="11">
        <v>144.80000000000001</v>
      </c>
      <c r="L53" s="11">
        <v>144.80000000000001</v>
      </c>
      <c r="M53" s="11">
        <v>144.80000000000001</v>
      </c>
      <c r="N53" s="11">
        <v>112.13333299999999</v>
      </c>
      <c r="O53" s="11">
        <v>112.13333299999999</v>
      </c>
      <c r="P53" s="11">
        <v>112.13333299999999</v>
      </c>
      <c r="Q53" s="11">
        <v>97.333333300000007</v>
      </c>
      <c r="R53" s="11">
        <v>97.333333300000007</v>
      </c>
      <c r="S53" s="11">
        <v>97.333333300000007</v>
      </c>
      <c r="T53" s="11">
        <v>99.733333299999998</v>
      </c>
      <c r="U53" s="11">
        <v>99.733333299999998</v>
      </c>
      <c r="V53" s="11">
        <v>99.733333299999998</v>
      </c>
      <c r="W53" s="11">
        <v>119.69452200000001</v>
      </c>
      <c r="X53" s="11">
        <v>119.69452200000001</v>
      </c>
      <c r="Y53" s="11">
        <v>119.69452200000001</v>
      </c>
      <c r="Z53" s="11">
        <v>103.77243300000001</v>
      </c>
      <c r="AA53" s="11">
        <v>103.77243300000001</v>
      </c>
      <c r="AB53" s="11">
        <v>103.77243300000001</v>
      </c>
      <c r="AC53" s="11">
        <v>109.59105599999999</v>
      </c>
      <c r="AD53" s="11">
        <v>109.59105599999999</v>
      </c>
      <c r="AE53" s="11">
        <v>109.59105599999999</v>
      </c>
      <c r="AF53" s="11">
        <v>113.733333</v>
      </c>
      <c r="AG53" s="11">
        <v>113.733333</v>
      </c>
      <c r="AH53" s="11">
        <v>113.733333</v>
      </c>
      <c r="AI53" s="11">
        <v>104.707846</v>
      </c>
      <c r="AJ53" s="11">
        <v>104.707846</v>
      </c>
      <c r="AK53" s="11">
        <v>104.707846</v>
      </c>
      <c r="AL53" s="11">
        <v>132.02264299999999</v>
      </c>
      <c r="AM53" s="11">
        <v>132.02264299999999</v>
      </c>
      <c r="AN53" s="11">
        <v>132.02264299999999</v>
      </c>
      <c r="AO53" s="11">
        <v>112.933333</v>
      </c>
      <c r="AP53" s="11">
        <v>112.933333</v>
      </c>
      <c r="AQ53" s="11">
        <v>112.933333</v>
      </c>
      <c r="AR53" s="11">
        <v>99.333333300000007</v>
      </c>
      <c r="AS53" s="11">
        <v>99.333333300000007</v>
      </c>
      <c r="AT53" s="11">
        <v>99.333333300000007</v>
      </c>
      <c r="AU53" s="11">
        <v>113.333333</v>
      </c>
      <c r="AV53" s="11">
        <v>113.333333</v>
      </c>
      <c r="AW53" s="11">
        <v>113.333333</v>
      </c>
      <c r="AX53" s="11">
        <v>99.733333299999998</v>
      </c>
      <c r="AY53" s="11">
        <v>99.733333299999998</v>
      </c>
      <c r="AZ53" s="11">
        <v>99.733333299999998</v>
      </c>
      <c r="BA53" s="11">
        <v>116.666667</v>
      </c>
      <c r="BB53" s="11">
        <v>116.666667</v>
      </c>
      <c r="BC53" s="11">
        <v>116.666667</v>
      </c>
      <c r="BD53" s="12">
        <v>104.533333</v>
      </c>
    </row>
    <row r="54" spans="1:68" x14ac:dyDescent="0.2">
      <c r="A54" s="3" t="s">
        <v>136</v>
      </c>
      <c r="B54" s="11">
        <v>26</v>
      </c>
      <c r="C54" s="11">
        <v>26</v>
      </c>
      <c r="D54" s="11">
        <v>26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2">
        <v>0</v>
      </c>
    </row>
    <row r="55" spans="1:68" x14ac:dyDescent="0.2">
      <c r="A55" s="3" t="s">
        <v>155</v>
      </c>
      <c r="B55" s="11">
        <v>17.3333333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2">
        <v>0</v>
      </c>
    </row>
    <row r="56" spans="1:68" x14ac:dyDescent="0.2">
      <c r="A56" s="3" t="s">
        <v>174</v>
      </c>
      <c r="B56" s="11">
        <v>8.6666666699999997</v>
      </c>
      <c r="C56" s="11">
        <v>8.6666666699999997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2">
        <v>0</v>
      </c>
    </row>
    <row r="57" spans="1:68" x14ac:dyDescent="0.2">
      <c r="A57" s="3" t="s">
        <v>193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2">
        <v>0</v>
      </c>
    </row>
    <row r="58" spans="1:68" x14ac:dyDescent="0.2">
      <c r="A58" s="3" t="s">
        <v>109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2">
        <v>0</v>
      </c>
    </row>
    <row r="59" spans="1:68" x14ac:dyDescent="0.2">
      <c r="A59" s="3" t="s">
        <v>110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2">
        <v>0</v>
      </c>
    </row>
    <row r="60" spans="1:68" x14ac:dyDescent="0.2">
      <c r="A60" s="3" t="s">
        <v>111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2">
        <v>0</v>
      </c>
    </row>
    <row r="61" spans="1:68" x14ac:dyDescent="0.2">
      <c r="A61" s="3" t="s">
        <v>137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2">
        <v>0</v>
      </c>
    </row>
    <row r="62" spans="1:68" x14ac:dyDescent="0.2">
      <c r="A62" s="3" t="s">
        <v>156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2">
        <v>0</v>
      </c>
    </row>
    <row r="63" spans="1:68" x14ac:dyDescent="0.2">
      <c r="A63" s="3" t="s">
        <v>175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2">
        <v>0</v>
      </c>
    </row>
    <row r="64" spans="1:68" x14ac:dyDescent="0.2">
      <c r="A64" s="3" t="s">
        <v>194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2">
        <v>0</v>
      </c>
    </row>
    <row r="65" spans="1:74" x14ac:dyDescent="0.2">
      <c r="A65" s="3" t="s">
        <v>138</v>
      </c>
      <c r="B65" s="11">
        <v>5.8666666699999999</v>
      </c>
      <c r="C65" s="11">
        <v>5.8666666699999999</v>
      </c>
      <c r="D65" s="11">
        <v>5.8666666699999999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2">
        <v>0</v>
      </c>
    </row>
    <row r="66" spans="1:74" x14ac:dyDescent="0.2">
      <c r="A66" s="3" t="s">
        <v>157</v>
      </c>
      <c r="B66" s="11">
        <v>0</v>
      </c>
      <c r="C66" s="11">
        <v>0</v>
      </c>
      <c r="D66" s="11">
        <v>0</v>
      </c>
      <c r="E66" s="11">
        <v>0</v>
      </c>
      <c r="F66" s="11">
        <v>5.8666666699999999</v>
      </c>
      <c r="G66" s="11">
        <v>5.8666666699999999</v>
      </c>
      <c r="H66" s="11">
        <v>5.8666666699999999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2">
        <v>0</v>
      </c>
    </row>
    <row r="67" spans="1:74" x14ac:dyDescent="0.2">
      <c r="A67" s="3" t="s">
        <v>176</v>
      </c>
      <c r="B67" s="11">
        <v>0</v>
      </c>
      <c r="C67" s="11">
        <v>0</v>
      </c>
      <c r="D67" s="11">
        <v>5.8666666699999999</v>
      </c>
      <c r="E67" s="11">
        <v>5.8666666699999999</v>
      </c>
      <c r="F67" s="11">
        <v>5.8666666699999999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2">
        <v>0</v>
      </c>
    </row>
    <row r="68" spans="1:74" x14ac:dyDescent="0.2">
      <c r="A68" s="3" t="s">
        <v>195</v>
      </c>
      <c r="B68" s="11">
        <v>0</v>
      </c>
      <c r="C68" s="11">
        <v>0</v>
      </c>
      <c r="D68" s="11">
        <v>5.8666666699999999</v>
      </c>
      <c r="E68" s="11">
        <v>5.8666666699999999</v>
      </c>
      <c r="F68" s="11">
        <v>5.8666666699999999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2">
        <v>0</v>
      </c>
    </row>
    <row r="69" spans="1:74" x14ac:dyDescent="0.2">
      <c r="A69" s="3" t="s">
        <v>112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25.466666700000001</v>
      </c>
      <c r="I69" s="11">
        <v>25.466666700000001</v>
      </c>
      <c r="J69" s="11">
        <v>25.466666700000001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2">
        <v>0</v>
      </c>
    </row>
    <row r="70" spans="1:74" x14ac:dyDescent="0.2">
      <c r="A70" s="2" t="s">
        <v>139</v>
      </c>
      <c r="B70" s="9">
        <v>16753.933300000001</v>
      </c>
      <c r="C70" s="9">
        <v>16753.933300000001</v>
      </c>
      <c r="D70" s="9">
        <v>16753.933300000001</v>
      </c>
      <c r="E70" s="9">
        <v>26325.599999999999</v>
      </c>
      <c r="F70" s="9">
        <v>26325.599999999999</v>
      </c>
      <c r="G70" s="9">
        <v>26325.599999999999</v>
      </c>
      <c r="H70" s="9">
        <v>14975.2</v>
      </c>
      <c r="I70" s="9">
        <v>14975.2</v>
      </c>
      <c r="J70" s="9">
        <v>14975.2</v>
      </c>
      <c r="K70" s="9">
        <v>21478.799999999999</v>
      </c>
      <c r="L70" s="9">
        <v>21478.799999999999</v>
      </c>
      <c r="M70" s="9">
        <v>21478.799999999999</v>
      </c>
      <c r="N70" s="9">
        <v>16735.466700000001</v>
      </c>
      <c r="O70" s="9">
        <v>16735.466700000001</v>
      </c>
      <c r="P70" s="9">
        <v>16735.466700000001</v>
      </c>
      <c r="Q70" s="9">
        <v>154863.26699999999</v>
      </c>
      <c r="R70" s="9">
        <v>154863.26699999999</v>
      </c>
      <c r="S70" s="9">
        <v>154863.26699999999</v>
      </c>
      <c r="T70" s="9">
        <v>177955.64199999999</v>
      </c>
      <c r="U70" s="9">
        <v>177955.64199999999</v>
      </c>
      <c r="V70" s="9">
        <v>177955.64199999999</v>
      </c>
      <c r="W70" s="9">
        <v>111041.868</v>
      </c>
      <c r="X70" s="9">
        <v>111041.868</v>
      </c>
      <c r="Y70" s="9">
        <v>111041.868</v>
      </c>
      <c r="Z70" s="9">
        <v>136133.4</v>
      </c>
      <c r="AA70" s="9">
        <v>136133.4</v>
      </c>
      <c r="AB70" s="9">
        <v>136133.4</v>
      </c>
      <c r="AC70" s="9">
        <v>94671.6</v>
      </c>
      <c r="AD70" s="9">
        <v>94671.6</v>
      </c>
      <c r="AE70" s="9">
        <v>94671.6</v>
      </c>
      <c r="AF70" s="9">
        <v>91547</v>
      </c>
      <c r="AG70" s="9">
        <v>91547</v>
      </c>
      <c r="AH70" s="9">
        <v>91547</v>
      </c>
      <c r="AI70" s="9">
        <v>79961.8</v>
      </c>
      <c r="AJ70" s="9">
        <v>79961.8</v>
      </c>
      <c r="AK70" s="9">
        <v>79961.8</v>
      </c>
      <c r="AL70" s="9">
        <v>55614.133300000001</v>
      </c>
      <c r="AM70" s="9">
        <v>55614.133300000001</v>
      </c>
      <c r="AN70" s="9">
        <v>55614.133300000001</v>
      </c>
      <c r="AO70" s="9">
        <v>67640.800000000003</v>
      </c>
      <c r="AP70" s="9">
        <v>67640.800000000003</v>
      </c>
      <c r="AQ70" s="9">
        <v>67640.800000000003</v>
      </c>
      <c r="AR70" s="9">
        <v>37866.066700000003</v>
      </c>
      <c r="AS70" s="9">
        <v>37866.066700000003</v>
      </c>
      <c r="AT70" s="9">
        <v>37866.066700000003</v>
      </c>
      <c r="AU70" s="9">
        <v>17410.333299999998</v>
      </c>
      <c r="AV70" s="9">
        <v>17410.333299999998</v>
      </c>
      <c r="AW70" s="9">
        <v>17410.333299999998</v>
      </c>
      <c r="AX70" s="9">
        <v>27071.200000000001</v>
      </c>
      <c r="AY70" s="9">
        <v>27071.200000000001</v>
      </c>
      <c r="AZ70" s="9">
        <v>27071.200000000001</v>
      </c>
      <c r="BA70" s="9">
        <v>27593.466700000001</v>
      </c>
      <c r="BB70" s="9">
        <v>27593.466700000001</v>
      </c>
      <c r="BC70" s="9">
        <v>27593.466700000001</v>
      </c>
      <c r="BD70" s="10">
        <v>21978.066699999999</v>
      </c>
      <c r="BF70" s="8">
        <f t="shared" si="10"/>
        <v>37866.066700000003</v>
      </c>
      <c r="BG70" s="8">
        <f t="shared" si="11"/>
        <v>64525.396321818167</v>
      </c>
      <c r="BH70" s="8">
        <f t="shared" si="12"/>
        <v>14975.2</v>
      </c>
      <c r="BI70" s="8">
        <f t="shared" si="13"/>
        <v>177955.64199999999</v>
      </c>
      <c r="BJ70" s="8">
        <f t="shared" si="14"/>
        <v>51055.200880628829</v>
      </c>
      <c r="BL70" s="8">
        <f>MEDIAN(B70:BD73)</f>
        <v>17028.420399999999</v>
      </c>
      <c r="BM70" s="8">
        <f>AVERAGE(B70:BD73)</f>
        <v>27989.1514940909</v>
      </c>
      <c r="BN70" s="8">
        <f>MIN(B70:BD73)</f>
        <v>5353.8</v>
      </c>
      <c r="BO70" s="8">
        <f>MAX(B70:BD73)</f>
        <v>177955.64199999999</v>
      </c>
      <c r="BP70" s="8">
        <f>STDEV(B70:BD73)</f>
        <v>33263.217493468524</v>
      </c>
    </row>
    <row r="71" spans="1:74" x14ac:dyDescent="0.2">
      <c r="A71" s="2" t="s">
        <v>158</v>
      </c>
      <c r="B71" s="9">
        <v>11849.3333</v>
      </c>
      <c r="C71" s="9">
        <v>5353.8</v>
      </c>
      <c r="D71" s="9">
        <v>5353.8</v>
      </c>
      <c r="E71" s="9">
        <v>5353.8</v>
      </c>
      <c r="F71" s="9">
        <v>20395.866699999999</v>
      </c>
      <c r="G71" s="9">
        <v>20395.866699999999</v>
      </c>
      <c r="H71" s="9">
        <v>20395.866699999999</v>
      </c>
      <c r="I71" s="9">
        <v>19564.599999999999</v>
      </c>
      <c r="J71" s="9">
        <v>19564.599999999999</v>
      </c>
      <c r="K71" s="9">
        <v>19564.599999999999</v>
      </c>
      <c r="L71" s="9">
        <v>10618.2</v>
      </c>
      <c r="M71" s="9">
        <v>10618.2</v>
      </c>
      <c r="N71" s="9">
        <v>10618.2</v>
      </c>
      <c r="O71" s="9">
        <v>19965.333299999998</v>
      </c>
      <c r="P71" s="9">
        <v>19965.333299999998</v>
      </c>
      <c r="Q71" s="9">
        <v>19965.333299999998</v>
      </c>
      <c r="R71" s="9">
        <v>29094.666700000002</v>
      </c>
      <c r="S71" s="9">
        <v>29094.666700000002</v>
      </c>
      <c r="T71" s="9">
        <v>29094.666700000002</v>
      </c>
      <c r="U71" s="9">
        <v>18315.8</v>
      </c>
      <c r="V71" s="9">
        <v>18315.8</v>
      </c>
      <c r="W71" s="9">
        <v>11634.180399999999</v>
      </c>
      <c r="X71" s="9">
        <v>11634.180399999999</v>
      </c>
      <c r="Y71" s="9">
        <v>11634.180399999999</v>
      </c>
      <c r="Z71" s="9">
        <v>11634.180399999999</v>
      </c>
      <c r="AA71" s="9">
        <v>11722.473099999999</v>
      </c>
      <c r="AB71" s="9">
        <v>11722.473099999999</v>
      </c>
      <c r="AC71" s="9">
        <v>11722.473099999999</v>
      </c>
      <c r="AD71" s="9">
        <v>24222.400000000001</v>
      </c>
      <c r="AE71" s="9">
        <v>24222.400000000001</v>
      </c>
      <c r="AF71" s="9">
        <v>24222.400000000001</v>
      </c>
      <c r="AG71" s="9">
        <v>11961.533299999999</v>
      </c>
      <c r="AH71" s="9">
        <v>11961.533299999999</v>
      </c>
      <c r="AI71" s="9">
        <v>11961.533299999999</v>
      </c>
      <c r="AJ71" s="9">
        <v>13017.8</v>
      </c>
      <c r="AK71" s="9">
        <v>13017.8</v>
      </c>
      <c r="AL71" s="9">
        <v>13017.8</v>
      </c>
      <c r="AM71" s="9">
        <v>21042.466700000001</v>
      </c>
      <c r="AN71" s="9">
        <v>21042.466700000001</v>
      </c>
      <c r="AO71" s="9">
        <v>13663.3941</v>
      </c>
      <c r="AP71" s="9">
        <v>13663.3941</v>
      </c>
      <c r="AQ71" s="9">
        <v>13663.3941</v>
      </c>
      <c r="AR71" s="9">
        <v>13663.3941</v>
      </c>
      <c r="AS71" s="9">
        <v>13711.2381</v>
      </c>
      <c r="AT71" s="9">
        <v>13711.2381</v>
      </c>
      <c r="AU71" s="9">
        <v>13711.2381</v>
      </c>
      <c r="AV71" s="9">
        <v>17018.2667</v>
      </c>
      <c r="AW71" s="9">
        <v>17018.2667</v>
      </c>
      <c r="AX71" s="9">
        <v>17018.2667</v>
      </c>
      <c r="AY71" s="9">
        <v>17358.466700000001</v>
      </c>
      <c r="AZ71" s="9">
        <v>17358.466700000001</v>
      </c>
      <c r="BA71" s="9">
        <v>14659.0875</v>
      </c>
      <c r="BB71" s="9">
        <v>14659.0875</v>
      </c>
      <c r="BC71" s="9">
        <v>14659.0875</v>
      </c>
      <c r="BD71" s="10">
        <v>14659.0875</v>
      </c>
      <c r="BF71" s="8">
        <f t="shared" si="10"/>
        <v>14659.0875</v>
      </c>
      <c r="BG71" s="8">
        <f t="shared" si="11"/>
        <v>15909.963305454554</v>
      </c>
      <c r="BH71" s="8">
        <f t="shared" si="12"/>
        <v>5353.8</v>
      </c>
      <c r="BI71" s="8">
        <f t="shared" si="13"/>
        <v>29094.666700000002</v>
      </c>
      <c r="BJ71" s="8">
        <f t="shared" si="14"/>
        <v>5484.0887889273936</v>
      </c>
    </row>
    <row r="72" spans="1:74" x14ac:dyDescent="0.2">
      <c r="A72" s="2" t="s">
        <v>177</v>
      </c>
      <c r="B72" s="9">
        <v>8373.2666700000009</v>
      </c>
      <c r="C72" s="9">
        <v>8373.2666700000009</v>
      </c>
      <c r="D72" s="9">
        <v>18290</v>
      </c>
      <c r="E72" s="9">
        <v>18290</v>
      </c>
      <c r="F72" s="9">
        <v>18290</v>
      </c>
      <c r="G72" s="9">
        <v>22180.333299999998</v>
      </c>
      <c r="H72" s="9">
        <v>22180.333299999998</v>
      </c>
      <c r="I72" s="9">
        <v>22180.333299999998</v>
      </c>
      <c r="J72" s="9">
        <v>13802.8</v>
      </c>
      <c r="K72" s="9">
        <v>13802.8</v>
      </c>
      <c r="L72" s="9">
        <v>13802.8</v>
      </c>
      <c r="M72" s="9">
        <v>9853.4666699999998</v>
      </c>
      <c r="N72" s="9">
        <v>9853.4666699999998</v>
      </c>
      <c r="O72" s="9">
        <v>9853.4666699999998</v>
      </c>
      <c r="P72" s="9">
        <v>24864.2</v>
      </c>
      <c r="Q72" s="9">
        <v>24864.2</v>
      </c>
      <c r="R72" s="9">
        <v>24864.2</v>
      </c>
      <c r="S72" s="9">
        <v>23199.599999999999</v>
      </c>
      <c r="T72" s="9">
        <v>23199.599999999999</v>
      </c>
      <c r="U72" s="9">
        <v>23199.599999999999</v>
      </c>
      <c r="V72" s="9">
        <v>12189.8</v>
      </c>
      <c r="W72" s="9">
        <v>12189.8</v>
      </c>
      <c r="X72" s="9">
        <v>12189.8</v>
      </c>
      <c r="Y72" s="9">
        <v>9618.5333300000002</v>
      </c>
      <c r="Z72" s="9">
        <v>9618.5333300000002</v>
      </c>
      <c r="AA72" s="9">
        <v>9618.5333300000002</v>
      </c>
      <c r="AB72" s="9">
        <v>21284.533299999999</v>
      </c>
      <c r="AC72" s="9">
        <v>21284.533299999999</v>
      </c>
      <c r="AD72" s="9">
        <v>21284.533299999999</v>
      </c>
      <c r="AE72" s="9">
        <v>18241.783299999999</v>
      </c>
      <c r="AF72" s="9">
        <v>18241.783299999999</v>
      </c>
      <c r="AG72" s="9">
        <v>18241.783299999999</v>
      </c>
      <c r="AH72" s="9">
        <v>11632.927600000001</v>
      </c>
      <c r="AI72" s="9">
        <v>11632.927600000001</v>
      </c>
      <c r="AJ72" s="9">
        <v>11632.927600000001</v>
      </c>
      <c r="AK72" s="9">
        <v>18967.333299999998</v>
      </c>
      <c r="AL72" s="9">
        <v>18967.333299999998</v>
      </c>
      <c r="AM72" s="9">
        <v>18967.333299999998</v>
      </c>
      <c r="AN72" s="9">
        <v>18170.666700000002</v>
      </c>
      <c r="AO72" s="9">
        <v>18170.666700000002</v>
      </c>
      <c r="AP72" s="9">
        <v>18170.666700000002</v>
      </c>
      <c r="AQ72" s="9">
        <v>13603.466700000001</v>
      </c>
      <c r="AR72" s="9">
        <v>13603.466700000001</v>
      </c>
      <c r="AS72" s="9">
        <v>13603.466700000001</v>
      </c>
      <c r="AT72" s="9">
        <v>22812.7333</v>
      </c>
      <c r="AU72" s="9">
        <v>22812.7333</v>
      </c>
      <c r="AV72" s="9">
        <v>22812.7333</v>
      </c>
      <c r="AW72" s="9">
        <v>9022.5333300000002</v>
      </c>
      <c r="AX72" s="9">
        <v>9022.5333300000002</v>
      </c>
      <c r="AY72" s="9">
        <v>9022.5333300000002</v>
      </c>
      <c r="AZ72" s="9">
        <v>17825.7333</v>
      </c>
      <c r="BA72" s="9">
        <v>17825.7333</v>
      </c>
      <c r="BB72" s="9">
        <v>17825.7333</v>
      </c>
      <c r="BC72" s="9">
        <v>11939.066699999999</v>
      </c>
      <c r="BD72" s="10">
        <v>11939.066699999999</v>
      </c>
      <c r="BF72" s="8">
        <f t="shared" si="10"/>
        <v>17825.7333</v>
      </c>
      <c r="BG72" s="8">
        <f t="shared" si="11"/>
        <v>16314.654529636358</v>
      </c>
      <c r="BH72" s="8">
        <f t="shared" si="12"/>
        <v>8373.2666700000009</v>
      </c>
      <c r="BI72" s="8">
        <f t="shared" si="13"/>
        <v>24864.2</v>
      </c>
      <c r="BJ72" s="8">
        <f t="shared" si="14"/>
        <v>5214.1332635144017</v>
      </c>
    </row>
    <row r="73" spans="1:74" x14ac:dyDescent="0.2">
      <c r="A73" s="2" t="s">
        <v>196</v>
      </c>
      <c r="B73" s="9">
        <v>8225.5333300000002</v>
      </c>
      <c r="C73" s="9">
        <v>8225.5333300000002</v>
      </c>
      <c r="D73" s="9">
        <v>19141.2667</v>
      </c>
      <c r="E73" s="9">
        <v>19141.2667</v>
      </c>
      <c r="F73" s="9">
        <v>19141.2667</v>
      </c>
      <c r="G73" s="9">
        <v>14681.2667</v>
      </c>
      <c r="H73" s="9">
        <v>14681.2667</v>
      </c>
      <c r="I73" s="9">
        <v>14681.2667</v>
      </c>
      <c r="J73" s="9">
        <v>17434.7333</v>
      </c>
      <c r="K73" s="9">
        <v>17434.7333</v>
      </c>
      <c r="L73" s="9">
        <v>17434.7333</v>
      </c>
      <c r="M73" s="9">
        <v>15585.933300000001</v>
      </c>
      <c r="N73" s="9">
        <v>15585.933300000001</v>
      </c>
      <c r="O73" s="9">
        <v>15585.933300000001</v>
      </c>
      <c r="P73" s="9">
        <v>16603.133300000001</v>
      </c>
      <c r="Q73" s="9">
        <v>16603.133300000001</v>
      </c>
      <c r="R73" s="9">
        <v>16603.133300000001</v>
      </c>
      <c r="S73" s="9">
        <v>21608.666700000002</v>
      </c>
      <c r="T73" s="9">
        <v>21608.666700000002</v>
      </c>
      <c r="U73" s="9">
        <v>21608.666700000002</v>
      </c>
      <c r="V73" s="9">
        <v>17028.420399999999</v>
      </c>
      <c r="W73" s="9">
        <v>17028.420399999999</v>
      </c>
      <c r="X73" s="9">
        <v>17028.420399999999</v>
      </c>
      <c r="Y73" s="9">
        <v>12303.1191</v>
      </c>
      <c r="Z73" s="9">
        <v>12303.1191</v>
      </c>
      <c r="AA73" s="9">
        <v>12303.1191</v>
      </c>
      <c r="AB73" s="9">
        <v>15130.066699999999</v>
      </c>
      <c r="AC73" s="9">
        <v>15130.066699999999</v>
      </c>
      <c r="AD73" s="9">
        <v>15130.066699999999</v>
      </c>
      <c r="AE73" s="9">
        <v>17484.2</v>
      </c>
      <c r="AF73" s="9">
        <v>17484.2</v>
      </c>
      <c r="AG73" s="9">
        <v>17484.2</v>
      </c>
      <c r="AH73" s="9">
        <v>14370.8</v>
      </c>
      <c r="AI73" s="9">
        <v>14370.8</v>
      </c>
      <c r="AJ73" s="9">
        <v>14370.8</v>
      </c>
      <c r="AK73" s="9">
        <v>15583.081099999999</v>
      </c>
      <c r="AL73" s="9">
        <v>15583.081099999999</v>
      </c>
      <c r="AM73" s="9">
        <v>15583.081099999999</v>
      </c>
      <c r="AN73" s="9">
        <v>16479.487000000001</v>
      </c>
      <c r="AO73" s="9">
        <v>16479.487000000001</v>
      </c>
      <c r="AP73" s="9">
        <v>16479.487000000001</v>
      </c>
      <c r="AQ73" s="9">
        <v>14457.483</v>
      </c>
      <c r="AR73" s="9">
        <v>14457.483</v>
      </c>
      <c r="AS73" s="9">
        <v>14457.483</v>
      </c>
      <c r="AT73" s="9">
        <v>9315.7926700000007</v>
      </c>
      <c r="AU73" s="9">
        <v>9315.7926700000007</v>
      </c>
      <c r="AV73" s="9">
        <v>9315.7926700000007</v>
      </c>
      <c r="AW73" s="9">
        <v>17007.466700000001</v>
      </c>
      <c r="AX73" s="9">
        <v>17007.466700000001</v>
      </c>
      <c r="AY73" s="9">
        <v>17007.466700000001</v>
      </c>
      <c r="AZ73" s="9">
        <v>11637.4</v>
      </c>
      <c r="BA73" s="9">
        <v>11637.4</v>
      </c>
      <c r="BB73" s="9">
        <v>11637.4</v>
      </c>
      <c r="BC73" s="9">
        <v>11177.2667</v>
      </c>
      <c r="BD73" s="10">
        <v>11177.2667</v>
      </c>
      <c r="BF73" s="8">
        <f t="shared" si="10"/>
        <v>15583.081099999999</v>
      </c>
      <c r="BG73" s="8">
        <f t="shared" si="11"/>
        <v>15206.591819454548</v>
      </c>
      <c r="BH73" s="8">
        <f t="shared" si="12"/>
        <v>8225.5333300000002</v>
      </c>
      <c r="BI73" s="8">
        <f t="shared" si="13"/>
        <v>21608.666700000002</v>
      </c>
      <c r="BJ73" s="8">
        <f t="shared" si="14"/>
        <v>3142.5827936078658</v>
      </c>
    </row>
    <row r="74" spans="1:74" x14ac:dyDescent="0.2">
      <c r="A74" s="3" t="s">
        <v>113</v>
      </c>
      <c r="B74" s="11">
        <v>952.26666699999998</v>
      </c>
      <c r="C74" s="11">
        <v>952.26666699999998</v>
      </c>
      <c r="D74" s="11">
        <v>952.26666699999998</v>
      </c>
      <c r="E74" s="11">
        <v>980.6</v>
      </c>
      <c r="F74" s="11">
        <v>980.6</v>
      </c>
      <c r="G74" s="11">
        <v>980.6</v>
      </c>
      <c r="H74" s="11">
        <v>971.73333300000002</v>
      </c>
      <c r="I74" s="11">
        <v>971.73333300000002</v>
      </c>
      <c r="J74" s="11">
        <v>971.73333300000002</v>
      </c>
      <c r="K74" s="11">
        <v>1107.4000000000001</v>
      </c>
      <c r="L74" s="11">
        <v>1107.4000000000001</v>
      </c>
      <c r="M74" s="11">
        <v>1107.4000000000001</v>
      </c>
      <c r="N74" s="11">
        <v>939.73333300000002</v>
      </c>
      <c r="O74" s="11">
        <v>939.73333300000002</v>
      </c>
      <c r="P74" s="11">
        <v>939.73333300000002</v>
      </c>
      <c r="Q74" s="11">
        <v>923.66666699999996</v>
      </c>
      <c r="R74" s="11">
        <v>923.66666699999996</v>
      </c>
      <c r="S74" s="11">
        <v>923.66666699999996</v>
      </c>
      <c r="T74" s="11">
        <v>929</v>
      </c>
      <c r="U74" s="11">
        <v>929</v>
      </c>
      <c r="V74" s="11">
        <v>929</v>
      </c>
      <c r="W74" s="11">
        <v>1037.67073</v>
      </c>
      <c r="X74" s="11">
        <v>1037.67073</v>
      </c>
      <c r="Y74" s="11">
        <v>1037.67073</v>
      </c>
      <c r="Z74" s="11">
        <v>866.25564599999996</v>
      </c>
      <c r="AA74" s="11">
        <v>866.25564599999996</v>
      </c>
      <c r="AB74" s="11">
        <v>866.25564599999996</v>
      </c>
      <c r="AC74" s="11">
        <v>1033.2450699999999</v>
      </c>
      <c r="AD74" s="11">
        <v>1033.2450699999999</v>
      </c>
      <c r="AE74" s="11">
        <v>1033.2450699999999</v>
      </c>
      <c r="AF74" s="11">
        <v>939.8</v>
      </c>
      <c r="AG74" s="11">
        <v>939.8</v>
      </c>
      <c r="AH74" s="11">
        <v>939.8</v>
      </c>
      <c r="AI74" s="11">
        <v>936.49415699999997</v>
      </c>
      <c r="AJ74" s="11">
        <v>936.49415699999997</v>
      </c>
      <c r="AK74" s="11">
        <v>936.49415699999997</v>
      </c>
      <c r="AL74" s="11">
        <v>903.950332</v>
      </c>
      <c r="AM74" s="11">
        <v>903.950332</v>
      </c>
      <c r="AN74" s="11">
        <v>903.950332</v>
      </c>
      <c r="AO74" s="11">
        <v>941.33333300000004</v>
      </c>
      <c r="AP74" s="11">
        <v>941.33333300000004</v>
      </c>
      <c r="AQ74" s="11">
        <v>941.33333300000004</v>
      </c>
      <c r="AR74" s="11">
        <v>935.66666699999996</v>
      </c>
      <c r="AS74" s="11">
        <v>935.66666699999996</v>
      </c>
      <c r="AT74" s="11">
        <v>935.66666699999996</v>
      </c>
      <c r="AU74" s="11">
        <v>936.6</v>
      </c>
      <c r="AV74" s="11">
        <v>936.6</v>
      </c>
      <c r="AW74" s="11">
        <v>936.6</v>
      </c>
      <c r="AX74" s="11">
        <v>930.86666700000001</v>
      </c>
      <c r="AY74" s="11">
        <v>930.86666700000001</v>
      </c>
      <c r="AZ74" s="11">
        <v>930.86666700000001</v>
      </c>
      <c r="BA74" s="11">
        <v>960.8</v>
      </c>
      <c r="BB74" s="11">
        <v>960.8</v>
      </c>
      <c r="BC74" s="11">
        <v>960.8</v>
      </c>
      <c r="BD74" s="12">
        <v>937.8</v>
      </c>
    </row>
    <row r="75" spans="1:74" x14ac:dyDescent="0.2">
      <c r="A75" s="3" t="s">
        <v>114</v>
      </c>
      <c r="B75" s="11">
        <v>0.18669332999999999</v>
      </c>
      <c r="C75" s="11">
        <v>0.18669332999999999</v>
      </c>
      <c r="D75" s="11">
        <v>0.18669332999999999</v>
      </c>
      <c r="E75" s="11">
        <v>0.16288667000000001</v>
      </c>
      <c r="F75" s="11">
        <v>0.16288667000000001</v>
      </c>
      <c r="G75" s="11">
        <v>0.16288667000000001</v>
      </c>
      <c r="H75" s="11">
        <v>0.16081333</v>
      </c>
      <c r="I75" s="11">
        <v>0.16081333</v>
      </c>
      <c r="J75" s="11">
        <v>0.16081333</v>
      </c>
      <c r="K75" s="11">
        <v>0.18472</v>
      </c>
      <c r="L75" s="11">
        <v>0.18472</v>
      </c>
      <c r="M75" s="11">
        <v>0.18472</v>
      </c>
      <c r="N75" s="11">
        <v>0.16571332999999999</v>
      </c>
      <c r="O75" s="11">
        <v>0.16571332999999999</v>
      </c>
      <c r="P75" s="11">
        <v>0.16571332999999999</v>
      </c>
      <c r="Q75" s="11">
        <v>0.22585332999999999</v>
      </c>
      <c r="R75" s="11">
        <v>0.22585332999999999</v>
      </c>
      <c r="S75" s="11">
        <v>0.22585332999999999</v>
      </c>
      <c r="T75" s="11">
        <v>0.17126667000000001</v>
      </c>
      <c r="U75" s="11">
        <v>0.17126667000000001</v>
      </c>
      <c r="V75" s="11">
        <v>0.17126667000000001</v>
      </c>
      <c r="W75" s="11">
        <v>0.17777941</v>
      </c>
      <c r="X75" s="11">
        <v>0.17777941</v>
      </c>
      <c r="Y75" s="11">
        <v>0.17777941</v>
      </c>
      <c r="Z75" s="11">
        <v>0.21183005999999999</v>
      </c>
      <c r="AA75" s="11">
        <v>0.21183005999999999</v>
      </c>
      <c r="AB75" s="11">
        <v>0.21183005999999999</v>
      </c>
      <c r="AC75" s="11">
        <v>0.19106355</v>
      </c>
      <c r="AD75" s="11">
        <v>0.19106355</v>
      </c>
      <c r="AE75" s="11">
        <v>0.19106355</v>
      </c>
      <c r="AF75" s="11">
        <v>0.17679333</v>
      </c>
      <c r="AG75" s="11">
        <v>0.17679333</v>
      </c>
      <c r="AH75" s="11">
        <v>0.17679333</v>
      </c>
      <c r="AI75" s="11">
        <v>0.16540901999999999</v>
      </c>
      <c r="AJ75" s="11">
        <v>0.16540901999999999</v>
      </c>
      <c r="AK75" s="11">
        <v>0.16540901999999999</v>
      </c>
      <c r="AL75" s="11">
        <v>0.12130987999999999</v>
      </c>
      <c r="AM75" s="11">
        <v>0.12130987999999999</v>
      </c>
      <c r="AN75" s="11">
        <v>0.12130987999999999</v>
      </c>
      <c r="AO75" s="11">
        <v>0.17021333</v>
      </c>
      <c r="AP75" s="11">
        <v>0.17021333</v>
      </c>
      <c r="AQ75" s="11">
        <v>0.17021333</v>
      </c>
      <c r="AR75" s="11">
        <v>0.20498</v>
      </c>
      <c r="AS75" s="11">
        <v>0.20498</v>
      </c>
      <c r="AT75" s="11">
        <v>0.20498</v>
      </c>
      <c r="AU75" s="11">
        <v>0.21426000000000001</v>
      </c>
      <c r="AV75" s="11">
        <v>0.21426000000000001</v>
      </c>
      <c r="AW75" s="11">
        <v>0.21426000000000001</v>
      </c>
      <c r="AX75" s="11">
        <v>0.16064666999999999</v>
      </c>
      <c r="AY75" s="11">
        <v>0.16064666999999999</v>
      </c>
      <c r="AZ75" s="11">
        <v>0.16064666999999999</v>
      </c>
      <c r="BA75" s="11">
        <v>0.19278666999999999</v>
      </c>
      <c r="BB75" s="11">
        <v>0.19278666999999999</v>
      </c>
      <c r="BC75" s="11">
        <v>0.19278666999999999</v>
      </c>
      <c r="BD75" s="12">
        <v>0.21945333</v>
      </c>
    </row>
    <row r="76" spans="1:74" x14ac:dyDescent="0.2">
      <c r="A76" s="3" t="s">
        <v>115</v>
      </c>
      <c r="B76" s="11">
        <v>0.12518000000000001</v>
      </c>
      <c r="C76" s="11">
        <v>0.12518000000000001</v>
      </c>
      <c r="D76" s="11">
        <v>0.12518000000000001</v>
      </c>
      <c r="E76" s="11">
        <v>0.11242000000000001</v>
      </c>
      <c r="F76" s="11">
        <v>0.11242000000000001</v>
      </c>
      <c r="G76" s="11">
        <v>0.11242000000000001</v>
      </c>
      <c r="H76" s="11">
        <v>0.43634000000000001</v>
      </c>
      <c r="I76" s="11">
        <v>0.43634000000000001</v>
      </c>
      <c r="J76" s="11">
        <v>0.43634000000000001</v>
      </c>
      <c r="K76" s="11">
        <v>2.5533299999999999E-3</v>
      </c>
      <c r="L76" s="11">
        <v>2.5533299999999999E-3</v>
      </c>
      <c r="M76" s="11">
        <v>2.5533299999999999E-3</v>
      </c>
      <c r="N76" s="11">
        <v>0.21734000000000001</v>
      </c>
      <c r="O76" s="11">
        <v>0.21734000000000001</v>
      </c>
      <c r="P76" s="11">
        <v>0.21734000000000001</v>
      </c>
      <c r="Q76" s="11">
        <v>0.12689333</v>
      </c>
      <c r="R76" s="11">
        <v>0.12689333</v>
      </c>
      <c r="S76" s="11">
        <v>0.12689333</v>
      </c>
      <c r="T76" s="11">
        <v>0.20564667</v>
      </c>
      <c r="U76" s="11">
        <v>0.20564667</v>
      </c>
      <c r="V76" s="11">
        <v>0.20564667</v>
      </c>
      <c r="W76" s="11">
        <v>0.44135702999999998</v>
      </c>
      <c r="X76" s="11">
        <v>0.44135702999999998</v>
      </c>
      <c r="Y76" s="11">
        <v>0.44135702999999998</v>
      </c>
      <c r="Z76" s="11">
        <v>0.213759</v>
      </c>
      <c r="AA76" s="11">
        <v>0.213759</v>
      </c>
      <c r="AB76" s="11">
        <v>0.213759</v>
      </c>
      <c r="AC76" s="11">
        <v>0.14546190000000001</v>
      </c>
      <c r="AD76" s="11">
        <v>0.14546190000000001</v>
      </c>
      <c r="AE76" s="11">
        <v>0.14546190000000001</v>
      </c>
      <c r="AF76" s="11">
        <v>0.11705333</v>
      </c>
      <c r="AG76" s="11">
        <v>0.11705333</v>
      </c>
      <c r="AH76" s="11">
        <v>0.11705333</v>
      </c>
      <c r="AI76" s="11">
        <v>0.15074456999999999</v>
      </c>
      <c r="AJ76" s="11">
        <v>0.15074456999999999</v>
      </c>
      <c r="AK76" s="11">
        <v>0.15074456999999999</v>
      </c>
      <c r="AL76" s="11">
        <v>0.53740337000000005</v>
      </c>
      <c r="AM76" s="11">
        <v>0.53740337000000005</v>
      </c>
      <c r="AN76" s="11">
        <v>0.53740337000000005</v>
      </c>
      <c r="AO76" s="11">
        <v>0.21974667000000001</v>
      </c>
      <c r="AP76" s="11">
        <v>0.21974667000000001</v>
      </c>
      <c r="AQ76" s="11">
        <v>0.21974667000000001</v>
      </c>
      <c r="AR76" s="11">
        <v>0.16476667</v>
      </c>
      <c r="AS76" s="11">
        <v>0.16476667</v>
      </c>
      <c r="AT76" s="11">
        <v>0.16476667</v>
      </c>
      <c r="AU76" s="11">
        <v>0.15277333000000001</v>
      </c>
      <c r="AV76" s="11">
        <v>0.15277333000000001</v>
      </c>
      <c r="AW76" s="11">
        <v>0.15277333000000001</v>
      </c>
      <c r="AX76" s="11">
        <v>0.13575333000000001</v>
      </c>
      <c r="AY76" s="11">
        <v>0.13575333000000001</v>
      </c>
      <c r="AZ76" s="11">
        <v>0.13575333000000001</v>
      </c>
      <c r="BA76" s="11">
        <v>0.11091333</v>
      </c>
      <c r="BB76" s="11">
        <v>0.11091333</v>
      </c>
      <c r="BC76" s="11">
        <v>0.11091333</v>
      </c>
      <c r="BD76" s="12">
        <v>0.13661333000000001</v>
      </c>
    </row>
    <row r="77" spans="1:74" x14ac:dyDescent="0.2">
      <c r="A77" s="3" t="s">
        <v>116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2">
        <v>0</v>
      </c>
    </row>
    <row r="78" spans="1:74" x14ac:dyDescent="0.2">
      <c r="A78" s="2" t="s">
        <v>140</v>
      </c>
      <c r="B78" s="9">
        <v>18.399999999999999</v>
      </c>
      <c r="C78" s="9">
        <v>18.399999999999999</v>
      </c>
      <c r="D78" s="9">
        <v>18.399999999999999</v>
      </c>
      <c r="E78" s="9">
        <v>9.8000000000000007</v>
      </c>
      <c r="F78" s="9">
        <v>9.8000000000000007</v>
      </c>
      <c r="G78" s="9">
        <v>9.8000000000000007</v>
      </c>
      <c r="H78" s="9">
        <v>5.2666666700000002</v>
      </c>
      <c r="I78" s="9">
        <v>5.2666666700000002</v>
      </c>
      <c r="J78" s="9">
        <v>5.2666666700000002</v>
      </c>
      <c r="K78" s="9">
        <v>11.7333333</v>
      </c>
      <c r="L78" s="9">
        <v>11.7333333</v>
      </c>
      <c r="M78" s="9">
        <v>11.7333333</v>
      </c>
      <c r="N78" s="9">
        <v>8.6</v>
      </c>
      <c r="O78" s="9">
        <v>8.6</v>
      </c>
      <c r="P78" s="9">
        <v>8.6</v>
      </c>
      <c r="Q78" s="9">
        <v>43.933333300000001</v>
      </c>
      <c r="R78" s="9">
        <v>43.933333300000001</v>
      </c>
      <c r="S78" s="9">
        <v>43.933333300000001</v>
      </c>
      <c r="T78" s="9">
        <v>21.6951389</v>
      </c>
      <c r="U78" s="9">
        <v>21.6951389</v>
      </c>
      <c r="V78" s="9">
        <v>21.6951389</v>
      </c>
      <c r="W78" s="9">
        <v>16.753254699999999</v>
      </c>
      <c r="X78" s="9">
        <v>16.753254699999999</v>
      </c>
      <c r="Y78" s="9">
        <v>16.753254699999999</v>
      </c>
      <c r="Z78" s="9">
        <v>12.533333300000001</v>
      </c>
      <c r="AA78" s="9">
        <v>12.533333300000001</v>
      </c>
      <c r="AB78" s="9">
        <v>12.533333300000001</v>
      </c>
      <c r="AC78" s="9">
        <v>8.1333333299999993</v>
      </c>
      <c r="AD78" s="9">
        <v>8.1333333299999993</v>
      </c>
      <c r="AE78" s="9">
        <v>8.1333333299999993</v>
      </c>
      <c r="AF78" s="9">
        <v>10.066666700000001</v>
      </c>
      <c r="AG78" s="9">
        <v>10.066666700000001</v>
      </c>
      <c r="AH78" s="9">
        <v>10.066666700000001</v>
      </c>
      <c r="AI78" s="9">
        <v>8.6666666699999997</v>
      </c>
      <c r="AJ78" s="9">
        <v>8.6666666699999997</v>
      </c>
      <c r="AK78" s="9">
        <v>8.6666666699999997</v>
      </c>
      <c r="AL78" s="9">
        <v>8.8000000000000007</v>
      </c>
      <c r="AM78" s="9">
        <v>8.8000000000000007</v>
      </c>
      <c r="AN78" s="9">
        <v>8.8000000000000007</v>
      </c>
      <c r="AO78" s="9">
        <v>12</v>
      </c>
      <c r="AP78" s="9">
        <v>12</v>
      </c>
      <c r="AQ78" s="9">
        <v>12</v>
      </c>
      <c r="AR78" s="9">
        <v>7.4</v>
      </c>
      <c r="AS78" s="9">
        <v>7.4</v>
      </c>
      <c r="AT78" s="9">
        <v>7.4</v>
      </c>
      <c r="AU78" s="9">
        <v>6.93333333</v>
      </c>
      <c r="AV78" s="9">
        <v>6.93333333</v>
      </c>
      <c r="AW78" s="9">
        <v>6.93333333</v>
      </c>
      <c r="AX78" s="9">
        <v>12.933333299999999</v>
      </c>
      <c r="AY78" s="9">
        <v>12.933333299999999</v>
      </c>
      <c r="AZ78" s="9">
        <v>12.933333299999999</v>
      </c>
      <c r="BA78" s="9">
        <v>13.466666699999999</v>
      </c>
      <c r="BB78" s="9">
        <v>13.466666699999999</v>
      </c>
      <c r="BC78" s="9">
        <v>13.466666699999999</v>
      </c>
      <c r="BD78" s="10">
        <v>6.6666666699999997</v>
      </c>
      <c r="BF78" s="8">
        <f t="shared" si="10"/>
        <v>10.066666700000001</v>
      </c>
      <c r="BG78" s="8">
        <f t="shared" si="11"/>
        <v>13.054760859454543</v>
      </c>
      <c r="BH78" s="8">
        <f t="shared" si="12"/>
        <v>5.2666666700000002</v>
      </c>
      <c r="BI78" s="8">
        <f t="shared" si="13"/>
        <v>43.933333300000001</v>
      </c>
      <c r="BJ78" s="8">
        <f t="shared" si="14"/>
        <v>8.5581633010423133</v>
      </c>
      <c r="BL78" s="8">
        <f>MEDIAN(B78:BD81)</f>
        <v>8.1666666649999993</v>
      </c>
      <c r="BM78" s="8">
        <f>AVERAGE(B78:BD81)</f>
        <v>9.056480163590912</v>
      </c>
      <c r="BN78" s="8">
        <f>MIN(B78:BD81)</f>
        <v>-5.5584262000000004</v>
      </c>
      <c r="BO78" s="8">
        <f>MAX(B78:BD81)</f>
        <v>43.933333300000001</v>
      </c>
      <c r="BP78" s="8">
        <f>STDEV(B78:BD81)</f>
        <v>7.1360596794039202</v>
      </c>
      <c r="BR78">
        <f>MEDIAN($B78:$BD81,$B83:$BD86,$B88:$BD91,$B93:$BD96)</f>
        <v>7.2</v>
      </c>
      <c r="BS78">
        <f>AVERAGE($B78:$BD81,$B83:$BD86,$B88:$BD91,$B93:$BD96)</f>
        <v>7.8673952269545389</v>
      </c>
      <c r="BT78">
        <f>MIN($B78:$BD81,$B83:$BD86,$B88:$BD91,$B93:$BD96)</f>
        <v>-7.4428887000000001</v>
      </c>
      <c r="BU78">
        <f>MAX($B78:$BD81,$B83:$BD86,$B88:$BD91,$B93:$BD96)</f>
        <v>43.933333300000001</v>
      </c>
      <c r="BV78">
        <f>STDEV($B78:$BD81,$B83:$BD86,$B88:$BD91,$B93:$BD96)</f>
        <v>7.0221096790841653</v>
      </c>
    </row>
    <row r="79" spans="1:74" x14ac:dyDescent="0.2">
      <c r="A79" s="2" t="s">
        <v>159</v>
      </c>
      <c r="B79" s="9">
        <v>11</v>
      </c>
      <c r="C79" s="9">
        <v>4.3333333300000003</v>
      </c>
      <c r="D79" s="9">
        <v>4.3333333300000003</v>
      </c>
      <c r="E79" s="9">
        <v>4.3333333300000003</v>
      </c>
      <c r="F79" s="9">
        <v>19.533333299999999</v>
      </c>
      <c r="G79" s="9">
        <v>19.533333299999999</v>
      </c>
      <c r="H79" s="9">
        <v>19.533333299999999</v>
      </c>
      <c r="I79" s="9">
        <v>7.8</v>
      </c>
      <c r="J79" s="9">
        <v>7.8</v>
      </c>
      <c r="K79" s="9">
        <v>7.8</v>
      </c>
      <c r="L79" s="9">
        <v>6.2</v>
      </c>
      <c r="M79" s="9">
        <v>6.2</v>
      </c>
      <c r="N79" s="9">
        <v>6.2</v>
      </c>
      <c r="O79" s="9">
        <v>8.8666666700000007</v>
      </c>
      <c r="P79" s="9">
        <v>8.8666666700000007</v>
      </c>
      <c r="Q79" s="9">
        <v>8.8666666700000007</v>
      </c>
      <c r="R79" s="9">
        <v>16.399999999999999</v>
      </c>
      <c r="S79" s="9">
        <v>16.399999999999999</v>
      </c>
      <c r="T79" s="9">
        <v>16.399999999999999</v>
      </c>
      <c r="U79" s="9">
        <v>10.066666700000001</v>
      </c>
      <c r="V79" s="9">
        <v>10.066666700000001</v>
      </c>
      <c r="W79" s="9">
        <v>-4.1421856999999997</v>
      </c>
      <c r="X79" s="9">
        <v>-4.1421856999999997</v>
      </c>
      <c r="Y79" s="9">
        <v>-4.1421856999999997</v>
      </c>
      <c r="Z79" s="9">
        <v>-4.1421856999999997</v>
      </c>
      <c r="AA79" s="9">
        <v>14.001464800000001</v>
      </c>
      <c r="AB79" s="9">
        <v>14.001464800000001</v>
      </c>
      <c r="AC79" s="9">
        <v>14.001464800000001</v>
      </c>
      <c r="AD79" s="9">
        <v>11.7333333</v>
      </c>
      <c r="AE79" s="9">
        <v>11.7333333</v>
      </c>
      <c r="AF79" s="9">
        <v>11.7333333</v>
      </c>
      <c r="AG79" s="9">
        <v>7.7333333299999998</v>
      </c>
      <c r="AH79" s="9">
        <v>7.7333333299999998</v>
      </c>
      <c r="AI79" s="9">
        <v>7.7333333299999998</v>
      </c>
      <c r="AJ79" s="9">
        <v>7.7333333299999998</v>
      </c>
      <c r="AK79" s="9">
        <v>7.7333333299999998</v>
      </c>
      <c r="AL79" s="9">
        <v>7.7333333299999998</v>
      </c>
      <c r="AM79" s="9">
        <v>9.2666666699999993</v>
      </c>
      <c r="AN79" s="9">
        <v>9.2666666699999993</v>
      </c>
      <c r="AO79" s="9">
        <v>-5.5584262000000004</v>
      </c>
      <c r="AP79" s="9">
        <v>-5.5584262000000004</v>
      </c>
      <c r="AQ79" s="9">
        <v>-5.5584262000000004</v>
      </c>
      <c r="AR79" s="9">
        <v>-5.5584262000000004</v>
      </c>
      <c r="AS79" s="9">
        <v>15.1522519</v>
      </c>
      <c r="AT79" s="9">
        <v>15.1522519</v>
      </c>
      <c r="AU79" s="9">
        <v>15.1522519</v>
      </c>
      <c r="AV79" s="9">
        <v>8</v>
      </c>
      <c r="AW79" s="9">
        <v>8</v>
      </c>
      <c r="AX79" s="9">
        <v>8</v>
      </c>
      <c r="AY79" s="9">
        <v>7.5333333299999996</v>
      </c>
      <c r="AZ79" s="9">
        <v>7.5333333299999996</v>
      </c>
      <c r="BA79" s="9">
        <v>1.481262E-2</v>
      </c>
      <c r="BB79" s="9">
        <v>1.481262E-2</v>
      </c>
      <c r="BC79" s="9">
        <v>1.481262E-2</v>
      </c>
      <c r="BD79" s="10">
        <v>1.481262E-2</v>
      </c>
      <c r="BF79" s="8">
        <f t="shared" si="10"/>
        <v>7.8</v>
      </c>
      <c r="BG79" s="8">
        <f t="shared" si="11"/>
        <v>7.4263870210909122</v>
      </c>
      <c r="BH79" s="8">
        <f t="shared" si="12"/>
        <v>-5.5584262000000004</v>
      </c>
      <c r="BI79" s="8">
        <f t="shared" si="13"/>
        <v>19.533333299999999</v>
      </c>
      <c r="BJ79" s="8">
        <f t="shared" si="14"/>
        <v>6.8719963426431789</v>
      </c>
    </row>
    <row r="80" spans="1:74" x14ac:dyDescent="0.2">
      <c r="A80" s="2" t="s">
        <v>178</v>
      </c>
      <c r="B80" s="9">
        <v>6.6666666699999997</v>
      </c>
      <c r="C80" s="9">
        <v>6.6666666699999997</v>
      </c>
      <c r="D80" s="9">
        <v>21.3333333</v>
      </c>
      <c r="E80" s="9">
        <v>21.3333333</v>
      </c>
      <c r="F80" s="9">
        <v>21.3333333</v>
      </c>
      <c r="G80" s="9">
        <v>8.8000000000000007</v>
      </c>
      <c r="H80" s="9">
        <v>8.8000000000000007</v>
      </c>
      <c r="I80" s="9">
        <v>8.8000000000000007</v>
      </c>
      <c r="J80" s="9">
        <v>4.4666666700000004</v>
      </c>
      <c r="K80" s="9">
        <v>4.4666666700000004</v>
      </c>
      <c r="L80" s="9">
        <v>4.4666666700000004</v>
      </c>
      <c r="M80" s="9">
        <v>5.4</v>
      </c>
      <c r="N80" s="9">
        <v>5.4</v>
      </c>
      <c r="O80" s="9">
        <v>5.4</v>
      </c>
      <c r="P80" s="9">
        <v>12.066666700000001</v>
      </c>
      <c r="Q80" s="9">
        <v>12.066666700000001</v>
      </c>
      <c r="R80" s="9">
        <v>12.066666700000001</v>
      </c>
      <c r="S80" s="9">
        <v>12.933333299999999</v>
      </c>
      <c r="T80" s="9">
        <v>12.933333299999999</v>
      </c>
      <c r="U80" s="9">
        <v>12.933333299999999</v>
      </c>
      <c r="V80" s="9">
        <v>4.5999999999999996</v>
      </c>
      <c r="W80" s="9">
        <v>4.5999999999999996</v>
      </c>
      <c r="X80" s="9">
        <v>4.5999999999999996</v>
      </c>
      <c r="Y80" s="9">
        <v>6.1333333300000001</v>
      </c>
      <c r="Z80" s="9">
        <v>6.1333333300000001</v>
      </c>
      <c r="AA80" s="9">
        <v>6.1333333300000001</v>
      </c>
      <c r="AB80" s="9">
        <v>8.1999999999999993</v>
      </c>
      <c r="AC80" s="9">
        <v>8.1999999999999993</v>
      </c>
      <c r="AD80" s="9">
        <v>8.1999999999999993</v>
      </c>
      <c r="AE80" s="9">
        <v>-2.8739867000000001</v>
      </c>
      <c r="AF80" s="9">
        <v>-2.8739867000000001</v>
      </c>
      <c r="AG80" s="9">
        <v>-2.8739867000000001</v>
      </c>
      <c r="AH80" s="9">
        <v>12.9032258</v>
      </c>
      <c r="AI80" s="9">
        <v>12.9032258</v>
      </c>
      <c r="AJ80" s="9">
        <v>12.9032258</v>
      </c>
      <c r="AK80" s="9">
        <v>5.7333333299999998</v>
      </c>
      <c r="AL80" s="9">
        <v>5.7333333299999998</v>
      </c>
      <c r="AM80" s="9">
        <v>5.7333333299999998</v>
      </c>
      <c r="AN80" s="9">
        <v>7.6666666699999997</v>
      </c>
      <c r="AO80" s="9">
        <v>7.6666666699999997</v>
      </c>
      <c r="AP80" s="9">
        <v>7.6666666699999997</v>
      </c>
      <c r="AQ80" s="9">
        <v>5.7333333299999998</v>
      </c>
      <c r="AR80" s="9">
        <v>5.7333333299999998</v>
      </c>
      <c r="AS80" s="9">
        <v>5.7333333299999998</v>
      </c>
      <c r="AT80" s="9">
        <v>8.4</v>
      </c>
      <c r="AU80" s="9">
        <v>8.4</v>
      </c>
      <c r="AV80" s="9">
        <v>8.4</v>
      </c>
      <c r="AW80" s="9">
        <v>3.3333333299999999</v>
      </c>
      <c r="AX80" s="9">
        <v>3.3333333299999999</v>
      </c>
      <c r="AY80" s="9">
        <v>3.3333333299999999</v>
      </c>
      <c r="AZ80" s="9">
        <v>6.8666666699999999</v>
      </c>
      <c r="BA80" s="9">
        <v>6.8666666699999999</v>
      </c>
      <c r="BB80" s="9">
        <v>6.8666666699999999</v>
      </c>
      <c r="BC80" s="9">
        <v>4.8666666699999999</v>
      </c>
      <c r="BD80" s="10">
        <v>4.8666666699999999</v>
      </c>
      <c r="BF80" s="8">
        <f t="shared" si="10"/>
        <v>6.6666666699999997</v>
      </c>
      <c r="BG80" s="8">
        <f t="shared" si="11"/>
        <v>7.602806979454539</v>
      </c>
      <c r="BH80" s="8">
        <f t="shared" si="12"/>
        <v>-2.8739867000000001</v>
      </c>
      <c r="BI80" s="8">
        <f t="shared" si="13"/>
        <v>21.3333333</v>
      </c>
      <c r="BJ80" s="8">
        <f t="shared" si="14"/>
        <v>4.9123109621578669</v>
      </c>
    </row>
    <row r="81" spans="1:68" x14ac:dyDescent="0.2">
      <c r="A81" s="2" t="s">
        <v>197</v>
      </c>
      <c r="B81" s="9">
        <v>4.8666666699999999</v>
      </c>
      <c r="C81" s="9">
        <v>4.8666666699999999</v>
      </c>
      <c r="D81" s="9">
        <v>20.6</v>
      </c>
      <c r="E81" s="9">
        <v>20.6</v>
      </c>
      <c r="F81" s="9">
        <v>20.6</v>
      </c>
      <c r="G81" s="9">
        <v>5.2666666700000002</v>
      </c>
      <c r="H81" s="9">
        <v>5.2666666700000002</v>
      </c>
      <c r="I81" s="9">
        <v>5.2666666700000002</v>
      </c>
      <c r="J81" s="9">
        <v>7.8</v>
      </c>
      <c r="K81" s="9">
        <v>7.8</v>
      </c>
      <c r="L81" s="9">
        <v>7.8</v>
      </c>
      <c r="M81" s="9">
        <v>7.2</v>
      </c>
      <c r="N81" s="9">
        <v>7.2</v>
      </c>
      <c r="O81" s="9">
        <v>7.2</v>
      </c>
      <c r="P81" s="9">
        <v>10.1333333</v>
      </c>
      <c r="Q81" s="9">
        <v>10.1333333</v>
      </c>
      <c r="R81" s="9">
        <v>10.1333333</v>
      </c>
      <c r="S81" s="9">
        <v>13.933333299999999</v>
      </c>
      <c r="T81" s="9">
        <v>13.933333299999999</v>
      </c>
      <c r="U81" s="9">
        <v>13.933333299999999</v>
      </c>
      <c r="V81" s="9">
        <v>-1.8579717</v>
      </c>
      <c r="W81" s="9">
        <v>-1.8579717</v>
      </c>
      <c r="X81" s="9">
        <v>-1.8579717</v>
      </c>
      <c r="Y81" s="9">
        <v>14.5455655</v>
      </c>
      <c r="Z81" s="9">
        <v>14.5455655</v>
      </c>
      <c r="AA81" s="9">
        <v>14.5455655</v>
      </c>
      <c r="AB81" s="9">
        <v>8.1333333299999993</v>
      </c>
      <c r="AC81" s="9">
        <v>8.1333333299999993</v>
      </c>
      <c r="AD81" s="9">
        <v>8.1333333299999993</v>
      </c>
      <c r="AE81" s="9">
        <v>9.1333333299999993</v>
      </c>
      <c r="AF81" s="9">
        <v>9.1333333299999993</v>
      </c>
      <c r="AG81" s="9">
        <v>9.1333333299999993</v>
      </c>
      <c r="AH81" s="9">
        <v>10.066666700000001</v>
      </c>
      <c r="AI81" s="9">
        <v>10.066666700000001</v>
      </c>
      <c r="AJ81" s="9">
        <v>10.066666700000001</v>
      </c>
      <c r="AK81" s="9">
        <v>-1.1294013000000001</v>
      </c>
      <c r="AL81" s="9">
        <v>-1.1294013000000001</v>
      </c>
      <c r="AM81" s="9">
        <v>-1.1294013000000001</v>
      </c>
      <c r="AN81" s="9">
        <v>16.1854981</v>
      </c>
      <c r="AO81" s="9">
        <v>16.1854981</v>
      </c>
      <c r="AP81" s="9">
        <v>16.1854981</v>
      </c>
      <c r="AQ81" s="9">
        <v>-5.1464064</v>
      </c>
      <c r="AR81" s="9">
        <v>-5.1464064</v>
      </c>
      <c r="AS81" s="9">
        <v>-5.1464064</v>
      </c>
      <c r="AT81" s="9">
        <v>13.449866500000001</v>
      </c>
      <c r="AU81" s="9">
        <v>13.449866500000001</v>
      </c>
      <c r="AV81" s="9">
        <v>13.449866500000001</v>
      </c>
      <c r="AW81" s="9">
        <v>7.8666666699999999</v>
      </c>
      <c r="AX81" s="9">
        <v>7.8666666699999999</v>
      </c>
      <c r="AY81" s="9">
        <v>7.8666666699999999</v>
      </c>
      <c r="AZ81" s="9">
        <v>5.6666666699999997</v>
      </c>
      <c r="BA81" s="9">
        <v>5.6666666699999997</v>
      </c>
      <c r="BB81" s="9">
        <v>5.6666666699999997</v>
      </c>
      <c r="BC81" s="9">
        <v>6.2666666700000002</v>
      </c>
      <c r="BD81" s="10">
        <v>6.2666666700000002</v>
      </c>
      <c r="BF81" s="8">
        <f t="shared" si="10"/>
        <v>7.8666666699999999</v>
      </c>
      <c r="BG81" s="8">
        <f t="shared" si="11"/>
        <v>8.141965794363637</v>
      </c>
      <c r="BH81" s="8">
        <f t="shared" si="12"/>
        <v>-5.1464064</v>
      </c>
      <c r="BI81" s="8">
        <f t="shared" si="13"/>
        <v>20.6</v>
      </c>
      <c r="BJ81" s="8">
        <f t="shared" si="14"/>
        <v>6.3192048627106781</v>
      </c>
    </row>
    <row r="82" spans="1:68" x14ac:dyDescent="0.2">
      <c r="A82" s="3" t="s">
        <v>117</v>
      </c>
      <c r="B82" s="11">
        <v>1.06666667</v>
      </c>
      <c r="C82" s="11">
        <v>1.06666667</v>
      </c>
      <c r="D82" s="11">
        <v>1.06666667</v>
      </c>
      <c r="E82" s="11">
        <v>0.2</v>
      </c>
      <c r="F82" s="11">
        <v>0.2</v>
      </c>
      <c r="G82" s="11">
        <v>0.2</v>
      </c>
      <c r="H82" s="11">
        <v>0</v>
      </c>
      <c r="I82" s="11">
        <v>0</v>
      </c>
      <c r="J82" s="11">
        <v>0</v>
      </c>
      <c r="K82" s="11">
        <v>0.86666666999999997</v>
      </c>
      <c r="L82" s="11">
        <v>0.86666666999999997</v>
      </c>
      <c r="M82" s="11">
        <v>0.86666666999999997</v>
      </c>
      <c r="N82" s="11">
        <v>-0.4</v>
      </c>
      <c r="O82" s="11">
        <v>-0.4</v>
      </c>
      <c r="P82" s="11">
        <v>-0.4</v>
      </c>
      <c r="Q82" s="11">
        <v>0.33333332999999998</v>
      </c>
      <c r="R82" s="11">
        <v>0.33333332999999998</v>
      </c>
      <c r="S82" s="11">
        <v>0.33333332999999998</v>
      </c>
      <c r="T82" s="11">
        <v>0.66666667000000002</v>
      </c>
      <c r="U82" s="11">
        <v>0.66666667000000002</v>
      </c>
      <c r="V82" s="11">
        <v>0.66666667000000002</v>
      </c>
      <c r="W82" s="11">
        <v>-10.148332999999999</v>
      </c>
      <c r="X82" s="11">
        <v>-10.148332999999999</v>
      </c>
      <c r="Y82" s="11">
        <v>-10.148332999999999</v>
      </c>
      <c r="Z82" s="11">
        <v>8.9244292499999993</v>
      </c>
      <c r="AA82" s="11">
        <v>8.9244292499999993</v>
      </c>
      <c r="AB82" s="11">
        <v>8.9244292499999993</v>
      </c>
      <c r="AC82" s="11">
        <v>-9.6646072000000007</v>
      </c>
      <c r="AD82" s="11">
        <v>-9.6646072000000007</v>
      </c>
      <c r="AE82" s="11">
        <v>-9.6646072000000007</v>
      </c>
      <c r="AF82" s="11">
        <v>0.6</v>
      </c>
      <c r="AG82" s="11">
        <v>0.6</v>
      </c>
      <c r="AH82" s="11">
        <v>0.6</v>
      </c>
      <c r="AI82" s="11">
        <v>-0.1001669</v>
      </c>
      <c r="AJ82" s="11">
        <v>-0.1001669</v>
      </c>
      <c r="AK82" s="11">
        <v>-0.1001669</v>
      </c>
      <c r="AL82" s="11">
        <v>8.6980339600000001</v>
      </c>
      <c r="AM82" s="11">
        <v>8.6980339600000001</v>
      </c>
      <c r="AN82" s="11">
        <v>8.6980339600000001</v>
      </c>
      <c r="AO82" s="11">
        <v>0.6</v>
      </c>
      <c r="AP82" s="11">
        <v>0.6</v>
      </c>
      <c r="AQ82" s="11">
        <v>0.6</v>
      </c>
      <c r="AR82" s="11">
        <v>0.53333333000000005</v>
      </c>
      <c r="AS82" s="11">
        <v>0.53333333000000005</v>
      </c>
      <c r="AT82" s="11">
        <v>0.53333333000000005</v>
      </c>
      <c r="AU82" s="11">
        <v>-0.2</v>
      </c>
      <c r="AV82" s="11">
        <v>-0.2</v>
      </c>
      <c r="AW82" s="11">
        <v>-0.2</v>
      </c>
      <c r="AX82" s="11">
        <v>0.6</v>
      </c>
      <c r="AY82" s="11">
        <v>0.6</v>
      </c>
      <c r="AZ82" s="11">
        <v>0.6</v>
      </c>
      <c r="BA82" s="11">
        <v>0.66666667000000002</v>
      </c>
      <c r="BB82" s="11">
        <v>0.66666667000000002</v>
      </c>
      <c r="BC82" s="11">
        <v>0.66666667000000002</v>
      </c>
      <c r="BD82" s="12">
        <v>-6.6666699999999995E-2</v>
      </c>
    </row>
    <row r="83" spans="1:68" x14ac:dyDescent="0.2">
      <c r="A83" s="2" t="s">
        <v>141</v>
      </c>
      <c r="B83" s="9">
        <v>20.1333333</v>
      </c>
      <c r="C83" s="9">
        <v>20.1333333</v>
      </c>
      <c r="D83" s="9">
        <v>20.1333333</v>
      </c>
      <c r="E83" s="9">
        <v>7.8</v>
      </c>
      <c r="F83" s="9">
        <v>7.8</v>
      </c>
      <c r="G83" s="9">
        <v>7.8</v>
      </c>
      <c r="H83" s="9">
        <v>4.2666666700000002</v>
      </c>
      <c r="I83" s="9">
        <v>4.2666666700000002</v>
      </c>
      <c r="J83" s="9">
        <v>4.2666666700000002</v>
      </c>
      <c r="K83" s="9">
        <v>16.3333333</v>
      </c>
      <c r="L83" s="9">
        <v>16.3333333</v>
      </c>
      <c r="M83" s="9">
        <v>16.3333333</v>
      </c>
      <c r="N83" s="9">
        <v>8.06666667</v>
      </c>
      <c r="O83" s="9">
        <v>8.06666667</v>
      </c>
      <c r="P83" s="9">
        <v>8.06666667</v>
      </c>
      <c r="Q83" s="9">
        <v>39.533333300000002</v>
      </c>
      <c r="R83" s="9">
        <v>39.533333300000002</v>
      </c>
      <c r="S83" s="9">
        <v>39.533333300000002</v>
      </c>
      <c r="T83" s="9">
        <v>16.1228829</v>
      </c>
      <c r="U83" s="9">
        <v>16.1228829</v>
      </c>
      <c r="V83" s="9">
        <v>16.1228829</v>
      </c>
      <c r="W83" s="9">
        <v>13.0859972</v>
      </c>
      <c r="X83" s="9">
        <v>13.0859972</v>
      </c>
      <c r="Y83" s="9">
        <v>13.0859972</v>
      </c>
      <c r="Z83" s="9">
        <v>8.93333333</v>
      </c>
      <c r="AA83" s="9">
        <v>8.93333333</v>
      </c>
      <c r="AB83" s="9">
        <v>8.93333333</v>
      </c>
      <c r="AC83" s="9">
        <v>5.4</v>
      </c>
      <c r="AD83" s="9">
        <v>5.4</v>
      </c>
      <c r="AE83" s="9">
        <v>5.4</v>
      </c>
      <c r="AF83" s="9">
        <v>7.3333333300000003</v>
      </c>
      <c r="AG83" s="9">
        <v>7.3333333300000003</v>
      </c>
      <c r="AH83" s="9">
        <v>7.3333333300000003</v>
      </c>
      <c r="AI83" s="9">
        <v>4.1333333300000001</v>
      </c>
      <c r="AJ83" s="9">
        <v>4.1333333300000001</v>
      </c>
      <c r="AK83" s="9">
        <v>4.1333333300000001</v>
      </c>
      <c r="AL83" s="9">
        <v>6.1333333300000001</v>
      </c>
      <c r="AM83" s="9">
        <v>6.1333333300000001</v>
      </c>
      <c r="AN83" s="9">
        <v>6.1333333300000001</v>
      </c>
      <c r="AO83" s="9">
        <v>7.5333333299999996</v>
      </c>
      <c r="AP83" s="9">
        <v>7.5333333299999996</v>
      </c>
      <c r="AQ83" s="9">
        <v>7.5333333299999996</v>
      </c>
      <c r="AR83" s="9">
        <v>6</v>
      </c>
      <c r="AS83" s="9">
        <v>6</v>
      </c>
      <c r="AT83" s="9">
        <v>6</v>
      </c>
      <c r="AU83" s="9">
        <v>15.2</v>
      </c>
      <c r="AV83" s="9">
        <v>15.2</v>
      </c>
      <c r="AW83" s="9">
        <v>15.2</v>
      </c>
      <c r="AX83" s="9">
        <v>9.6666666699999997</v>
      </c>
      <c r="AY83" s="9">
        <v>9.6666666699999997</v>
      </c>
      <c r="AZ83" s="9">
        <v>9.6666666699999997</v>
      </c>
      <c r="BA83" s="9">
        <v>5</v>
      </c>
      <c r="BB83" s="9">
        <v>5</v>
      </c>
      <c r="BC83" s="9">
        <v>5</v>
      </c>
      <c r="BD83" s="10">
        <v>5.3333333300000003</v>
      </c>
      <c r="BF83" s="8">
        <f t="shared" si="10"/>
        <v>7.8</v>
      </c>
      <c r="BG83" s="8">
        <f t="shared" si="11"/>
        <v>11.042908605636368</v>
      </c>
      <c r="BH83" s="8">
        <f t="shared" si="12"/>
        <v>4.1333333300000001</v>
      </c>
      <c r="BI83" s="8">
        <f t="shared" si="13"/>
        <v>39.533333300000002</v>
      </c>
      <c r="BJ83" s="8">
        <f t="shared" si="14"/>
        <v>8.3126659792136497</v>
      </c>
      <c r="BL83" s="8">
        <f>MEDIAN(B83:BD86)</f>
        <v>6.6666666699999997</v>
      </c>
      <c r="BM83" s="8">
        <f>AVERAGE(B83:BD86)</f>
        <v>7.3681948424545523</v>
      </c>
      <c r="BN83" s="8">
        <f>MIN(B83:BD86)</f>
        <v>-6.8595769999999998</v>
      </c>
      <c r="BO83" s="8">
        <f>MAX(B83:BD86)</f>
        <v>39.533333300000002</v>
      </c>
      <c r="BP83" s="8">
        <f>STDEV(B83:BD86)</f>
        <v>6.8133964871129731</v>
      </c>
    </row>
    <row r="84" spans="1:68" x14ac:dyDescent="0.2">
      <c r="A84" s="2" t="s">
        <v>160</v>
      </c>
      <c r="B84" s="9">
        <v>18.6666667</v>
      </c>
      <c r="C84" s="9">
        <v>6.93333333</v>
      </c>
      <c r="D84" s="9">
        <v>6.93333333</v>
      </c>
      <c r="E84" s="9">
        <v>6.93333333</v>
      </c>
      <c r="F84" s="9">
        <v>7.6666666699999997</v>
      </c>
      <c r="G84" s="9">
        <v>7.6666666699999997</v>
      </c>
      <c r="H84" s="9">
        <v>7.6666666699999997</v>
      </c>
      <c r="I84" s="9">
        <v>4</v>
      </c>
      <c r="J84" s="9">
        <v>4</v>
      </c>
      <c r="K84" s="9">
        <v>4</v>
      </c>
      <c r="L84" s="9">
        <v>4.2</v>
      </c>
      <c r="M84" s="9">
        <v>4.2</v>
      </c>
      <c r="N84" s="9">
        <v>4.2</v>
      </c>
      <c r="O84" s="9">
        <v>6.06666667</v>
      </c>
      <c r="P84" s="9">
        <v>6.06666667</v>
      </c>
      <c r="Q84" s="9">
        <v>6.06666667</v>
      </c>
      <c r="R84" s="9">
        <v>11.2</v>
      </c>
      <c r="S84" s="9">
        <v>11.2</v>
      </c>
      <c r="T84" s="9">
        <v>11.2</v>
      </c>
      <c r="U84" s="9">
        <v>6.6</v>
      </c>
      <c r="V84" s="9">
        <v>6.6</v>
      </c>
      <c r="W84" s="9">
        <v>-6.8595769999999998</v>
      </c>
      <c r="X84" s="9">
        <v>-6.8595769999999998</v>
      </c>
      <c r="Y84" s="9">
        <v>-6.8595769999999998</v>
      </c>
      <c r="Z84" s="9">
        <v>-6.8595769999999998</v>
      </c>
      <c r="AA84" s="9">
        <v>12.780761699999999</v>
      </c>
      <c r="AB84" s="9">
        <v>12.780761699999999</v>
      </c>
      <c r="AC84" s="9">
        <v>12.780761699999999</v>
      </c>
      <c r="AD84" s="9">
        <v>10</v>
      </c>
      <c r="AE84" s="9">
        <v>10</v>
      </c>
      <c r="AF84" s="9">
        <v>10</v>
      </c>
      <c r="AG84" s="9">
        <v>7.8</v>
      </c>
      <c r="AH84" s="9">
        <v>7.8</v>
      </c>
      <c r="AI84" s="9">
        <v>7.8</v>
      </c>
      <c r="AJ84" s="9">
        <v>7.6666666699999997</v>
      </c>
      <c r="AK84" s="9">
        <v>7.6666666699999997</v>
      </c>
      <c r="AL84" s="9">
        <v>7.6666666699999997</v>
      </c>
      <c r="AM84" s="9">
        <v>6.6</v>
      </c>
      <c r="AN84" s="9">
        <v>6.6</v>
      </c>
      <c r="AO84" s="9">
        <v>-6.3704140999999996</v>
      </c>
      <c r="AP84" s="9">
        <v>-6.3704140999999996</v>
      </c>
      <c r="AQ84" s="9">
        <v>-6.3704140999999996</v>
      </c>
      <c r="AR84" s="9">
        <v>-6.3704140999999996</v>
      </c>
      <c r="AS84" s="9">
        <v>14.544460000000001</v>
      </c>
      <c r="AT84" s="9">
        <v>14.544460000000001</v>
      </c>
      <c r="AU84" s="9">
        <v>14.544460000000001</v>
      </c>
      <c r="AV84" s="9">
        <v>5.2666666700000002</v>
      </c>
      <c r="AW84" s="9">
        <v>5.2666666700000002</v>
      </c>
      <c r="AX84" s="9">
        <v>5.2666666700000002</v>
      </c>
      <c r="AY84" s="9">
        <v>6</v>
      </c>
      <c r="AZ84" s="9">
        <v>6</v>
      </c>
      <c r="BA84" s="9">
        <v>-4.9474152</v>
      </c>
      <c r="BB84" s="9">
        <v>-4.9474152</v>
      </c>
      <c r="BC84" s="9">
        <v>-4.9474152</v>
      </c>
      <c r="BD84" s="10">
        <v>-4.9474152</v>
      </c>
      <c r="BF84" s="8">
        <f t="shared" si="10"/>
        <v>6.6</v>
      </c>
      <c r="BG84" s="8">
        <f t="shared" si="11"/>
        <v>5.067867393272727</v>
      </c>
      <c r="BH84" s="8">
        <f t="shared" si="12"/>
        <v>-6.8595769999999998</v>
      </c>
      <c r="BI84" s="8">
        <f t="shared" si="13"/>
        <v>18.6666667</v>
      </c>
      <c r="BJ84" s="8">
        <f t="shared" si="14"/>
        <v>6.6742870817721176</v>
      </c>
    </row>
    <row r="85" spans="1:68" x14ac:dyDescent="0.2">
      <c r="A85" s="2" t="s">
        <v>179</v>
      </c>
      <c r="B85" s="9">
        <v>7.7333333299999998</v>
      </c>
      <c r="C85" s="9">
        <v>7.7333333299999998</v>
      </c>
      <c r="D85" s="9">
        <v>13.466666699999999</v>
      </c>
      <c r="E85" s="9">
        <v>13.466666699999999</v>
      </c>
      <c r="F85" s="9">
        <v>13.466666699999999</v>
      </c>
      <c r="G85" s="9">
        <v>7.8</v>
      </c>
      <c r="H85" s="9">
        <v>7.8</v>
      </c>
      <c r="I85" s="9">
        <v>7.8</v>
      </c>
      <c r="J85" s="9">
        <v>5.06666667</v>
      </c>
      <c r="K85" s="9">
        <v>5.06666667</v>
      </c>
      <c r="L85" s="9">
        <v>5.06666667</v>
      </c>
      <c r="M85" s="9">
        <v>6.6</v>
      </c>
      <c r="N85" s="9">
        <v>6.6</v>
      </c>
      <c r="O85" s="9">
        <v>6.6</v>
      </c>
      <c r="P85" s="9">
        <v>6.2666666700000002</v>
      </c>
      <c r="Q85" s="9">
        <v>6.2666666700000002</v>
      </c>
      <c r="R85" s="9">
        <v>6.2666666700000002</v>
      </c>
      <c r="S85" s="9">
        <v>12.4</v>
      </c>
      <c r="T85" s="9">
        <v>12.4</v>
      </c>
      <c r="U85" s="9">
        <v>12.4</v>
      </c>
      <c r="V85" s="9">
        <v>7.4</v>
      </c>
      <c r="W85" s="9">
        <v>7.4</v>
      </c>
      <c r="X85" s="9">
        <v>7.4</v>
      </c>
      <c r="Y85" s="9">
        <v>4.93333333</v>
      </c>
      <c r="Z85" s="9">
        <v>4.93333333</v>
      </c>
      <c r="AA85" s="9">
        <v>4.93333333</v>
      </c>
      <c r="AB85" s="9">
        <v>6.6666666699999997</v>
      </c>
      <c r="AC85" s="9">
        <v>6.6666666699999997</v>
      </c>
      <c r="AD85" s="9">
        <v>6.6666666699999997</v>
      </c>
      <c r="AE85" s="9">
        <v>-3.4635224999999998</v>
      </c>
      <c r="AF85" s="9">
        <v>-3.4635224999999998</v>
      </c>
      <c r="AG85" s="9">
        <v>-3.4635224999999998</v>
      </c>
      <c r="AH85" s="9">
        <v>13.755325600000001</v>
      </c>
      <c r="AI85" s="9">
        <v>13.755325600000001</v>
      </c>
      <c r="AJ85" s="9">
        <v>13.755325600000001</v>
      </c>
      <c r="AK85" s="9">
        <v>5.7333333299999998</v>
      </c>
      <c r="AL85" s="9">
        <v>5.7333333299999998</v>
      </c>
      <c r="AM85" s="9">
        <v>5.7333333299999998</v>
      </c>
      <c r="AN85" s="9">
        <v>6.93333333</v>
      </c>
      <c r="AO85" s="9">
        <v>6.93333333</v>
      </c>
      <c r="AP85" s="9">
        <v>6.93333333</v>
      </c>
      <c r="AQ85" s="9">
        <v>4.8666666699999999</v>
      </c>
      <c r="AR85" s="9">
        <v>4.8666666699999999</v>
      </c>
      <c r="AS85" s="9">
        <v>4.8666666699999999</v>
      </c>
      <c r="AT85" s="9">
        <v>6.6</v>
      </c>
      <c r="AU85" s="9">
        <v>6.6</v>
      </c>
      <c r="AV85" s="9">
        <v>6.6</v>
      </c>
      <c r="AW85" s="9">
        <v>4</v>
      </c>
      <c r="AX85" s="9">
        <v>4</v>
      </c>
      <c r="AY85" s="9">
        <v>4</v>
      </c>
      <c r="AZ85" s="9">
        <v>4.8</v>
      </c>
      <c r="BA85" s="9">
        <v>4.8</v>
      </c>
      <c r="BB85" s="9">
        <v>4.8</v>
      </c>
      <c r="BC85" s="9">
        <v>5.2</v>
      </c>
      <c r="BD85" s="10">
        <v>5.2</v>
      </c>
      <c r="BF85" s="8">
        <f t="shared" si="10"/>
        <v>6.6</v>
      </c>
      <c r="BG85" s="8">
        <f t="shared" si="11"/>
        <v>6.6789468376363628</v>
      </c>
      <c r="BH85" s="8">
        <f t="shared" si="12"/>
        <v>-3.4635224999999998</v>
      </c>
      <c r="BI85" s="8">
        <f t="shared" si="13"/>
        <v>13.755325600000001</v>
      </c>
      <c r="BJ85" s="8">
        <f t="shared" si="14"/>
        <v>3.7749473196291676</v>
      </c>
    </row>
    <row r="86" spans="1:68" x14ac:dyDescent="0.2">
      <c r="A86" s="2" t="s">
        <v>198</v>
      </c>
      <c r="B86" s="9">
        <v>5.06666667</v>
      </c>
      <c r="C86" s="9">
        <v>5.06666667</v>
      </c>
      <c r="D86" s="9">
        <v>17.6666667</v>
      </c>
      <c r="E86" s="9">
        <v>17.6666667</v>
      </c>
      <c r="F86" s="9">
        <v>17.6666667</v>
      </c>
      <c r="G86" s="9">
        <v>4.06666667</v>
      </c>
      <c r="H86" s="9">
        <v>4.06666667</v>
      </c>
      <c r="I86" s="9">
        <v>4.06666667</v>
      </c>
      <c r="J86" s="9">
        <v>6.3333333300000003</v>
      </c>
      <c r="K86" s="9">
        <v>6.3333333300000003</v>
      </c>
      <c r="L86" s="9">
        <v>6.3333333300000003</v>
      </c>
      <c r="M86" s="9">
        <v>6.06666667</v>
      </c>
      <c r="N86" s="9">
        <v>6.06666667</v>
      </c>
      <c r="O86" s="9">
        <v>6.06666667</v>
      </c>
      <c r="P86" s="9">
        <v>6.2666666700000002</v>
      </c>
      <c r="Q86" s="9">
        <v>6.2666666700000002</v>
      </c>
      <c r="R86" s="9">
        <v>6.2666666700000002</v>
      </c>
      <c r="S86" s="9">
        <v>11.3333333</v>
      </c>
      <c r="T86" s="9">
        <v>11.3333333</v>
      </c>
      <c r="U86" s="9">
        <v>11.3333333</v>
      </c>
      <c r="V86" s="9">
        <v>-5.0157891000000001</v>
      </c>
      <c r="W86" s="9">
        <v>-5.0157891000000001</v>
      </c>
      <c r="X86" s="9">
        <v>-5.0157891000000001</v>
      </c>
      <c r="Y86" s="9">
        <v>13.6299823</v>
      </c>
      <c r="Z86" s="9">
        <v>13.6299823</v>
      </c>
      <c r="AA86" s="9">
        <v>13.6299823</v>
      </c>
      <c r="AB86" s="9">
        <v>7.1333333300000001</v>
      </c>
      <c r="AC86" s="9">
        <v>7.1333333300000001</v>
      </c>
      <c r="AD86" s="9">
        <v>7.1333333300000001</v>
      </c>
      <c r="AE86" s="9">
        <v>9.1999999999999993</v>
      </c>
      <c r="AF86" s="9">
        <v>9.1999999999999993</v>
      </c>
      <c r="AG86" s="9">
        <v>9.1999999999999993</v>
      </c>
      <c r="AH86" s="9">
        <v>9.3333333300000003</v>
      </c>
      <c r="AI86" s="9">
        <v>9.3333333300000003</v>
      </c>
      <c r="AJ86" s="9">
        <v>9.3333333300000003</v>
      </c>
      <c r="AK86" s="9">
        <v>-2.1628405000000002</v>
      </c>
      <c r="AL86" s="9">
        <v>-2.1628405000000002</v>
      </c>
      <c r="AM86" s="9">
        <v>-2.1628405000000002</v>
      </c>
      <c r="AN86" s="9">
        <v>14.9091351</v>
      </c>
      <c r="AO86" s="9">
        <v>14.9091351</v>
      </c>
      <c r="AP86" s="9">
        <v>14.9091351</v>
      </c>
      <c r="AQ86" s="9">
        <v>-6.4773736</v>
      </c>
      <c r="AR86" s="9">
        <v>-6.4773736</v>
      </c>
      <c r="AS86" s="9">
        <v>-6.4773736</v>
      </c>
      <c r="AT86" s="9">
        <v>13.3284778</v>
      </c>
      <c r="AU86" s="9">
        <v>13.3284778</v>
      </c>
      <c r="AV86" s="9">
        <v>13.3284778</v>
      </c>
      <c r="AW86" s="9">
        <v>4</v>
      </c>
      <c r="AX86" s="9">
        <v>4</v>
      </c>
      <c r="AY86" s="9">
        <v>4</v>
      </c>
      <c r="AZ86" s="9">
        <v>6.7333333299999998</v>
      </c>
      <c r="BA86" s="9">
        <v>6.7333333299999998</v>
      </c>
      <c r="BB86" s="9">
        <v>6.7333333299999998</v>
      </c>
      <c r="BC86" s="9">
        <v>4.2</v>
      </c>
      <c r="BD86" s="10">
        <v>4.2</v>
      </c>
      <c r="BF86" s="8">
        <f t="shared" si="10"/>
        <v>6.3333333300000003</v>
      </c>
      <c r="BG86" s="8">
        <f t="shared" si="11"/>
        <v>6.6830565332727225</v>
      </c>
      <c r="BH86" s="8">
        <f t="shared" si="12"/>
        <v>-6.4773736</v>
      </c>
      <c r="BI86" s="8">
        <f t="shared" si="13"/>
        <v>17.6666667</v>
      </c>
      <c r="BJ86" s="8">
        <f t="shared" si="14"/>
        <v>6.3456051797139583</v>
      </c>
    </row>
    <row r="87" spans="1:68" x14ac:dyDescent="0.2">
      <c r="A87" s="3" t="s">
        <v>118</v>
      </c>
      <c r="B87" s="11">
        <v>1.06666667</v>
      </c>
      <c r="C87" s="11">
        <v>1.06666667</v>
      </c>
      <c r="D87" s="11">
        <v>1.06666667</v>
      </c>
      <c r="E87" s="11">
        <v>0.4</v>
      </c>
      <c r="F87" s="11">
        <v>0.4</v>
      </c>
      <c r="G87" s="11">
        <v>0.4</v>
      </c>
      <c r="H87" s="11">
        <v>-0.2</v>
      </c>
      <c r="I87" s="11">
        <v>-0.2</v>
      </c>
      <c r="J87" s="11">
        <v>-0.2</v>
      </c>
      <c r="K87" s="11">
        <v>0.86666666999999997</v>
      </c>
      <c r="L87" s="11">
        <v>0.86666666999999997</v>
      </c>
      <c r="M87" s="11">
        <v>0.86666666999999997</v>
      </c>
      <c r="N87" s="11">
        <v>-0.3333333</v>
      </c>
      <c r="O87" s="11">
        <v>-0.3333333</v>
      </c>
      <c r="P87" s="11">
        <v>-0.3333333</v>
      </c>
      <c r="Q87" s="11">
        <v>0.53333333000000005</v>
      </c>
      <c r="R87" s="11">
        <v>0.53333333000000005</v>
      </c>
      <c r="S87" s="11">
        <v>0.53333333000000005</v>
      </c>
      <c r="T87" s="11">
        <v>0.6</v>
      </c>
      <c r="U87" s="11">
        <v>0.6</v>
      </c>
      <c r="V87" s="11">
        <v>0.6</v>
      </c>
      <c r="W87" s="11">
        <v>-10.074901000000001</v>
      </c>
      <c r="X87" s="11">
        <v>-10.074901000000001</v>
      </c>
      <c r="Y87" s="11">
        <v>-10.074901000000001</v>
      </c>
      <c r="Z87" s="11">
        <v>8.8633866399999999</v>
      </c>
      <c r="AA87" s="11">
        <v>8.8633866399999999</v>
      </c>
      <c r="AB87" s="11">
        <v>8.8633866399999999</v>
      </c>
      <c r="AC87" s="11">
        <v>-9.7381583000000003</v>
      </c>
      <c r="AD87" s="11">
        <v>-9.7381583000000003</v>
      </c>
      <c r="AE87" s="11">
        <v>-9.7381583000000003</v>
      </c>
      <c r="AF87" s="11">
        <v>0.2</v>
      </c>
      <c r="AG87" s="11">
        <v>0.2</v>
      </c>
      <c r="AH87" s="11">
        <v>0.2</v>
      </c>
      <c r="AI87" s="11">
        <v>-0.16694490000000001</v>
      </c>
      <c r="AJ87" s="11">
        <v>-0.16694490000000001</v>
      </c>
      <c r="AK87" s="11">
        <v>-0.16694490000000001</v>
      </c>
      <c r="AL87" s="11">
        <v>8.6371659899999997</v>
      </c>
      <c r="AM87" s="11">
        <v>8.6371659899999997</v>
      </c>
      <c r="AN87" s="11">
        <v>8.6371659899999997</v>
      </c>
      <c r="AO87" s="11">
        <v>0.8</v>
      </c>
      <c r="AP87" s="11">
        <v>0.8</v>
      </c>
      <c r="AQ87" s="11">
        <v>0.8</v>
      </c>
      <c r="AR87" s="11">
        <v>0.46666667000000001</v>
      </c>
      <c r="AS87" s="11">
        <v>0.46666667000000001</v>
      </c>
      <c r="AT87" s="11">
        <v>0.46666667000000001</v>
      </c>
      <c r="AU87" s="11">
        <v>0.13333333</v>
      </c>
      <c r="AV87" s="11">
        <v>0.13333333</v>
      </c>
      <c r="AW87" s="11">
        <v>0.13333333</v>
      </c>
      <c r="AX87" s="11">
        <v>0.6</v>
      </c>
      <c r="AY87" s="11">
        <v>0.6</v>
      </c>
      <c r="AZ87" s="11">
        <v>0.6</v>
      </c>
      <c r="BA87" s="11">
        <v>0.66666667000000002</v>
      </c>
      <c r="BB87" s="11">
        <v>0.66666667000000002</v>
      </c>
      <c r="BC87" s="11">
        <v>0.66666667000000002</v>
      </c>
      <c r="BD87" s="12">
        <v>-6.6666699999999995E-2</v>
      </c>
    </row>
    <row r="88" spans="1:68" x14ac:dyDescent="0.2">
      <c r="A88" s="2" t="s">
        <v>142</v>
      </c>
      <c r="B88" s="9">
        <v>24.466666700000001</v>
      </c>
      <c r="C88" s="9">
        <v>24.466666700000001</v>
      </c>
      <c r="D88" s="9">
        <v>24.466666700000001</v>
      </c>
      <c r="E88" s="9">
        <v>8.2666666699999993</v>
      </c>
      <c r="F88" s="9">
        <v>8.2666666699999993</v>
      </c>
      <c r="G88" s="9">
        <v>8.2666666699999993</v>
      </c>
      <c r="H88" s="9">
        <v>4.1333333300000001</v>
      </c>
      <c r="I88" s="9">
        <v>4.1333333300000001</v>
      </c>
      <c r="J88" s="9">
        <v>4.1333333300000001</v>
      </c>
      <c r="K88" s="9">
        <v>9.5333333299999996</v>
      </c>
      <c r="L88" s="9">
        <v>9.5333333299999996</v>
      </c>
      <c r="M88" s="9">
        <v>9.5333333299999996</v>
      </c>
      <c r="N88" s="9">
        <v>9.1333333299999993</v>
      </c>
      <c r="O88" s="9">
        <v>9.1333333299999993</v>
      </c>
      <c r="P88" s="9">
        <v>9.1333333299999993</v>
      </c>
      <c r="Q88" s="9">
        <v>42.533333300000002</v>
      </c>
      <c r="R88" s="9">
        <v>42.533333300000002</v>
      </c>
      <c r="S88" s="9">
        <v>42.533333300000002</v>
      </c>
      <c r="T88" s="9">
        <v>21.401862300000001</v>
      </c>
      <c r="U88" s="9">
        <v>21.401862300000001</v>
      </c>
      <c r="V88" s="9">
        <v>21.401862300000001</v>
      </c>
      <c r="W88" s="9">
        <v>15.1641098</v>
      </c>
      <c r="X88" s="9">
        <v>15.1641098</v>
      </c>
      <c r="Y88" s="9">
        <v>15.1641098</v>
      </c>
      <c r="Z88" s="9">
        <v>9.5333333299999996</v>
      </c>
      <c r="AA88" s="9">
        <v>9.5333333299999996</v>
      </c>
      <c r="AB88" s="9">
        <v>9.5333333299999996</v>
      </c>
      <c r="AC88" s="9">
        <v>6.1333333300000001</v>
      </c>
      <c r="AD88" s="9">
        <v>6.1333333300000001</v>
      </c>
      <c r="AE88" s="9">
        <v>6.1333333300000001</v>
      </c>
      <c r="AF88" s="9">
        <v>7.93333333</v>
      </c>
      <c r="AG88" s="9">
        <v>7.93333333</v>
      </c>
      <c r="AH88" s="9">
        <v>7.93333333</v>
      </c>
      <c r="AI88" s="9">
        <v>7.06666667</v>
      </c>
      <c r="AJ88" s="9">
        <v>7.06666667</v>
      </c>
      <c r="AK88" s="9">
        <v>7.06666667</v>
      </c>
      <c r="AL88" s="9">
        <v>8.1333333299999993</v>
      </c>
      <c r="AM88" s="9">
        <v>8.1333333299999993</v>
      </c>
      <c r="AN88" s="9">
        <v>8.1333333299999993</v>
      </c>
      <c r="AO88" s="9">
        <v>9.2666666699999993</v>
      </c>
      <c r="AP88" s="9">
        <v>9.2666666699999993</v>
      </c>
      <c r="AQ88" s="9">
        <v>9.2666666699999993</v>
      </c>
      <c r="AR88" s="9">
        <v>6.1333333300000001</v>
      </c>
      <c r="AS88" s="9">
        <v>6.1333333300000001</v>
      </c>
      <c r="AT88" s="9">
        <v>6.1333333300000001</v>
      </c>
      <c r="AU88" s="9">
        <v>11.933333299999999</v>
      </c>
      <c r="AV88" s="9">
        <v>11.933333299999999</v>
      </c>
      <c r="AW88" s="9">
        <v>11.933333299999999</v>
      </c>
      <c r="AX88" s="9">
        <v>9.2666666699999993</v>
      </c>
      <c r="AY88" s="9">
        <v>9.2666666699999993</v>
      </c>
      <c r="AZ88" s="9">
        <v>9.2666666699999993</v>
      </c>
      <c r="BA88" s="9">
        <v>11.3333333</v>
      </c>
      <c r="BB88" s="9">
        <v>11.3333333</v>
      </c>
      <c r="BC88" s="9">
        <v>11.3333333</v>
      </c>
      <c r="BD88" s="10">
        <v>3.6</v>
      </c>
      <c r="BF88" s="8">
        <f t="shared" si="10"/>
        <v>9.2666666699999993</v>
      </c>
      <c r="BG88" s="8">
        <f t="shared" si="11"/>
        <v>12.139962110181818</v>
      </c>
      <c r="BH88" s="8">
        <f t="shared" si="12"/>
        <v>3.6</v>
      </c>
      <c r="BI88" s="8">
        <f t="shared" si="13"/>
        <v>42.533333300000002</v>
      </c>
      <c r="BJ88" s="8">
        <f t="shared" si="14"/>
        <v>8.9614356182051562</v>
      </c>
      <c r="BL88" s="8">
        <f>MEDIAN(B88:BD91)</f>
        <v>7</v>
      </c>
      <c r="BM88" s="8">
        <f>AVERAGE(B88:BD91)</f>
        <v>7.544348515636373</v>
      </c>
      <c r="BN88" s="8">
        <f>MIN(B88:BD91)</f>
        <v>-7.4428887000000001</v>
      </c>
      <c r="BO88" s="8">
        <f>MAX(B88:BD91)</f>
        <v>42.533333300000002</v>
      </c>
      <c r="BP88" s="8">
        <f>STDEV(B88:BD91)</f>
        <v>7.1367315008920409</v>
      </c>
    </row>
    <row r="89" spans="1:68" x14ac:dyDescent="0.2">
      <c r="A89" s="2" t="s">
        <v>161</v>
      </c>
      <c r="B89" s="9">
        <v>23.2</v>
      </c>
      <c r="C89" s="9">
        <v>13.066666700000001</v>
      </c>
      <c r="D89" s="9">
        <v>13.066666700000001</v>
      </c>
      <c r="E89" s="9">
        <v>13.066666700000001</v>
      </c>
      <c r="F89" s="9">
        <v>9.4</v>
      </c>
      <c r="G89" s="9">
        <v>9.4</v>
      </c>
      <c r="H89" s="9">
        <v>9.4</v>
      </c>
      <c r="I89" s="9">
        <v>6.2</v>
      </c>
      <c r="J89" s="9">
        <v>6.2</v>
      </c>
      <c r="K89" s="9">
        <v>6.2</v>
      </c>
      <c r="L89" s="9">
        <v>4.8</v>
      </c>
      <c r="M89" s="9">
        <v>4.8</v>
      </c>
      <c r="N89" s="9">
        <v>4.8</v>
      </c>
      <c r="O89" s="9">
        <v>6.1333333300000001</v>
      </c>
      <c r="P89" s="9">
        <v>6.1333333300000001</v>
      </c>
      <c r="Q89" s="9">
        <v>6.1333333300000001</v>
      </c>
      <c r="R89" s="9">
        <v>11.2</v>
      </c>
      <c r="S89" s="9">
        <v>11.2</v>
      </c>
      <c r="T89" s="9">
        <v>11.2</v>
      </c>
      <c r="U89" s="9">
        <v>6.8666666699999999</v>
      </c>
      <c r="V89" s="9">
        <v>6.8666666699999999</v>
      </c>
      <c r="W89" s="9">
        <v>-5.3907167999999999</v>
      </c>
      <c r="X89" s="9">
        <v>-5.3907167999999999</v>
      </c>
      <c r="Y89" s="9">
        <v>-5.3907167999999999</v>
      </c>
      <c r="Z89" s="9">
        <v>-5.3907167999999999</v>
      </c>
      <c r="AA89" s="9">
        <v>12.048339800000001</v>
      </c>
      <c r="AB89" s="9">
        <v>12.048339800000001</v>
      </c>
      <c r="AC89" s="9">
        <v>12.048339800000001</v>
      </c>
      <c r="AD89" s="9">
        <v>10.2666667</v>
      </c>
      <c r="AE89" s="9">
        <v>10.2666667</v>
      </c>
      <c r="AF89" s="9">
        <v>10.2666667</v>
      </c>
      <c r="AG89" s="9">
        <v>8.1999999999999993</v>
      </c>
      <c r="AH89" s="9">
        <v>8.1999999999999993</v>
      </c>
      <c r="AI89" s="9">
        <v>8.1999999999999993</v>
      </c>
      <c r="AJ89" s="9">
        <v>8.93333333</v>
      </c>
      <c r="AK89" s="9">
        <v>8.93333333</v>
      </c>
      <c r="AL89" s="9">
        <v>8.93333333</v>
      </c>
      <c r="AM89" s="9">
        <v>5.6666666699999997</v>
      </c>
      <c r="AN89" s="9">
        <v>5.6666666699999997</v>
      </c>
      <c r="AO89" s="9">
        <v>-5.4846091000000001</v>
      </c>
      <c r="AP89" s="9">
        <v>-5.4846091000000001</v>
      </c>
      <c r="AQ89" s="9">
        <v>-5.4846091000000001</v>
      </c>
      <c r="AR89" s="9">
        <v>-5.4846091000000001</v>
      </c>
      <c r="AS89" s="9">
        <v>12.7818635</v>
      </c>
      <c r="AT89" s="9">
        <v>12.7818635</v>
      </c>
      <c r="AU89" s="9">
        <v>12.7818635</v>
      </c>
      <c r="AV89" s="9">
        <v>5.2</v>
      </c>
      <c r="AW89" s="9">
        <v>5.2</v>
      </c>
      <c r="AX89" s="9">
        <v>5.2</v>
      </c>
      <c r="AY89" s="9">
        <v>4.7333333299999998</v>
      </c>
      <c r="AZ89" s="9">
        <v>4.7333333299999998</v>
      </c>
      <c r="BA89" s="9">
        <v>-3.4661531999999999</v>
      </c>
      <c r="BB89" s="9">
        <v>-3.4661531999999999</v>
      </c>
      <c r="BC89" s="9">
        <v>-3.4661531999999999</v>
      </c>
      <c r="BD89" s="10">
        <v>-3.4661531999999999</v>
      </c>
      <c r="BF89" s="8">
        <f t="shared" si="10"/>
        <v>6.2</v>
      </c>
      <c r="BG89" s="8">
        <f t="shared" si="11"/>
        <v>5.9101459458181775</v>
      </c>
      <c r="BH89" s="8">
        <f t="shared" si="12"/>
        <v>-5.4846091000000001</v>
      </c>
      <c r="BI89" s="8">
        <f t="shared" si="13"/>
        <v>23.2</v>
      </c>
      <c r="BJ89" s="8">
        <f t="shared" si="14"/>
        <v>6.5546729166759503</v>
      </c>
    </row>
    <row r="90" spans="1:68" x14ac:dyDescent="0.2">
      <c r="A90" s="2" t="s">
        <v>180</v>
      </c>
      <c r="B90" s="9">
        <v>7.7333333299999998</v>
      </c>
      <c r="C90" s="9">
        <v>7.7333333299999998</v>
      </c>
      <c r="D90" s="9">
        <v>16</v>
      </c>
      <c r="E90" s="9">
        <v>16</v>
      </c>
      <c r="F90" s="9">
        <v>16</v>
      </c>
      <c r="G90" s="9">
        <v>9</v>
      </c>
      <c r="H90" s="9">
        <v>9</v>
      </c>
      <c r="I90" s="9">
        <v>9</v>
      </c>
      <c r="J90" s="9">
        <v>3</v>
      </c>
      <c r="K90" s="9">
        <v>3</v>
      </c>
      <c r="L90" s="9">
        <v>3</v>
      </c>
      <c r="M90" s="9">
        <v>6</v>
      </c>
      <c r="N90" s="9">
        <v>6</v>
      </c>
      <c r="O90" s="9">
        <v>6</v>
      </c>
      <c r="P90" s="9">
        <v>8.8666666700000007</v>
      </c>
      <c r="Q90" s="9">
        <v>8.8666666700000007</v>
      </c>
      <c r="R90" s="9">
        <v>8.8666666700000007</v>
      </c>
      <c r="S90" s="9">
        <v>12.6666667</v>
      </c>
      <c r="T90" s="9">
        <v>12.6666667</v>
      </c>
      <c r="U90" s="9">
        <v>12.6666667</v>
      </c>
      <c r="V90" s="9">
        <v>7.8</v>
      </c>
      <c r="W90" s="9">
        <v>7.8</v>
      </c>
      <c r="X90" s="9">
        <v>7.8</v>
      </c>
      <c r="Y90" s="9">
        <v>3</v>
      </c>
      <c r="Z90" s="9">
        <v>3</v>
      </c>
      <c r="AA90" s="9">
        <v>3</v>
      </c>
      <c r="AB90" s="9">
        <v>6.06666667</v>
      </c>
      <c r="AC90" s="9">
        <v>6.06666667</v>
      </c>
      <c r="AD90" s="9">
        <v>6.06666667</v>
      </c>
      <c r="AE90" s="9">
        <v>-7.4428887000000001</v>
      </c>
      <c r="AF90" s="9">
        <v>-7.4428887000000001</v>
      </c>
      <c r="AG90" s="9">
        <v>-7.4428887000000001</v>
      </c>
      <c r="AH90" s="9">
        <v>13.2075472</v>
      </c>
      <c r="AI90" s="9">
        <v>13.2075472</v>
      </c>
      <c r="AJ90" s="9">
        <v>13.2075472</v>
      </c>
      <c r="AK90" s="9">
        <v>6.6</v>
      </c>
      <c r="AL90" s="9">
        <v>6.6</v>
      </c>
      <c r="AM90" s="9">
        <v>6.6</v>
      </c>
      <c r="AN90" s="9">
        <v>4.93333333</v>
      </c>
      <c r="AO90" s="9">
        <v>4.93333333</v>
      </c>
      <c r="AP90" s="9">
        <v>4.93333333</v>
      </c>
      <c r="AQ90" s="9">
        <v>3.8666666699999999</v>
      </c>
      <c r="AR90" s="9">
        <v>3.8666666699999999</v>
      </c>
      <c r="AS90" s="9">
        <v>3.8666666699999999</v>
      </c>
      <c r="AT90" s="9">
        <v>6.6666666699999997</v>
      </c>
      <c r="AU90" s="9">
        <v>6.6666666699999997</v>
      </c>
      <c r="AV90" s="9">
        <v>6.6666666699999997</v>
      </c>
      <c r="AW90" s="9">
        <v>2.46666667</v>
      </c>
      <c r="AX90" s="9">
        <v>2.46666667</v>
      </c>
      <c r="AY90" s="9">
        <v>2.46666667</v>
      </c>
      <c r="AZ90" s="9">
        <v>6.93333333</v>
      </c>
      <c r="BA90" s="9">
        <v>6.93333333</v>
      </c>
      <c r="BB90" s="9">
        <v>6.93333333</v>
      </c>
      <c r="BC90" s="9">
        <v>4.1333333300000001</v>
      </c>
      <c r="BD90" s="10">
        <v>4.1333333300000001</v>
      </c>
      <c r="BF90" s="8">
        <f t="shared" si="10"/>
        <v>6.6</v>
      </c>
      <c r="BG90" s="8">
        <f t="shared" si="11"/>
        <v>6.4114056172727247</v>
      </c>
      <c r="BH90" s="8">
        <f t="shared" si="12"/>
        <v>-7.4428887000000001</v>
      </c>
      <c r="BI90" s="8">
        <f t="shared" si="13"/>
        <v>16</v>
      </c>
      <c r="BJ90" s="8">
        <f t="shared" si="14"/>
        <v>4.9252099475039159</v>
      </c>
    </row>
    <row r="91" spans="1:68" x14ac:dyDescent="0.2">
      <c r="A91" s="2" t="s">
        <v>199</v>
      </c>
      <c r="B91" s="9">
        <v>8</v>
      </c>
      <c r="C91" s="9">
        <v>8</v>
      </c>
      <c r="D91" s="9">
        <v>13.8</v>
      </c>
      <c r="E91" s="9">
        <v>13.8</v>
      </c>
      <c r="F91" s="9">
        <v>13.8</v>
      </c>
      <c r="G91" s="9">
        <v>3</v>
      </c>
      <c r="H91" s="9">
        <v>3</v>
      </c>
      <c r="I91" s="9">
        <v>3</v>
      </c>
      <c r="J91" s="9">
        <v>6.6666666699999997</v>
      </c>
      <c r="K91" s="9">
        <v>6.6666666699999997</v>
      </c>
      <c r="L91" s="9">
        <v>6.6666666699999997</v>
      </c>
      <c r="M91" s="9">
        <v>5.7333333299999998</v>
      </c>
      <c r="N91" s="9">
        <v>5.7333333299999998</v>
      </c>
      <c r="O91" s="9">
        <v>5.7333333299999998</v>
      </c>
      <c r="P91" s="9">
        <v>6.8666666699999999</v>
      </c>
      <c r="Q91" s="9">
        <v>6.8666666699999999</v>
      </c>
      <c r="R91" s="9">
        <v>6.8666666699999999</v>
      </c>
      <c r="S91" s="9">
        <v>7.4</v>
      </c>
      <c r="T91" s="9">
        <v>7.4</v>
      </c>
      <c r="U91" s="9">
        <v>7.4</v>
      </c>
      <c r="V91" s="9">
        <v>-4.2079753000000002</v>
      </c>
      <c r="W91" s="9">
        <v>-4.2079753000000002</v>
      </c>
      <c r="X91" s="9">
        <v>-4.2079753000000002</v>
      </c>
      <c r="Y91" s="9">
        <v>9.8455716300000002</v>
      </c>
      <c r="Z91" s="9">
        <v>9.8455716300000002</v>
      </c>
      <c r="AA91" s="9">
        <v>9.8455716300000002</v>
      </c>
      <c r="AB91" s="9">
        <v>6.6666666699999997</v>
      </c>
      <c r="AC91" s="9">
        <v>6.6666666699999997</v>
      </c>
      <c r="AD91" s="9">
        <v>6.6666666699999997</v>
      </c>
      <c r="AE91" s="9">
        <v>8.6</v>
      </c>
      <c r="AF91" s="9">
        <v>8.6</v>
      </c>
      <c r="AG91" s="9">
        <v>8.6</v>
      </c>
      <c r="AH91" s="9">
        <v>1.93333333</v>
      </c>
      <c r="AI91" s="9">
        <v>1.93333333</v>
      </c>
      <c r="AJ91" s="9">
        <v>1.93333333</v>
      </c>
      <c r="AK91" s="9">
        <v>-3.2700966999999999</v>
      </c>
      <c r="AL91" s="9">
        <v>-3.2700966999999999</v>
      </c>
      <c r="AM91" s="9">
        <v>-3.2700966999999999</v>
      </c>
      <c r="AN91" s="9">
        <v>14.1797848</v>
      </c>
      <c r="AO91" s="9">
        <v>14.1797848</v>
      </c>
      <c r="AP91" s="9">
        <v>14.1797848</v>
      </c>
      <c r="AQ91" s="9">
        <v>-5.3682343000000001</v>
      </c>
      <c r="AR91" s="9">
        <v>-5.3682343000000001</v>
      </c>
      <c r="AS91" s="9">
        <v>-5.3682343000000001</v>
      </c>
      <c r="AT91" s="9">
        <v>12.478757</v>
      </c>
      <c r="AU91" s="9">
        <v>12.478757</v>
      </c>
      <c r="AV91" s="9">
        <v>12.478757</v>
      </c>
      <c r="AW91" s="9">
        <v>5.2666666700000002</v>
      </c>
      <c r="AX91" s="9">
        <v>5.2666666700000002</v>
      </c>
      <c r="AY91" s="9">
        <v>5.2666666700000002</v>
      </c>
      <c r="AZ91" s="9">
        <v>6</v>
      </c>
      <c r="BA91" s="9">
        <v>6</v>
      </c>
      <c r="BB91" s="9">
        <v>6</v>
      </c>
      <c r="BC91" s="9">
        <v>5.8</v>
      </c>
      <c r="BD91" s="10">
        <v>5.8</v>
      </c>
      <c r="BF91" s="8">
        <f t="shared" si="10"/>
        <v>6.6666666699999997</v>
      </c>
      <c r="BG91" s="8">
        <f t="shared" si="11"/>
        <v>5.7158803892727272</v>
      </c>
      <c r="BH91" s="8">
        <f t="shared" si="12"/>
        <v>-5.3682343000000001</v>
      </c>
      <c r="BI91" s="8">
        <f t="shared" si="13"/>
        <v>14.1797848</v>
      </c>
      <c r="BJ91" s="8">
        <f t="shared" si="14"/>
        <v>5.485363643116048</v>
      </c>
    </row>
    <row r="92" spans="1:68" x14ac:dyDescent="0.2">
      <c r="A92" s="3" t="s">
        <v>119</v>
      </c>
      <c r="B92" s="11">
        <v>1</v>
      </c>
      <c r="C92" s="11">
        <v>1</v>
      </c>
      <c r="D92" s="11">
        <v>1</v>
      </c>
      <c r="E92" s="11">
        <v>0.26666666999999999</v>
      </c>
      <c r="F92" s="11">
        <v>0.26666666999999999</v>
      </c>
      <c r="G92" s="11">
        <v>0.26666666999999999</v>
      </c>
      <c r="H92" s="11">
        <v>-6.6666699999999995E-2</v>
      </c>
      <c r="I92" s="11">
        <v>-6.6666699999999995E-2</v>
      </c>
      <c r="J92" s="11">
        <v>-6.6666699999999995E-2</v>
      </c>
      <c r="K92" s="11">
        <v>1</v>
      </c>
      <c r="L92" s="11">
        <v>1</v>
      </c>
      <c r="M92" s="11">
        <v>1</v>
      </c>
      <c r="N92" s="11">
        <v>-0.4</v>
      </c>
      <c r="O92" s="11">
        <v>-0.4</v>
      </c>
      <c r="P92" s="11">
        <v>-0.4</v>
      </c>
      <c r="Q92" s="11">
        <v>0.73333333000000001</v>
      </c>
      <c r="R92" s="11">
        <v>0.73333333000000001</v>
      </c>
      <c r="S92" s="11">
        <v>0.73333333000000001</v>
      </c>
      <c r="T92" s="11">
        <v>0.6</v>
      </c>
      <c r="U92" s="11">
        <v>0.6</v>
      </c>
      <c r="V92" s="11">
        <v>0.6</v>
      </c>
      <c r="W92" s="11">
        <v>-10.221765</v>
      </c>
      <c r="X92" s="11">
        <v>-10.221765</v>
      </c>
      <c r="Y92" s="11">
        <v>-10.221765</v>
      </c>
      <c r="Z92" s="11">
        <v>8.9244292499999993</v>
      </c>
      <c r="AA92" s="11">
        <v>8.9244292499999993</v>
      </c>
      <c r="AB92" s="11">
        <v>8.9244292499999993</v>
      </c>
      <c r="AC92" s="11">
        <v>-9.2233009999999993</v>
      </c>
      <c r="AD92" s="11">
        <v>-9.2233009999999993</v>
      </c>
      <c r="AE92" s="11">
        <v>-9.2233009999999993</v>
      </c>
      <c r="AF92" s="11">
        <v>0.26666666999999999</v>
      </c>
      <c r="AG92" s="11">
        <v>0.26666666999999999</v>
      </c>
      <c r="AH92" s="11">
        <v>0.26666666999999999</v>
      </c>
      <c r="AI92" s="11">
        <v>-0.16694490000000001</v>
      </c>
      <c r="AJ92" s="11">
        <v>-0.16694490000000001</v>
      </c>
      <c r="AK92" s="11">
        <v>-0.16694490000000001</v>
      </c>
      <c r="AL92" s="11">
        <v>8.6980339600000001</v>
      </c>
      <c r="AM92" s="11">
        <v>8.6980339600000001</v>
      </c>
      <c r="AN92" s="11">
        <v>8.6980339600000001</v>
      </c>
      <c r="AO92" s="11">
        <v>0.66666667000000002</v>
      </c>
      <c r="AP92" s="11">
        <v>0.66666667000000002</v>
      </c>
      <c r="AQ92" s="11">
        <v>0.66666667000000002</v>
      </c>
      <c r="AR92" s="11">
        <v>0.6</v>
      </c>
      <c r="AS92" s="11">
        <v>0.6</v>
      </c>
      <c r="AT92" s="11">
        <v>0.6</v>
      </c>
      <c r="AU92" s="11">
        <v>0</v>
      </c>
      <c r="AV92" s="11">
        <v>0</v>
      </c>
      <c r="AW92" s="11">
        <v>0</v>
      </c>
      <c r="AX92" s="11">
        <v>0.6</v>
      </c>
      <c r="AY92" s="11">
        <v>0.6</v>
      </c>
      <c r="AZ92" s="11">
        <v>0.6</v>
      </c>
      <c r="BA92" s="11">
        <v>0.8</v>
      </c>
      <c r="BB92" s="11">
        <v>0.8</v>
      </c>
      <c r="BC92" s="11">
        <v>0.8</v>
      </c>
      <c r="BD92" s="12">
        <v>-0.13333329999999999</v>
      </c>
    </row>
    <row r="93" spans="1:68" x14ac:dyDescent="0.2">
      <c r="A93" s="2" t="s">
        <v>143</v>
      </c>
      <c r="B93" s="9">
        <v>28.066666699999999</v>
      </c>
      <c r="C93" s="9">
        <v>28.066666699999999</v>
      </c>
      <c r="D93" s="9">
        <v>28.066666699999999</v>
      </c>
      <c r="E93" s="9">
        <v>6.6</v>
      </c>
      <c r="F93" s="9">
        <v>6.6</v>
      </c>
      <c r="G93" s="9">
        <v>6.6</v>
      </c>
      <c r="H93" s="9">
        <v>4.2666666700000002</v>
      </c>
      <c r="I93" s="9">
        <v>4.2666666700000002</v>
      </c>
      <c r="J93" s="9">
        <v>4.2666666700000002</v>
      </c>
      <c r="K93" s="9">
        <v>10.8</v>
      </c>
      <c r="L93" s="9">
        <v>10.8</v>
      </c>
      <c r="M93" s="9">
        <v>10.8</v>
      </c>
      <c r="N93" s="9">
        <v>12.533333300000001</v>
      </c>
      <c r="O93" s="9">
        <v>12.533333300000001</v>
      </c>
      <c r="P93" s="9">
        <v>12.533333300000001</v>
      </c>
      <c r="Q93" s="9">
        <v>38</v>
      </c>
      <c r="R93" s="9">
        <v>38</v>
      </c>
      <c r="S93" s="9">
        <v>38</v>
      </c>
      <c r="T93" s="9">
        <v>18.3957768</v>
      </c>
      <c r="U93" s="9">
        <v>18.3957768</v>
      </c>
      <c r="V93" s="9">
        <v>18.3957768</v>
      </c>
      <c r="W93" s="9">
        <v>15.1641098</v>
      </c>
      <c r="X93" s="9">
        <v>15.1641098</v>
      </c>
      <c r="Y93" s="9">
        <v>15.1641098</v>
      </c>
      <c r="Z93" s="9">
        <v>9.1333333299999993</v>
      </c>
      <c r="AA93" s="9">
        <v>9.1333333299999993</v>
      </c>
      <c r="AB93" s="9">
        <v>9.1333333299999993</v>
      </c>
      <c r="AC93" s="9">
        <v>6.5333333299999996</v>
      </c>
      <c r="AD93" s="9">
        <v>6.5333333299999996</v>
      </c>
      <c r="AE93" s="9">
        <v>6.5333333299999996</v>
      </c>
      <c r="AF93" s="9">
        <v>4.93333333</v>
      </c>
      <c r="AG93" s="9">
        <v>4.93333333</v>
      </c>
      <c r="AH93" s="9">
        <v>4.93333333</v>
      </c>
      <c r="AI93" s="9">
        <v>6.1333333300000001</v>
      </c>
      <c r="AJ93" s="9">
        <v>6.1333333300000001</v>
      </c>
      <c r="AK93" s="9">
        <v>6.1333333300000001</v>
      </c>
      <c r="AL93" s="9">
        <v>4.93333333</v>
      </c>
      <c r="AM93" s="9">
        <v>4.93333333</v>
      </c>
      <c r="AN93" s="9">
        <v>4.93333333</v>
      </c>
      <c r="AO93" s="9">
        <v>10.3333333</v>
      </c>
      <c r="AP93" s="9">
        <v>10.3333333</v>
      </c>
      <c r="AQ93" s="9">
        <v>10.3333333</v>
      </c>
      <c r="AR93" s="9">
        <v>5.2</v>
      </c>
      <c r="AS93" s="9">
        <v>5.2</v>
      </c>
      <c r="AT93" s="9">
        <v>5.2</v>
      </c>
      <c r="AU93" s="9">
        <v>5.6</v>
      </c>
      <c r="AV93" s="9">
        <v>5.6</v>
      </c>
      <c r="AW93" s="9">
        <v>5.6</v>
      </c>
      <c r="AX93" s="9">
        <v>6.06666667</v>
      </c>
      <c r="AY93" s="9">
        <v>6.06666667</v>
      </c>
      <c r="AZ93" s="9">
        <v>6.06666667</v>
      </c>
      <c r="BA93" s="9">
        <v>15.933333299999999</v>
      </c>
      <c r="BB93" s="9">
        <v>15.933333299999999</v>
      </c>
      <c r="BC93" s="9">
        <v>15.933333299999999</v>
      </c>
      <c r="BD93" s="10">
        <v>4.2</v>
      </c>
      <c r="BF93" s="8">
        <f t="shared" si="10"/>
        <v>6.6</v>
      </c>
      <c r="BG93" s="8">
        <f t="shared" si="11"/>
        <v>11.455993810363644</v>
      </c>
      <c r="BH93" s="8">
        <f t="shared" si="12"/>
        <v>4.2</v>
      </c>
      <c r="BI93" s="8">
        <f t="shared" si="13"/>
        <v>38</v>
      </c>
      <c r="BJ93" s="8">
        <f t="shared" si="14"/>
        <v>8.8306520818837626</v>
      </c>
      <c r="BL93" s="8">
        <f>MEDIAN(B93:BD96)</f>
        <v>6.6</v>
      </c>
      <c r="BM93" s="8">
        <f>AVERAGE(B93:BD96)</f>
        <v>7.5005573861363626</v>
      </c>
      <c r="BN93" s="8">
        <f>MIN(B93:BD96)</f>
        <v>-7.4038532999999997</v>
      </c>
      <c r="BO93" s="8">
        <f>MAX(B93:BD96)</f>
        <v>38</v>
      </c>
      <c r="BP93" s="8">
        <f>STDEV(B93:BD96)</f>
        <v>6.9084139169206908</v>
      </c>
    </row>
    <row r="94" spans="1:68" x14ac:dyDescent="0.2">
      <c r="A94" s="2" t="s">
        <v>162</v>
      </c>
      <c r="B94" s="9">
        <v>19.399999999999999</v>
      </c>
      <c r="C94" s="9">
        <v>8.2666666699999993</v>
      </c>
      <c r="D94" s="9">
        <v>8.2666666699999993</v>
      </c>
      <c r="E94" s="9">
        <v>8.2666666699999993</v>
      </c>
      <c r="F94" s="9">
        <v>8.7333333300000007</v>
      </c>
      <c r="G94" s="9">
        <v>8.7333333300000007</v>
      </c>
      <c r="H94" s="9">
        <v>8.7333333300000007</v>
      </c>
      <c r="I94" s="9">
        <v>6.8666666699999999</v>
      </c>
      <c r="J94" s="9">
        <v>6.8666666699999999</v>
      </c>
      <c r="K94" s="9">
        <v>6.8666666699999999</v>
      </c>
      <c r="L94" s="9">
        <v>5.5333333299999996</v>
      </c>
      <c r="M94" s="9">
        <v>5.5333333299999996</v>
      </c>
      <c r="N94" s="9">
        <v>5.5333333299999996</v>
      </c>
      <c r="O94" s="9">
        <v>5.8</v>
      </c>
      <c r="P94" s="9">
        <v>5.8</v>
      </c>
      <c r="Q94" s="9">
        <v>5.8</v>
      </c>
      <c r="R94" s="9">
        <v>16.399999999999999</v>
      </c>
      <c r="S94" s="9">
        <v>16.399999999999999</v>
      </c>
      <c r="T94" s="9">
        <v>16.399999999999999</v>
      </c>
      <c r="U94" s="9">
        <v>7.2</v>
      </c>
      <c r="V94" s="9">
        <v>7.2</v>
      </c>
      <c r="W94" s="9">
        <v>-5.2438307999999996</v>
      </c>
      <c r="X94" s="9">
        <v>-5.2438307999999996</v>
      </c>
      <c r="Y94" s="9">
        <v>-5.2438307999999996</v>
      </c>
      <c r="Z94" s="9">
        <v>-5.2438307999999996</v>
      </c>
      <c r="AA94" s="9">
        <v>13.6352539</v>
      </c>
      <c r="AB94" s="9">
        <v>13.6352539</v>
      </c>
      <c r="AC94" s="9">
        <v>13.6352539</v>
      </c>
      <c r="AD94" s="9">
        <v>7.6</v>
      </c>
      <c r="AE94" s="9">
        <v>7.6</v>
      </c>
      <c r="AF94" s="9">
        <v>7.6</v>
      </c>
      <c r="AG94" s="9">
        <v>7.8666666699999999</v>
      </c>
      <c r="AH94" s="9">
        <v>7.8666666699999999</v>
      </c>
      <c r="AI94" s="9">
        <v>7.8666666699999999</v>
      </c>
      <c r="AJ94" s="9">
        <v>5</v>
      </c>
      <c r="AK94" s="9">
        <v>5</v>
      </c>
      <c r="AL94" s="9">
        <v>5</v>
      </c>
      <c r="AM94" s="9">
        <v>7</v>
      </c>
      <c r="AN94" s="9">
        <v>7</v>
      </c>
      <c r="AO94" s="9">
        <v>-7.4038532999999997</v>
      </c>
      <c r="AP94" s="9">
        <v>-7.4038532999999997</v>
      </c>
      <c r="AQ94" s="9">
        <v>-7.4038532999999997</v>
      </c>
      <c r="AR94" s="9">
        <v>-7.4038532999999997</v>
      </c>
      <c r="AS94" s="9">
        <v>14.1797848</v>
      </c>
      <c r="AT94" s="9">
        <v>14.1797848</v>
      </c>
      <c r="AU94" s="9">
        <v>14.1797848</v>
      </c>
      <c r="AV94" s="9">
        <v>5.06666667</v>
      </c>
      <c r="AW94" s="9">
        <v>5.06666667</v>
      </c>
      <c r="AX94" s="9">
        <v>5.06666667</v>
      </c>
      <c r="AY94" s="9">
        <v>6.5333333299999996</v>
      </c>
      <c r="AZ94" s="9">
        <v>6.5333333299999996</v>
      </c>
      <c r="BA94" s="9">
        <v>-3.0217746000000001</v>
      </c>
      <c r="BB94" s="9">
        <v>-3.0217746000000001</v>
      </c>
      <c r="BC94" s="9">
        <v>-3.0217746000000001</v>
      </c>
      <c r="BD94" s="10">
        <v>-3.0217746000000001</v>
      </c>
      <c r="BF94" s="8">
        <f t="shared" si="10"/>
        <v>6.8666666699999999</v>
      </c>
      <c r="BG94" s="8">
        <f t="shared" si="11"/>
        <v>5.6915263269090905</v>
      </c>
      <c r="BH94" s="8">
        <f t="shared" si="12"/>
        <v>-7.4038532999999997</v>
      </c>
      <c r="BI94" s="8">
        <f t="shared" si="13"/>
        <v>19.399999999999999</v>
      </c>
      <c r="BJ94" s="8">
        <f t="shared" si="14"/>
        <v>6.7965009763048156</v>
      </c>
    </row>
    <row r="95" spans="1:68" x14ac:dyDescent="0.2">
      <c r="A95" s="2" t="s">
        <v>181</v>
      </c>
      <c r="B95" s="9">
        <v>13.6</v>
      </c>
      <c r="C95" s="9">
        <v>13.6</v>
      </c>
      <c r="D95" s="9">
        <v>10.8</v>
      </c>
      <c r="E95" s="9">
        <v>10.8</v>
      </c>
      <c r="F95" s="9">
        <v>10.8</v>
      </c>
      <c r="G95" s="9">
        <v>2.53333333</v>
      </c>
      <c r="H95" s="9">
        <v>2.53333333</v>
      </c>
      <c r="I95" s="9">
        <v>2.53333333</v>
      </c>
      <c r="J95" s="9">
        <v>3.2666666700000002</v>
      </c>
      <c r="K95" s="9">
        <v>3.2666666700000002</v>
      </c>
      <c r="L95" s="9">
        <v>3.2666666700000002</v>
      </c>
      <c r="M95" s="9">
        <v>4.4000000000000004</v>
      </c>
      <c r="N95" s="9">
        <v>4.4000000000000004</v>
      </c>
      <c r="O95" s="9">
        <v>4.4000000000000004</v>
      </c>
      <c r="P95" s="9">
        <v>9.6</v>
      </c>
      <c r="Q95" s="9">
        <v>9.6</v>
      </c>
      <c r="R95" s="9">
        <v>9.6</v>
      </c>
      <c r="S95" s="9">
        <v>11.1333333</v>
      </c>
      <c r="T95" s="9">
        <v>11.1333333</v>
      </c>
      <c r="U95" s="9">
        <v>11.1333333</v>
      </c>
      <c r="V95" s="9">
        <v>8.2666666699999993</v>
      </c>
      <c r="W95" s="9">
        <v>8.2666666699999993</v>
      </c>
      <c r="X95" s="9">
        <v>8.2666666699999993</v>
      </c>
      <c r="Y95" s="9">
        <v>5.4</v>
      </c>
      <c r="Z95" s="9">
        <v>5.4</v>
      </c>
      <c r="AA95" s="9">
        <v>5.4</v>
      </c>
      <c r="AB95" s="9">
        <v>6.8</v>
      </c>
      <c r="AC95" s="9">
        <v>6.8</v>
      </c>
      <c r="AD95" s="9">
        <v>6.8</v>
      </c>
      <c r="AE95" s="9">
        <v>-5.0110538</v>
      </c>
      <c r="AF95" s="9">
        <v>-5.0110538</v>
      </c>
      <c r="AG95" s="9">
        <v>-5.0110538</v>
      </c>
      <c r="AH95" s="9">
        <v>13.3292757</v>
      </c>
      <c r="AI95" s="9">
        <v>13.3292757</v>
      </c>
      <c r="AJ95" s="9">
        <v>13.3292757</v>
      </c>
      <c r="AK95" s="9">
        <v>5.3333333300000003</v>
      </c>
      <c r="AL95" s="9">
        <v>5.3333333300000003</v>
      </c>
      <c r="AM95" s="9">
        <v>5.3333333300000003</v>
      </c>
      <c r="AN95" s="9">
        <v>5.6</v>
      </c>
      <c r="AO95" s="9">
        <v>5.6</v>
      </c>
      <c r="AP95" s="9">
        <v>5.6</v>
      </c>
      <c r="AQ95" s="9">
        <v>6.2</v>
      </c>
      <c r="AR95" s="9">
        <v>6.2</v>
      </c>
      <c r="AS95" s="9">
        <v>6.2</v>
      </c>
      <c r="AT95" s="9">
        <v>5.7333333299999998</v>
      </c>
      <c r="AU95" s="9">
        <v>5.7333333299999998</v>
      </c>
      <c r="AV95" s="9">
        <v>5.7333333299999998</v>
      </c>
      <c r="AW95" s="9">
        <v>3.2666666700000002</v>
      </c>
      <c r="AX95" s="9">
        <v>3.2666666700000002</v>
      </c>
      <c r="AY95" s="9">
        <v>3.2666666700000002</v>
      </c>
      <c r="AZ95" s="9">
        <v>5</v>
      </c>
      <c r="BA95" s="9">
        <v>5</v>
      </c>
      <c r="BB95" s="9">
        <v>5</v>
      </c>
      <c r="BC95" s="9">
        <v>4.3333333300000003</v>
      </c>
      <c r="BD95" s="10">
        <v>4.3333333300000003</v>
      </c>
      <c r="BF95" s="8">
        <f t="shared" si="10"/>
        <v>5.6</v>
      </c>
      <c r="BG95" s="8">
        <f t="shared" si="11"/>
        <v>6.1967514956363647</v>
      </c>
      <c r="BH95" s="8">
        <f t="shared" si="12"/>
        <v>-5.0110538</v>
      </c>
      <c r="BI95" s="8">
        <f t="shared" si="13"/>
        <v>13.6</v>
      </c>
      <c r="BJ95" s="8">
        <f t="shared" si="14"/>
        <v>4.1788810721532297</v>
      </c>
    </row>
    <row r="96" spans="1:68" x14ac:dyDescent="0.2">
      <c r="A96" s="2" t="s">
        <v>200</v>
      </c>
      <c r="B96" s="9">
        <v>6.1333333300000001</v>
      </c>
      <c r="C96" s="9">
        <v>6.1333333300000001</v>
      </c>
      <c r="D96" s="9">
        <v>15.533333300000001</v>
      </c>
      <c r="E96" s="9">
        <v>15.533333300000001</v>
      </c>
      <c r="F96" s="9">
        <v>15.533333300000001</v>
      </c>
      <c r="G96" s="9">
        <v>2.1333333300000001</v>
      </c>
      <c r="H96" s="9">
        <v>2.1333333300000001</v>
      </c>
      <c r="I96" s="9">
        <v>2.1333333300000001</v>
      </c>
      <c r="J96" s="9">
        <v>7.5333333299999996</v>
      </c>
      <c r="K96" s="9">
        <v>7.5333333299999996</v>
      </c>
      <c r="L96" s="9">
        <v>7.5333333299999996</v>
      </c>
      <c r="M96" s="9">
        <v>6.6</v>
      </c>
      <c r="N96" s="9">
        <v>6.6</v>
      </c>
      <c r="O96" s="9">
        <v>6.6</v>
      </c>
      <c r="P96" s="9">
        <v>7.4666666700000004</v>
      </c>
      <c r="Q96" s="9">
        <v>7.4666666700000004</v>
      </c>
      <c r="R96" s="9">
        <v>7.4666666700000004</v>
      </c>
      <c r="S96" s="9">
        <v>8.93333333</v>
      </c>
      <c r="T96" s="9">
        <v>8.93333333</v>
      </c>
      <c r="U96" s="9">
        <v>8.93333333</v>
      </c>
      <c r="V96" s="9">
        <v>-2.9595359000000001</v>
      </c>
      <c r="W96" s="9">
        <v>-2.9595359000000001</v>
      </c>
      <c r="X96" s="9">
        <v>-2.9595359000000001</v>
      </c>
      <c r="Y96" s="9">
        <v>12.7143991</v>
      </c>
      <c r="Z96" s="9">
        <v>12.7143991</v>
      </c>
      <c r="AA96" s="9">
        <v>12.7143991</v>
      </c>
      <c r="AB96" s="9">
        <v>6.8</v>
      </c>
      <c r="AC96" s="9">
        <v>6.8</v>
      </c>
      <c r="AD96" s="9">
        <v>6.8</v>
      </c>
      <c r="AE96" s="9">
        <v>7.93333333</v>
      </c>
      <c r="AF96" s="9">
        <v>7.93333333</v>
      </c>
      <c r="AG96" s="9">
        <v>7.93333333</v>
      </c>
      <c r="AH96" s="9">
        <v>10.066666700000001</v>
      </c>
      <c r="AI96" s="9">
        <v>10.066666700000001</v>
      </c>
      <c r="AJ96" s="9">
        <v>10.066666700000001</v>
      </c>
      <c r="AK96" s="9">
        <v>-2.4581088000000002</v>
      </c>
      <c r="AL96" s="9">
        <v>-2.4581088000000002</v>
      </c>
      <c r="AM96" s="9">
        <v>-2.4581088000000002</v>
      </c>
      <c r="AN96" s="9">
        <v>13.7543305</v>
      </c>
      <c r="AO96" s="9">
        <v>13.7543305</v>
      </c>
      <c r="AP96" s="9">
        <v>13.7543305</v>
      </c>
      <c r="AQ96" s="9">
        <v>-4.6288080000000003</v>
      </c>
      <c r="AR96" s="9">
        <v>-4.6288080000000003</v>
      </c>
      <c r="AS96" s="9">
        <v>-4.6288080000000003</v>
      </c>
      <c r="AT96" s="9">
        <v>12.418062600000001</v>
      </c>
      <c r="AU96" s="9">
        <v>12.418062600000001</v>
      </c>
      <c r="AV96" s="9">
        <v>12.418062600000001</v>
      </c>
      <c r="AW96" s="9">
        <v>6.2</v>
      </c>
      <c r="AX96" s="9">
        <v>6.2</v>
      </c>
      <c r="AY96" s="9">
        <v>6.2</v>
      </c>
      <c r="AZ96" s="9">
        <v>6.06666667</v>
      </c>
      <c r="BA96" s="9">
        <v>6.06666667</v>
      </c>
      <c r="BB96" s="9">
        <v>6.06666667</v>
      </c>
      <c r="BC96" s="9">
        <v>5.8</v>
      </c>
      <c r="BD96" s="10">
        <v>5.8</v>
      </c>
      <c r="BF96" s="8">
        <f t="shared" si="10"/>
        <v>6.8</v>
      </c>
      <c r="BG96" s="8">
        <f t="shared" si="11"/>
        <v>6.6579579116363661</v>
      </c>
      <c r="BH96" s="8">
        <f t="shared" si="12"/>
        <v>-4.6288080000000003</v>
      </c>
      <c r="BI96" s="8">
        <f t="shared" si="13"/>
        <v>15.533333300000001</v>
      </c>
      <c r="BJ96" s="8">
        <f t="shared" si="14"/>
        <v>5.4952143537549842</v>
      </c>
    </row>
    <row r="97" spans="1:68" x14ac:dyDescent="0.2">
      <c r="A97" s="3" t="s">
        <v>120</v>
      </c>
      <c r="B97" s="11">
        <v>0.93333332999999996</v>
      </c>
      <c r="C97" s="11">
        <v>0.93333332999999996</v>
      </c>
      <c r="D97" s="11">
        <v>0.93333332999999996</v>
      </c>
      <c r="E97" s="11">
        <v>0.26666666999999999</v>
      </c>
      <c r="F97" s="11">
        <v>0.26666666999999999</v>
      </c>
      <c r="G97" s="11">
        <v>0.26666666999999999</v>
      </c>
      <c r="H97" s="11">
        <v>0.2</v>
      </c>
      <c r="I97" s="11">
        <v>0.2</v>
      </c>
      <c r="J97" s="11">
        <v>0.2</v>
      </c>
      <c r="K97" s="11">
        <v>0.86666666999999997</v>
      </c>
      <c r="L97" s="11">
        <v>0.86666666999999997</v>
      </c>
      <c r="M97" s="11">
        <v>0.86666666999999997</v>
      </c>
      <c r="N97" s="11">
        <v>-0.3333333</v>
      </c>
      <c r="O97" s="11">
        <v>-0.3333333</v>
      </c>
      <c r="P97" s="11">
        <v>-0.3333333</v>
      </c>
      <c r="Q97" s="11">
        <v>0.66666667000000002</v>
      </c>
      <c r="R97" s="11">
        <v>0.66666667000000002</v>
      </c>
      <c r="S97" s="11">
        <v>0.66666667000000002</v>
      </c>
      <c r="T97" s="11">
        <v>0.73333333000000001</v>
      </c>
      <c r="U97" s="11">
        <v>0.73333333000000001</v>
      </c>
      <c r="V97" s="11">
        <v>0.73333333000000001</v>
      </c>
      <c r="W97" s="11">
        <v>-10.36863</v>
      </c>
      <c r="X97" s="11">
        <v>-10.36863</v>
      </c>
      <c r="Y97" s="11">
        <v>-10.36863</v>
      </c>
      <c r="Z97" s="11">
        <v>8.9244292499999993</v>
      </c>
      <c r="AA97" s="11">
        <v>8.9244292499999993</v>
      </c>
      <c r="AB97" s="11">
        <v>8.9244292499999993</v>
      </c>
      <c r="AC97" s="11">
        <v>-9.4439540999999991</v>
      </c>
      <c r="AD97" s="11">
        <v>-9.4439540999999991</v>
      </c>
      <c r="AE97" s="11">
        <v>-9.4439540999999991</v>
      </c>
      <c r="AF97" s="11">
        <v>0.73333333000000001</v>
      </c>
      <c r="AG97" s="11">
        <v>0.73333333000000001</v>
      </c>
      <c r="AH97" s="11">
        <v>0.73333333000000001</v>
      </c>
      <c r="AI97" s="11">
        <v>-0.1001669</v>
      </c>
      <c r="AJ97" s="11">
        <v>-0.1001669</v>
      </c>
      <c r="AK97" s="11">
        <v>-0.1001669</v>
      </c>
      <c r="AL97" s="11">
        <v>8.6980339600000001</v>
      </c>
      <c r="AM97" s="11">
        <v>8.6980339600000001</v>
      </c>
      <c r="AN97" s="11">
        <v>8.6980339600000001</v>
      </c>
      <c r="AO97" s="11">
        <v>0.66666667000000002</v>
      </c>
      <c r="AP97" s="11">
        <v>0.66666667000000002</v>
      </c>
      <c r="AQ97" s="11">
        <v>0.66666667000000002</v>
      </c>
      <c r="AR97" s="11">
        <v>1.06666667</v>
      </c>
      <c r="AS97" s="11">
        <v>1.06666667</v>
      </c>
      <c r="AT97" s="11">
        <v>1.06666667</v>
      </c>
      <c r="AU97" s="11">
        <v>-0.13333329999999999</v>
      </c>
      <c r="AV97" s="11">
        <v>-0.13333329999999999</v>
      </c>
      <c r="AW97" s="11">
        <v>-0.13333329999999999</v>
      </c>
      <c r="AX97" s="11">
        <v>0.6</v>
      </c>
      <c r="AY97" s="11">
        <v>0.6</v>
      </c>
      <c r="AZ97" s="11">
        <v>0.6</v>
      </c>
      <c r="BA97" s="11">
        <v>0.66666667000000002</v>
      </c>
      <c r="BB97" s="11">
        <v>0.66666667000000002</v>
      </c>
      <c r="BC97" s="11">
        <v>0.66666667000000002</v>
      </c>
      <c r="BD97" s="12">
        <v>0.26666666999999999</v>
      </c>
    </row>
    <row r="98" spans="1:68" x14ac:dyDescent="0.2">
      <c r="A98" s="3" t="s">
        <v>121</v>
      </c>
      <c r="B98" s="11">
        <v>0.8</v>
      </c>
      <c r="C98" s="11">
        <v>0.8</v>
      </c>
      <c r="D98" s="11">
        <v>0.8</v>
      </c>
      <c r="E98" s="11">
        <v>0.26666666999999999</v>
      </c>
      <c r="F98" s="11">
        <v>0.26666666999999999</v>
      </c>
      <c r="G98" s="11">
        <v>0.26666666999999999</v>
      </c>
      <c r="H98" s="11">
        <v>-6.6666699999999995E-2</v>
      </c>
      <c r="I98" s="11">
        <v>-6.6666699999999995E-2</v>
      </c>
      <c r="J98" s="11">
        <v>-6.6666699999999995E-2</v>
      </c>
      <c r="K98" s="11">
        <v>0.86666666999999997</v>
      </c>
      <c r="L98" s="11">
        <v>0.86666666999999997</v>
      </c>
      <c r="M98" s="11">
        <v>0.86666666999999997</v>
      </c>
      <c r="N98" s="11">
        <v>-6.6666699999999995E-2</v>
      </c>
      <c r="O98" s="11">
        <v>-6.6666699999999995E-2</v>
      </c>
      <c r="P98" s="11">
        <v>-6.6666699999999995E-2</v>
      </c>
      <c r="Q98" s="11">
        <v>0.4</v>
      </c>
      <c r="R98" s="11">
        <v>0.4</v>
      </c>
      <c r="S98" s="11">
        <v>0.4</v>
      </c>
      <c r="T98" s="11">
        <v>0.93333332999999996</v>
      </c>
      <c r="U98" s="11">
        <v>0.93333332999999996</v>
      </c>
      <c r="V98" s="11">
        <v>0.93333332999999996</v>
      </c>
      <c r="W98" s="11">
        <v>-10.295197999999999</v>
      </c>
      <c r="X98" s="11">
        <v>-10.295197999999999</v>
      </c>
      <c r="Y98" s="11">
        <v>-10.295197999999999</v>
      </c>
      <c r="Z98" s="11">
        <v>9.1075570700000004</v>
      </c>
      <c r="AA98" s="11">
        <v>9.1075570700000004</v>
      </c>
      <c r="AB98" s="11">
        <v>9.1075570700000004</v>
      </c>
      <c r="AC98" s="11">
        <v>-9.4439540999999991</v>
      </c>
      <c r="AD98" s="11">
        <v>-9.4439540999999991</v>
      </c>
      <c r="AE98" s="11">
        <v>-9.4439540999999991</v>
      </c>
      <c r="AF98" s="11">
        <v>0.2</v>
      </c>
      <c r="AG98" s="11">
        <v>0.2</v>
      </c>
      <c r="AH98" s="11">
        <v>0.2</v>
      </c>
      <c r="AI98" s="11">
        <v>-0.16694490000000001</v>
      </c>
      <c r="AJ98" s="11">
        <v>-0.16694490000000001</v>
      </c>
      <c r="AK98" s="11">
        <v>-0.16694490000000001</v>
      </c>
      <c r="AL98" s="11">
        <v>9.1849777800000005</v>
      </c>
      <c r="AM98" s="11">
        <v>9.1849777800000005</v>
      </c>
      <c r="AN98" s="11">
        <v>9.1849777800000005</v>
      </c>
      <c r="AO98" s="11">
        <v>0.66666667000000002</v>
      </c>
      <c r="AP98" s="11">
        <v>0.66666667000000002</v>
      </c>
      <c r="AQ98" s="11">
        <v>0.66666667000000002</v>
      </c>
      <c r="AR98" s="11">
        <v>0.66666667000000002</v>
      </c>
      <c r="AS98" s="11">
        <v>0.66666667000000002</v>
      </c>
      <c r="AT98" s="11">
        <v>0.66666667000000002</v>
      </c>
      <c r="AU98" s="11">
        <v>0.13333333</v>
      </c>
      <c r="AV98" s="11">
        <v>0.13333333</v>
      </c>
      <c r="AW98" s="11">
        <v>0.13333333</v>
      </c>
      <c r="AX98" s="11">
        <v>0.46666667000000001</v>
      </c>
      <c r="AY98" s="11">
        <v>0.46666667000000001</v>
      </c>
      <c r="AZ98" s="11">
        <v>0.46666667000000001</v>
      </c>
      <c r="BA98" s="11">
        <v>0.73333333000000001</v>
      </c>
      <c r="BB98" s="11">
        <v>0.73333333000000001</v>
      </c>
      <c r="BC98" s="11">
        <v>0.73333333000000001</v>
      </c>
      <c r="BD98" s="12">
        <v>6.6666669999999997E-2</v>
      </c>
    </row>
    <row r="99" spans="1:68" x14ac:dyDescent="0.2">
      <c r="A99" s="3" t="s">
        <v>122</v>
      </c>
      <c r="B99" s="11">
        <v>1.06666667</v>
      </c>
      <c r="C99" s="11">
        <v>1.06666667</v>
      </c>
      <c r="D99" s="11">
        <v>1.06666667</v>
      </c>
      <c r="E99" s="11">
        <v>0.6</v>
      </c>
      <c r="F99" s="11">
        <v>0.6</v>
      </c>
      <c r="G99" s="11">
        <v>0.6</v>
      </c>
      <c r="H99" s="11">
        <v>0.2</v>
      </c>
      <c r="I99" s="11">
        <v>0.2</v>
      </c>
      <c r="J99" s="11">
        <v>0.2</v>
      </c>
      <c r="K99" s="11">
        <v>1.06666667</v>
      </c>
      <c r="L99" s="11">
        <v>1.06666667</v>
      </c>
      <c r="M99" s="11">
        <v>1.06666667</v>
      </c>
      <c r="N99" s="11">
        <v>-0.26666669999999998</v>
      </c>
      <c r="O99" s="11">
        <v>-0.26666669999999998</v>
      </c>
      <c r="P99" s="11">
        <v>-0.26666669999999998</v>
      </c>
      <c r="Q99" s="11">
        <v>0.86666666999999997</v>
      </c>
      <c r="R99" s="11">
        <v>0.86666666999999997</v>
      </c>
      <c r="S99" s="11">
        <v>0.86666666999999997</v>
      </c>
      <c r="T99" s="11">
        <v>0.8</v>
      </c>
      <c r="U99" s="11">
        <v>0.8</v>
      </c>
      <c r="V99" s="11">
        <v>0.8</v>
      </c>
      <c r="W99" s="11">
        <v>-9.8546042000000007</v>
      </c>
      <c r="X99" s="11">
        <v>-9.8546042000000007</v>
      </c>
      <c r="Y99" s="11">
        <v>-9.8546042000000007</v>
      </c>
      <c r="Z99" s="11">
        <v>9.1075570700000004</v>
      </c>
      <c r="AA99" s="11">
        <v>9.1075570700000004</v>
      </c>
      <c r="AB99" s="11">
        <v>9.1075570700000004</v>
      </c>
      <c r="AC99" s="11">
        <v>-9.5910562000000006</v>
      </c>
      <c r="AD99" s="11">
        <v>-9.5910562000000006</v>
      </c>
      <c r="AE99" s="11">
        <v>-9.5910562000000006</v>
      </c>
      <c r="AF99" s="11">
        <v>0.53333333000000005</v>
      </c>
      <c r="AG99" s="11">
        <v>0.53333333000000005</v>
      </c>
      <c r="AH99" s="11">
        <v>0.53333333000000005</v>
      </c>
      <c r="AI99" s="11">
        <v>0.16694491</v>
      </c>
      <c r="AJ99" s="11">
        <v>0.16694491</v>
      </c>
      <c r="AK99" s="11">
        <v>0.16694491</v>
      </c>
      <c r="AL99" s="11">
        <v>8.6371659899999997</v>
      </c>
      <c r="AM99" s="11">
        <v>8.6371659899999997</v>
      </c>
      <c r="AN99" s="11">
        <v>8.6371659899999997</v>
      </c>
      <c r="AO99" s="11">
        <v>0.73333333000000001</v>
      </c>
      <c r="AP99" s="11">
        <v>0.73333333000000001</v>
      </c>
      <c r="AQ99" s="11">
        <v>0.73333333000000001</v>
      </c>
      <c r="AR99" s="11">
        <v>0.53333333000000005</v>
      </c>
      <c r="AS99" s="11">
        <v>0.53333333000000005</v>
      </c>
      <c r="AT99" s="11">
        <v>0.53333333000000005</v>
      </c>
      <c r="AU99" s="11">
        <v>-0.13333329999999999</v>
      </c>
      <c r="AV99" s="11">
        <v>-0.13333329999999999</v>
      </c>
      <c r="AW99" s="11">
        <v>-0.13333329999999999</v>
      </c>
      <c r="AX99" s="11">
        <v>0.6</v>
      </c>
      <c r="AY99" s="11">
        <v>0.6</v>
      </c>
      <c r="AZ99" s="11">
        <v>0.6</v>
      </c>
      <c r="BA99" s="11">
        <v>0.6</v>
      </c>
      <c r="BB99" s="11">
        <v>0.6</v>
      </c>
      <c r="BC99" s="11">
        <v>0.6</v>
      </c>
      <c r="BD99" s="12">
        <v>0</v>
      </c>
    </row>
    <row r="100" spans="1:68" x14ac:dyDescent="0.2">
      <c r="A100" s="3" t="s">
        <v>123</v>
      </c>
      <c r="B100" s="11">
        <v>0.8</v>
      </c>
      <c r="C100" s="11">
        <v>0.8</v>
      </c>
      <c r="D100" s="11">
        <v>0.8</v>
      </c>
      <c r="E100" s="11">
        <v>0.33333332999999998</v>
      </c>
      <c r="F100" s="11">
        <v>0.33333332999999998</v>
      </c>
      <c r="G100" s="11">
        <v>0.33333332999999998</v>
      </c>
      <c r="H100" s="11">
        <v>-0.26666669999999998</v>
      </c>
      <c r="I100" s="11">
        <v>-0.26666669999999998</v>
      </c>
      <c r="J100" s="11">
        <v>-0.26666669999999998</v>
      </c>
      <c r="K100" s="11">
        <v>1</v>
      </c>
      <c r="L100" s="11">
        <v>1</v>
      </c>
      <c r="M100" s="11">
        <v>1</v>
      </c>
      <c r="N100" s="11">
        <v>-0.26666669999999998</v>
      </c>
      <c r="O100" s="11">
        <v>-0.26666669999999998</v>
      </c>
      <c r="P100" s="11">
        <v>-0.26666669999999998</v>
      </c>
      <c r="Q100" s="11">
        <v>0.46666667000000001</v>
      </c>
      <c r="R100" s="11">
        <v>0.46666667000000001</v>
      </c>
      <c r="S100" s="11">
        <v>0.46666667000000001</v>
      </c>
      <c r="T100" s="11">
        <v>0.6</v>
      </c>
      <c r="U100" s="11">
        <v>0.6</v>
      </c>
      <c r="V100" s="11">
        <v>0.6</v>
      </c>
      <c r="W100" s="11">
        <v>-10.074901000000001</v>
      </c>
      <c r="X100" s="11">
        <v>-10.074901000000001</v>
      </c>
      <c r="Y100" s="11">
        <v>-10.074901000000001</v>
      </c>
      <c r="Z100" s="11">
        <v>8.9854718600000005</v>
      </c>
      <c r="AA100" s="11">
        <v>8.9854718600000005</v>
      </c>
      <c r="AB100" s="11">
        <v>8.9854718600000005</v>
      </c>
      <c r="AC100" s="11">
        <v>-9.7381583000000003</v>
      </c>
      <c r="AD100" s="11">
        <v>-9.7381583000000003</v>
      </c>
      <c r="AE100" s="11">
        <v>-9.7381583000000003</v>
      </c>
      <c r="AF100" s="11">
        <v>0.4</v>
      </c>
      <c r="AG100" s="11">
        <v>0.4</v>
      </c>
      <c r="AH100" s="11">
        <v>0.4</v>
      </c>
      <c r="AI100" s="11">
        <v>-0.1001669</v>
      </c>
      <c r="AJ100" s="11">
        <v>-0.1001669</v>
      </c>
      <c r="AK100" s="11">
        <v>-0.1001669</v>
      </c>
      <c r="AL100" s="11">
        <v>8.8806379</v>
      </c>
      <c r="AM100" s="11">
        <v>8.8806379</v>
      </c>
      <c r="AN100" s="11">
        <v>8.8806379</v>
      </c>
      <c r="AO100" s="11">
        <v>0.46666667000000001</v>
      </c>
      <c r="AP100" s="11">
        <v>0.46666667000000001</v>
      </c>
      <c r="AQ100" s="11">
        <v>0.46666667000000001</v>
      </c>
      <c r="AR100" s="11">
        <v>0.6</v>
      </c>
      <c r="AS100" s="11">
        <v>0.6</v>
      </c>
      <c r="AT100" s="11">
        <v>0.6</v>
      </c>
      <c r="AU100" s="11">
        <v>0.33333332999999998</v>
      </c>
      <c r="AV100" s="11">
        <v>0.33333332999999998</v>
      </c>
      <c r="AW100" s="11">
        <v>0.33333332999999998</v>
      </c>
      <c r="AX100" s="11">
        <v>1</v>
      </c>
      <c r="AY100" s="11">
        <v>1</v>
      </c>
      <c r="AZ100" s="11">
        <v>1</v>
      </c>
      <c r="BA100" s="11">
        <v>0.53333333000000005</v>
      </c>
      <c r="BB100" s="11">
        <v>0.53333333000000005</v>
      </c>
      <c r="BC100" s="11">
        <v>0.53333333000000005</v>
      </c>
      <c r="BD100" s="12">
        <v>0.13333333</v>
      </c>
    </row>
    <row r="101" spans="1:68" x14ac:dyDescent="0.2">
      <c r="A101" s="5" t="s">
        <v>124</v>
      </c>
      <c r="B101" s="15">
        <v>0.93333332999999996</v>
      </c>
      <c r="C101" s="15">
        <v>0.93333332999999996</v>
      </c>
      <c r="D101" s="15">
        <v>0.93333332999999996</v>
      </c>
      <c r="E101" s="15">
        <v>0.2</v>
      </c>
      <c r="F101" s="15">
        <v>0.2</v>
      </c>
      <c r="G101" s="15">
        <v>0.2</v>
      </c>
      <c r="H101" s="15">
        <v>-0.13333329999999999</v>
      </c>
      <c r="I101" s="15">
        <v>-0.13333329999999999</v>
      </c>
      <c r="J101" s="15">
        <v>-0.13333329999999999</v>
      </c>
      <c r="K101" s="15">
        <v>0.86666666999999997</v>
      </c>
      <c r="L101" s="15">
        <v>0.86666666999999997</v>
      </c>
      <c r="M101" s="15">
        <v>0.86666666999999997</v>
      </c>
      <c r="N101" s="15">
        <v>-0.13333329999999999</v>
      </c>
      <c r="O101" s="15">
        <v>-0.13333329999999999</v>
      </c>
      <c r="P101" s="15">
        <v>-0.13333329999999999</v>
      </c>
      <c r="Q101" s="15">
        <v>0.53333333000000005</v>
      </c>
      <c r="R101" s="15">
        <v>0.53333333000000005</v>
      </c>
      <c r="S101" s="15">
        <v>0.53333333000000005</v>
      </c>
      <c r="T101" s="15">
        <v>0.66666667000000002</v>
      </c>
      <c r="U101" s="15">
        <v>0.66666667000000002</v>
      </c>
      <c r="V101" s="15">
        <v>0.66666667000000002</v>
      </c>
      <c r="W101" s="15">
        <v>-10.295197999999999</v>
      </c>
      <c r="X101" s="15">
        <v>-10.295197999999999</v>
      </c>
      <c r="Y101" s="15">
        <v>-10.295197999999999</v>
      </c>
      <c r="Z101" s="15">
        <v>9.4127701100000003</v>
      </c>
      <c r="AA101" s="15">
        <v>9.4127701100000003</v>
      </c>
      <c r="AB101" s="15">
        <v>9.4127701100000003</v>
      </c>
      <c r="AC101" s="15">
        <v>-9.4439540999999991</v>
      </c>
      <c r="AD101" s="15">
        <v>-9.4439540999999991</v>
      </c>
      <c r="AE101" s="15">
        <v>-9.4439540999999991</v>
      </c>
      <c r="AF101" s="15">
        <v>0.53333333000000005</v>
      </c>
      <c r="AG101" s="15">
        <v>0.53333333000000005</v>
      </c>
      <c r="AH101" s="15">
        <v>0.53333333000000005</v>
      </c>
      <c r="AI101" s="15">
        <v>-0.1001669</v>
      </c>
      <c r="AJ101" s="15">
        <v>-0.1001669</v>
      </c>
      <c r="AK101" s="15">
        <v>-0.1001669</v>
      </c>
      <c r="AL101" s="15">
        <v>8.6980339600000001</v>
      </c>
      <c r="AM101" s="15">
        <v>8.6980339600000001</v>
      </c>
      <c r="AN101" s="15">
        <v>8.6980339600000001</v>
      </c>
      <c r="AO101" s="15">
        <v>0.53333333000000005</v>
      </c>
      <c r="AP101" s="15">
        <v>0.53333333000000005</v>
      </c>
      <c r="AQ101" s="15">
        <v>0.53333333000000005</v>
      </c>
      <c r="AR101" s="15">
        <v>0.53333333000000005</v>
      </c>
      <c r="AS101" s="15">
        <v>0.53333333000000005</v>
      </c>
      <c r="AT101" s="15">
        <v>0.53333333000000005</v>
      </c>
      <c r="AU101" s="15">
        <v>0</v>
      </c>
      <c r="AV101" s="15">
        <v>0</v>
      </c>
      <c r="AW101" s="15">
        <v>0</v>
      </c>
      <c r="AX101" s="15">
        <v>0.6</v>
      </c>
      <c r="AY101" s="15">
        <v>0.6</v>
      </c>
      <c r="AZ101" s="15">
        <v>0.6</v>
      </c>
      <c r="BA101" s="15">
        <v>0.6</v>
      </c>
      <c r="BB101" s="15">
        <v>0.6</v>
      </c>
      <c r="BC101" s="15">
        <v>0.6</v>
      </c>
      <c r="BD101" s="16">
        <v>-0.26666669999999998</v>
      </c>
    </row>
    <row r="106" spans="1:68" x14ac:dyDescent="0.2">
      <c r="A106" s="1" t="s">
        <v>0</v>
      </c>
      <c r="B106" s="6">
        <v>1617000759.891</v>
      </c>
      <c r="C106" s="6">
        <v>1617000764.891</v>
      </c>
      <c r="D106" s="6">
        <v>1617000769.891</v>
      </c>
      <c r="E106" s="6">
        <v>1617000774.891</v>
      </c>
      <c r="F106" s="6">
        <v>1617000779.891</v>
      </c>
      <c r="G106" s="6">
        <v>1617000784.891</v>
      </c>
      <c r="H106" s="6">
        <v>1617000789.891</v>
      </c>
      <c r="I106" s="6">
        <v>1617000794.891</v>
      </c>
      <c r="J106" s="6">
        <v>1617000799.891</v>
      </c>
      <c r="K106" s="6">
        <v>1617000804.891</v>
      </c>
      <c r="L106" s="6">
        <v>1617000809.891</v>
      </c>
      <c r="M106" s="6">
        <v>1617000814.891</v>
      </c>
      <c r="N106" s="6">
        <v>1617000819.891</v>
      </c>
      <c r="O106" s="6">
        <v>1617000824.891</v>
      </c>
      <c r="P106" s="6">
        <v>1617000829.891</v>
      </c>
      <c r="Q106" s="6">
        <v>1617000834.891</v>
      </c>
      <c r="R106" s="6">
        <v>1617000839.891</v>
      </c>
      <c r="S106" s="6">
        <v>1617000844.891</v>
      </c>
      <c r="T106" s="6">
        <v>1617000849.891</v>
      </c>
      <c r="U106" s="6">
        <v>1617000854.891</v>
      </c>
      <c r="V106" s="6">
        <v>1617000859.891</v>
      </c>
      <c r="W106" s="6">
        <v>1617000864.891</v>
      </c>
      <c r="X106" s="6">
        <v>1617000869.891</v>
      </c>
      <c r="Y106" s="6">
        <v>1617000874.891</v>
      </c>
      <c r="Z106" s="6">
        <v>1617000879.891</v>
      </c>
      <c r="AA106" s="6">
        <v>1617000884.891</v>
      </c>
      <c r="AB106" s="6">
        <v>1617000889.891</v>
      </c>
      <c r="AC106" s="6">
        <v>1617000894.891</v>
      </c>
      <c r="AD106" s="6">
        <v>1617000899.891</v>
      </c>
      <c r="AE106" s="6">
        <v>1617000904.891</v>
      </c>
      <c r="AF106" s="6">
        <v>1617000909.891</v>
      </c>
      <c r="AG106" s="6">
        <v>1617000914.891</v>
      </c>
      <c r="AH106" s="6">
        <v>1617000919.891</v>
      </c>
      <c r="AI106" s="6">
        <v>1617000924.891</v>
      </c>
      <c r="AJ106" s="6">
        <v>1617000929.891</v>
      </c>
      <c r="AK106" s="6">
        <v>1617000934.891</v>
      </c>
      <c r="AL106" s="6">
        <v>1617000939.891</v>
      </c>
      <c r="AM106" s="6">
        <v>1617000944.891</v>
      </c>
      <c r="AN106" s="6">
        <v>1617000949.891</v>
      </c>
      <c r="AO106" s="6">
        <v>1617000954.891</v>
      </c>
      <c r="AP106" s="6">
        <v>1617000959.891</v>
      </c>
      <c r="AQ106" s="6">
        <v>1617000964.891</v>
      </c>
      <c r="AR106" s="6">
        <v>1617000969.891</v>
      </c>
      <c r="AS106" s="6">
        <v>1617000974.891</v>
      </c>
      <c r="AT106" s="6">
        <v>1617000979.891</v>
      </c>
      <c r="AU106" s="6">
        <v>1617000984.891</v>
      </c>
      <c r="AV106" s="6">
        <v>1617000989.891</v>
      </c>
      <c r="AW106" s="6">
        <v>1617000994.891</v>
      </c>
      <c r="AX106" s="6">
        <v>1617000999.891</v>
      </c>
      <c r="AY106" s="6">
        <v>1617001004.891</v>
      </c>
      <c r="AZ106" s="6">
        <v>1617001009.891</v>
      </c>
      <c r="BA106" s="6">
        <v>1617001014.891</v>
      </c>
      <c r="BB106" s="6">
        <v>1617001019.891</v>
      </c>
      <c r="BC106" s="6">
        <v>1617001024.891</v>
      </c>
      <c r="BD106" s="7">
        <v>1617001029.891</v>
      </c>
    </row>
    <row r="107" spans="1:68" x14ac:dyDescent="0.2">
      <c r="A107" s="2" t="s">
        <v>1</v>
      </c>
      <c r="B107" s="9">
        <v>313207.46666666598</v>
      </c>
      <c r="C107" s="9">
        <v>313207.46666666598</v>
      </c>
      <c r="D107" s="9">
        <v>228829.866666666</v>
      </c>
      <c r="E107" s="9">
        <v>228829.866666666</v>
      </c>
      <c r="F107" s="9">
        <v>228829.866666666</v>
      </c>
      <c r="G107" s="9">
        <v>19387.733333333301</v>
      </c>
      <c r="H107" s="9">
        <v>19387.733333333301</v>
      </c>
      <c r="I107" s="9">
        <v>19387.733333333301</v>
      </c>
      <c r="J107" s="9">
        <v>3003.7333333333299</v>
      </c>
      <c r="K107" s="9">
        <v>3003.7333333333299</v>
      </c>
      <c r="L107" s="9">
        <v>3003.7333333333299</v>
      </c>
      <c r="M107" s="9">
        <v>7372.8</v>
      </c>
      <c r="N107" s="9">
        <v>7372.8</v>
      </c>
      <c r="O107" s="9">
        <v>7372.8</v>
      </c>
      <c r="P107" s="9">
        <v>11741.866666666599</v>
      </c>
      <c r="Q107" s="9">
        <v>11741.866666666599</v>
      </c>
      <c r="R107" s="9">
        <v>11741.866666666599</v>
      </c>
      <c r="S107" s="9">
        <v>18568.5333333333</v>
      </c>
      <c r="T107" s="9">
        <v>18568.5333333333</v>
      </c>
      <c r="U107" s="9">
        <v>18568.5333333333</v>
      </c>
      <c r="V107" s="9">
        <v>3276.8</v>
      </c>
      <c r="W107" s="9">
        <v>3276.8</v>
      </c>
      <c r="X107" s="9">
        <v>3276.8</v>
      </c>
      <c r="Y107" s="9">
        <v>40413.866666666603</v>
      </c>
      <c r="Z107" s="9">
        <v>40413.866666666603</v>
      </c>
      <c r="AA107" s="9">
        <v>40413.866666666603</v>
      </c>
      <c r="AB107" s="9">
        <v>1928.8261015808901</v>
      </c>
      <c r="AC107" s="9">
        <v>1928.8261015808901</v>
      </c>
      <c r="AD107" s="9">
        <v>1928.8261015808901</v>
      </c>
      <c r="AE107" s="9">
        <v>5141.9887677568504</v>
      </c>
      <c r="AF107" s="9">
        <v>5141.9887677568504</v>
      </c>
      <c r="AG107" s="9">
        <v>5141.9887677568504</v>
      </c>
      <c r="AH107" s="9">
        <v>15837.866666666599</v>
      </c>
      <c r="AI107" s="9">
        <v>15837.866666666599</v>
      </c>
      <c r="AJ107" s="9">
        <v>15837.866666666599</v>
      </c>
      <c r="AK107" s="9">
        <v>2184.5333333333301</v>
      </c>
      <c r="AL107" s="9">
        <v>2184.5333333333301</v>
      </c>
      <c r="AM107" s="9">
        <v>2184.5333333333301</v>
      </c>
      <c r="AN107" s="9">
        <v>6080.4318488528997</v>
      </c>
      <c r="AO107" s="9">
        <v>6080.4318488528997</v>
      </c>
      <c r="AP107" s="9">
        <v>6080.4318488528997</v>
      </c>
      <c r="AQ107" s="9">
        <v>9983.6627140974906</v>
      </c>
      <c r="AR107" s="9">
        <v>9983.6627140974906</v>
      </c>
      <c r="AS107" s="9">
        <v>9983.6627140974906</v>
      </c>
      <c r="AT107" s="9">
        <v>6920.3216868284098</v>
      </c>
      <c r="AU107" s="9">
        <v>6920.3216868284098</v>
      </c>
      <c r="AV107" s="9">
        <v>6920.3216868284098</v>
      </c>
      <c r="AW107" s="9">
        <v>4580.1486548707398</v>
      </c>
      <c r="AX107" s="9">
        <v>4580.1486548707398</v>
      </c>
      <c r="AY107" s="9">
        <v>4580.1486548707398</v>
      </c>
      <c r="AZ107" s="9">
        <v>5461.3333333333303</v>
      </c>
      <c r="BA107" s="9">
        <v>5461.3333333333303</v>
      </c>
      <c r="BB107" s="9">
        <v>5461.3333333333303</v>
      </c>
      <c r="BC107" s="9">
        <v>5830.40737477123</v>
      </c>
      <c r="BD107" s="10">
        <v>5830.40737477123</v>
      </c>
      <c r="BF107" s="8">
        <f t="shared" si="10"/>
        <v>6920.3216868284098</v>
      </c>
      <c r="BG107" s="8">
        <f t="shared" si="11"/>
        <v>32913.067043724273</v>
      </c>
      <c r="BH107" s="8">
        <f t="shared" si="12"/>
        <v>1928.8261015808901</v>
      </c>
      <c r="BI107" s="8">
        <f t="shared" si="13"/>
        <v>313207.46666666598</v>
      </c>
      <c r="BJ107" s="8">
        <f t="shared" si="14"/>
        <v>74911.85710418089</v>
      </c>
      <c r="BL107" s="8">
        <f>MEDIAN(B107:BD110)</f>
        <v>7372.8</v>
      </c>
      <c r="BM107" s="8">
        <f>AVERAGE(B107:BD110)</f>
        <v>24224.223387548063</v>
      </c>
      <c r="BN107" s="8">
        <f>MIN(B107:BD110)</f>
        <v>1911.4666666666601</v>
      </c>
      <c r="BO107" s="8">
        <f>MAX(B107:BD110)</f>
        <v>313207.46666666598</v>
      </c>
      <c r="BP107" s="8">
        <f>STDEV(B107:BD110)</f>
        <v>54786.224483478123</v>
      </c>
    </row>
    <row r="108" spans="1:68" x14ac:dyDescent="0.2">
      <c r="A108" s="2" t="s">
        <v>2</v>
      </c>
      <c r="B108" s="9">
        <v>56797.866666666603</v>
      </c>
      <c r="C108" s="9">
        <v>56797.866666666603</v>
      </c>
      <c r="D108" s="9">
        <v>56797.866666666603</v>
      </c>
      <c r="E108" s="9">
        <v>177220.26666666599</v>
      </c>
      <c r="F108" s="9">
        <v>177220.26666666599</v>
      </c>
      <c r="G108" s="9">
        <v>177220.26666666599</v>
      </c>
      <c r="H108" s="9">
        <v>20206.933333333302</v>
      </c>
      <c r="I108" s="9">
        <v>20206.933333333302</v>
      </c>
      <c r="J108" s="9">
        <v>20206.933333333302</v>
      </c>
      <c r="K108" s="9">
        <v>2730.6666666666601</v>
      </c>
      <c r="L108" s="9">
        <v>2730.6666666666601</v>
      </c>
      <c r="M108" s="9">
        <v>2730.6666666666601</v>
      </c>
      <c r="N108" s="9">
        <v>9284.2666666666591</v>
      </c>
      <c r="O108" s="9">
        <v>9284.2666666666591</v>
      </c>
      <c r="P108" s="9">
        <v>9284.2666666666591</v>
      </c>
      <c r="Q108" s="9">
        <v>4642.1333333333296</v>
      </c>
      <c r="R108" s="9">
        <v>4642.1333333333296</v>
      </c>
      <c r="S108" s="9">
        <v>4642.1333333333296</v>
      </c>
      <c r="T108" s="9">
        <v>7372.8</v>
      </c>
      <c r="U108" s="9">
        <v>7372.8</v>
      </c>
      <c r="V108" s="9">
        <v>7372.8</v>
      </c>
      <c r="W108" s="9">
        <v>10453.892135133299</v>
      </c>
      <c r="X108" s="9">
        <v>10453.892135133299</v>
      </c>
      <c r="Y108" s="9">
        <v>10453.892135133299</v>
      </c>
      <c r="Z108" s="9">
        <v>4879.0946992257204</v>
      </c>
      <c r="AA108" s="9">
        <v>4879.0946992257204</v>
      </c>
      <c r="AB108" s="9">
        <v>4879.0946992257204</v>
      </c>
      <c r="AC108" s="9">
        <v>4408.1522835810802</v>
      </c>
      <c r="AD108" s="9">
        <v>4408.1522835810802</v>
      </c>
      <c r="AE108" s="9">
        <v>4408.1522835810802</v>
      </c>
      <c r="AF108" s="9">
        <v>15698.6717769113</v>
      </c>
      <c r="AG108" s="9">
        <v>15698.6717769113</v>
      </c>
      <c r="AH108" s="9">
        <v>15698.6717769113</v>
      </c>
      <c r="AI108" s="9">
        <v>5461.3333333333303</v>
      </c>
      <c r="AJ108" s="9">
        <v>5461.3333333333303</v>
      </c>
      <c r="AK108" s="9">
        <v>5461.3333333333303</v>
      </c>
      <c r="AL108" s="9">
        <v>3003.7333333333299</v>
      </c>
      <c r="AM108" s="9">
        <v>3003.7333333333299</v>
      </c>
      <c r="AN108" s="9">
        <v>3003.7333333333299</v>
      </c>
      <c r="AO108" s="9">
        <v>15291.733333333301</v>
      </c>
      <c r="AP108" s="9">
        <v>15291.733333333301</v>
      </c>
      <c r="AQ108" s="9">
        <v>15291.733333333301</v>
      </c>
      <c r="AR108" s="9">
        <v>3598.0809514156299</v>
      </c>
      <c r="AS108" s="9">
        <v>3598.0809514156299</v>
      </c>
      <c r="AT108" s="9">
        <v>3598.0809514156299</v>
      </c>
      <c r="AU108" s="9">
        <v>3502.9274389842699</v>
      </c>
      <c r="AV108" s="9">
        <v>3502.9274389842699</v>
      </c>
      <c r="AW108" s="9">
        <v>3502.9274389842699</v>
      </c>
      <c r="AX108" s="9">
        <v>7918.9333333333298</v>
      </c>
      <c r="AY108" s="9">
        <v>7918.9333333333298</v>
      </c>
      <c r="AZ108" s="9">
        <v>7918.9333333333298</v>
      </c>
      <c r="BA108" s="9">
        <v>4915.2</v>
      </c>
      <c r="BB108" s="9">
        <v>4915.2</v>
      </c>
      <c r="BC108" s="9">
        <v>4915.2</v>
      </c>
      <c r="BD108" s="10">
        <v>3822.9333333333302</v>
      </c>
      <c r="BF108" s="8">
        <f t="shared" si="10"/>
        <v>5461.3333333333303</v>
      </c>
      <c r="BG108" s="8">
        <f t="shared" si="11"/>
        <v>19563.327112528805</v>
      </c>
      <c r="BH108" s="8">
        <f t="shared" si="12"/>
        <v>2730.6666666666601</v>
      </c>
      <c r="BI108" s="8">
        <f t="shared" si="13"/>
        <v>177220.26666666599</v>
      </c>
      <c r="BJ108" s="8">
        <f t="shared" si="14"/>
        <v>40126.821352560371</v>
      </c>
    </row>
    <row r="109" spans="1:68" x14ac:dyDescent="0.2">
      <c r="A109" s="2" t="s">
        <v>3</v>
      </c>
      <c r="B109" s="9">
        <v>229922.13333333301</v>
      </c>
      <c r="C109" s="9">
        <v>186504.53333333301</v>
      </c>
      <c r="D109" s="9">
        <v>186504.53333333301</v>
      </c>
      <c r="E109" s="9">
        <v>186504.53333333301</v>
      </c>
      <c r="F109" s="9">
        <v>5734.4</v>
      </c>
      <c r="G109" s="9">
        <v>5734.4</v>
      </c>
      <c r="H109" s="9">
        <v>5734.4</v>
      </c>
      <c r="I109" s="9">
        <v>6280.5333333333301</v>
      </c>
      <c r="J109" s="9">
        <v>6280.5333333333301</v>
      </c>
      <c r="K109" s="9">
        <v>6280.5333333333301</v>
      </c>
      <c r="L109" s="9">
        <v>8465.0666666666602</v>
      </c>
      <c r="M109" s="9">
        <v>8465.0666666666602</v>
      </c>
      <c r="N109" s="9">
        <v>8465.0666666666602</v>
      </c>
      <c r="O109" s="9">
        <v>15837.866666666599</v>
      </c>
      <c r="P109" s="9">
        <v>15837.866666666599</v>
      </c>
      <c r="Q109" s="9">
        <v>15837.866666666599</v>
      </c>
      <c r="R109" s="9">
        <v>11741.866666666599</v>
      </c>
      <c r="S109" s="9">
        <v>11741.866666666599</v>
      </c>
      <c r="T109" s="9">
        <v>11741.866666666599</v>
      </c>
      <c r="U109" s="9">
        <v>10103.4666666666</v>
      </c>
      <c r="V109" s="9">
        <v>10103.4666666666</v>
      </c>
      <c r="W109" s="9">
        <v>10103.4666666666</v>
      </c>
      <c r="X109" s="9">
        <v>9284.2666666666591</v>
      </c>
      <c r="Y109" s="9">
        <v>9284.2666666666591</v>
      </c>
      <c r="Z109" s="9">
        <v>9284.2666666666591</v>
      </c>
      <c r="AA109" s="9">
        <v>13107.2</v>
      </c>
      <c r="AB109" s="9">
        <v>13107.2</v>
      </c>
      <c r="AC109" s="9">
        <v>13107.2</v>
      </c>
      <c r="AD109" s="9">
        <v>9830.4</v>
      </c>
      <c r="AE109" s="9">
        <v>9830.4</v>
      </c>
      <c r="AF109" s="9">
        <v>9830.4</v>
      </c>
      <c r="AG109" s="9">
        <v>1911.4666666666601</v>
      </c>
      <c r="AH109" s="9">
        <v>1911.4666666666601</v>
      </c>
      <c r="AI109" s="9">
        <v>1911.4666666666601</v>
      </c>
      <c r="AJ109" s="9">
        <v>5734.4</v>
      </c>
      <c r="AK109" s="9">
        <v>5734.4</v>
      </c>
      <c r="AL109" s="9">
        <v>5734.4</v>
      </c>
      <c r="AM109" s="9">
        <v>15837.866666666599</v>
      </c>
      <c r="AN109" s="9">
        <v>15837.866666666599</v>
      </c>
      <c r="AO109" s="9">
        <v>15837.866666666599</v>
      </c>
      <c r="AP109" s="9">
        <v>4915.2</v>
      </c>
      <c r="AQ109" s="9">
        <v>4915.2</v>
      </c>
      <c r="AR109" s="9">
        <v>4915.2</v>
      </c>
      <c r="AS109" s="9">
        <v>3822.9333333333302</v>
      </c>
      <c r="AT109" s="9">
        <v>3822.9333333333302</v>
      </c>
      <c r="AU109" s="9">
        <v>3822.9333333333302</v>
      </c>
      <c r="AV109" s="9">
        <v>9830.4</v>
      </c>
      <c r="AW109" s="9">
        <v>9830.4</v>
      </c>
      <c r="AX109" s="9">
        <v>9830.4</v>
      </c>
      <c r="AY109" s="9">
        <v>6826.6666666666597</v>
      </c>
      <c r="AZ109" s="9">
        <v>6826.6666666666597</v>
      </c>
      <c r="BA109" s="9">
        <v>6826.6666666666597</v>
      </c>
      <c r="BB109" s="9">
        <v>4642.1333333333296</v>
      </c>
      <c r="BC109" s="9">
        <v>4642.1333333333296</v>
      </c>
      <c r="BD109" s="10">
        <v>4642.1333333333296</v>
      </c>
      <c r="BF109" s="8">
        <f t="shared" si="10"/>
        <v>9284.2666666666591</v>
      </c>
      <c r="BG109" s="8">
        <f t="shared" si="11"/>
        <v>22202.802424242363</v>
      </c>
      <c r="BH109" s="8">
        <f t="shared" si="12"/>
        <v>1911.4666666666601</v>
      </c>
      <c r="BI109" s="8">
        <f t="shared" si="13"/>
        <v>229922.13333333301</v>
      </c>
      <c r="BJ109" s="8">
        <f t="shared" si="14"/>
        <v>49915.485467301281</v>
      </c>
    </row>
    <row r="110" spans="1:68" x14ac:dyDescent="0.2">
      <c r="A110" s="2" t="s">
        <v>4</v>
      </c>
      <c r="B110" s="9">
        <v>234018.13333333301</v>
      </c>
      <c r="C110" s="9">
        <v>176674.13333333301</v>
      </c>
      <c r="D110" s="9">
        <v>176674.13333333301</v>
      </c>
      <c r="E110" s="9">
        <v>176674.13333333301</v>
      </c>
      <c r="F110" s="9">
        <v>5461.3333333333303</v>
      </c>
      <c r="G110" s="9">
        <v>5461.3333333333303</v>
      </c>
      <c r="H110" s="9">
        <v>5461.3333333333303</v>
      </c>
      <c r="I110" s="9">
        <v>24302.933333333302</v>
      </c>
      <c r="J110" s="9">
        <v>24302.933333333302</v>
      </c>
      <c r="K110" s="9">
        <v>24302.933333333302</v>
      </c>
      <c r="L110" s="9">
        <v>3276.8</v>
      </c>
      <c r="M110" s="9">
        <v>3276.8</v>
      </c>
      <c r="N110" s="9">
        <v>3276.8</v>
      </c>
      <c r="O110" s="9">
        <v>4369.0666666666602</v>
      </c>
      <c r="P110" s="9">
        <v>4369.0666666666602</v>
      </c>
      <c r="Q110" s="9">
        <v>4369.0666666666602</v>
      </c>
      <c r="R110" s="9">
        <v>9284.2666666666591</v>
      </c>
      <c r="S110" s="9">
        <v>9284.2666666666591</v>
      </c>
      <c r="T110" s="9">
        <v>9284.2666666666591</v>
      </c>
      <c r="U110" s="9">
        <v>3003.7333333333299</v>
      </c>
      <c r="V110" s="9">
        <v>3003.7333333333299</v>
      </c>
      <c r="W110" s="9">
        <v>3003.7333333333299</v>
      </c>
      <c r="X110" s="9">
        <v>10649.6</v>
      </c>
      <c r="Y110" s="9">
        <v>10649.6</v>
      </c>
      <c r="Z110" s="9">
        <v>10649.6</v>
      </c>
      <c r="AA110" s="9">
        <v>3276.8</v>
      </c>
      <c r="AB110" s="9">
        <v>3276.8</v>
      </c>
      <c r="AC110" s="9">
        <v>3276.8</v>
      </c>
      <c r="AD110" s="9">
        <v>8465.0666666666602</v>
      </c>
      <c r="AE110" s="9">
        <v>8465.0666666666602</v>
      </c>
      <c r="AF110" s="9">
        <v>8465.0666666666602</v>
      </c>
      <c r="AG110" s="9">
        <v>16657.0666666666</v>
      </c>
      <c r="AH110" s="9">
        <v>16657.0666666666</v>
      </c>
      <c r="AI110" s="9">
        <v>16657.0666666666</v>
      </c>
      <c r="AJ110" s="9">
        <v>17749.333333333299</v>
      </c>
      <c r="AK110" s="9">
        <v>17749.333333333299</v>
      </c>
      <c r="AL110" s="9">
        <v>17749.333333333299</v>
      </c>
      <c r="AM110" s="9">
        <v>5461.3333333333303</v>
      </c>
      <c r="AN110" s="9">
        <v>5461.3333333333303</v>
      </c>
      <c r="AO110" s="9">
        <v>5461.3333333333303</v>
      </c>
      <c r="AP110" s="9">
        <v>10649.6</v>
      </c>
      <c r="AQ110" s="9">
        <v>10649.6</v>
      </c>
      <c r="AR110" s="9">
        <v>10649.6</v>
      </c>
      <c r="AS110" s="9">
        <v>8465.0666666666602</v>
      </c>
      <c r="AT110" s="9">
        <v>8465.0666666666602</v>
      </c>
      <c r="AU110" s="9">
        <v>8465.0666666666602</v>
      </c>
      <c r="AV110" s="9">
        <v>9830.4</v>
      </c>
      <c r="AW110" s="9">
        <v>9830.4</v>
      </c>
      <c r="AX110" s="9">
        <v>9830.4</v>
      </c>
      <c r="AY110" s="9">
        <v>7372.8</v>
      </c>
      <c r="AZ110" s="9">
        <v>7372.8</v>
      </c>
      <c r="BA110" s="9">
        <v>7372.8</v>
      </c>
      <c r="BB110" s="9">
        <v>4369.0666666666602</v>
      </c>
      <c r="BC110" s="9">
        <v>4369.0666666666602</v>
      </c>
      <c r="BD110" s="10">
        <v>4369.0666666666602</v>
      </c>
      <c r="BF110" s="8">
        <f t="shared" si="10"/>
        <v>8465.0666666666602</v>
      </c>
      <c r="BG110" s="8">
        <f t="shared" si="11"/>
        <v>22217.696969696939</v>
      </c>
      <c r="BH110" s="8">
        <f t="shared" si="12"/>
        <v>3003.7333333333299</v>
      </c>
      <c r="BI110" s="8">
        <f t="shared" si="13"/>
        <v>234018.13333333301</v>
      </c>
      <c r="BJ110" s="8">
        <f t="shared" si="14"/>
        <v>48498.315421054831</v>
      </c>
    </row>
    <row r="111" spans="1:68" x14ac:dyDescent="0.2">
      <c r="A111" s="3" t="s">
        <v>5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2">
        <v>0</v>
      </c>
    </row>
    <row r="112" spans="1:68" x14ac:dyDescent="0.2">
      <c r="A112" s="3" t="s">
        <v>6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2">
        <v>0</v>
      </c>
    </row>
    <row r="113" spans="1:68" x14ac:dyDescent="0.2">
      <c r="A113" s="3" t="s">
        <v>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2">
        <v>0</v>
      </c>
    </row>
    <row r="114" spans="1:68" x14ac:dyDescent="0.2">
      <c r="A114" s="3" t="s">
        <v>8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2">
        <v>0</v>
      </c>
    </row>
    <row r="115" spans="1:68" x14ac:dyDescent="0.2">
      <c r="A115" s="3" t="s">
        <v>9</v>
      </c>
      <c r="B115" s="11">
        <v>313207.46666666598</v>
      </c>
      <c r="C115" s="11">
        <v>313207.46666666598</v>
      </c>
      <c r="D115" s="11">
        <v>228829.866666666</v>
      </c>
      <c r="E115" s="11">
        <v>228829.866666666</v>
      </c>
      <c r="F115" s="11">
        <v>228829.866666666</v>
      </c>
      <c r="G115" s="11">
        <v>19387.733333333301</v>
      </c>
      <c r="H115" s="11">
        <v>19387.733333333301</v>
      </c>
      <c r="I115" s="11">
        <v>19387.733333333301</v>
      </c>
      <c r="J115" s="11">
        <v>3003.7333333333299</v>
      </c>
      <c r="K115" s="11">
        <v>3003.7333333333299</v>
      </c>
      <c r="L115" s="11">
        <v>3003.7333333333299</v>
      </c>
      <c r="M115" s="11">
        <v>7372.8</v>
      </c>
      <c r="N115" s="11">
        <v>7372.8</v>
      </c>
      <c r="O115" s="11">
        <v>7372.8</v>
      </c>
      <c r="P115" s="11">
        <v>11741.866666666599</v>
      </c>
      <c r="Q115" s="11">
        <v>11741.866666666599</v>
      </c>
      <c r="R115" s="11">
        <v>11741.866666666599</v>
      </c>
      <c r="S115" s="11">
        <v>18568.5333333333</v>
      </c>
      <c r="T115" s="11">
        <v>18568.5333333333</v>
      </c>
      <c r="U115" s="11">
        <v>18568.5333333333</v>
      </c>
      <c r="V115" s="11">
        <v>3276.8</v>
      </c>
      <c r="W115" s="11">
        <v>3276.8</v>
      </c>
      <c r="X115" s="11">
        <v>3276.8</v>
      </c>
      <c r="Y115" s="11">
        <v>40413.866666666603</v>
      </c>
      <c r="Z115" s="11">
        <v>40413.866666666603</v>
      </c>
      <c r="AA115" s="11">
        <v>40413.866666666603</v>
      </c>
      <c r="AB115" s="11">
        <v>1928.8261015808901</v>
      </c>
      <c r="AC115" s="11">
        <v>1928.8261015808901</v>
      </c>
      <c r="AD115" s="11">
        <v>1928.8261015808901</v>
      </c>
      <c r="AE115" s="11">
        <v>5141.9887677568504</v>
      </c>
      <c r="AF115" s="11">
        <v>5141.9887677568504</v>
      </c>
      <c r="AG115" s="11">
        <v>5141.9887677568504</v>
      </c>
      <c r="AH115" s="11">
        <v>15837.866666666599</v>
      </c>
      <c r="AI115" s="11">
        <v>15837.866666666599</v>
      </c>
      <c r="AJ115" s="11">
        <v>15837.866666666599</v>
      </c>
      <c r="AK115" s="11">
        <v>2184.5333333333301</v>
      </c>
      <c r="AL115" s="11">
        <v>2184.5333333333301</v>
      </c>
      <c r="AM115" s="11">
        <v>2184.5333333333301</v>
      </c>
      <c r="AN115" s="11">
        <v>6080.4318488528997</v>
      </c>
      <c r="AO115" s="11">
        <v>6080.4318488528997</v>
      </c>
      <c r="AP115" s="11">
        <v>6080.4318488528997</v>
      </c>
      <c r="AQ115" s="11">
        <v>9983.6627140974906</v>
      </c>
      <c r="AR115" s="11">
        <v>9983.6627140974906</v>
      </c>
      <c r="AS115" s="11">
        <v>9983.6627140974906</v>
      </c>
      <c r="AT115" s="11">
        <v>6920.3216868284098</v>
      </c>
      <c r="AU115" s="11">
        <v>6920.3216868284098</v>
      </c>
      <c r="AV115" s="11">
        <v>6920.3216868284098</v>
      </c>
      <c r="AW115" s="11">
        <v>4580.1486548707398</v>
      </c>
      <c r="AX115" s="11">
        <v>4580.1486548707398</v>
      </c>
      <c r="AY115" s="11">
        <v>4580.1486548707398</v>
      </c>
      <c r="AZ115" s="11">
        <v>5461.3333333333303</v>
      </c>
      <c r="BA115" s="11">
        <v>5461.3333333333303</v>
      </c>
      <c r="BB115" s="11">
        <v>5461.3333333333303</v>
      </c>
      <c r="BC115" s="11">
        <v>5830.40737477123</v>
      </c>
      <c r="BD115" s="12">
        <v>5830.40737477123</v>
      </c>
    </row>
    <row r="116" spans="1:68" x14ac:dyDescent="0.2">
      <c r="A116" s="3" t="s">
        <v>10</v>
      </c>
      <c r="B116" s="11">
        <v>56797.866666666603</v>
      </c>
      <c r="C116" s="11">
        <v>56797.866666666603</v>
      </c>
      <c r="D116" s="11">
        <v>56797.866666666603</v>
      </c>
      <c r="E116" s="11">
        <v>177220.26666666599</v>
      </c>
      <c r="F116" s="11">
        <v>177220.26666666599</v>
      </c>
      <c r="G116" s="11">
        <v>177220.26666666599</v>
      </c>
      <c r="H116" s="11">
        <v>20206.933333333302</v>
      </c>
      <c r="I116" s="11">
        <v>20206.933333333302</v>
      </c>
      <c r="J116" s="11">
        <v>20206.933333333302</v>
      </c>
      <c r="K116" s="11">
        <v>2730.6666666666601</v>
      </c>
      <c r="L116" s="11">
        <v>2730.6666666666601</v>
      </c>
      <c r="M116" s="11">
        <v>2730.6666666666601</v>
      </c>
      <c r="N116" s="11">
        <v>9284.2666666666591</v>
      </c>
      <c r="O116" s="11">
        <v>9284.2666666666591</v>
      </c>
      <c r="P116" s="11">
        <v>9284.2666666666591</v>
      </c>
      <c r="Q116" s="11">
        <v>4642.1333333333296</v>
      </c>
      <c r="R116" s="11">
        <v>4642.1333333333296</v>
      </c>
      <c r="S116" s="11">
        <v>4642.1333333333296</v>
      </c>
      <c r="T116" s="11">
        <v>7372.8</v>
      </c>
      <c r="U116" s="11">
        <v>7372.8</v>
      </c>
      <c r="V116" s="11">
        <v>7372.8</v>
      </c>
      <c r="W116" s="11">
        <v>10453.892135133299</v>
      </c>
      <c r="X116" s="11">
        <v>10453.892135133299</v>
      </c>
      <c r="Y116" s="11">
        <v>10453.892135133299</v>
      </c>
      <c r="Z116" s="11">
        <v>4879.0946992257204</v>
      </c>
      <c r="AA116" s="11">
        <v>4879.0946992257204</v>
      </c>
      <c r="AB116" s="11">
        <v>4879.0946992257204</v>
      </c>
      <c r="AC116" s="11">
        <v>4408.1522835810802</v>
      </c>
      <c r="AD116" s="11">
        <v>4408.1522835810802</v>
      </c>
      <c r="AE116" s="11">
        <v>4408.1522835810802</v>
      </c>
      <c r="AF116" s="11">
        <v>15698.6717769113</v>
      </c>
      <c r="AG116" s="11">
        <v>15698.6717769113</v>
      </c>
      <c r="AH116" s="11">
        <v>15698.6717769113</v>
      </c>
      <c r="AI116" s="11">
        <v>5461.3333333333303</v>
      </c>
      <c r="AJ116" s="11">
        <v>5461.3333333333303</v>
      </c>
      <c r="AK116" s="11">
        <v>5461.3333333333303</v>
      </c>
      <c r="AL116" s="11">
        <v>3003.7333333333299</v>
      </c>
      <c r="AM116" s="11">
        <v>3003.7333333333299</v>
      </c>
      <c r="AN116" s="11">
        <v>3003.7333333333299</v>
      </c>
      <c r="AO116" s="11">
        <v>15291.733333333301</v>
      </c>
      <c r="AP116" s="11">
        <v>15291.733333333301</v>
      </c>
      <c r="AQ116" s="11">
        <v>15291.733333333301</v>
      </c>
      <c r="AR116" s="11">
        <v>3598.0809514156299</v>
      </c>
      <c r="AS116" s="11">
        <v>3598.0809514156299</v>
      </c>
      <c r="AT116" s="11">
        <v>3598.0809514156299</v>
      </c>
      <c r="AU116" s="11">
        <v>3502.9274389842699</v>
      </c>
      <c r="AV116" s="11">
        <v>3502.9274389842699</v>
      </c>
      <c r="AW116" s="11">
        <v>3502.9274389842699</v>
      </c>
      <c r="AX116" s="11">
        <v>7918.9333333333298</v>
      </c>
      <c r="AY116" s="11">
        <v>7918.9333333333298</v>
      </c>
      <c r="AZ116" s="11">
        <v>7918.9333333333298</v>
      </c>
      <c r="BA116" s="11">
        <v>4915.2</v>
      </c>
      <c r="BB116" s="11">
        <v>4915.2</v>
      </c>
      <c r="BC116" s="11">
        <v>4915.2</v>
      </c>
      <c r="BD116" s="12">
        <v>3822.9333333333302</v>
      </c>
    </row>
    <row r="117" spans="1:68" x14ac:dyDescent="0.2">
      <c r="A117" s="3" t="s">
        <v>11</v>
      </c>
      <c r="B117" s="11">
        <v>229922.13333333301</v>
      </c>
      <c r="C117" s="11">
        <v>186504.53333333301</v>
      </c>
      <c r="D117" s="11">
        <v>186504.53333333301</v>
      </c>
      <c r="E117" s="11">
        <v>186504.53333333301</v>
      </c>
      <c r="F117" s="11">
        <v>5734.4</v>
      </c>
      <c r="G117" s="11">
        <v>5734.4</v>
      </c>
      <c r="H117" s="11">
        <v>5734.4</v>
      </c>
      <c r="I117" s="11">
        <v>6280.5333333333301</v>
      </c>
      <c r="J117" s="11">
        <v>6280.5333333333301</v>
      </c>
      <c r="K117" s="11">
        <v>6280.5333333333301</v>
      </c>
      <c r="L117" s="11">
        <v>8465.0666666666602</v>
      </c>
      <c r="M117" s="11">
        <v>8465.0666666666602</v>
      </c>
      <c r="N117" s="11">
        <v>8465.0666666666602</v>
      </c>
      <c r="O117" s="11">
        <v>15837.866666666599</v>
      </c>
      <c r="P117" s="11">
        <v>15837.866666666599</v>
      </c>
      <c r="Q117" s="11">
        <v>15837.866666666599</v>
      </c>
      <c r="R117" s="11">
        <v>11741.866666666599</v>
      </c>
      <c r="S117" s="11">
        <v>11741.866666666599</v>
      </c>
      <c r="T117" s="11">
        <v>11741.866666666599</v>
      </c>
      <c r="U117" s="11">
        <v>10103.4666666666</v>
      </c>
      <c r="V117" s="11">
        <v>10103.4666666666</v>
      </c>
      <c r="W117" s="11">
        <v>10103.4666666666</v>
      </c>
      <c r="X117" s="11">
        <v>9284.2666666666591</v>
      </c>
      <c r="Y117" s="11">
        <v>9284.2666666666591</v>
      </c>
      <c r="Z117" s="11">
        <v>9284.2666666666591</v>
      </c>
      <c r="AA117" s="11">
        <v>13107.2</v>
      </c>
      <c r="AB117" s="11">
        <v>13107.2</v>
      </c>
      <c r="AC117" s="11">
        <v>13107.2</v>
      </c>
      <c r="AD117" s="11">
        <v>9830.4</v>
      </c>
      <c r="AE117" s="11">
        <v>9830.4</v>
      </c>
      <c r="AF117" s="11">
        <v>9830.4</v>
      </c>
      <c r="AG117" s="11">
        <v>1911.4666666666601</v>
      </c>
      <c r="AH117" s="11">
        <v>1911.4666666666601</v>
      </c>
      <c r="AI117" s="11">
        <v>1911.4666666666601</v>
      </c>
      <c r="AJ117" s="11">
        <v>5734.4</v>
      </c>
      <c r="AK117" s="11">
        <v>5734.4</v>
      </c>
      <c r="AL117" s="11">
        <v>5734.4</v>
      </c>
      <c r="AM117" s="11">
        <v>15837.866666666599</v>
      </c>
      <c r="AN117" s="11">
        <v>15837.866666666599</v>
      </c>
      <c r="AO117" s="11">
        <v>15837.866666666599</v>
      </c>
      <c r="AP117" s="11">
        <v>4915.2</v>
      </c>
      <c r="AQ117" s="11">
        <v>4915.2</v>
      </c>
      <c r="AR117" s="11">
        <v>4915.2</v>
      </c>
      <c r="AS117" s="11">
        <v>3822.9333333333302</v>
      </c>
      <c r="AT117" s="11">
        <v>3822.9333333333302</v>
      </c>
      <c r="AU117" s="11">
        <v>3822.9333333333302</v>
      </c>
      <c r="AV117" s="11">
        <v>9830.4</v>
      </c>
      <c r="AW117" s="11">
        <v>9830.4</v>
      </c>
      <c r="AX117" s="11">
        <v>9830.4</v>
      </c>
      <c r="AY117" s="11">
        <v>6826.6666666666597</v>
      </c>
      <c r="AZ117" s="11">
        <v>6826.6666666666597</v>
      </c>
      <c r="BA117" s="11">
        <v>6826.6666666666597</v>
      </c>
      <c r="BB117" s="11">
        <v>4642.1333333333296</v>
      </c>
      <c r="BC117" s="11">
        <v>4642.1333333333296</v>
      </c>
      <c r="BD117" s="12">
        <v>4642.1333333333296</v>
      </c>
    </row>
    <row r="118" spans="1:68" x14ac:dyDescent="0.2">
      <c r="A118" s="3" t="s">
        <v>12</v>
      </c>
      <c r="B118" s="11">
        <v>234018.13333333301</v>
      </c>
      <c r="C118" s="11">
        <v>176674.13333333301</v>
      </c>
      <c r="D118" s="11">
        <v>176674.13333333301</v>
      </c>
      <c r="E118" s="11">
        <v>176674.13333333301</v>
      </c>
      <c r="F118" s="11">
        <v>5461.3333333333303</v>
      </c>
      <c r="G118" s="11">
        <v>5461.3333333333303</v>
      </c>
      <c r="H118" s="11">
        <v>5461.3333333333303</v>
      </c>
      <c r="I118" s="11">
        <v>24302.933333333302</v>
      </c>
      <c r="J118" s="11">
        <v>24302.933333333302</v>
      </c>
      <c r="K118" s="11">
        <v>24302.933333333302</v>
      </c>
      <c r="L118" s="11">
        <v>3276.8</v>
      </c>
      <c r="M118" s="11">
        <v>3276.8</v>
      </c>
      <c r="N118" s="11">
        <v>3276.8</v>
      </c>
      <c r="O118" s="11">
        <v>4369.0666666666602</v>
      </c>
      <c r="P118" s="11">
        <v>4369.0666666666602</v>
      </c>
      <c r="Q118" s="11">
        <v>4369.0666666666602</v>
      </c>
      <c r="R118" s="11">
        <v>9284.2666666666591</v>
      </c>
      <c r="S118" s="11">
        <v>9284.2666666666591</v>
      </c>
      <c r="T118" s="11">
        <v>9284.2666666666591</v>
      </c>
      <c r="U118" s="11">
        <v>3003.7333333333299</v>
      </c>
      <c r="V118" s="11">
        <v>3003.7333333333299</v>
      </c>
      <c r="W118" s="11">
        <v>3003.7333333333299</v>
      </c>
      <c r="X118" s="11">
        <v>10649.6</v>
      </c>
      <c r="Y118" s="11">
        <v>10649.6</v>
      </c>
      <c r="Z118" s="11">
        <v>10649.6</v>
      </c>
      <c r="AA118" s="11">
        <v>3276.8</v>
      </c>
      <c r="AB118" s="11">
        <v>3276.8</v>
      </c>
      <c r="AC118" s="11">
        <v>3276.8</v>
      </c>
      <c r="AD118" s="11">
        <v>8465.0666666666602</v>
      </c>
      <c r="AE118" s="11">
        <v>8465.0666666666602</v>
      </c>
      <c r="AF118" s="11">
        <v>8465.0666666666602</v>
      </c>
      <c r="AG118" s="11">
        <v>16657.0666666666</v>
      </c>
      <c r="AH118" s="11">
        <v>16657.0666666666</v>
      </c>
      <c r="AI118" s="11">
        <v>16657.0666666666</v>
      </c>
      <c r="AJ118" s="11">
        <v>17749.333333333299</v>
      </c>
      <c r="AK118" s="11">
        <v>17749.333333333299</v>
      </c>
      <c r="AL118" s="11">
        <v>17749.333333333299</v>
      </c>
      <c r="AM118" s="11">
        <v>5461.3333333333303</v>
      </c>
      <c r="AN118" s="11">
        <v>5461.3333333333303</v>
      </c>
      <c r="AO118" s="11">
        <v>5461.3333333333303</v>
      </c>
      <c r="AP118" s="11">
        <v>10649.6</v>
      </c>
      <c r="AQ118" s="11">
        <v>10649.6</v>
      </c>
      <c r="AR118" s="11">
        <v>10649.6</v>
      </c>
      <c r="AS118" s="11">
        <v>8465.0666666666602</v>
      </c>
      <c r="AT118" s="11">
        <v>8465.0666666666602</v>
      </c>
      <c r="AU118" s="11">
        <v>8465.0666666666602</v>
      </c>
      <c r="AV118" s="11">
        <v>9830.4</v>
      </c>
      <c r="AW118" s="11">
        <v>9830.4</v>
      </c>
      <c r="AX118" s="11">
        <v>9830.4</v>
      </c>
      <c r="AY118" s="11">
        <v>7372.8</v>
      </c>
      <c r="AZ118" s="11">
        <v>7372.8</v>
      </c>
      <c r="BA118" s="11">
        <v>7372.8</v>
      </c>
      <c r="BB118" s="11">
        <v>4369.0666666666602</v>
      </c>
      <c r="BC118" s="11">
        <v>4369.0666666666602</v>
      </c>
      <c r="BD118" s="12">
        <v>4369.0666666666602</v>
      </c>
    </row>
    <row r="119" spans="1:68" x14ac:dyDescent="0.2">
      <c r="A119" s="3" t="s">
        <v>13</v>
      </c>
      <c r="B119" s="11">
        <v>10649.6</v>
      </c>
      <c r="C119" s="11">
        <v>10649.6</v>
      </c>
      <c r="D119" s="11">
        <v>0</v>
      </c>
      <c r="E119" s="11">
        <v>0</v>
      </c>
      <c r="F119" s="11">
        <v>0</v>
      </c>
      <c r="G119" s="11">
        <v>546.13333333333298</v>
      </c>
      <c r="H119" s="11">
        <v>546.13333333333298</v>
      </c>
      <c r="I119" s="11">
        <v>546.13333333333298</v>
      </c>
      <c r="J119" s="11">
        <v>2730.6666666666601</v>
      </c>
      <c r="K119" s="11">
        <v>2730.6666666666601</v>
      </c>
      <c r="L119" s="11">
        <v>2730.6666666666601</v>
      </c>
      <c r="M119" s="11">
        <v>2730.6666666666601</v>
      </c>
      <c r="N119" s="11">
        <v>2730.6666666666601</v>
      </c>
      <c r="O119" s="11">
        <v>2730.6666666666601</v>
      </c>
      <c r="P119" s="11">
        <v>2730.6666666666601</v>
      </c>
      <c r="Q119" s="11">
        <v>2730.6666666666601</v>
      </c>
      <c r="R119" s="11">
        <v>2730.6666666666601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6280.5333333333301</v>
      </c>
      <c r="BD119" s="12">
        <v>6280.5333333333301</v>
      </c>
    </row>
    <row r="120" spans="1:68" x14ac:dyDescent="0.2">
      <c r="A120" s="2" t="s">
        <v>14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10">
        <v>0</v>
      </c>
      <c r="BF120" s="8">
        <f t="shared" ref="BF120:BF157" si="15">MEDIAN(B120:BD120)</f>
        <v>0</v>
      </c>
      <c r="BG120" s="8">
        <f t="shared" ref="BG120:BG157" si="16">AVERAGE(B120:BD120)</f>
        <v>0</v>
      </c>
      <c r="BH120" s="8">
        <f t="shared" ref="BH120:BH157" si="17">MIN(B120:BD120)</f>
        <v>0</v>
      </c>
      <c r="BI120" s="8">
        <f t="shared" ref="BI120:BI157" si="18">MAX(B120:BD120)</f>
        <v>0</v>
      </c>
      <c r="BJ120" s="8">
        <f t="shared" ref="BJ120:BJ157" si="19">STDEV(B120:BD120)</f>
        <v>0</v>
      </c>
      <c r="BL120" s="8">
        <f>MEDIAN(B120:BD123)</f>
        <v>0</v>
      </c>
      <c r="BM120" s="8">
        <f>AVERAGE(B120:BD123)</f>
        <v>0</v>
      </c>
      <c r="BN120" s="8">
        <f>MIN(B120:BD123)</f>
        <v>0</v>
      </c>
      <c r="BO120" s="8">
        <f>MAX(B120:BD123)</f>
        <v>0</v>
      </c>
      <c r="BP120" s="8">
        <f>STDEV(B120:BD123)</f>
        <v>0</v>
      </c>
    </row>
    <row r="121" spans="1:68" x14ac:dyDescent="0.2">
      <c r="A121" s="2" t="s">
        <v>15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10">
        <v>0</v>
      </c>
      <c r="BF121" s="8">
        <f t="shared" si="15"/>
        <v>0</v>
      </c>
      <c r="BG121" s="8">
        <f t="shared" si="16"/>
        <v>0</v>
      </c>
      <c r="BH121" s="8">
        <f t="shared" si="17"/>
        <v>0</v>
      </c>
      <c r="BI121" s="8">
        <f t="shared" si="18"/>
        <v>0</v>
      </c>
      <c r="BJ121" s="8">
        <f t="shared" si="19"/>
        <v>0</v>
      </c>
    </row>
    <row r="122" spans="1:68" x14ac:dyDescent="0.2">
      <c r="A122" s="2" t="s">
        <v>16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10">
        <v>0</v>
      </c>
      <c r="BF122" s="8">
        <f t="shared" si="15"/>
        <v>0</v>
      </c>
      <c r="BG122" s="8">
        <f t="shared" si="16"/>
        <v>0</v>
      </c>
      <c r="BH122" s="8">
        <f t="shared" si="17"/>
        <v>0</v>
      </c>
      <c r="BI122" s="8">
        <f t="shared" si="18"/>
        <v>0</v>
      </c>
      <c r="BJ122" s="8">
        <f t="shared" si="19"/>
        <v>0</v>
      </c>
    </row>
    <row r="123" spans="1:68" x14ac:dyDescent="0.2">
      <c r="A123" s="2" t="s">
        <v>17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10">
        <v>0</v>
      </c>
      <c r="BF123" s="8">
        <f t="shared" si="15"/>
        <v>0</v>
      </c>
      <c r="BG123" s="8">
        <f t="shared" si="16"/>
        <v>0</v>
      </c>
      <c r="BH123" s="8">
        <f t="shared" si="17"/>
        <v>0</v>
      </c>
      <c r="BI123" s="8">
        <f t="shared" si="18"/>
        <v>0</v>
      </c>
      <c r="BJ123" s="8">
        <f t="shared" si="19"/>
        <v>0</v>
      </c>
    </row>
    <row r="124" spans="1:68" x14ac:dyDescent="0.2">
      <c r="A124" s="3" t="s">
        <v>18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2">
        <v>0</v>
      </c>
    </row>
    <row r="125" spans="1:68" x14ac:dyDescent="0.2">
      <c r="A125" s="3" t="s">
        <v>19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2">
        <v>0</v>
      </c>
    </row>
    <row r="126" spans="1:68" x14ac:dyDescent="0.2">
      <c r="A126" s="3" t="s">
        <v>20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2">
        <v>0</v>
      </c>
    </row>
    <row r="127" spans="1:68" x14ac:dyDescent="0.2">
      <c r="A127" s="3" t="s">
        <v>21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2">
        <v>0</v>
      </c>
    </row>
    <row r="128" spans="1:68" x14ac:dyDescent="0.2">
      <c r="A128" s="3" t="s">
        <v>22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2">
        <v>0</v>
      </c>
    </row>
    <row r="129" spans="1:68" x14ac:dyDescent="0.2">
      <c r="A129" s="3" t="s">
        <v>23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2">
        <v>0</v>
      </c>
    </row>
    <row r="130" spans="1:68" x14ac:dyDescent="0.2">
      <c r="A130" s="3" t="s">
        <v>24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2">
        <v>0</v>
      </c>
    </row>
    <row r="131" spans="1:68" x14ac:dyDescent="0.2">
      <c r="A131" s="3" t="s">
        <v>25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2">
        <v>0</v>
      </c>
    </row>
    <row r="132" spans="1:68" x14ac:dyDescent="0.2">
      <c r="A132" s="3" t="s">
        <v>26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2">
        <v>0</v>
      </c>
    </row>
    <row r="133" spans="1:68" x14ac:dyDescent="0.2">
      <c r="A133" s="2" t="s">
        <v>27</v>
      </c>
      <c r="B133" s="9">
        <v>33.067537188159697</v>
      </c>
      <c r="C133" s="9">
        <v>33.067537188159697</v>
      </c>
      <c r="D133" s="9">
        <v>30.684045802383501</v>
      </c>
      <c r="E133" s="9">
        <v>30.684045802383501</v>
      </c>
      <c r="F133" s="9">
        <v>30.684045802383501</v>
      </c>
      <c r="G133" s="9">
        <v>30.503424157787801</v>
      </c>
      <c r="H133" s="9">
        <v>30.503424157787801</v>
      </c>
      <c r="I133" s="9">
        <v>30.503424157787801</v>
      </c>
      <c r="J133" s="9">
        <v>30.355967504431302</v>
      </c>
      <c r="K133" s="9">
        <v>30.355967504431302</v>
      </c>
      <c r="L133" s="9">
        <v>30.355967504431302</v>
      </c>
      <c r="M133" s="9">
        <v>29.500106638202599</v>
      </c>
      <c r="N133" s="9">
        <v>29.500106638202599</v>
      </c>
      <c r="O133" s="9">
        <v>29.500106638202599</v>
      </c>
      <c r="P133" s="9">
        <v>30.4244404555747</v>
      </c>
      <c r="Q133" s="9">
        <v>30.4244404555747</v>
      </c>
      <c r="R133" s="9">
        <v>30.4244404555747</v>
      </c>
      <c r="S133" s="9">
        <v>30.191367101757301</v>
      </c>
      <c r="T133" s="9">
        <v>30.191367101757301</v>
      </c>
      <c r="U133" s="9">
        <v>30.191367101757301</v>
      </c>
      <c r="V133" s="9">
        <v>30.190754824995899</v>
      </c>
      <c r="W133" s="9">
        <v>30.190754824995899</v>
      </c>
      <c r="X133" s="9">
        <v>30.190754824995899</v>
      </c>
      <c r="Y133" s="9">
        <v>30.1843259190019</v>
      </c>
      <c r="Z133" s="9">
        <v>30.1843259190019</v>
      </c>
      <c r="AA133" s="9">
        <v>30.1843259190019</v>
      </c>
      <c r="AB133" s="9">
        <v>30.18044816618</v>
      </c>
      <c r="AC133" s="9">
        <v>30.18044816618</v>
      </c>
      <c r="AD133" s="9">
        <v>30.18044816618</v>
      </c>
      <c r="AE133" s="9">
        <v>30.175039721454802</v>
      </c>
      <c r="AF133" s="9">
        <v>30.175039721454802</v>
      </c>
      <c r="AG133" s="9">
        <v>30.175039721454802</v>
      </c>
      <c r="AH133" s="9">
        <v>30.172080383775</v>
      </c>
      <c r="AI133" s="9">
        <v>30.172080383775</v>
      </c>
      <c r="AJ133" s="9">
        <v>30.172080383775</v>
      </c>
      <c r="AK133" s="9">
        <v>30.1621819094667</v>
      </c>
      <c r="AL133" s="9">
        <v>30.1621819094667</v>
      </c>
      <c r="AM133" s="9">
        <v>30.1621819094667</v>
      </c>
      <c r="AN133" s="9">
        <v>30.1573857415028</v>
      </c>
      <c r="AO133" s="9">
        <v>30.1573857415028</v>
      </c>
      <c r="AP133" s="9">
        <v>30.1573857415028</v>
      </c>
      <c r="AQ133" s="9">
        <v>30.145956575291098</v>
      </c>
      <c r="AR133" s="9">
        <v>30.145956575291098</v>
      </c>
      <c r="AS133" s="9">
        <v>30.145956575291098</v>
      </c>
      <c r="AT133" s="9">
        <v>30.147385221067601</v>
      </c>
      <c r="AU133" s="9">
        <v>30.147385221067601</v>
      </c>
      <c r="AV133" s="9">
        <v>30.147385221067601</v>
      </c>
      <c r="AW133" s="9">
        <v>29.923189880289598</v>
      </c>
      <c r="AX133" s="9">
        <v>29.923189880289598</v>
      </c>
      <c r="AY133" s="9">
        <v>29.923189880289598</v>
      </c>
      <c r="AZ133" s="9">
        <v>29.923393972543401</v>
      </c>
      <c r="BA133" s="9">
        <v>29.923393972543401</v>
      </c>
      <c r="BB133" s="9">
        <v>29.923393972543401</v>
      </c>
      <c r="BC133" s="9">
        <v>29.914107774996399</v>
      </c>
      <c r="BD133" s="10">
        <v>29.914107774996399</v>
      </c>
      <c r="BF133" s="8">
        <f t="shared" si="15"/>
        <v>30.175039721454802</v>
      </c>
      <c r="BG133" s="8">
        <f t="shared" si="16"/>
        <v>30.273232215516927</v>
      </c>
      <c r="BH133" s="8">
        <f t="shared" si="17"/>
        <v>29.500106638202599</v>
      </c>
      <c r="BI133" s="8">
        <f t="shared" si="18"/>
        <v>33.067537188159697</v>
      </c>
      <c r="BJ133" s="8">
        <f t="shared" si="19"/>
        <v>0.60061043466069475</v>
      </c>
      <c r="BL133" s="8">
        <f>MEDIAN(B133:BD136)</f>
        <v>33.841199899178399</v>
      </c>
      <c r="BM133" s="8">
        <f>AVERAGE(B133:BD136)</f>
        <v>33.512632707509127</v>
      </c>
      <c r="BN133" s="8">
        <f>MIN(B133:BD136)</f>
        <v>29.500106638202599</v>
      </c>
      <c r="BO133" s="8">
        <f>MAX(B133:BD136)</f>
        <v>38.757425131307798</v>
      </c>
      <c r="BP133" s="8">
        <f>STDEV(B133:BD136)</f>
        <v>2.1669124338270747</v>
      </c>
    </row>
    <row r="134" spans="1:68" x14ac:dyDescent="0.2">
      <c r="A134" s="2" t="s">
        <v>28</v>
      </c>
      <c r="B134" s="9">
        <v>38.558639276125596</v>
      </c>
      <c r="C134" s="9">
        <v>38.558639276125596</v>
      </c>
      <c r="D134" s="9">
        <v>38.558639276125596</v>
      </c>
      <c r="E134" s="9">
        <v>33.432147999538699</v>
      </c>
      <c r="F134" s="9">
        <v>33.432147999538699</v>
      </c>
      <c r="G134" s="9">
        <v>33.432147999538699</v>
      </c>
      <c r="H134" s="9">
        <v>33.254383646495803</v>
      </c>
      <c r="I134" s="9">
        <v>33.254383646495803</v>
      </c>
      <c r="J134" s="9">
        <v>33.254383646495803</v>
      </c>
      <c r="K134" s="9">
        <v>33.079374538879001</v>
      </c>
      <c r="L134" s="9">
        <v>33.079374538879001</v>
      </c>
      <c r="M134" s="9">
        <v>33.079374538879001</v>
      </c>
      <c r="N134" s="9">
        <v>32.947020712302297</v>
      </c>
      <c r="O134" s="9">
        <v>32.947020712302297</v>
      </c>
      <c r="P134" s="9">
        <v>32.947020712302297</v>
      </c>
      <c r="Q134" s="9">
        <v>33.4246986322757</v>
      </c>
      <c r="R134" s="9">
        <v>33.4246986322757</v>
      </c>
      <c r="S134" s="9">
        <v>33.4246986322757</v>
      </c>
      <c r="T134" s="9">
        <v>34.001973572094002</v>
      </c>
      <c r="U134" s="9">
        <v>34.001973572094002</v>
      </c>
      <c r="V134" s="9">
        <v>34.001973572094002</v>
      </c>
      <c r="W134" s="9">
        <v>34.619964916541498</v>
      </c>
      <c r="X134" s="9">
        <v>34.619964916541498</v>
      </c>
      <c r="Y134" s="9">
        <v>34.619964916541498</v>
      </c>
      <c r="Z134" s="9">
        <v>34.448833561746497</v>
      </c>
      <c r="AA134" s="9">
        <v>34.448833561746497</v>
      </c>
      <c r="AB134" s="9">
        <v>34.448833561746497</v>
      </c>
      <c r="AC134" s="9">
        <v>34.243516754443299</v>
      </c>
      <c r="AD134" s="9">
        <v>34.243516754443299</v>
      </c>
      <c r="AE134" s="9">
        <v>34.243516754443299</v>
      </c>
      <c r="AF134" s="9">
        <v>33.968706534727801</v>
      </c>
      <c r="AG134" s="9">
        <v>33.968706534727801</v>
      </c>
      <c r="AH134" s="9">
        <v>33.968706534727801</v>
      </c>
      <c r="AI134" s="9">
        <v>33.749919638675003</v>
      </c>
      <c r="AJ134" s="9">
        <v>33.749919638675003</v>
      </c>
      <c r="AK134" s="9">
        <v>33.749919638675003</v>
      </c>
      <c r="AL134" s="9">
        <v>33.721040584765099</v>
      </c>
      <c r="AM134" s="9">
        <v>33.721040584765099</v>
      </c>
      <c r="AN134" s="9">
        <v>33.721040584765099</v>
      </c>
      <c r="AO134" s="9">
        <v>33.7206324002575</v>
      </c>
      <c r="AP134" s="9">
        <v>33.7206324002575</v>
      </c>
      <c r="AQ134" s="9">
        <v>33.7206324002575</v>
      </c>
      <c r="AR134" s="9">
        <v>33.719611938988599</v>
      </c>
      <c r="AS134" s="9">
        <v>33.719611938988599</v>
      </c>
      <c r="AT134" s="9">
        <v>33.719611938988599</v>
      </c>
      <c r="AU134" s="9">
        <v>33.716244416801203</v>
      </c>
      <c r="AV134" s="9">
        <v>33.716244416801203</v>
      </c>
      <c r="AW134" s="9">
        <v>33.716244416801203</v>
      </c>
      <c r="AX134" s="9">
        <v>33.716244416801203</v>
      </c>
      <c r="AY134" s="9">
        <v>33.716244416801203</v>
      </c>
      <c r="AZ134" s="9">
        <v>33.716244416801203</v>
      </c>
      <c r="BA134" s="9">
        <v>33.714815771024803</v>
      </c>
      <c r="BB134" s="9">
        <v>33.714815771024803</v>
      </c>
      <c r="BC134" s="9">
        <v>33.714815771024803</v>
      </c>
      <c r="BD134" s="10">
        <v>33.708999141791999</v>
      </c>
      <c r="BF134" s="8">
        <f t="shared" si="15"/>
        <v>33.719611938988599</v>
      </c>
      <c r="BG134" s="8">
        <f t="shared" si="16"/>
        <v>33.9967692196226</v>
      </c>
      <c r="BH134" s="8">
        <f t="shared" si="17"/>
        <v>32.947020712302297</v>
      </c>
      <c r="BI134" s="8">
        <f t="shared" si="18"/>
        <v>38.558639276125596</v>
      </c>
      <c r="BJ134" s="8">
        <f t="shared" si="19"/>
        <v>1.1822857851024353</v>
      </c>
    </row>
    <row r="135" spans="1:68" x14ac:dyDescent="0.2">
      <c r="A135" s="2" t="s">
        <v>29</v>
      </c>
      <c r="B135" s="9">
        <v>38.757425131307798</v>
      </c>
      <c r="C135" s="9">
        <v>33.838291584562</v>
      </c>
      <c r="D135" s="9">
        <v>33.838291584562</v>
      </c>
      <c r="E135" s="9">
        <v>33.838291584562</v>
      </c>
      <c r="F135" s="9">
        <v>33.624504948726901</v>
      </c>
      <c r="G135" s="9">
        <v>33.624504948726901</v>
      </c>
      <c r="H135" s="9">
        <v>33.624504948726901</v>
      </c>
      <c r="I135" s="9">
        <v>33.458782038657098</v>
      </c>
      <c r="J135" s="9">
        <v>33.458782038657098</v>
      </c>
      <c r="K135" s="9">
        <v>33.458782038657098</v>
      </c>
      <c r="L135" s="9">
        <v>33.369593723755003</v>
      </c>
      <c r="M135" s="9">
        <v>33.369593723755003</v>
      </c>
      <c r="N135" s="9">
        <v>33.369593723755003</v>
      </c>
      <c r="O135" s="9">
        <v>33.2832627004058</v>
      </c>
      <c r="P135" s="9">
        <v>33.2832627004058</v>
      </c>
      <c r="Q135" s="9">
        <v>33.2832627004058</v>
      </c>
      <c r="R135" s="9">
        <v>33.284487253928503</v>
      </c>
      <c r="S135" s="9">
        <v>33.284487253928503</v>
      </c>
      <c r="T135" s="9">
        <v>33.284487253928503</v>
      </c>
      <c r="U135" s="9">
        <v>34.015035476336003</v>
      </c>
      <c r="V135" s="9">
        <v>34.015035476336003</v>
      </c>
      <c r="W135" s="9">
        <v>34.015035476336003</v>
      </c>
      <c r="X135" s="9">
        <v>34.884060292933597</v>
      </c>
      <c r="Y135" s="9">
        <v>34.884060292933597</v>
      </c>
      <c r="Z135" s="9">
        <v>34.884060292933597</v>
      </c>
      <c r="AA135" s="9">
        <v>34.724562196604097</v>
      </c>
      <c r="AB135" s="9">
        <v>34.724562196604097</v>
      </c>
      <c r="AC135" s="9">
        <v>34.724562196604097</v>
      </c>
      <c r="AD135" s="9">
        <v>34.5089387304849</v>
      </c>
      <c r="AE135" s="9">
        <v>34.5089387304849</v>
      </c>
      <c r="AF135" s="9">
        <v>34.5089387304849</v>
      </c>
      <c r="AG135" s="9">
        <v>34.354849078880598</v>
      </c>
      <c r="AH135" s="9">
        <v>34.354849078880598</v>
      </c>
      <c r="AI135" s="9">
        <v>34.354849078880598</v>
      </c>
      <c r="AJ135" s="9">
        <v>33.898396753300403</v>
      </c>
      <c r="AK135" s="9">
        <v>33.898396753300403</v>
      </c>
      <c r="AL135" s="9">
        <v>33.898396753300403</v>
      </c>
      <c r="AM135" s="9">
        <v>33.845945044078803</v>
      </c>
      <c r="AN135" s="9">
        <v>33.845945044078803</v>
      </c>
      <c r="AO135" s="9">
        <v>33.845945044078803</v>
      </c>
      <c r="AP135" s="9">
        <v>33.844720490556099</v>
      </c>
      <c r="AQ135" s="9">
        <v>33.844720490556099</v>
      </c>
      <c r="AR135" s="9">
        <v>33.844720490556099</v>
      </c>
      <c r="AS135" s="9">
        <v>33.844108213794797</v>
      </c>
      <c r="AT135" s="9">
        <v>33.844108213794797</v>
      </c>
      <c r="AU135" s="9">
        <v>33.844108213794797</v>
      </c>
      <c r="AV135" s="9">
        <v>33.846761413093901</v>
      </c>
      <c r="AW135" s="9">
        <v>33.846761413093901</v>
      </c>
      <c r="AX135" s="9">
        <v>33.846761413093901</v>
      </c>
      <c r="AY135" s="9">
        <v>33.848394151124097</v>
      </c>
      <c r="AZ135" s="9">
        <v>33.848394151124097</v>
      </c>
      <c r="BA135" s="9">
        <v>33.848394151124097</v>
      </c>
      <c r="BB135" s="9">
        <v>33.847985966616598</v>
      </c>
      <c r="BC135" s="9">
        <v>33.847985966616598</v>
      </c>
      <c r="BD135" s="10">
        <v>33.847985966616598</v>
      </c>
      <c r="BF135" s="8">
        <f t="shared" si="15"/>
        <v>33.846761413093901</v>
      </c>
      <c r="BG135" s="8">
        <f t="shared" si="16"/>
        <v>33.99500846008771</v>
      </c>
      <c r="BH135" s="8">
        <f t="shared" si="17"/>
        <v>33.2832627004058</v>
      </c>
      <c r="BI135" s="8">
        <f t="shared" si="18"/>
        <v>38.757425131307798</v>
      </c>
      <c r="BJ135" s="8">
        <f t="shared" si="19"/>
        <v>0.79130041078481239</v>
      </c>
    </row>
    <row r="136" spans="1:68" x14ac:dyDescent="0.2">
      <c r="A136" s="2" t="s">
        <v>30</v>
      </c>
      <c r="B136" s="9">
        <v>38.637316839957997</v>
      </c>
      <c r="C136" s="9">
        <v>35.462661832401402</v>
      </c>
      <c r="D136" s="9">
        <v>35.462661832401402</v>
      </c>
      <c r="E136" s="9">
        <v>35.462661832401402</v>
      </c>
      <c r="F136" s="9">
        <v>35.282448372313198</v>
      </c>
      <c r="G136" s="9">
        <v>35.282448372313198</v>
      </c>
      <c r="H136" s="9">
        <v>35.282448372313198</v>
      </c>
      <c r="I136" s="9">
        <v>35.172952878159897</v>
      </c>
      <c r="J136" s="9">
        <v>35.172952878159897</v>
      </c>
      <c r="K136" s="9">
        <v>35.172952878159897</v>
      </c>
      <c r="L136" s="9">
        <v>35.072437443173001</v>
      </c>
      <c r="M136" s="9">
        <v>35.072437443173001</v>
      </c>
      <c r="N136" s="9">
        <v>35.072437443173001</v>
      </c>
      <c r="O136" s="9">
        <v>35.533175706082602</v>
      </c>
      <c r="P136" s="9">
        <v>35.533175706082602</v>
      </c>
      <c r="Q136" s="9">
        <v>35.533175706082602</v>
      </c>
      <c r="R136" s="9">
        <v>35.950544365063898</v>
      </c>
      <c r="S136" s="9">
        <v>35.950544365063898</v>
      </c>
      <c r="T136" s="9">
        <v>35.950544365063898</v>
      </c>
      <c r="U136" s="9">
        <v>35.934829261522701</v>
      </c>
      <c r="V136" s="9">
        <v>35.934829261522701</v>
      </c>
      <c r="W136" s="9">
        <v>35.934829261522701</v>
      </c>
      <c r="X136" s="9">
        <v>35.930849462574002</v>
      </c>
      <c r="Y136" s="9">
        <v>35.930849462574002</v>
      </c>
      <c r="Z136" s="9">
        <v>35.930849462574002</v>
      </c>
      <c r="AA136" s="9">
        <v>35.930033093558897</v>
      </c>
      <c r="AB136" s="9">
        <v>35.930033093558897</v>
      </c>
      <c r="AC136" s="9">
        <v>35.930033093558897</v>
      </c>
      <c r="AD136" s="9">
        <v>35.9227878185497</v>
      </c>
      <c r="AE136" s="9">
        <v>35.9227878185497</v>
      </c>
      <c r="AF136" s="9">
        <v>35.9227878185497</v>
      </c>
      <c r="AG136" s="9">
        <v>35.888398273787701</v>
      </c>
      <c r="AH136" s="9">
        <v>35.888398273787701</v>
      </c>
      <c r="AI136" s="9">
        <v>35.888398273787701</v>
      </c>
      <c r="AJ136" s="9">
        <v>35.871356570597001</v>
      </c>
      <c r="AK136" s="9">
        <v>35.871356570597001</v>
      </c>
      <c r="AL136" s="9">
        <v>35.871356570597001</v>
      </c>
      <c r="AM136" s="9">
        <v>35.871560662850797</v>
      </c>
      <c r="AN136" s="9">
        <v>35.871560662850797</v>
      </c>
      <c r="AO136" s="9">
        <v>35.871560662850797</v>
      </c>
      <c r="AP136" s="9">
        <v>35.871560662850797</v>
      </c>
      <c r="AQ136" s="9">
        <v>35.871560662850797</v>
      </c>
      <c r="AR136" s="9">
        <v>35.871560662850797</v>
      </c>
      <c r="AS136" s="9">
        <v>35.872377031865902</v>
      </c>
      <c r="AT136" s="9">
        <v>35.872377031865902</v>
      </c>
      <c r="AU136" s="9">
        <v>35.872377031865902</v>
      </c>
      <c r="AV136" s="9">
        <v>35.871968847358303</v>
      </c>
      <c r="AW136" s="9">
        <v>35.871968847358303</v>
      </c>
      <c r="AX136" s="9">
        <v>35.871968847358303</v>
      </c>
      <c r="AY136" s="9">
        <v>35.873805677642402</v>
      </c>
      <c r="AZ136" s="9">
        <v>35.873805677642402</v>
      </c>
      <c r="BA136" s="9">
        <v>35.873805677642402</v>
      </c>
      <c r="BB136" s="9">
        <v>35.875030231164999</v>
      </c>
      <c r="BC136" s="9">
        <v>35.875030231164999</v>
      </c>
      <c r="BD136" s="10">
        <v>35.875030231164999</v>
      </c>
      <c r="BF136" s="8">
        <f t="shared" si="15"/>
        <v>35.872377031865902</v>
      </c>
      <c r="BG136" s="8">
        <f t="shared" si="16"/>
        <v>35.78552093480927</v>
      </c>
      <c r="BH136" s="8">
        <f t="shared" si="17"/>
        <v>35.072437443173001</v>
      </c>
      <c r="BI136" s="8">
        <f t="shared" si="18"/>
        <v>38.637316839957997</v>
      </c>
      <c r="BJ136" s="8">
        <f t="shared" si="19"/>
        <v>0.48244698383868595</v>
      </c>
    </row>
    <row r="137" spans="1:68" x14ac:dyDescent="0.2">
      <c r="A137" s="3" t="s">
        <v>31</v>
      </c>
      <c r="B137" s="11">
        <v>73.294782745824307</v>
      </c>
      <c r="C137" s="11">
        <v>73.294782745824307</v>
      </c>
      <c r="D137" s="11">
        <v>73.294782745824307</v>
      </c>
      <c r="E137" s="11">
        <v>73.294782745824307</v>
      </c>
      <c r="F137" s="11">
        <v>73.294782745824307</v>
      </c>
      <c r="G137" s="11">
        <v>73.294782745824307</v>
      </c>
      <c r="H137" s="11">
        <v>73.294782745824307</v>
      </c>
      <c r="I137" s="11">
        <v>73.294782745824307</v>
      </c>
      <c r="J137" s="11">
        <v>73.294782745824307</v>
      </c>
      <c r="K137" s="11">
        <v>73.294782745824307</v>
      </c>
      <c r="L137" s="11">
        <v>73.294782745824307</v>
      </c>
      <c r="M137" s="11">
        <v>73.294782745824307</v>
      </c>
      <c r="N137" s="11">
        <v>73.294782745824307</v>
      </c>
      <c r="O137" s="11">
        <v>73.294782745824307</v>
      </c>
      <c r="P137" s="11">
        <v>73.294782745824307</v>
      </c>
      <c r="Q137" s="11">
        <v>73.294782745824307</v>
      </c>
      <c r="R137" s="11">
        <v>73.294782745824307</v>
      </c>
      <c r="S137" s="11">
        <v>73.293237648479504</v>
      </c>
      <c r="T137" s="11">
        <v>73.293237648479504</v>
      </c>
      <c r="U137" s="11">
        <v>73.293237648479504</v>
      </c>
      <c r="V137" s="11">
        <v>73.293139547060804</v>
      </c>
      <c r="W137" s="11">
        <v>73.293139547060804</v>
      </c>
      <c r="X137" s="11">
        <v>73.293139547060804</v>
      </c>
      <c r="Y137" s="11">
        <v>73.293139547060804</v>
      </c>
      <c r="Z137" s="11">
        <v>73.293139547060804</v>
      </c>
      <c r="AA137" s="11">
        <v>73.293139547060804</v>
      </c>
      <c r="AB137" s="11">
        <v>73.293090496351397</v>
      </c>
      <c r="AC137" s="11">
        <v>73.293090496351397</v>
      </c>
      <c r="AD137" s="11">
        <v>73.293090496351397</v>
      </c>
      <c r="AE137" s="11">
        <v>73.293090496351397</v>
      </c>
      <c r="AF137" s="11">
        <v>73.293090496351397</v>
      </c>
      <c r="AG137" s="11">
        <v>73.293090496351397</v>
      </c>
      <c r="AH137" s="11">
        <v>73.293090496351397</v>
      </c>
      <c r="AI137" s="11">
        <v>73.293090496351397</v>
      </c>
      <c r="AJ137" s="11">
        <v>73.293090496351397</v>
      </c>
      <c r="AK137" s="11">
        <v>73.293090496351397</v>
      </c>
      <c r="AL137" s="11">
        <v>73.293090496351397</v>
      </c>
      <c r="AM137" s="11">
        <v>73.293090496351397</v>
      </c>
      <c r="AN137" s="11">
        <v>73.293090496351397</v>
      </c>
      <c r="AO137" s="11">
        <v>73.293090496351397</v>
      </c>
      <c r="AP137" s="11">
        <v>73.293090496351397</v>
      </c>
      <c r="AQ137" s="11">
        <v>73.293090496351397</v>
      </c>
      <c r="AR137" s="11">
        <v>73.293090496351397</v>
      </c>
      <c r="AS137" s="11">
        <v>73.293090496351397</v>
      </c>
      <c r="AT137" s="11">
        <v>73.293482902026298</v>
      </c>
      <c r="AU137" s="11">
        <v>73.293482902026298</v>
      </c>
      <c r="AV137" s="11">
        <v>73.293482902026298</v>
      </c>
      <c r="AW137" s="11">
        <v>73.293482902026298</v>
      </c>
      <c r="AX137" s="11">
        <v>73.293482902026298</v>
      </c>
      <c r="AY137" s="11">
        <v>73.293482902026298</v>
      </c>
      <c r="AZ137" s="11">
        <v>73.293482902026298</v>
      </c>
      <c r="BA137" s="11">
        <v>73.293482902026298</v>
      </c>
      <c r="BB137" s="11">
        <v>73.293482902026298</v>
      </c>
      <c r="BC137" s="11">
        <v>73.285634788528895</v>
      </c>
      <c r="BD137" s="12">
        <v>73.285634788528895</v>
      </c>
    </row>
    <row r="138" spans="1:68" x14ac:dyDescent="0.2">
      <c r="A138" s="3" t="s">
        <v>32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2">
        <v>0</v>
      </c>
    </row>
    <row r="139" spans="1:68" x14ac:dyDescent="0.2">
      <c r="A139" s="3" t="s">
        <v>33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2">
        <v>0</v>
      </c>
    </row>
    <row r="140" spans="1:68" x14ac:dyDescent="0.2">
      <c r="A140" s="3" t="s">
        <v>34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2">
        <v>0</v>
      </c>
    </row>
    <row r="141" spans="1:68" x14ac:dyDescent="0.2">
      <c r="A141" s="3" t="s">
        <v>35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2">
        <v>0</v>
      </c>
    </row>
    <row r="142" spans="1:68" x14ac:dyDescent="0.2">
      <c r="A142" s="3" t="s">
        <v>36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2">
        <v>0</v>
      </c>
    </row>
    <row r="143" spans="1:68" x14ac:dyDescent="0.2">
      <c r="A143" s="3" t="s">
        <v>37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2">
        <v>0</v>
      </c>
    </row>
    <row r="144" spans="1:68" x14ac:dyDescent="0.2">
      <c r="A144" s="3" t="s">
        <v>38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2">
        <v>0</v>
      </c>
    </row>
    <row r="145" spans="1:68" x14ac:dyDescent="0.2">
      <c r="A145" s="3" t="s">
        <v>39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2">
        <v>0</v>
      </c>
    </row>
    <row r="146" spans="1:68" x14ac:dyDescent="0.2">
      <c r="A146" s="3" t="s">
        <v>40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2">
        <v>0</v>
      </c>
    </row>
    <row r="147" spans="1:68" x14ac:dyDescent="0.2">
      <c r="A147" s="3" t="s">
        <v>41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2">
        <v>0</v>
      </c>
    </row>
    <row r="148" spans="1:68" x14ac:dyDescent="0.2">
      <c r="A148" s="3" t="s">
        <v>42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2">
        <v>0</v>
      </c>
    </row>
    <row r="149" spans="1:68" x14ac:dyDescent="0.2">
      <c r="A149" s="3" t="s">
        <v>43</v>
      </c>
      <c r="B149" s="11">
        <v>0</v>
      </c>
      <c r="C149" s="11">
        <v>0</v>
      </c>
      <c r="D149" s="11">
        <v>5.86666666666666</v>
      </c>
      <c r="E149" s="11">
        <v>5.86666666666666</v>
      </c>
      <c r="F149" s="11">
        <v>5.86666666666666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2">
        <v>0</v>
      </c>
    </row>
    <row r="150" spans="1:68" x14ac:dyDescent="0.2">
      <c r="A150" s="3" t="s">
        <v>44</v>
      </c>
      <c r="B150" s="11">
        <v>0</v>
      </c>
      <c r="C150" s="11">
        <v>0</v>
      </c>
      <c r="D150" s="11">
        <v>0</v>
      </c>
      <c r="E150" s="11">
        <v>5.86666666666666</v>
      </c>
      <c r="F150" s="11">
        <v>5.86666666666666</v>
      </c>
      <c r="G150" s="11">
        <v>5.86666666666666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2">
        <v>0</v>
      </c>
    </row>
    <row r="151" spans="1:68" x14ac:dyDescent="0.2">
      <c r="A151" s="3" t="s">
        <v>45</v>
      </c>
      <c r="B151" s="11">
        <v>0</v>
      </c>
      <c r="C151" s="11">
        <v>5.86666666666666</v>
      </c>
      <c r="D151" s="11">
        <v>5.86666666666666</v>
      </c>
      <c r="E151" s="11">
        <v>5.86666666666666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2">
        <v>0</v>
      </c>
    </row>
    <row r="152" spans="1:68" x14ac:dyDescent="0.2">
      <c r="A152" s="3" t="s">
        <v>46</v>
      </c>
      <c r="B152" s="11">
        <v>0</v>
      </c>
      <c r="C152" s="11">
        <v>5.86666666666666</v>
      </c>
      <c r="D152" s="11">
        <v>5.86666666666666</v>
      </c>
      <c r="E152" s="11">
        <v>5.86666666666666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2">
        <v>0</v>
      </c>
    </row>
    <row r="153" spans="1:68" x14ac:dyDescent="0.2">
      <c r="A153" s="3" t="s">
        <v>47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25.466666666666601</v>
      </c>
      <c r="BD153" s="12">
        <v>25.466666666666601</v>
      </c>
    </row>
    <row r="154" spans="1:68" x14ac:dyDescent="0.2">
      <c r="A154" s="2" t="s">
        <v>48</v>
      </c>
      <c r="B154" s="9">
        <v>72485.733333333294</v>
      </c>
      <c r="C154" s="9">
        <v>72485.733333333294</v>
      </c>
      <c r="D154" s="9">
        <v>20655.733333333301</v>
      </c>
      <c r="E154" s="9">
        <v>20655.733333333301</v>
      </c>
      <c r="F154" s="9">
        <v>20655.733333333301</v>
      </c>
      <c r="G154" s="9">
        <v>11763.0666666666</v>
      </c>
      <c r="H154" s="9">
        <v>11763.0666666666</v>
      </c>
      <c r="I154" s="9">
        <v>11763.0666666666</v>
      </c>
      <c r="J154" s="9">
        <v>9910.4</v>
      </c>
      <c r="K154" s="9">
        <v>9910.4</v>
      </c>
      <c r="L154" s="9">
        <v>9910.4</v>
      </c>
      <c r="M154" s="9">
        <v>10709.266666666599</v>
      </c>
      <c r="N154" s="9">
        <v>10709.266666666599</v>
      </c>
      <c r="O154" s="9">
        <v>10709.266666666599</v>
      </c>
      <c r="P154" s="9">
        <v>41665.0666666666</v>
      </c>
      <c r="Q154" s="9">
        <v>41665.0666666666</v>
      </c>
      <c r="R154" s="9">
        <v>41665.0666666666</v>
      </c>
      <c r="S154" s="9">
        <v>128080</v>
      </c>
      <c r="T154" s="9">
        <v>128080</v>
      </c>
      <c r="U154" s="9">
        <v>128080</v>
      </c>
      <c r="V154" s="9">
        <v>32337.200000000001</v>
      </c>
      <c r="W154" s="9">
        <v>32337.200000000001</v>
      </c>
      <c r="X154" s="9">
        <v>32337.200000000001</v>
      </c>
      <c r="Y154" s="9">
        <v>23025.200000000001</v>
      </c>
      <c r="Z154" s="9">
        <v>23025.200000000001</v>
      </c>
      <c r="AA154" s="9">
        <v>23025.200000000001</v>
      </c>
      <c r="AB154" s="9">
        <v>22574.974772956601</v>
      </c>
      <c r="AC154" s="9">
        <v>22574.974772956601</v>
      </c>
      <c r="AD154" s="9">
        <v>22574.974772956601</v>
      </c>
      <c r="AE154" s="9">
        <v>24638.255698711499</v>
      </c>
      <c r="AF154" s="9">
        <v>24638.255698711499</v>
      </c>
      <c r="AG154" s="9">
        <v>24638.255698711499</v>
      </c>
      <c r="AH154" s="9">
        <v>25809.866666666599</v>
      </c>
      <c r="AI154" s="9">
        <v>25809.866666666599</v>
      </c>
      <c r="AJ154" s="9">
        <v>25809.866666666599</v>
      </c>
      <c r="AK154" s="9">
        <v>15638.333333333299</v>
      </c>
      <c r="AL154" s="9">
        <v>15638.333333333299</v>
      </c>
      <c r="AM154" s="9">
        <v>15638.333333333299</v>
      </c>
      <c r="AN154" s="9">
        <v>10113.630229419699</v>
      </c>
      <c r="AO154" s="9">
        <v>10113.630229419699</v>
      </c>
      <c r="AP154" s="9">
        <v>10113.630229419699</v>
      </c>
      <c r="AQ154" s="9">
        <v>16364.295125164601</v>
      </c>
      <c r="AR154" s="9">
        <v>16364.295125164601</v>
      </c>
      <c r="AS154" s="9">
        <v>16364.295125164601</v>
      </c>
      <c r="AT154" s="9">
        <v>9641.1434750287208</v>
      </c>
      <c r="AU154" s="9">
        <v>9641.1434750287208</v>
      </c>
      <c r="AV154" s="9">
        <v>9641.1434750287208</v>
      </c>
      <c r="AW154" s="9">
        <v>24706.571071498998</v>
      </c>
      <c r="AX154" s="9">
        <v>24706.571071498998</v>
      </c>
      <c r="AY154" s="9">
        <v>24706.571071498998</v>
      </c>
      <c r="AZ154" s="9">
        <v>23175</v>
      </c>
      <c r="BA154" s="9">
        <v>23175</v>
      </c>
      <c r="BB154" s="9">
        <v>23175</v>
      </c>
      <c r="BC154" s="9">
        <v>24548.295261980598</v>
      </c>
      <c r="BD154" s="10">
        <v>24548.295261980598</v>
      </c>
      <c r="BF154" s="8">
        <f t="shared" si="15"/>
        <v>23025.200000000001</v>
      </c>
      <c r="BG154" s="8">
        <f t="shared" si="16"/>
        <v>28118.037605617585</v>
      </c>
      <c r="BH154" s="8">
        <f t="shared" si="17"/>
        <v>9641.1434750287208</v>
      </c>
      <c r="BI154" s="8">
        <f t="shared" si="18"/>
        <v>128080</v>
      </c>
      <c r="BJ154" s="8">
        <f t="shared" si="19"/>
        <v>27428.608265721643</v>
      </c>
      <c r="BL154" s="8">
        <f>MEDIAN(B154:BD157)</f>
        <v>10310.0885194945</v>
      </c>
      <c r="BM154" s="8">
        <f>AVERAGE(B154:BD157)</f>
        <v>15990.805428335923</v>
      </c>
      <c r="BN154" s="8">
        <f>MIN(B154:BD157)</f>
        <v>4011.2</v>
      </c>
      <c r="BO154" s="8">
        <f>MAX(B154:BD157)</f>
        <v>128080</v>
      </c>
      <c r="BP154" s="8">
        <f>STDEV(B154:BD157)</f>
        <v>16943.202992074232</v>
      </c>
    </row>
    <row r="155" spans="1:68" x14ac:dyDescent="0.2">
      <c r="A155" s="2" t="s">
        <v>49</v>
      </c>
      <c r="B155" s="9">
        <v>46673.133333333302</v>
      </c>
      <c r="C155" s="9">
        <v>46673.133333333302</v>
      </c>
      <c r="D155" s="9">
        <v>46673.133333333302</v>
      </c>
      <c r="E155" s="9">
        <v>14724.333333333299</v>
      </c>
      <c r="F155" s="9">
        <v>14724.333333333299</v>
      </c>
      <c r="G155" s="9">
        <v>14724.333333333299</v>
      </c>
      <c r="H155" s="9">
        <v>12006.2</v>
      </c>
      <c r="I155" s="9">
        <v>12006.2</v>
      </c>
      <c r="J155" s="9">
        <v>12006.2</v>
      </c>
      <c r="K155" s="9">
        <v>10813.333333333299</v>
      </c>
      <c r="L155" s="9">
        <v>10813.333333333299</v>
      </c>
      <c r="M155" s="9">
        <v>10813.333333333299</v>
      </c>
      <c r="N155" s="9">
        <v>9448.6666666666606</v>
      </c>
      <c r="O155" s="9">
        <v>9448.6666666666606</v>
      </c>
      <c r="P155" s="9">
        <v>9448.6666666666606</v>
      </c>
      <c r="Q155" s="9">
        <v>16902</v>
      </c>
      <c r="R155" s="9">
        <v>16902</v>
      </c>
      <c r="S155" s="9">
        <v>16902</v>
      </c>
      <c r="T155" s="9">
        <v>22901.466666666602</v>
      </c>
      <c r="U155" s="9">
        <v>22901.466666666602</v>
      </c>
      <c r="V155" s="9">
        <v>22901.466666666602</v>
      </c>
      <c r="W155" s="9">
        <v>8710.9946940694408</v>
      </c>
      <c r="X155" s="9">
        <v>8710.9946940694408</v>
      </c>
      <c r="Y155" s="9">
        <v>8710.9946940694408</v>
      </c>
      <c r="Z155" s="9">
        <v>7250.2150751108402</v>
      </c>
      <c r="AA155" s="9">
        <v>7250.2150751108402</v>
      </c>
      <c r="AB155" s="9">
        <v>7250.2150751108402</v>
      </c>
      <c r="AC155" s="9">
        <v>8684.8725364902093</v>
      </c>
      <c r="AD155" s="9">
        <v>8684.8725364902093</v>
      </c>
      <c r="AE155" s="9">
        <v>8684.8725364902093</v>
      </c>
      <c r="AF155" s="9">
        <v>8654.3315932068999</v>
      </c>
      <c r="AG155" s="9">
        <v>8654.3315932068999</v>
      </c>
      <c r="AH155" s="9">
        <v>8654.3315932068999</v>
      </c>
      <c r="AI155" s="9">
        <v>8608.5333333333292</v>
      </c>
      <c r="AJ155" s="9">
        <v>8608.5333333333292</v>
      </c>
      <c r="AK155" s="9">
        <v>8608.5333333333292</v>
      </c>
      <c r="AL155" s="9">
        <v>6182.2666666666601</v>
      </c>
      <c r="AM155" s="9">
        <v>6182.2666666666601</v>
      </c>
      <c r="AN155" s="9">
        <v>6182.2666666666601</v>
      </c>
      <c r="AO155" s="9">
        <v>6469.4</v>
      </c>
      <c r="AP155" s="9">
        <v>6469.4</v>
      </c>
      <c r="AQ155" s="9">
        <v>6469.4</v>
      </c>
      <c r="AR155" s="9">
        <v>10310.0885194945</v>
      </c>
      <c r="AS155" s="9">
        <v>10310.0885194945</v>
      </c>
      <c r="AT155" s="9">
        <v>10310.0885194945</v>
      </c>
      <c r="AU155" s="9">
        <v>4380.9617788303403</v>
      </c>
      <c r="AV155" s="9">
        <v>4380.9617788303403</v>
      </c>
      <c r="AW155" s="9">
        <v>4380.9617788303403</v>
      </c>
      <c r="AX155" s="9">
        <v>7493.2666666666601</v>
      </c>
      <c r="AY155" s="9">
        <v>7493.2666666666601</v>
      </c>
      <c r="AZ155" s="9">
        <v>7493.2666666666601</v>
      </c>
      <c r="BA155" s="9">
        <v>5548.2666666666601</v>
      </c>
      <c r="BB155" s="9">
        <v>5548.2666666666601</v>
      </c>
      <c r="BC155" s="9">
        <v>5548.2666666666601</v>
      </c>
      <c r="BD155" s="10">
        <v>14708.2</v>
      </c>
      <c r="BF155" s="8">
        <f t="shared" si="15"/>
        <v>8710.9946940694408</v>
      </c>
      <c r="BG155" s="8">
        <f t="shared" si="16"/>
        <v>12036.276228938292</v>
      </c>
      <c r="BH155" s="8">
        <f t="shared" si="17"/>
        <v>4380.9617788303403</v>
      </c>
      <c r="BI155" s="8">
        <f t="shared" si="18"/>
        <v>46673.133333333302</v>
      </c>
      <c r="BJ155" s="8">
        <f t="shared" si="19"/>
        <v>9478.6196758689202</v>
      </c>
    </row>
    <row r="156" spans="1:68" x14ac:dyDescent="0.2">
      <c r="A156" s="2" t="s">
        <v>50</v>
      </c>
      <c r="B156" s="9">
        <v>52480.6</v>
      </c>
      <c r="C156" s="9">
        <v>24236.400000000001</v>
      </c>
      <c r="D156" s="9">
        <v>24236.400000000001</v>
      </c>
      <c r="E156" s="9">
        <v>24236.400000000001</v>
      </c>
      <c r="F156" s="9">
        <v>15142.733333333301</v>
      </c>
      <c r="G156" s="9">
        <v>15142.733333333301</v>
      </c>
      <c r="H156" s="9">
        <v>15142.733333333301</v>
      </c>
      <c r="I156" s="9">
        <v>11324.0666666666</v>
      </c>
      <c r="J156" s="9">
        <v>11324.0666666666</v>
      </c>
      <c r="K156" s="9">
        <v>11324.0666666666</v>
      </c>
      <c r="L156" s="9">
        <v>5572.9333333333298</v>
      </c>
      <c r="M156" s="9">
        <v>5572.9333333333298</v>
      </c>
      <c r="N156" s="9">
        <v>5572.9333333333298</v>
      </c>
      <c r="O156" s="9">
        <v>7591.0666666666602</v>
      </c>
      <c r="P156" s="9">
        <v>7591.0666666666602</v>
      </c>
      <c r="Q156" s="9">
        <v>7591.0666666666602</v>
      </c>
      <c r="R156" s="9">
        <v>21899.866666666599</v>
      </c>
      <c r="S156" s="9">
        <v>21899.866666666599</v>
      </c>
      <c r="T156" s="9">
        <v>21899.866666666599</v>
      </c>
      <c r="U156" s="9">
        <v>16034.4</v>
      </c>
      <c r="V156" s="9">
        <v>16034.4</v>
      </c>
      <c r="W156" s="9">
        <v>16034.4</v>
      </c>
      <c r="X156" s="9">
        <v>9022.7999999999993</v>
      </c>
      <c r="Y156" s="9">
        <v>9022.7999999999993</v>
      </c>
      <c r="Z156" s="9">
        <v>9022.7999999999993</v>
      </c>
      <c r="AA156" s="9">
        <v>10896.266666666599</v>
      </c>
      <c r="AB156" s="9">
        <v>10896.266666666599</v>
      </c>
      <c r="AC156" s="9">
        <v>10896.266666666599</v>
      </c>
      <c r="AD156" s="9">
        <v>9156.4</v>
      </c>
      <c r="AE156" s="9">
        <v>9156.4</v>
      </c>
      <c r="AF156" s="9">
        <v>9156.4</v>
      </c>
      <c r="AG156" s="9">
        <v>8164.4666666666599</v>
      </c>
      <c r="AH156" s="9">
        <v>8164.4666666666599</v>
      </c>
      <c r="AI156" s="9">
        <v>8164.4666666666599</v>
      </c>
      <c r="AJ156" s="9">
        <v>13679.6</v>
      </c>
      <c r="AK156" s="9">
        <v>13679.6</v>
      </c>
      <c r="AL156" s="9">
        <v>13679.6</v>
      </c>
      <c r="AM156" s="9">
        <v>5017.8666666666604</v>
      </c>
      <c r="AN156" s="9">
        <v>5017.8666666666604</v>
      </c>
      <c r="AO156" s="9">
        <v>5017.8666666666604</v>
      </c>
      <c r="AP156" s="9">
        <v>13617.6</v>
      </c>
      <c r="AQ156" s="9">
        <v>13617.6</v>
      </c>
      <c r="AR156" s="9">
        <v>13617.6</v>
      </c>
      <c r="AS156" s="9">
        <v>11299.266666666599</v>
      </c>
      <c r="AT156" s="9">
        <v>11299.266666666599</v>
      </c>
      <c r="AU156" s="9">
        <v>11299.266666666599</v>
      </c>
      <c r="AV156" s="9">
        <v>7462.0666666666602</v>
      </c>
      <c r="AW156" s="9">
        <v>7462.0666666666602</v>
      </c>
      <c r="AX156" s="9">
        <v>7462.0666666666602</v>
      </c>
      <c r="AY156" s="9">
        <v>4011.2</v>
      </c>
      <c r="AZ156" s="9">
        <v>4011.2</v>
      </c>
      <c r="BA156" s="9">
        <v>4011.2</v>
      </c>
      <c r="BB156" s="9">
        <v>9395.4</v>
      </c>
      <c r="BC156" s="9">
        <v>9395.4</v>
      </c>
      <c r="BD156" s="10">
        <v>9395.4</v>
      </c>
      <c r="BF156" s="8">
        <f t="shared" si="15"/>
        <v>10896.266666666599</v>
      </c>
      <c r="BG156" s="8">
        <f t="shared" si="16"/>
        <v>12055.523636363614</v>
      </c>
      <c r="BH156" s="8">
        <f t="shared" si="17"/>
        <v>4011.2</v>
      </c>
      <c r="BI156" s="8">
        <f t="shared" si="18"/>
        <v>52480.6</v>
      </c>
      <c r="BJ156" s="8">
        <f t="shared" si="19"/>
        <v>7673.9765902940871</v>
      </c>
    </row>
    <row r="157" spans="1:68" x14ac:dyDescent="0.2">
      <c r="A157" s="2" t="s">
        <v>51</v>
      </c>
      <c r="B157" s="9">
        <v>52411.533333333296</v>
      </c>
      <c r="C157" s="9">
        <v>27726.133333333299</v>
      </c>
      <c r="D157" s="9">
        <v>27726.133333333299</v>
      </c>
      <c r="E157" s="9">
        <v>27726.133333333299</v>
      </c>
      <c r="F157" s="9">
        <v>11699.666666666601</v>
      </c>
      <c r="G157" s="9">
        <v>11699.666666666601</v>
      </c>
      <c r="H157" s="9">
        <v>11699.666666666601</v>
      </c>
      <c r="I157" s="9">
        <v>7567.8</v>
      </c>
      <c r="J157" s="9">
        <v>7567.8</v>
      </c>
      <c r="K157" s="9">
        <v>7567.8</v>
      </c>
      <c r="L157" s="9">
        <v>7782.9333333333298</v>
      </c>
      <c r="M157" s="9">
        <v>7782.9333333333298</v>
      </c>
      <c r="N157" s="9">
        <v>7782.9333333333298</v>
      </c>
      <c r="O157" s="9">
        <v>10937.8</v>
      </c>
      <c r="P157" s="9">
        <v>10937.8</v>
      </c>
      <c r="Q157" s="9">
        <v>10937.8</v>
      </c>
      <c r="R157" s="9">
        <v>24640.799999999999</v>
      </c>
      <c r="S157" s="9">
        <v>24640.799999999999</v>
      </c>
      <c r="T157" s="9">
        <v>24640.799999999999</v>
      </c>
      <c r="U157" s="9">
        <v>14012.6</v>
      </c>
      <c r="V157" s="9">
        <v>14012.6</v>
      </c>
      <c r="W157" s="9">
        <v>14012.6</v>
      </c>
      <c r="X157" s="9">
        <v>9480.5333333333292</v>
      </c>
      <c r="Y157" s="9">
        <v>9480.5333333333292</v>
      </c>
      <c r="Z157" s="9">
        <v>9480.5333333333292</v>
      </c>
      <c r="AA157" s="9">
        <v>7274.2</v>
      </c>
      <c r="AB157" s="9">
        <v>7274.2</v>
      </c>
      <c r="AC157" s="9">
        <v>7274.2</v>
      </c>
      <c r="AD157" s="9">
        <v>8274.5333333333292</v>
      </c>
      <c r="AE157" s="9">
        <v>8274.5333333333292</v>
      </c>
      <c r="AF157" s="9">
        <v>8274.5333333333292</v>
      </c>
      <c r="AG157" s="9">
        <v>9945.7999999999993</v>
      </c>
      <c r="AH157" s="9">
        <v>9945.7999999999993</v>
      </c>
      <c r="AI157" s="9">
        <v>9945.7999999999993</v>
      </c>
      <c r="AJ157" s="9">
        <v>8288.0666666666602</v>
      </c>
      <c r="AK157" s="9">
        <v>8288.0666666666602</v>
      </c>
      <c r="AL157" s="9">
        <v>8288.0666666666602</v>
      </c>
      <c r="AM157" s="9">
        <v>8064.8666666666604</v>
      </c>
      <c r="AN157" s="9">
        <v>8064.8666666666604</v>
      </c>
      <c r="AO157" s="9">
        <v>8064.8666666666604</v>
      </c>
      <c r="AP157" s="9">
        <v>9763</v>
      </c>
      <c r="AQ157" s="9">
        <v>9763</v>
      </c>
      <c r="AR157" s="9">
        <v>9763</v>
      </c>
      <c r="AS157" s="9">
        <v>9398.7333333333299</v>
      </c>
      <c r="AT157" s="9">
        <v>9398.7333333333299</v>
      </c>
      <c r="AU157" s="9">
        <v>9398.7333333333299</v>
      </c>
      <c r="AV157" s="9">
        <v>9460.4</v>
      </c>
      <c r="AW157" s="9">
        <v>9460.4</v>
      </c>
      <c r="AX157" s="9">
        <v>9460.4</v>
      </c>
      <c r="AY157" s="9">
        <v>7389.8666666666604</v>
      </c>
      <c r="AZ157" s="9">
        <v>7389.8666666666604</v>
      </c>
      <c r="BA157" s="9">
        <v>7389.8666666666604</v>
      </c>
      <c r="BB157" s="9">
        <v>6300.4666666666599</v>
      </c>
      <c r="BC157" s="9">
        <v>6300.4666666666599</v>
      </c>
      <c r="BD157" s="10">
        <v>6300.4666666666599</v>
      </c>
      <c r="BF157" s="8">
        <f t="shared" si="15"/>
        <v>9460.4</v>
      </c>
      <c r="BG157" s="8">
        <f t="shared" si="16"/>
        <v>11753.384242424232</v>
      </c>
      <c r="BH157" s="8">
        <f t="shared" si="17"/>
        <v>6300.4666666666599</v>
      </c>
      <c r="BI157" s="8">
        <f t="shared" si="18"/>
        <v>52411.533333333296</v>
      </c>
      <c r="BJ157" s="8">
        <f t="shared" si="19"/>
        <v>7961.8847351695349</v>
      </c>
    </row>
    <row r="158" spans="1:68" x14ac:dyDescent="0.2">
      <c r="A158" s="3" t="s">
        <v>52</v>
      </c>
      <c r="B158" s="11">
        <v>95.3333333333333</v>
      </c>
      <c r="C158" s="11">
        <v>95.3333333333333</v>
      </c>
      <c r="D158" s="11">
        <v>104.533333333333</v>
      </c>
      <c r="E158" s="11">
        <v>104.533333333333</v>
      </c>
      <c r="F158" s="11">
        <v>104.533333333333</v>
      </c>
      <c r="G158" s="11">
        <v>103.73333333333299</v>
      </c>
      <c r="H158" s="11">
        <v>103.73333333333299</v>
      </c>
      <c r="I158" s="11">
        <v>103.73333333333299</v>
      </c>
      <c r="J158" s="11">
        <v>108.933333333333</v>
      </c>
      <c r="K158" s="11">
        <v>108.933333333333</v>
      </c>
      <c r="L158" s="11">
        <v>108.933333333333</v>
      </c>
      <c r="M158" s="11">
        <v>145.86666666666599</v>
      </c>
      <c r="N158" s="11">
        <v>145.86666666666599</v>
      </c>
      <c r="O158" s="11">
        <v>145.86666666666599</v>
      </c>
      <c r="P158" s="11">
        <v>104.133333333333</v>
      </c>
      <c r="Q158" s="11">
        <v>104.133333333333</v>
      </c>
      <c r="R158" s="11">
        <v>104.133333333333</v>
      </c>
      <c r="S158" s="11">
        <v>100.933333333333</v>
      </c>
      <c r="T158" s="11">
        <v>100.933333333333</v>
      </c>
      <c r="U158" s="11">
        <v>100.933333333333</v>
      </c>
      <c r="V158" s="11">
        <v>104.513702310585</v>
      </c>
      <c r="W158" s="11">
        <v>104.513702310585</v>
      </c>
      <c r="X158" s="11">
        <v>104.513702310585</v>
      </c>
      <c r="Y158" s="11">
        <v>98.994176813128604</v>
      </c>
      <c r="Z158" s="11">
        <v>98.994176813128604</v>
      </c>
      <c r="AA158" s="11">
        <v>98.994176813128604</v>
      </c>
      <c r="AB158" s="11">
        <v>99.3333333333333</v>
      </c>
      <c r="AC158" s="11">
        <v>99.3333333333333</v>
      </c>
      <c r="AD158" s="11">
        <v>99.3333333333333</v>
      </c>
      <c r="AE158" s="11">
        <v>121.333333333333</v>
      </c>
      <c r="AF158" s="11">
        <v>121.333333333333</v>
      </c>
      <c r="AG158" s="11">
        <v>121.333333333333</v>
      </c>
      <c r="AH158" s="11">
        <v>105.62478949141099</v>
      </c>
      <c r="AI158" s="11">
        <v>105.62478949141099</v>
      </c>
      <c r="AJ158" s="11">
        <v>105.62478949141099</v>
      </c>
      <c r="AK158" s="11">
        <v>104.70085470085399</v>
      </c>
      <c r="AL158" s="11">
        <v>104.70085470085399</v>
      </c>
      <c r="AM158" s="11">
        <v>104.70085470085399</v>
      </c>
      <c r="AN158" s="11">
        <v>103.695895645299</v>
      </c>
      <c r="AO158" s="11">
        <v>103.695895645299</v>
      </c>
      <c r="AP158" s="11">
        <v>103.695895645299</v>
      </c>
      <c r="AQ158" s="11">
        <v>101.507062242346</v>
      </c>
      <c r="AR158" s="11">
        <v>101.507062242346</v>
      </c>
      <c r="AS158" s="11">
        <v>101.507062242346</v>
      </c>
      <c r="AT158" s="11">
        <v>104.512430847163</v>
      </c>
      <c r="AU158" s="11">
        <v>104.512430847163</v>
      </c>
      <c r="AV158" s="11">
        <v>104.512430847163</v>
      </c>
      <c r="AW158" s="11">
        <v>107.5</v>
      </c>
      <c r="AX158" s="11">
        <v>107.5</v>
      </c>
      <c r="AY158" s="11">
        <v>107.5</v>
      </c>
      <c r="AZ158" s="11">
        <v>104.533333333333</v>
      </c>
      <c r="BA158" s="11">
        <v>104.533333333333</v>
      </c>
      <c r="BB158" s="11">
        <v>104.533333333333</v>
      </c>
      <c r="BC158" s="11">
        <v>178.933333333333</v>
      </c>
      <c r="BD158" s="12">
        <v>178.933333333333</v>
      </c>
    </row>
    <row r="159" spans="1:68" x14ac:dyDescent="0.2">
      <c r="A159" s="3" t="s">
        <v>53</v>
      </c>
      <c r="B159" s="11">
        <v>26</v>
      </c>
      <c r="C159" s="11">
        <v>26</v>
      </c>
      <c r="D159" s="11">
        <v>8.6666666666666607</v>
      </c>
      <c r="E159" s="11">
        <v>8.6666666666666607</v>
      </c>
      <c r="F159" s="11">
        <v>8.6666666666666607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2">
        <v>0</v>
      </c>
    </row>
    <row r="160" spans="1:68" x14ac:dyDescent="0.2">
      <c r="A160" s="3" t="s">
        <v>54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2">
        <v>0</v>
      </c>
    </row>
    <row r="161" spans="1:68" x14ac:dyDescent="0.2">
      <c r="A161" s="3" t="s">
        <v>55</v>
      </c>
      <c r="B161" s="11">
        <v>8.6666666666666607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2">
        <v>0</v>
      </c>
    </row>
    <row r="162" spans="1:68" x14ac:dyDescent="0.2">
      <c r="A162" s="3" t="s">
        <v>56</v>
      </c>
      <c r="B162" s="11">
        <v>17.3333333333333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2">
        <v>0</v>
      </c>
    </row>
    <row r="163" spans="1:68" x14ac:dyDescent="0.2">
      <c r="A163" s="3" t="s">
        <v>57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2">
        <v>0</v>
      </c>
    </row>
    <row r="164" spans="1:68" x14ac:dyDescent="0.2">
      <c r="A164" s="3" t="s">
        <v>58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2">
        <v>0</v>
      </c>
    </row>
    <row r="165" spans="1:68" x14ac:dyDescent="0.2">
      <c r="A165" s="3" t="s">
        <v>59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2">
        <v>0</v>
      </c>
    </row>
    <row r="166" spans="1:68" x14ac:dyDescent="0.2">
      <c r="A166" s="3" t="s">
        <v>60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2">
        <v>0</v>
      </c>
    </row>
    <row r="167" spans="1:68" x14ac:dyDescent="0.2">
      <c r="A167" s="3" t="s">
        <v>61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2">
        <v>0</v>
      </c>
    </row>
    <row r="168" spans="1:68" x14ac:dyDescent="0.2">
      <c r="A168" s="3" t="s">
        <v>62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2">
        <v>0</v>
      </c>
    </row>
    <row r="169" spans="1:68" x14ac:dyDescent="0.2">
      <c r="A169" s="3" t="s">
        <v>63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2">
        <v>0</v>
      </c>
    </row>
    <row r="170" spans="1:68" x14ac:dyDescent="0.2">
      <c r="A170" s="3" t="s">
        <v>64</v>
      </c>
      <c r="B170" s="11">
        <v>0</v>
      </c>
      <c r="C170" s="11">
        <v>0</v>
      </c>
      <c r="D170" s="11">
        <v>5.86666666666666</v>
      </c>
      <c r="E170" s="11">
        <v>5.86666666666666</v>
      </c>
      <c r="F170" s="11">
        <v>5.86666666666666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2">
        <v>0</v>
      </c>
    </row>
    <row r="171" spans="1:68" x14ac:dyDescent="0.2">
      <c r="A171" s="3" t="s">
        <v>65</v>
      </c>
      <c r="B171" s="11">
        <v>0</v>
      </c>
      <c r="C171" s="11">
        <v>0</v>
      </c>
      <c r="D171" s="11">
        <v>0</v>
      </c>
      <c r="E171" s="11">
        <v>5.86666666666666</v>
      </c>
      <c r="F171" s="11">
        <v>5.86666666666666</v>
      </c>
      <c r="G171" s="11">
        <v>5.86666666666666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2">
        <v>0</v>
      </c>
    </row>
    <row r="172" spans="1:68" x14ac:dyDescent="0.2">
      <c r="A172" s="3" t="s">
        <v>66</v>
      </c>
      <c r="B172" s="11">
        <v>0</v>
      </c>
      <c r="C172" s="11">
        <v>5.86666666666666</v>
      </c>
      <c r="D172" s="11">
        <v>5.86666666666666</v>
      </c>
      <c r="E172" s="11">
        <v>5.86666666666666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2">
        <v>0</v>
      </c>
    </row>
    <row r="173" spans="1:68" x14ac:dyDescent="0.2">
      <c r="A173" s="3" t="s">
        <v>67</v>
      </c>
      <c r="B173" s="11">
        <v>0</v>
      </c>
      <c r="C173" s="11">
        <v>5.86666666666666</v>
      </c>
      <c r="D173" s="11">
        <v>5.86666666666666</v>
      </c>
      <c r="E173" s="11">
        <v>5.86666666666666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2">
        <v>0</v>
      </c>
    </row>
    <row r="174" spans="1:68" x14ac:dyDescent="0.2">
      <c r="A174" s="3" t="s">
        <v>68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25.466666666666601</v>
      </c>
      <c r="BD174" s="12">
        <v>25.466666666666601</v>
      </c>
    </row>
    <row r="175" spans="1:68" x14ac:dyDescent="0.2">
      <c r="A175" s="2" t="s">
        <v>69</v>
      </c>
      <c r="B175" s="9">
        <v>12026.6</v>
      </c>
      <c r="C175" s="9">
        <v>12026.6</v>
      </c>
      <c r="D175" s="9">
        <v>25034.733333333301</v>
      </c>
      <c r="E175" s="9">
        <v>25034.733333333301</v>
      </c>
      <c r="F175" s="9">
        <v>25034.733333333301</v>
      </c>
      <c r="G175" s="9">
        <v>19209.599999999999</v>
      </c>
      <c r="H175" s="9">
        <v>19209.599999999999</v>
      </c>
      <c r="I175" s="9">
        <v>19209.599999999999</v>
      </c>
      <c r="J175" s="9">
        <v>15704.4</v>
      </c>
      <c r="K175" s="9">
        <v>15704.4</v>
      </c>
      <c r="L175" s="9">
        <v>15704.4</v>
      </c>
      <c r="M175" s="9">
        <v>19117</v>
      </c>
      <c r="N175" s="9">
        <v>19117</v>
      </c>
      <c r="O175" s="9">
        <v>19117</v>
      </c>
      <c r="P175" s="9">
        <v>48739.4</v>
      </c>
      <c r="Q175" s="9">
        <v>48739.4</v>
      </c>
      <c r="R175" s="9">
        <v>48739.4</v>
      </c>
      <c r="S175" s="9">
        <v>223878.2</v>
      </c>
      <c r="T175" s="9">
        <v>223878.2</v>
      </c>
      <c r="U175" s="9">
        <v>223878.2</v>
      </c>
      <c r="V175" s="9">
        <v>142018.866666666</v>
      </c>
      <c r="W175" s="9">
        <v>142018.866666666</v>
      </c>
      <c r="X175" s="9">
        <v>142018.866666666</v>
      </c>
      <c r="Y175" s="9">
        <v>117639.33333333299</v>
      </c>
      <c r="Z175" s="9">
        <v>117639.33333333299</v>
      </c>
      <c r="AA175" s="9">
        <v>117639.33333333299</v>
      </c>
      <c r="AB175" s="9">
        <v>105305.48267743</v>
      </c>
      <c r="AC175" s="9">
        <v>105305.48267743</v>
      </c>
      <c r="AD175" s="9">
        <v>105305.48267743</v>
      </c>
      <c r="AE175" s="9">
        <v>99376.874793524898</v>
      </c>
      <c r="AF175" s="9">
        <v>99376.874793524898</v>
      </c>
      <c r="AG175" s="9">
        <v>99376.874793524898</v>
      </c>
      <c r="AH175" s="9">
        <v>143622.39999999999</v>
      </c>
      <c r="AI175" s="9">
        <v>143622.39999999999</v>
      </c>
      <c r="AJ175" s="9">
        <v>143622.39999999999</v>
      </c>
      <c r="AK175" s="9">
        <v>64551.466666666602</v>
      </c>
      <c r="AL175" s="9">
        <v>64551.466666666602</v>
      </c>
      <c r="AM175" s="9">
        <v>64551.466666666602</v>
      </c>
      <c r="AN175" s="9">
        <v>44442.037786774599</v>
      </c>
      <c r="AO175" s="9">
        <v>44442.037786774599</v>
      </c>
      <c r="AP175" s="9">
        <v>44442.037786774599</v>
      </c>
      <c r="AQ175" s="9">
        <v>38703.359683794399</v>
      </c>
      <c r="AR175" s="9">
        <v>38703.359683794399</v>
      </c>
      <c r="AS175" s="9">
        <v>38703.359683794399</v>
      </c>
      <c r="AT175" s="9">
        <v>32961.478678110398</v>
      </c>
      <c r="AU175" s="9">
        <v>32961.478678110398</v>
      </c>
      <c r="AV175" s="9">
        <v>32961.478678110398</v>
      </c>
      <c r="AW175" s="9">
        <v>17561.731237255801</v>
      </c>
      <c r="AX175" s="9">
        <v>17561.731237255801</v>
      </c>
      <c r="AY175" s="9">
        <v>17561.731237255801</v>
      </c>
      <c r="AZ175" s="9">
        <v>20898.266666666601</v>
      </c>
      <c r="BA175" s="9">
        <v>20898.266666666601</v>
      </c>
      <c r="BB175" s="9">
        <v>20898.266666666601</v>
      </c>
      <c r="BC175" s="9">
        <v>42857.181590184999</v>
      </c>
      <c r="BD175" s="10">
        <v>42857.181590184999</v>
      </c>
      <c r="BF175" s="8">
        <f t="shared" ref="BF175:BF238" si="20">MEDIAN(B175:BD175)</f>
        <v>42857.181590184999</v>
      </c>
      <c r="BG175" s="8">
        <f t="shared" ref="BG175:BG238" si="21">AVERAGE(B175:BD175)</f>
        <v>66292.026504564332</v>
      </c>
      <c r="BH175" s="8">
        <f t="shared" ref="BH175:BH238" si="22">MIN(B175:BD175)</f>
        <v>12026.6</v>
      </c>
      <c r="BI175" s="8">
        <f t="shared" ref="BI175:BI238" si="23">MAX(B175:BD175)</f>
        <v>223878.2</v>
      </c>
      <c r="BJ175" s="8">
        <f t="shared" ref="BJ175:BJ238" si="24">STDEV(B175:BD175)</f>
        <v>57701.233907669382</v>
      </c>
      <c r="BL175" s="8">
        <f>MEDIAN(B175:BD178)</f>
        <v>16645.866666666599</v>
      </c>
      <c r="BM175" s="8">
        <f>AVERAGE(B175:BD178)</f>
        <v>28079.141300466643</v>
      </c>
      <c r="BN175" s="8">
        <f>MIN(B175:BD178)</f>
        <v>7135.4666666666599</v>
      </c>
      <c r="BO175" s="8">
        <f>MAX(B175:BD178)</f>
        <v>223878.2</v>
      </c>
      <c r="BP175" s="8">
        <f>STDEV(B175:BD178)</f>
        <v>36367.456083923062</v>
      </c>
    </row>
    <row r="176" spans="1:68" x14ac:dyDescent="0.2">
      <c r="A176" s="2" t="s">
        <v>70</v>
      </c>
      <c r="B176" s="9">
        <v>8059.2666666666601</v>
      </c>
      <c r="C176" s="9">
        <v>8059.2666666666601</v>
      </c>
      <c r="D176" s="9">
        <v>8059.2666666666601</v>
      </c>
      <c r="E176" s="9">
        <v>15075.666666666601</v>
      </c>
      <c r="F176" s="9">
        <v>15075.666666666601</v>
      </c>
      <c r="G176" s="9">
        <v>15075.666666666601</v>
      </c>
      <c r="H176" s="9">
        <v>18988</v>
      </c>
      <c r="I176" s="9">
        <v>18988</v>
      </c>
      <c r="J176" s="9">
        <v>18988</v>
      </c>
      <c r="K176" s="9">
        <v>17470.599999999999</v>
      </c>
      <c r="L176" s="9">
        <v>17470.599999999999</v>
      </c>
      <c r="M176" s="9">
        <v>17470.599999999999</v>
      </c>
      <c r="N176" s="9">
        <v>17650.266666666601</v>
      </c>
      <c r="O176" s="9">
        <v>17650.266666666601</v>
      </c>
      <c r="P176" s="9">
        <v>17650.266666666601</v>
      </c>
      <c r="Q176" s="9">
        <v>19076.466666666602</v>
      </c>
      <c r="R176" s="9">
        <v>19076.466666666602</v>
      </c>
      <c r="S176" s="9">
        <v>19076.466666666602</v>
      </c>
      <c r="T176" s="9">
        <v>25479.266666666601</v>
      </c>
      <c r="U176" s="9">
        <v>25479.266666666601</v>
      </c>
      <c r="V176" s="9">
        <v>25479.266666666601</v>
      </c>
      <c r="W176" s="9">
        <v>15647.457854792099</v>
      </c>
      <c r="X176" s="9">
        <v>15647.457854792099</v>
      </c>
      <c r="Y176" s="9">
        <v>15647.457854792099</v>
      </c>
      <c r="Z176" s="9">
        <v>12103.6331149493</v>
      </c>
      <c r="AA176" s="9">
        <v>12103.6331149493</v>
      </c>
      <c r="AB176" s="9">
        <v>12103.6331149493</v>
      </c>
      <c r="AC176" s="9">
        <v>14308.3338938588</v>
      </c>
      <c r="AD176" s="9">
        <v>14308.3338938588</v>
      </c>
      <c r="AE176" s="9">
        <v>14308.3338938588</v>
      </c>
      <c r="AF176" s="9">
        <v>15684.9930615211</v>
      </c>
      <c r="AG176" s="9">
        <v>15684.9930615211</v>
      </c>
      <c r="AH176" s="9">
        <v>15684.9930615211</v>
      </c>
      <c r="AI176" s="9">
        <v>15469.733333333301</v>
      </c>
      <c r="AJ176" s="9">
        <v>15469.733333333301</v>
      </c>
      <c r="AK176" s="9">
        <v>15469.733333333301</v>
      </c>
      <c r="AL176" s="9">
        <v>10753</v>
      </c>
      <c r="AM176" s="9">
        <v>10753</v>
      </c>
      <c r="AN176" s="9">
        <v>10753</v>
      </c>
      <c r="AO176" s="9">
        <v>10751.2</v>
      </c>
      <c r="AP176" s="9">
        <v>10751.2</v>
      </c>
      <c r="AQ176" s="9">
        <v>10751.2</v>
      </c>
      <c r="AR176" s="9">
        <v>17390.4317859314</v>
      </c>
      <c r="AS176" s="9">
        <v>17390.4317859314</v>
      </c>
      <c r="AT176" s="9">
        <v>17390.4317859314</v>
      </c>
      <c r="AU176" s="9">
        <v>8434.1819617130404</v>
      </c>
      <c r="AV176" s="9">
        <v>8434.1819617130404</v>
      </c>
      <c r="AW176" s="9">
        <v>8434.1819617130404</v>
      </c>
      <c r="AX176" s="9">
        <v>13311.0666666666</v>
      </c>
      <c r="AY176" s="9">
        <v>13311.0666666666</v>
      </c>
      <c r="AZ176" s="9">
        <v>13311.0666666666</v>
      </c>
      <c r="BA176" s="9">
        <v>11086.9333333333</v>
      </c>
      <c r="BB176" s="9">
        <v>11086.9333333333</v>
      </c>
      <c r="BC176" s="9">
        <v>11086.9333333333</v>
      </c>
      <c r="BD176" s="10">
        <v>24741.4</v>
      </c>
      <c r="BF176" s="8">
        <f t="shared" si="20"/>
        <v>15469.733333333301</v>
      </c>
      <c r="BG176" s="8">
        <f t="shared" si="21"/>
        <v>14999.325363969019</v>
      </c>
      <c r="BH176" s="8">
        <f t="shared" si="22"/>
        <v>8059.2666666666601</v>
      </c>
      <c r="BI176" s="8">
        <f t="shared" si="23"/>
        <v>25479.266666666601</v>
      </c>
      <c r="BJ176" s="8">
        <f t="shared" si="24"/>
        <v>4399.0534992271241</v>
      </c>
    </row>
    <row r="177" spans="1:74" x14ac:dyDescent="0.2">
      <c r="A177" s="2" t="s">
        <v>71</v>
      </c>
      <c r="B177" s="9">
        <v>9608.5333333333292</v>
      </c>
      <c r="C177" s="9">
        <v>10570.9333333333</v>
      </c>
      <c r="D177" s="9">
        <v>10570.9333333333</v>
      </c>
      <c r="E177" s="9">
        <v>10570.9333333333</v>
      </c>
      <c r="F177" s="9">
        <v>22159</v>
      </c>
      <c r="G177" s="9">
        <v>22159</v>
      </c>
      <c r="H177" s="9">
        <v>22159</v>
      </c>
      <c r="I177" s="9">
        <v>17867.866666666599</v>
      </c>
      <c r="J177" s="9">
        <v>17867.866666666599</v>
      </c>
      <c r="K177" s="9">
        <v>17867.866666666599</v>
      </c>
      <c r="L177" s="9">
        <v>10286.666666666601</v>
      </c>
      <c r="M177" s="9">
        <v>10286.666666666601</v>
      </c>
      <c r="N177" s="9">
        <v>10286.666666666601</v>
      </c>
      <c r="O177" s="9">
        <v>12957.866666666599</v>
      </c>
      <c r="P177" s="9">
        <v>12957.866666666599</v>
      </c>
      <c r="Q177" s="9">
        <v>12957.866666666599</v>
      </c>
      <c r="R177" s="9">
        <v>18107.933333333302</v>
      </c>
      <c r="S177" s="9">
        <v>18107.933333333302</v>
      </c>
      <c r="T177" s="9">
        <v>18107.933333333302</v>
      </c>
      <c r="U177" s="9">
        <v>17680.0666666666</v>
      </c>
      <c r="V177" s="9">
        <v>17680.0666666666</v>
      </c>
      <c r="W177" s="9">
        <v>17680.0666666666</v>
      </c>
      <c r="X177" s="9">
        <v>16645.866666666599</v>
      </c>
      <c r="Y177" s="9">
        <v>16645.866666666599</v>
      </c>
      <c r="Z177" s="9">
        <v>16645.866666666599</v>
      </c>
      <c r="AA177" s="9">
        <v>18068.733333333301</v>
      </c>
      <c r="AB177" s="9">
        <v>18068.733333333301</v>
      </c>
      <c r="AC177" s="9">
        <v>18068.733333333301</v>
      </c>
      <c r="AD177" s="9">
        <v>14254.333333333299</v>
      </c>
      <c r="AE177" s="9">
        <v>14254.333333333299</v>
      </c>
      <c r="AF177" s="9">
        <v>14254.333333333299</v>
      </c>
      <c r="AG177" s="9">
        <v>13433.5333333333</v>
      </c>
      <c r="AH177" s="9">
        <v>13433.5333333333</v>
      </c>
      <c r="AI177" s="9">
        <v>13433.5333333333</v>
      </c>
      <c r="AJ177" s="9">
        <v>19798.8</v>
      </c>
      <c r="AK177" s="9">
        <v>19798.8</v>
      </c>
      <c r="AL177" s="9">
        <v>19798.8</v>
      </c>
      <c r="AM177" s="9">
        <v>9965.4666666666599</v>
      </c>
      <c r="AN177" s="9">
        <v>9965.4666666666599</v>
      </c>
      <c r="AO177" s="9">
        <v>9965.4666666666599</v>
      </c>
      <c r="AP177" s="9">
        <v>22591.333333333299</v>
      </c>
      <c r="AQ177" s="9">
        <v>22591.333333333299</v>
      </c>
      <c r="AR177" s="9">
        <v>22591.333333333299</v>
      </c>
      <c r="AS177" s="9">
        <v>18768.2</v>
      </c>
      <c r="AT177" s="9">
        <v>18768.2</v>
      </c>
      <c r="AU177" s="9">
        <v>18768.2</v>
      </c>
      <c r="AV177" s="9">
        <v>12119.266666666599</v>
      </c>
      <c r="AW177" s="9">
        <v>12119.266666666599</v>
      </c>
      <c r="AX177" s="9">
        <v>12119.266666666599</v>
      </c>
      <c r="AY177" s="9">
        <v>7135.4666666666599</v>
      </c>
      <c r="AZ177" s="9">
        <v>7135.4666666666599</v>
      </c>
      <c r="BA177" s="9">
        <v>7135.4666666666599</v>
      </c>
      <c r="BB177" s="9">
        <v>15915.333333333299</v>
      </c>
      <c r="BC177" s="9">
        <v>15915.333333333299</v>
      </c>
      <c r="BD177" s="10">
        <v>15915.333333333299</v>
      </c>
      <c r="BF177" s="8">
        <f t="shared" si="20"/>
        <v>15915.333333333299</v>
      </c>
      <c r="BG177" s="8">
        <f t="shared" si="21"/>
        <v>15356.155151515113</v>
      </c>
      <c r="BH177" s="8">
        <f t="shared" si="22"/>
        <v>7135.4666666666599</v>
      </c>
      <c r="BI177" s="8">
        <f t="shared" si="23"/>
        <v>22591.333333333299</v>
      </c>
      <c r="BJ177" s="8">
        <f t="shared" si="24"/>
        <v>4320.5583879532187</v>
      </c>
    </row>
    <row r="178" spans="1:74" x14ac:dyDescent="0.2">
      <c r="A178" s="2" t="s">
        <v>72</v>
      </c>
      <c r="B178" s="9">
        <v>9265.7999999999993</v>
      </c>
      <c r="C178" s="9">
        <v>15550.2</v>
      </c>
      <c r="D178" s="9">
        <v>15550.2</v>
      </c>
      <c r="E178" s="9">
        <v>15550.2</v>
      </c>
      <c r="F178" s="9">
        <v>19694.8</v>
      </c>
      <c r="G178" s="9">
        <v>19694.8</v>
      </c>
      <c r="H178" s="9">
        <v>19694.8</v>
      </c>
      <c r="I178" s="9">
        <v>13383.1333333333</v>
      </c>
      <c r="J178" s="9">
        <v>13383.1333333333</v>
      </c>
      <c r="K178" s="9">
        <v>13383.1333333333</v>
      </c>
      <c r="L178" s="9">
        <v>13614.6</v>
      </c>
      <c r="M178" s="9">
        <v>13614.6</v>
      </c>
      <c r="N178" s="9">
        <v>13614.6</v>
      </c>
      <c r="O178" s="9">
        <v>17305.666666666599</v>
      </c>
      <c r="P178" s="9">
        <v>17305.666666666599</v>
      </c>
      <c r="Q178" s="9">
        <v>17305.666666666599</v>
      </c>
      <c r="R178" s="9">
        <v>27255.5333333333</v>
      </c>
      <c r="S178" s="9">
        <v>27255.5333333333</v>
      </c>
      <c r="T178" s="9">
        <v>27255.5333333333</v>
      </c>
      <c r="U178" s="9">
        <v>18786.866666666599</v>
      </c>
      <c r="V178" s="9">
        <v>18786.866666666599</v>
      </c>
      <c r="W178" s="9">
        <v>18786.866666666599</v>
      </c>
      <c r="X178" s="9">
        <v>13568.266666666599</v>
      </c>
      <c r="Y178" s="9">
        <v>13568.266666666599</v>
      </c>
      <c r="Z178" s="9">
        <v>13568.266666666599</v>
      </c>
      <c r="AA178" s="9">
        <v>12587.866666666599</v>
      </c>
      <c r="AB178" s="9">
        <v>12587.866666666599</v>
      </c>
      <c r="AC178" s="9">
        <v>12587.866666666599</v>
      </c>
      <c r="AD178" s="9">
        <v>14625.0666666666</v>
      </c>
      <c r="AE178" s="9">
        <v>14625.0666666666</v>
      </c>
      <c r="AF178" s="9">
        <v>14625.0666666666</v>
      </c>
      <c r="AG178" s="9">
        <v>15771.733333333301</v>
      </c>
      <c r="AH178" s="9">
        <v>15771.733333333301</v>
      </c>
      <c r="AI178" s="9">
        <v>15771.733333333301</v>
      </c>
      <c r="AJ178" s="9">
        <v>14801.266666666599</v>
      </c>
      <c r="AK178" s="9">
        <v>14801.266666666599</v>
      </c>
      <c r="AL178" s="9">
        <v>14801.266666666599</v>
      </c>
      <c r="AM178" s="9">
        <v>13532.733333333301</v>
      </c>
      <c r="AN178" s="9">
        <v>13532.733333333301</v>
      </c>
      <c r="AO178" s="9">
        <v>13532.733333333301</v>
      </c>
      <c r="AP178" s="9">
        <v>17227.866666666599</v>
      </c>
      <c r="AQ178" s="9">
        <v>17227.866666666599</v>
      </c>
      <c r="AR178" s="9">
        <v>17227.866666666599</v>
      </c>
      <c r="AS178" s="9">
        <v>16361.666666666601</v>
      </c>
      <c r="AT178" s="9">
        <v>16361.666666666601</v>
      </c>
      <c r="AU178" s="9">
        <v>16361.666666666601</v>
      </c>
      <c r="AV178" s="9">
        <v>15824.666666666601</v>
      </c>
      <c r="AW178" s="9">
        <v>15824.666666666601</v>
      </c>
      <c r="AX178" s="9">
        <v>15824.666666666601</v>
      </c>
      <c r="AY178" s="9">
        <v>13256</v>
      </c>
      <c r="AZ178" s="9">
        <v>13256</v>
      </c>
      <c r="BA178" s="9">
        <v>13256</v>
      </c>
      <c r="BB178" s="9">
        <v>11029.5333333333</v>
      </c>
      <c r="BC178" s="9">
        <v>11029.5333333333</v>
      </c>
      <c r="BD178" s="10">
        <v>11029.5333333333</v>
      </c>
      <c r="BF178" s="8">
        <f t="shared" si="20"/>
        <v>14801.266666666599</v>
      </c>
      <c r="BG178" s="8">
        <f t="shared" si="21"/>
        <v>15669.05818181814</v>
      </c>
      <c r="BH178" s="8">
        <f t="shared" si="22"/>
        <v>9265.7999999999993</v>
      </c>
      <c r="BI178" s="8">
        <f t="shared" si="23"/>
        <v>27255.5333333333</v>
      </c>
      <c r="BJ178" s="8">
        <f t="shared" si="24"/>
        <v>3625.420702434209</v>
      </c>
    </row>
    <row r="179" spans="1:74" x14ac:dyDescent="0.2">
      <c r="A179" s="3" t="s">
        <v>73</v>
      </c>
      <c r="B179" s="11">
        <v>930.6</v>
      </c>
      <c r="C179" s="11">
        <v>930.6</v>
      </c>
      <c r="D179" s="11">
        <v>937.53333333333296</v>
      </c>
      <c r="E179" s="11">
        <v>937.53333333333296</v>
      </c>
      <c r="F179" s="11">
        <v>937.53333333333296</v>
      </c>
      <c r="G179" s="11">
        <v>938.66666666666595</v>
      </c>
      <c r="H179" s="11">
        <v>938.66666666666595</v>
      </c>
      <c r="I179" s="11">
        <v>938.66666666666595</v>
      </c>
      <c r="J179" s="11">
        <v>937.26666666666597</v>
      </c>
      <c r="K179" s="11">
        <v>937.26666666666597</v>
      </c>
      <c r="L179" s="11">
        <v>937.26666666666597</v>
      </c>
      <c r="M179" s="11">
        <v>1188</v>
      </c>
      <c r="N179" s="11">
        <v>1188</v>
      </c>
      <c r="O179" s="11">
        <v>1188</v>
      </c>
      <c r="P179" s="11">
        <v>933.06666666666604</v>
      </c>
      <c r="Q179" s="11">
        <v>933.06666666666604</v>
      </c>
      <c r="R179" s="11">
        <v>933.06666666666604</v>
      </c>
      <c r="S179" s="11">
        <v>924.66666666666595</v>
      </c>
      <c r="T179" s="11">
        <v>924.66666666666595</v>
      </c>
      <c r="U179" s="11">
        <v>924.66666666666595</v>
      </c>
      <c r="V179" s="11">
        <v>943.37721655024097</v>
      </c>
      <c r="W179" s="11">
        <v>943.37721655024097</v>
      </c>
      <c r="X179" s="11">
        <v>943.37721655024097</v>
      </c>
      <c r="Y179" s="11">
        <v>924.960296453149</v>
      </c>
      <c r="Z179" s="11">
        <v>924.960296453149</v>
      </c>
      <c r="AA179" s="11">
        <v>924.960296453149</v>
      </c>
      <c r="AB179" s="11">
        <v>936.4</v>
      </c>
      <c r="AC179" s="11">
        <v>936.4</v>
      </c>
      <c r="AD179" s="11">
        <v>936.4</v>
      </c>
      <c r="AE179" s="11">
        <v>944.8</v>
      </c>
      <c r="AF179" s="11">
        <v>944.8</v>
      </c>
      <c r="AG179" s="11">
        <v>944.8</v>
      </c>
      <c r="AH179" s="11">
        <v>946.31188952509206</v>
      </c>
      <c r="AI179" s="11">
        <v>946.31188952509206</v>
      </c>
      <c r="AJ179" s="11">
        <v>946.31188952509206</v>
      </c>
      <c r="AK179" s="11">
        <v>937.29967948717899</v>
      </c>
      <c r="AL179" s="11">
        <v>937.29967948717899</v>
      </c>
      <c r="AM179" s="11">
        <v>937.29967948717899</v>
      </c>
      <c r="AN179" s="11">
        <v>918.96699387311401</v>
      </c>
      <c r="AO179" s="11">
        <v>918.96699387311401</v>
      </c>
      <c r="AP179" s="11">
        <v>918.96699387311401</v>
      </c>
      <c r="AQ179" s="11">
        <v>947.96242481584102</v>
      </c>
      <c r="AR179" s="11">
        <v>947.96242481584102</v>
      </c>
      <c r="AS179" s="11">
        <v>947.96242481584102</v>
      </c>
      <c r="AT179" s="11">
        <v>935.27961074451696</v>
      </c>
      <c r="AU179" s="11">
        <v>935.27961074451696</v>
      </c>
      <c r="AV179" s="11">
        <v>935.27961074451696</v>
      </c>
      <c r="AW179" s="11">
        <v>923.28947368420995</v>
      </c>
      <c r="AX179" s="11">
        <v>923.28947368420995</v>
      </c>
      <c r="AY179" s="11">
        <v>923.28947368420995</v>
      </c>
      <c r="AZ179" s="11">
        <v>935.06666666666604</v>
      </c>
      <c r="BA179" s="11">
        <v>935.06666666666604</v>
      </c>
      <c r="BB179" s="11">
        <v>935.06666666666604</v>
      </c>
      <c r="BC179" s="11">
        <v>998.33333333333303</v>
      </c>
      <c r="BD179" s="12">
        <v>998.33333333333303</v>
      </c>
    </row>
    <row r="180" spans="1:74" x14ac:dyDescent="0.2">
      <c r="A180" s="3" t="s">
        <v>74</v>
      </c>
      <c r="B180" s="11">
        <v>0.18577333333269</v>
      </c>
      <c r="C180" s="11">
        <v>0.18577333333269</v>
      </c>
      <c r="D180" s="11">
        <v>0.206486666666781</v>
      </c>
      <c r="E180" s="11">
        <v>0.206486666666781</v>
      </c>
      <c r="F180" s="11">
        <v>0.206486666666781</v>
      </c>
      <c r="G180" s="11">
        <v>0.181973333333947</v>
      </c>
      <c r="H180" s="11">
        <v>0.181973333333947</v>
      </c>
      <c r="I180" s="11">
        <v>0.181973333333947</v>
      </c>
      <c r="J180" s="11">
        <v>0.13957999999926499</v>
      </c>
      <c r="K180" s="11">
        <v>0.13957999999926499</v>
      </c>
      <c r="L180" s="11">
        <v>0.13957999999926499</v>
      </c>
      <c r="M180" s="11">
        <v>0.151319999999941</v>
      </c>
      <c r="N180" s="11">
        <v>0.151319999999941</v>
      </c>
      <c r="O180" s="11">
        <v>0.151319999999941</v>
      </c>
      <c r="P180" s="11">
        <v>0.150566666666994</v>
      </c>
      <c r="Q180" s="11">
        <v>0.150566666666994</v>
      </c>
      <c r="R180" s="11">
        <v>0.150566666666994</v>
      </c>
      <c r="S180" s="11">
        <v>0.168466666667275</v>
      </c>
      <c r="T180" s="11">
        <v>0.168466666667275</v>
      </c>
      <c r="U180" s="11">
        <v>0.168466666667275</v>
      </c>
      <c r="V180" s="11">
        <v>0.167994357871772</v>
      </c>
      <c r="W180" s="11">
        <v>0.167994357871772</v>
      </c>
      <c r="X180" s="11">
        <v>0.167994357871772</v>
      </c>
      <c r="Y180" s="11">
        <v>0.23941900476404299</v>
      </c>
      <c r="Z180" s="11">
        <v>0.23941900476404299</v>
      </c>
      <c r="AA180" s="11">
        <v>0.23941900476404299</v>
      </c>
      <c r="AB180" s="11">
        <v>0.14676666666673499</v>
      </c>
      <c r="AC180" s="11">
        <v>0.14676666666673499</v>
      </c>
      <c r="AD180" s="11">
        <v>0.14676666666673499</v>
      </c>
      <c r="AE180" s="11">
        <v>0.209566666667342</v>
      </c>
      <c r="AF180" s="11">
        <v>0.209566666667342</v>
      </c>
      <c r="AG180" s="11">
        <v>0.209566666667342</v>
      </c>
      <c r="AH180" s="11">
        <v>0.17146513977672001</v>
      </c>
      <c r="AI180" s="11">
        <v>0.17146513977672001</v>
      </c>
      <c r="AJ180" s="11">
        <v>0.17146513977672001</v>
      </c>
      <c r="AK180" s="11">
        <v>0.163381410257635</v>
      </c>
      <c r="AL180" s="11">
        <v>0.163381410257635</v>
      </c>
      <c r="AM180" s="11">
        <v>0.163381410257635</v>
      </c>
      <c r="AN180" s="11">
        <v>0.16591343303151501</v>
      </c>
      <c r="AO180" s="11">
        <v>0.16591343303151501</v>
      </c>
      <c r="AP180" s="11">
        <v>0.16591343303151501</v>
      </c>
      <c r="AQ180" s="11">
        <v>0.18325336216785901</v>
      </c>
      <c r="AR180" s="11">
        <v>0.18325336216785901</v>
      </c>
      <c r="AS180" s="11">
        <v>0.18325336216785901</v>
      </c>
      <c r="AT180" s="11">
        <v>0.13469972672147201</v>
      </c>
      <c r="AU180" s="11">
        <v>0.13469972672147201</v>
      </c>
      <c r="AV180" s="11">
        <v>0.13469972672147201</v>
      </c>
      <c r="AW180" s="11">
        <v>0.22040789473683201</v>
      </c>
      <c r="AX180" s="11">
        <v>0.22040789473683201</v>
      </c>
      <c r="AY180" s="11">
        <v>0.22040789473683201</v>
      </c>
      <c r="AZ180" s="11">
        <v>0.17003333333377599</v>
      </c>
      <c r="BA180" s="11">
        <v>0.17003333333377599</v>
      </c>
      <c r="BB180" s="11">
        <v>0.17003333333377599</v>
      </c>
      <c r="BC180" s="11">
        <v>0.17261333333332601</v>
      </c>
      <c r="BD180" s="12">
        <v>0.17261333333332601</v>
      </c>
    </row>
    <row r="181" spans="1:74" x14ac:dyDescent="0.2">
      <c r="A181" s="3" t="s">
        <v>75</v>
      </c>
      <c r="B181" s="11">
        <v>0.43863333333319998</v>
      </c>
      <c r="C181" s="11">
        <v>0.43863333333319998</v>
      </c>
      <c r="D181" s="11">
        <v>0.135759999999815</v>
      </c>
      <c r="E181" s="11">
        <v>0.135759999999815</v>
      </c>
      <c r="F181" s="11">
        <v>0.135759999999815</v>
      </c>
      <c r="G181" s="11">
        <v>0.130473333333611</v>
      </c>
      <c r="H181" s="11">
        <v>0.130473333333611</v>
      </c>
      <c r="I181" s="11">
        <v>0.130473333333611</v>
      </c>
      <c r="J181" s="11">
        <v>0.34615999999990199</v>
      </c>
      <c r="K181" s="11">
        <v>0.34615999999990199</v>
      </c>
      <c r="L181" s="11">
        <v>0.34615999999990199</v>
      </c>
      <c r="M181" s="11">
        <v>0.26339333333377601</v>
      </c>
      <c r="N181" s="11">
        <v>0.26339333333377601</v>
      </c>
      <c r="O181" s="11">
        <v>0.26339333333377601</v>
      </c>
      <c r="P181" s="11">
        <v>0.119066666666185</v>
      </c>
      <c r="Q181" s="11">
        <v>0.119066666666185</v>
      </c>
      <c r="R181" s="11">
        <v>0.119066666666185</v>
      </c>
      <c r="S181" s="11">
        <v>1.42466666663191E-2</v>
      </c>
      <c r="T181" s="11">
        <v>1.42466666663191E-2</v>
      </c>
      <c r="U181" s="11">
        <v>1.42466666663191E-2</v>
      </c>
      <c r="V181" s="11">
        <v>0.209598334229672</v>
      </c>
      <c r="W181" s="11">
        <v>0.209598334229672</v>
      </c>
      <c r="X181" s="11">
        <v>0.209598334229672</v>
      </c>
      <c r="Y181" s="11">
        <v>0.156987824244983</v>
      </c>
      <c r="Z181" s="11">
        <v>0.156987824244983</v>
      </c>
      <c r="AA181" s="11">
        <v>0.156987824244983</v>
      </c>
      <c r="AB181" s="11">
        <v>0.173293333333883</v>
      </c>
      <c r="AC181" s="11">
        <v>0.173293333333883</v>
      </c>
      <c r="AD181" s="11">
        <v>0.173293333333883</v>
      </c>
      <c r="AE181" s="11">
        <v>0.15009999999998999</v>
      </c>
      <c r="AF181" s="11">
        <v>0.15009999999998999</v>
      </c>
      <c r="AG181" s="11">
        <v>0.15009999999998999</v>
      </c>
      <c r="AH181" s="11">
        <v>0.24185247558074799</v>
      </c>
      <c r="AI181" s="11">
        <v>0.24185247558074799</v>
      </c>
      <c r="AJ181" s="11">
        <v>0.24185247558074799</v>
      </c>
      <c r="AK181" s="11">
        <v>0.18310630341881201</v>
      </c>
      <c r="AL181" s="11">
        <v>0.18310630341881201</v>
      </c>
      <c r="AM181" s="11">
        <v>0.18310630341881201</v>
      </c>
      <c r="AN181" s="11">
        <v>0.145167665853875</v>
      </c>
      <c r="AO181" s="11">
        <v>0.145167665853875</v>
      </c>
      <c r="AP181" s="11">
        <v>0.145167665853875</v>
      </c>
      <c r="AQ181" s="11">
        <v>0.14672568764003299</v>
      </c>
      <c r="AR181" s="11">
        <v>0.14672568764003299</v>
      </c>
      <c r="AS181" s="11">
        <v>0.14672568764003299</v>
      </c>
      <c r="AT181" s="11">
        <v>0.21649003532602801</v>
      </c>
      <c r="AU181" s="11">
        <v>0.21649003532602801</v>
      </c>
      <c r="AV181" s="11">
        <v>0.21649003532602801</v>
      </c>
      <c r="AW181" s="11">
        <v>0.13519736842077201</v>
      </c>
      <c r="AX181" s="11">
        <v>0.13519736842077201</v>
      </c>
      <c r="AY181" s="11">
        <v>0.13519736842077201</v>
      </c>
      <c r="AZ181" s="11">
        <v>0.177586666666987</v>
      </c>
      <c r="BA181" s="11">
        <v>0.177586666666987</v>
      </c>
      <c r="BB181" s="11">
        <v>0.177586666666987</v>
      </c>
      <c r="BC181" s="11">
        <v>0.60452666666681798</v>
      </c>
      <c r="BD181" s="12">
        <v>0.60452666666681798</v>
      </c>
    </row>
    <row r="182" spans="1:74" x14ac:dyDescent="0.2">
      <c r="A182" s="3" t="s">
        <v>76</v>
      </c>
      <c r="B182" s="11">
        <v>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2">
        <v>0</v>
      </c>
    </row>
    <row r="183" spans="1:74" x14ac:dyDescent="0.2">
      <c r="A183" s="2" t="s">
        <v>77</v>
      </c>
      <c r="B183" s="9">
        <v>14.6666666667442</v>
      </c>
      <c r="C183" s="9">
        <v>14.6666666667442</v>
      </c>
      <c r="D183" s="9">
        <v>16.3333333330228</v>
      </c>
      <c r="E183" s="9">
        <v>16.3333333330228</v>
      </c>
      <c r="F183" s="9">
        <v>16.3333333330228</v>
      </c>
      <c r="G183" s="9">
        <v>7.5333333333643804</v>
      </c>
      <c r="H183" s="9">
        <v>7.5333333333643804</v>
      </c>
      <c r="I183" s="9">
        <v>7.5333333333643804</v>
      </c>
      <c r="J183" s="9">
        <v>6.5333333335972101</v>
      </c>
      <c r="K183" s="9">
        <v>6.5333333335972101</v>
      </c>
      <c r="L183" s="9">
        <v>6.5333333335972101</v>
      </c>
      <c r="M183" s="9">
        <v>11.7333333330073</v>
      </c>
      <c r="N183" s="9">
        <v>11.7333333330073</v>
      </c>
      <c r="O183" s="9">
        <v>11.7333333330073</v>
      </c>
      <c r="P183" s="9">
        <v>19.533333333674801</v>
      </c>
      <c r="Q183" s="9">
        <v>19.533333333674801</v>
      </c>
      <c r="R183" s="9">
        <v>19.533333333674801</v>
      </c>
      <c r="S183" s="9">
        <v>47.066666666651102</v>
      </c>
      <c r="T183" s="9">
        <v>47.066666666651102</v>
      </c>
      <c r="U183" s="9">
        <v>47.066666666651102</v>
      </c>
      <c r="V183" s="9">
        <v>13.5333333331315</v>
      </c>
      <c r="W183" s="9">
        <v>13.5333333331315</v>
      </c>
      <c r="X183" s="9">
        <v>13.5333333331315</v>
      </c>
      <c r="Y183" s="9">
        <v>8.8000000000465608</v>
      </c>
      <c r="Z183" s="9">
        <v>8.8000000000465608</v>
      </c>
      <c r="AA183" s="9">
        <v>8.8000000000465608</v>
      </c>
      <c r="AB183" s="9">
        <v>8.0390178272203006</v>
      </c>
      <c r="AC183" s="9">
        <v>8.0390178272203006</v>
      </c>
      <c r="AD183" s="9">
        <v>8.0390178272203006</v>
      </c>
      <c r="AE183" s="9">
        <v>13.4456557645528</v>
      </c>
      <c r="AF183" s="9">
        <v>13.4456557645528</v>
      </c>
      <c r="AG183" s="9">
        <v>13.4456557645528</v>
      </c>
      <c r="AH183" s="9">
        <v>10.666666666899401</v>
      </c>
      <c r="AI183" s="9">
        <v>10.666666666899401</v>
      </c>
      <c r="AJ183" s="9">
        <v>10.666666666899401</v>
      </c>
      <c r="AK183" s="9">
        <v>8.0666666664183104</v>
      </c>
      <c r="AL183" s="9">
        <v>8.0666666664183104</v>
      </c>
      <c r="AM183" s="9">
        <v>8.0666666664183104</v>
      </c>
      <c r="AN183" s="9">
        <v>5.0607287448921401</v>
      </c>
      <c r="AO183" s="9">
        <v>5.0607287448921401</v>
      </c>
      <c r="AP183" s="9">
        <v>5.0607287448921401</v>
      </c>
      <c r="AQ183" s="9">
        <v>12.121212121426799</v>
      </c>
      <c r="AR183" s="9">
        <v>12.121212121426799</v>
      </c>
      <c r="AS183" s="9">
        <v>12.121212121426799</v>
      </c>
      <c r="AT183" s="9">
        <v>5.4538082044286904</v>
      </c>
      <c r="AU183" s="9">
        <v>5.4538082044286904</v>
      </c>
      <c r="AV183" s="9">
        <v>5.4538082044286904</v>
      </c>
      <c r="AW183" s="9">
        <v>16.266526343224399</v>
      </c>
      <c r="AX183" s="9">
        <v>16.266526343224399</v>
      </c>
      <c r="AY183" s="9">
        <v>16.266526343224399</v>
      </c>
      <c r="AZ183" s="9">
        <v>8.6000000002483503</v>
      </c>
      <c r="BA183" s="9">
        <v>8.6000000002483503</v>
      </c>
      <c r="BB183" s="9">
        <v>8.6000000002483503</v>
      </c>
      <c r="BC183" s="9">
        <v>14.932556090365599</v>
      </c>
      <c r="BD183" s="10">
        <v>14.932556090365599</v>
      </c>
      <c r="BF183" s="8">
        <f t="shared" si="20"/>
        <v>11.7333333330073</v>
      </c>
      <c r="BG183" s="8">
        <f t="shared" si="21"/>
        <v>13.010168955120722</v>
      </c>
      <c r="BH183" s="8">
        <f t="shared" si="22"/>
        <v>5.0607287448921401</v>
      </c>
      <c r="BI183" s="8">
        <f t="shared" si="23"/>
        <v>47.066666666651102</v>
      </c>
      <c r="BJ183" s="8">
        <f t="shared" si="24"/>
        <v>9.1750747067714897</v>
      </c>
      <c r="BL183" s="8">
        <f>MEDIAN(B183:BD186)</f>
        <v>7.5333333333643804</v>
      </c>
      <c r="BM183" s="8">
        <f>AVERAGE(B183:BD186)</f>
        <v>9.1520175138630986</v>
      </c>
      <c r="BN183" s="8">
        <f>MIN(B183:BD186)</f>
        <v>2.7999999998913401</v>
      </c>
      <c r="BO183" s="8">
        <f>MAX(B183:BD186)</f>
        <v>47.066666666651102</v>
      </c>
      <c r="BP183" s="8">
        <f>STDEV(B183:BD186)</f>
        <v>5.9043604781640955</v>
      </c>
      <c r="BR183">
        <f>MEDIAN($B183:$BD186,$B188:$BD191,$B193:$BD196,$B198:$BD201)</f>
        <v>6.4000000001396904</v>
      </c>
      <c r="BS183">
        <f>AVERAGE($B183:$BD186,$B188:$BD191,$B193:$BD196,$B198:$BD201)</f>
        <v>7.913751718421298</v>
      </c>
      <c r="BT183">
        <f>MIN($B183:$BD186,$B188:$BD191,$B193:$BD196,$B198:$BD201)</f>
        <v>1.6194331982705901</v>
      </c>
      <c r="BU183">
        <f>MAX($B183:$BD186,$B188:$BD191,$B193:$BD196,$B198:$BD201)</f>
        <v>47.066666666651102</v>
      </c>
      <c r="BV183">
        <f>STDEV($B183:$BD186,$B188:$BD191,$B193:$BD196,$B198:$BD201)</f>
        <v>5.9060712109636215</v>
      </c>
    </row>
    <row r="184" spans="1:74" x14ac:dyDescent="0.2">
      <c r="A184" s="2" t="s">
        <v>78</v>
      </c>
      <c r="B184" s="9">
        <v>2.7999999998913401</v>
      </c>
      <c r="C184" s="9">
        <v>2.7999999998913401</v>
      </c>
      <c r="D184" s="9">
        <v>2.7999999998913401</v>
      </c>
      <c r="E184" s="9">
        <v>19.000000000232799</v>
      </c>
      <c r="F184" s="9">
        <v>19.000000000232799</v>
      </c>
      <c r="G184" s="9">
        <v>19.000000000232799</v>
      </c>
      <c r="H184" s="9">
        <v>8.4666666664027801</v>
      </c>
      <c r="I184" s="9">
        <v>8.4666666664027801</v>
      </c>
      <c r="J184" s="9">
        <v>8.4666666664027801</v>
      </c>
      <c r="K184" s="9">
        <v>7.7333333335506396</v>
      </c>
      <c r="L184" s="9">
        <v>7.7333333335506396</v>
      </c>
      <c r="M184" s="9">
        <v>7.7333333335506396</v>
      </c>
      <c r="N184" s="9">
        <v>7.5333333333643804</v>
      </c>
      <c r="O184" s="9">
        <v>7.5333333333643804</v>
      </c>
      <c r="P184" s="9">
        <v>7.5333333333643804</v>
      </c>
      <c r="Q184" s="9">
        <v>10.9999999997671</v>
      </c>
      <c r="R184" s="9">
        <v>10.9999999997671</v>
      </c>
      <c r="S184" s="9">
        <v>10.9999999997671</v>
      </c>
      <c r="T184" s="9">
        <v>14.733333333473</v>
      </c>
      <c r="U184" s="9">
        <v>14.733333333473</v>
      </c>
      <c r="V184" s="9">
        <v>14.733333333473</v>
      </c>
      <c r="W184" s="9">
        <v>9.5976895693400905</v>
      </c>
      <c r="X184" s="9">
        <v>9.5976895693400905</v>
      </c>
      <c r="Y184" s="9">
        <v>9.5976895693400905</v>
      </c>
      <c r="Z184" s="9">
        <v>7.0875521144924498</v>
      </c>
      <c r="AA184" s="9">
        <v>7.0875521144924498</v>
      </c>
      <c r="AB184" s="9">
        <v>7.0875521144924498</v>
      </c>
      <c r="AC184" s="9">
        <v>4.8900248872403997</v>
      </c>
      <c r="AD184" s="9">
        <v>4.8900248872403997</v>
      </c>
      <c r="AE184" s="9">
        <v>4.8900248872403997</v>
      </c>
      <c r="AF184" s="9">
        <v>6.8261415451217999</v>
      </c>
      <c r="AG184" s="9">
        <v>6.8261415451217999</v>
      </c>
      <c r="AH184" s="9">
        <v>6.8261415451217999</v>
      </c>
      <c r="AI184" s="9">
        <v>6.5333333332091499</v>
      </c>
      <c r="AJ184" s="9">
        <v>6.5333333332091499</v>
      </c>
      <c r="AK184" s="9">
        <v>6.5333333332091499</v>
      </c>
      <c r="AL184" s="9">
        <v>5.4666666667132304</v>
      </c>
      <c r="AM184" s="9">
        <v>5.4666666667132304</v>
      </c>
      <c r="AN184" s="9">
        <v>5.4666666667132304</v>
      </c>
      <c r="AO184" s="9">
        <v>5</v>
      </c>
      <c r="AP184" s="9">
        <v>5</v>
      </c>
      <c r="AQ184" s="9">
        <v>5</v>
      </c>
      <c r="AR184" s="9">
        <v>6.4125954457955396</v>
      </c>
      <c r="AS184" s="9">
        <v>6.4125954457955396</v>
      </c>
      <c r="AT184" s="9">
        <v>6.4125954457955396</v>
      </c>
      <c r="AU184" s="9">
        <v>4.4141832772321603</v>
      </c>
      <c r="AV184" s="9">
        <v>4.4141832772321603</v>
      </c>
      <c r="AW184" s="9">
        <v>4.4141832772321603</v>
      </c>
      <c r="AX184" s="9">
        <v>6.0666666668839699</v>
      </c>
      <c r="AY184" s="9">
        <v>6.0666666668839699</v>
      </c>
      <c r="AZ184" s="9">
        <v>6.0666666668839699</v>
      </c>
      <c r="BA184" s="9">
        <v>4.5333333332867696</v>
      </c>
      <c r="BB184" s="9">
        <v>4.5333333332867696</v>
      </c>
      <c r="BC184" s="9">
        <v>4.5333333332867696</v>
      </c>
      <c r="BD184" s="10">
        <v>10.3999999999844</v>
      </c>
      <c r="BF184" s="8">
        <f t="shared" si="20"/>
        <v>6.8261415451217999</v>
      </c>
      <c r="BG184" s="8">
        <f t="shared" si="21"/>
        <v>7.7215374639632213</v>
      </c>
      <c r="BH184" s="8">
        <f t="shared" si="22"/>
        <v>2.7999999998913401</v>
      </c>
      <c r="BI184" s="8">
        <f t="shared" si="23"/>
        <v>19.000000000232799</v>
      </c>
      <c r="BJ184" s="8">
        <f t="shared" si="24"/>
        <v>3.8479452931334981</v>
      </c>
    </row>
    <row r="185" spans="1:74" x14ac:dyDescent="0.2">
      <c r="A185" s="2" t="s">
        <v>79</v>
      </c>
      <c r="B185" s="9">
        <v>16.1333333336127</v>
      </c>
      <c r="C185" s="9">
        <v>20.7333333332401</v>
      </c>
      <c r="D185" s="9">
        <v>20.7333333332401</v>
      </c>
      <c r="E185" s="9">
        <v>20.7333333332401</v>
      </c>
      <c r="F185" s="9">
        <v>8.8666666663872693</v>
      </c>
      <c r="G185" s="9">
        <v>8.8666666663872693</v>
      </c>
      <c r="H185" s="9">
        <v>8.8666666663872693</v>
      </c>
      <c r="I185" s="9">
        <v>7.6000000000931296</v>
      </c>
      <c r="J185" s="9">
        <v>7.6000000000931296</v>
      </c>
      <c r="K185" s="9">
        <v>7.6000000000931296</v>
      </c>
      <c r="L185" s="9">
        <v>4.8000000002017904</v>
      </c>
      <c r="M185" s="9">
        <v>4.8000000002017904</v>
      </c>
      <c r="N185" s="9">
        <v>4.8000000002017904</v>
      </c>
      <c r="O185" s="9">
        <v>5.3333333332557196</v>
      </c>
      <c r="P185" s="9">
        <v>5.3333333332557196</v>
      </c>
      <c r="Q185" s="9">
        <v>5.3333333332557196</v>
      </c>
      <c r="R185" s="9">
        <v>9.7999999998137302</v>
      </c>
      <c r="S185" s="9">
        <v>9.7999999998137302</v>
      </c>
      <c r="T185" s="9">
        <v>9.7999999998137302</v>
      </c>
      <c r="U185" s="9">
        <v>11.7333333333954</v>
      </c>
      <c r="V185" s="9">
        <v>11.7333333333954</v>
      </c>
      <c r="W185" s="9">
        <v>11.7333333333954</v>
      </c>
      <c r="X185" s="9">
        <v>9.6000000000155108</v>
      </c>
      <c r="Y185" s="9">
        <v>9.6000000000155108</v>
      </c>
      <c r="Z185" s="9">
        <v>9.6000000000155108</v>
      </c>
      <c r="AA185" s="9">
        <v>8.7333333333178107</v>
      </c>
      <c r="AB185" s="9">
        <v>8.7333333333178107</v>
      </c>
      <c r="AC185" s="9">
        <v>8.7333333333178107</v>
      </c>
      <c r="AD185" s="9">
        <v>5.13333333345751</v>
      </c>
      <c r="AE185" s="9">
        <v>5.13333333345751</v>
      </c>
      <c r="AF185" s="9">
        <v>5.13333333345751</v>
      </c>
      <c r="AG185" s="9">
        <v>5.66666666651144</v>
      </c>
      <c r="AH185" s="9">
        <v>5.66666666651144</v>
      </c>
      <c r="AI185" s="9">
        <v>5.66666666651144</v>
      </c>
      <c r="AJ185" s="9">
        <v>9.2666666667598001</v>
      </c>
      <c r="AK185" s="9">
        <v>9.2666666667598001</v>
      </c>
      <c r="AL185" s="9">
        <v>9.2666666667598001</v>
      </c>
      <c r="AM185" s="9">
        <v>4.8000000002017904</v>
      </c>
      <c r="AN185" s="9">
        <v>4.8000000002017904</v>
      </c>
      <c r="AO185" s="9">
        <v>4.8000000002017904</v>
      </c>
      <c r="AP185" s="9">
        <v>8.3333333333333393</v>
      </c>
      <c r="AQ185" s="9">
        <v>8.3333333333333393</v>
      </c>
      <c r="AR185" s="9">
        <v>8.3333333333333393</v>
      </c>
      <c r="AS185" s="9">
        <v>6.3333333330228898</v>
      </c>
      <c r="AT185" s="9">
        <v>6.3333333330228898</v>
      </c>
      <c r="AU185" s="9">
        <v>6.3333333330228898</v>
      </c>
      <c r="AV185" s="9">
        <v>6.8666666668529199</v>
      </c>
      <c r="AW185" s="9">
        <v>6.8666666668529199</v>
      </c>
      <c r="AX185" s="9">
        <v>6.8666666668529199</v>
      </c>
      <c r="AY185" s="9">
        <v>4.33333333310049</v>
      </c>
      <c r="AZ185" s="9">
        <v>4.33333333310049</v>
      </c>
      <c r="BA185" s="9">
        <v>4.33333333310049</v>
      </c>
      <c r="BB185" s="9">
        <v>6.1333333336127396</v>
      </c>
      <c r="BC185" s="9">
        <v>6.1333333336127396</v>
      </c>
      <c r="BD185" s="10">
        <v>6.1333333336127396</v>
      </c>
      <c r="BF185" s="8">
        <f t="shared" si="20"/>
        <v>7.6000000000931296</v>
      </c>
      <c r="BG185" s="8">
        <f t="shared" si="21"/>
        <v>8.1515151515151434</v>
      </c>
      <c r="BH185" s="8">
        <f t="shared" si="22"/>
        <v>4.33333333310049</v>
      </c>
      <c r="BI185" s="8">
        <f t="shared" si="23"/>
        <v>20.7333333332401</v>
      </c>
      <c r="BJ185" s="8">
        <f t="shared" si="24"/>
        <v>3.8651860627321364</v>
      </c>
    </row>
    <row r="186" spans="1:74" x14ac:dyDescent="0.2">
      <c r="A186" s="2" t="s">
        <v>80</v>
      </c>
      <c r="B186" s="9">
        <v>12.0666666666511</v>
      </c>
      <c r="C186" s="9">
        <v>12.2000000001086</v>
      </c>
      <c r="D186" s="9">
        <v>12.2000000001086</v>
      </c>
      <c r="E186" s="9">
        <v>12.2000000001086</v>
      </c>
      <c r="F186" s="9">
        <v>7.93333333334885</v>
      </c>
      <c r="G186" s="9">
        <v>7.93333333334885</v>
      </c>
      <c r="H186" s="9">
        <v>7.93333333334885</v>
      </c>
      <c r="I186" s="9">
        <v>6.1999999999534303</v>
      </c>
      <c r="J186" s="9">
        <v>6.1999999999534303</v>
      </c>
      <c r="K186" s="9">
        <v>6.1999999999534303</v>
      </c>
      <c r="L186" s="9">
        <v>5.7333333332401901</v>
      </c>
      <c r="M186" s="9">
        <v>5.7333333332401901</v>
      </c>
      <c r="N186" s="9">
        <v>5.7333333332401901</v>
      </c>
      <c r="O186" s="9">
        <v>9.1333333333022892</v>
      </c>
      <c r="P186" s="9">
        <v>9.1333333333022892</v>
      </c>
      <c r="Q186" s="9">
        <v>9.1333333333022892</v>
      </c>
      <c r="R186" s="9">
        <v>16.0000000001552</v>
      </c>
      <c r="S186" s="9">
        <v>16.0000000001552</v>
      </c>
      <c r="T186" s="9">
        <v>16.0000000001552</v>
      </c>
      <c r="U186" s="9">
        <v>8.9333333331160194</v>
      </c>
      <c r="V186" s="9">
        <v>8.9333333331160194</v>
      </c>
      <c r="W186" s="9">
        <v>8.9333333331160194</v>
      </c>
      <c r="X186" s="9">
        <v>6.9333333335816798</v>
      </c>
      <c r="Y186" s="9">
        <v>6.9333333335816798</v>
      </c>
      <c r="Z186" s="9">
        <v>6.9333333335816798</v>
      </c>
      <c r="AA186" s="9">
        <v>6.9999999999223901</v>
      </c>
      <c r="AB186" s="9">
        <v>6.9999999999223901</v>
      </c>
      <c r="AC186" s="9">
        <v>6.9999999999223901</v>
      </c>
      <c r="AD186" s="9">
        <v>6.2666666666821804</v>
      </c>
      <c r="AE186" s="9">
        <v>6.2666666666821804</v>
      </c>
      <c r="AF186" s="9">
        <v>6.2666666666821804</v>
      </c>
      <c r="AG186" s="9">
        <v>7.5333333333643804</v>
      </c>
      <c r="AH186" s="9">
        <v>7.5333333333643804</v>
      </c>
      <c r="AI186" s="9">
        <v>7.5333333333643804</v>
      </c>
      <c r="AJ186" s="9">
        <v>6.8666666664648801</v>
      </c>
      <c r="AK186" s="9">
        <v>6.8666666664648801</v>
      </c>
      <c r="AL186" s="9">
        <v>6.8666666664648801</v>
      </c>
      <c r="AM186" s="9">
        <v>5.8666666666977099</v>
      </c>
      <c r="AN186" s="9">
        <v>5.8666666666977099</v>
      </c>
      <c r="AO186" s="9">
        <v>5.8666666666977099</v>
      </c>
      <c r="AP186" s="9">
        <v>6.8666666668529199</v>
      </c>
      <c r="AQ186" s="9">
        <v>6.8666666668529199</v>
      </c>
      <c r="AR186" s="9">
        <v>6.8666666668529199</v>
      </c>
      <c r="AS186" s="9">
        <v>7.3999999999068597</v>
      </c>
      <c r="AT186" s="9">
        <v>7.3999999999068597</v>
      </c>
      <c r="AU186" s="9">
        <v>7.3999999999068597</v>
      </c>
      <c r="AV186" s="9">
        <v>6.4666666664803998</v>
      </c>
      <c r="AW186" s="9">
        <v>6.4666666664803998</v>
      </c>
      <c r="AX186" s="9">
        <v>6.4666666664803998</v>
      </c>
      <c r="AY186" s="9">
        <v>5.3999999999844697</v>
      </c>
      <c r="AZ186" s="9">
        <v>5.3999999999844697</v>
      </c>
      <c r="BA186" s="9">
        <v>5.3999999999844697</v>
      </c>
      <c r="BB186" s="9">
        <v>4.8666666669305396</v>
      </c>
      <c r="BC186" s="9">
        <v>4.8666666669305396</v>
      </c>
      <c r="BD186" s="10">
        <v>4.8666666669305396</v>
      </c>
      <c r="BF186" s="8">
        <f t="shared" si="20"/>
        <v>6.9333333335816798</v>
      </c>
      <c r="BG186" s="8">
        <f t="shared" si="21"/>
        <v>7.7248484848532755</v>
      </c>
      <c r="BH186" s="8">
        <f t="shared" si="22"/>
        <v>4.8666666669305396</v>
      </c>
      <c r="BI186" s="8">
        <f t="shared" si="23"/>
        <v>16.0000000001552</v>
      </c>
      <c r="BJ186" s="8">
        <f t="shared" si="24"/>
        <v>2.6674089876105564</v>
      </c>
    </row>
    <row r="187" spans="1:74" x14ac:dyDescent="0.2">
      <c r="A187" s="3" t="s">
        <v>81</v>
      </c>
      <c r="B187" s="11">
        <v>0</v>
      </c>
      <c r="C187" s="11">
        <v>0</v>
      </c>
      <c r="D187" s="11">
        <v>1.13333333322468</v>
      </c>
      <c r="E187" s="11">
        <v>1.13333333322468</v>
      </c>
      <c r="F187" s="11">
        <v>1.13333333322468</v>
      </c>
      <c r="G187" s="11">
        <v>0.26666666691501401</v>
      </c>
      <c r="H187" s="11">
        <v>0.26666666691501401</v>
      </c>
      <c r="I187" s="11">
        <v>0.26666666691501401</v>
      </c>
      <c r="J187" s="11">
        <v>-0.133333333457514</v>
      </c>
      <c r="K187" s="11">
        <v>-0.133333333457514</v>
      </c>
      <c r="L187" s="11">
        <v>-0.133333333457514</v>
      </c>
      <c r="M187" s="11">
        <v>-6.6666666728764298E-2</v>
      </c>
      <c r="N187" s="11">
        <v>-6.6666666728764298E-2</v>
      </c>
      <c r="O187" s="11">
        <v>-6.6666666728764298E-2</v>
      </c>
      <c r="P187" s="11">
        <v>1.13333333361272</v>
      </c>
      <c r="Q187" s="11">
        <v>1.13333333361272</v>
      </c>
      <c r="R187" s="11">
        <v>1.13333333361272</v>
      </c>
      <c r="S187" s="11">
        <v>0.26666666652697302</v>
      </c>
      <c r="T187" s="11">
        <v>0.26666666652697302</v>
      </c>
      <c r="U187" s="11">
        <v>0.26666666652697302</v>
      </c>
      <c r="V187" s="11">
        <v>-0.34927458357284902</v>
      </c>
      <c r="W187" s="11">
        <v>-0.34927458357284902</v>
      </c>
      <c r="X187" s="11">
        <v>-0.34927458357284902</v>
      </c>
      <c r="Y187" s="11">
        <v>0.873478030827328</v>
      </c>
      <c r="Z187" s="11">
        <v>0.873478030827328</v>
      </c>
      <c r="AA187" s="11">
        <v>0.873478030827328</v>
      </c>
      <c r="AB187" s="11">
        <v>0.46666666671323698</v>
      </c>
      <c r="AC187" s="11">
        <v>0.46666666671323698</v>
      </c>
      <c r="AD187" s="11">
        <v>0.46666666671323698</v>
      </c>
      <c r="AE187" s="11">
        <v>0.86666666630965405</v>
      </c>
      <c r="AF187" s="11">
        <v>0.86666666630965405</v>
      </c>
      <c r="AG187" s="11">
        <v>0.86666666630965405</v>
      </c>
      <c r="AH187" s="11">
        <v>-0.842034354813463</v>
      </c>
      <c r="AI187" s="11">
        <v>-0.842034354813463</v>
      </c>
      <c r="AJ187" s="11">
        <v>-0.842034354813463</v>
      </c>
      <c r="AK187" s="11">
        <v>-0.16025641025640799</v>
      </c>
      <c r="AL187" s="11">
        <v>-0.16025641025640799</v>
      </c>
      <c r="AM187" s="11">
        <v>-0.16025641025640799</v>
      </c>
      <c r="AN187" s="11">
        <v>1.77218525611444</v>
      </c>
      <c r="AO187" s="11">
        <v>1.77218525611444</v>
      </c>
      <c r="AP187" s="11">
        <v>1.77218525611444</v>
      </c>
      <c r="AQ187" s="11">
        <v>-1.5746435090081801</v>
      </c>
      <c r="AR187" s="11">
        <v>-1.5746435090081801</v>
      </c>
      <c r="AS187" s="11">
        <v>-1.5746435090081801</v>
      </c>
      <c r="AT187" s="11">
        <v>0.75318269670086102</v>
      </c>
      <c r="AU187" s="11">
        <v>0.75318269670086102</v>
      </c>
      <c r="AV187" s="11">
        <v>0.75318269670086102</v>
      </c>
      <c r="AW187" s="11">
        <v>1.0526315790852201</v>
      </c>
      <c r="AX187" s="11">
        <v>1.0526315790852201</v>
      </c>
      <c r="AY187" s="11">
        <v>1.0526315790852201</v>
      </c>
      <c r="AZ187" s="11">
        <v>1.4000000001396899</v>
      </c>
      <c r="BA187" s="11">
        <v>1.4000000001396899</v>
      </c>
      <c r="BB187" s="11">
        <v>1.4000000001396899</v>
      </c>
      <c r="BC187" s="11">
        <v>0.33333333325572301</v>
      </c>
      <c r="BD187" s="12">
        <v>0.33333333325572301</v>
      </c>
    </row>
    <row r="188" spans="1:74" x14ac:dyDescent="0.2">
      <c r="A188" s="2" t="s">
        <v>82</v>
      </c>
      <c r="B188" s="9">
        <v>20</v>
      </c>
      <c r="C188" s="9">
        <v>20</v>
      </c>
      <c r="D188" s="9">
        <v>8.5333333331315302</v>
      </c>
      <c r="E188" s="9">
        <v>8.5333333331315302</v>
      </c>
      <c r="F188" s="9">
        <v>8.5333333331315302</v>
      </c>
      <c r="G188" s="9">
        <v>6.1333333332246802</v>
      </c>
      <c r="H188" s="9">
        <v>6.1333333332246802</v>
      </c>
      <c r="I188" s="9">
        <v>6.1333333332246802</v>
      </c>
      <c r="J188" s="9">
        <v>5.2666666669150102</v>
      </c>
      <c r="K188" s="9">
        <v>5.2666666669150102</v>
      </c>
      <c r="L188" s="9">
        <v>5.2666666669150102</v>
      </c>
      <c r="M188" s="9">
        <v>9.0666666665735196</v>
      </c>
      <c r="N188" s="9">
        <v>9.0666666665735196</v>
      </c>
      <c r="O188" s="9">
        <v>9.0666666665735196</v>
      </c>
      <c r="P188" s="9">
        <v>19.7999999998137</v>
      </c>
      <c r="Q188" s="9">
        <v>19.7999999998137</v>
      </c>
      <c r="R188" s="9">
        <v>19.7999999998137</v>
      </c>
      <c r="S188" s="9">
        <v>45.933333333426397</v>
      </c>
      <c r="T188" s="9">
        <v>45.933333333426397</v>
      </c>
      <c r="U188" s="9">
        <v>45.933333333426397</v>
      </c>
      <c r="V188" s="9">
        <v>10.3333333332557</v>
      </c>
      <c r="W188" s="9">
        <v>10.3333333332557</v>
      </c>
      <c r="X188" s="9">
        <v>10.3333333332557</v>
      </c>
      <c r="Y188" s="9">
        <v>6.8666666668529199</v>
      </c>
      <c r="Z188" s="9">
        <v>6.8666666668529199</v>
      </c>
      <c r="AA188" s="9">
        <v>6.8666666668529199</v>
      </c>
      <c r="AB188" s="9">
        <v>7.2317524387551604</v>
      </c>
      <c r="AC188" s="9">
        <v>7.2317524387551604</v>
      </c>
      <c r="AD188" s="9">
        <v>7.2317524387551604</v>
      </c>
      <c r="AE188" s="9">
        <v>10.340270895229599</v>
      </c>
      <c r="AF188" s="9">
        <v>10.340270895229599</v>
      </c>
      <c r="AG188" s="9">
        <v>10.340270895229599</v>
      </c>
      <c r="AH188" s="9">
        <v>7.93333333334885</v>
      </c>
      <c r="AI188" s="9">
        <v>7.93333333334885</v>
      </c>
      <c r="AJ188" s="9">
        <v>7.93333333334885</v>
      </c>
      <c r="AK188" s="9">
        <v>6.7333333333954197</v>
      </c>
      <c r="AL188" s="9">
        <v>6.7333333333954197</v>
      </c>
      <c r="AM188" s="9">
        <v>6.7333333333954197</v>
      </c>
      <c r="AN188" s="9">
        <v>4.0485829957471804</v>
      </c>
      <c r="AO188" s="9">
        <v>4.0485829957471804</v>
      </c>
      <c r="AP188" s="9">
        <v>4.0485829957471804</v>
      </c>
      <c r="AQ188" s="9">
        <v>8.1027667983422695</v>
      </c>
      <c r="AR188" s="9">
        <v>8.1027667983422695</v>
      </c>
      <c r="AS188" s="9">
        <v>8.1027667983422695</v>
      </c>
      <c r="AT188" s="9">
        <v>2.3450699465321301</v>
      </c>
      <c r="AU188" s="9">
        <v>2.3450699465321301</v>
      </c>
      <c r="AV188" s="9">
        <v>2.3450699465321301</v>
      </c>
      <c r="AW188" s="9">
        <v>7.1893705190684001</v>
      </c>
      <c r="AX188" s="9">
        <v>7.1893705190684001</v>
      </c>
      <c r="AY188" s="9">
        <v>7.1893705190684001</v>
      </c>
      <c r="AZ188" s="9">
        <v>6.8666666668529199</v>
      </c>
      <c r="BA188" s="9">
        <v>6.8666666668529199</v>
      </c>
      <c r="BB188" s="9">
        <v>6.8666666668529199</v>
      </c>
      <c r="BC188" s="9">
        <v>14.1191622040133</v>
      </c>
      <c r="BD188" s="10">
        <v>14.1191622040133</v>
      </c>
      <c r="BF188" s="8">
        <f t="shared" si="20"/>
        <v>7.93333333334885</v>
      </c>
      <c r="BG188" s="8">
        <f t="shared" si="21"/>
        <v>10.662032094353133</v>
      </c>
      <c r="BH188" s="8">
        <f t="shared" si="22"/>
        <v>2.3450699465321301</v>
      </c>
      <c r="BI188" s="8">
        <f t="shared" si="23"/>
        <v>45.933333333426397</v>
      </c>
      <c r="BJ188" s="8">
        <f t="shared" si="24"/>
        <v>9.5613504957751569</v>
      </c>
      <c r="BL188" s="8">
        <f>MEDIAN(B188:BD191)</f>
        <v>6.4666666668684396</v>
      </c>
      <c r="BM188" s="8">
        <f>AVERAGE(B188:BD191)</f>
        <v>7.7590327880871159</v>
      </c>
      <c r="BN188" s="8">
        <f>MIN(B188:BD191)</f>
        <v>2.3450699465321301</v>
      </c>
      <c r="BO188" s="8">
        <f>MAX(B188:BD191)</f>
        <v>45.933333333426397</v>
      </c>
      <c r="BP188" s="8">
        <f>STDEV(B188:BD191)</f>
        <v>5.8719921284286745</v>
      </c>
    </row>
    <row r="189" spans="1:74" x14ac:dyDescent="0.2">
      <c r="A189" s="2" t="s">
        <v>83</v>
      </c>
      <c r="B189" s="9">
        <v>6.5333333332091499</v>
      </c>
      <c r="C189" s="9">
        <v>6.5333333332091499</v>
      </c>
      <c r="D189" s="9">
        <v>6.5333333332091499</v>
      </c>
      <c r="E189" s="9">
        <v>17.933333333348799</v>
      </c>
      <c r="F189" s="9">
        <v>17.933333333348799</v>
      </c>
      <c r="G189" s="9">
        <v>17.933333333348799</v>
      </c>
      <c r="H189" s="9">
        <v>7.2000000001086502</v>
      </c>
      <c r="I189" s="9">
        <v>7.2000000001086502</v>
      </c>
      <c r="J189" s="9">
        <v>7.2000000001086502</v>
      </c>
      <c r="K189" s="9">
        <v>5.5999999997826899</v>
      </c>
      <c r="L189" s="9">
        <v>5.5999999997826899</v>
      </c>
      <c r="M189" s="9">
        <v>5.5999999997826899</v>
      </c>
      <c r="N189" s="9">
        <v>6.4666666668684396</v>
      </c>
      <c r="O189" s="9">
        <v>6.4666666668684396</v>
      </c>
      <c r="P189" s="9">
        <v>6.4666666668684396</v>
      </c>
      <c r="Q189" s="9">
        <v>9.7333333330849801</v>
      </c>
      <c r="R189" s="9">
        <v>9.7333333330849801</v>
      </c>
      <c r="S189" s="9">
        <v>9.7333333330849801</v>
      </c>
      <c r="T189" s="9">
        <v>12.7333333335506</v>
      </c>
      <c r="U189" s="9">
        <v>12.7333333335506</v>
      </c>
      <c r="V189" s="9">
        <v>12.7333333335506</v>
      </c>
      <c r="W189" s="9">
        <v>6.9783061318092097</v>
      </c>
      <c r="X189" s="9">
        <v>6.9783061318092097</v>
      </c>
      <c r="Y189" s="9">
        <v>6.9783061318092097</v>
      </c>
      <c r="Z189" s="9">
        <v>5.6316590562549598</v>
      </c>
      <c r="AA189" s="9">
        <v>5.6316590562549598</v>
      </c>
      <c r="AB189" s="9">
        <v>5.6316590562549598</v>
      </c>
      <c r="AC189" s="9">
        <v>4.2846572948047799</v>
      </c>
      <c r="AD189" s="9">
        <v>4.2846572948047799</v>
      </c>
      <c r="AE189" s="9">
        <v>4.2846572948047799</v>
      </c>
      <c r="AF189" s="9">
        <v>6.7600607943829196</v>
      </c>
      <c r="AG189" s="9">
        <v>6.7600607943829196</v>
      </c>
      <c r="AH189" s="9">
        <v>6.7600607943829196</v>
      </c>
      <c r="AI189" s="9">
        <v>5.7999999999689402</v>
      </c>
      <c r="AJ189" s="9">
        <v>5.7999999999689402</v>
      </c>
      <c r="AK189" s="9">
        <v>5.7999999999689402</v>
      </c>
      <c r="AL189" s="9">
        <v>4.4666666665580097</v>
      </c>
      <c r="AM189" s="9">
        <v>4.4666666665580097</v>
      </c>
      <c r="AN189" s="9">
        <v>4.4666666665580097</v>
      </c>
      <c r="AO189" s="9">
        <v>4.5333333332867696</v>
      </c>
      <c r="AP189" s="9">
        <v>4.5333333332867696</v>
      </c>
      <c r="AQ189" s="9">
        <v>4.5333333332867696</v>
      </c>
      <c r="AR189" s="9">
        <v>3.2367051827354199</v>
      </c>
      <c r="AS189" s="9">
        <v>3.2367051827354199</v>
      </c>
      <c r="AT189" s="9">
        <v>3.2367051827354199</v>
      </c>
      <c r="AU189" s="9">
        <v>4.61153871455826</v>
      </c>
      <c r="AV189" s="9">
        <v>4.61153871455826</v>
      </c>
      <c r="AW189" s="9">
        <v>4.61153871455826</v>
      </c>
      <c r="AX189" s="9">
        <v>3.6000000002483401</v>
      </c>
      <c r="AY189" s="9">
        <v>3.6000000002483401</v>
      </c>
      <c r="AZ189" s="9">
        <v>3.6000000002483401</v>
      </c>
      <c r="BA189" s="9">
        <v>4.1333333333022804</v>
      </c>
      <c r="BB189" s="9">
        <v>4.1333333333022804</v>
      </c>
      <c r="BC189" s="9">
        <v>4.1333333333022804</v>
      </c>
      <c r="BD189" s="10">
        <v>8.5999999998602998</v>
      </c>
      <c r="BF189" s="8">
        <f t="shared" si="20"/>
        <v>5.7999999999689402</v>
      </c>
      <c r="BG189" s="8">
        <f t="shared" si="21"/>
        <v>6.714705118608177</v>
      </c>
      <c r="BH189" s="8">
        <f t="shared" si="22"/>
        <v>3.2367051827354199</v>
      </c>
      <c r="BI189" s="8">
        <f t="shared" si="23"/>
        <v>17.933333333348799</v>
      </c>
      <c r="BJ189" s="8">
        <f t="shared" si="24"/>
        <v>3.5326569088140922</v>
      </c>
    </row>
    <row r="190" spans="1:74" x14ac:dyDescent="0.2">
      <c r="A190" s="2" t="s">
        <v>84</v>
      </c>
      <c r="B190" s="9">
        <v>12.333333333566101</v>
      </c>
      <c r="C190" s="9">
        <v>14.7333333330849</v>
      </c>
      <c r="D190" s="9">
        <v>14.7333333330849</v>
      </c>
      <c r="E190" s="9">
        <v>14.7333333330849</v>
      </c>
      <c r="F190" s="9">
        <v>6.2666666666821804</v>
      </c>
      <c r="G190" s="9">
        <v>6.2666666666821804</v>
      </c>
      <c r="H190" s="9">
        <v>6.2666666666821804</v>
      </c>
      <c r="I190" s="9">
        <v>7.8666666670081398</v>
      </c>
      <c r="J190" s="9">
        <v>7.8666666670081398</v>
      </c>
      <c r="K190" s="9">
        <v>7.8666666670081398</v>
      </c>
      <c r="L190" s="9">
        <v>4.1333333333022804</v>
      </c>
      <c r="M190" s="9">
        <v>4.1333333333022804</v>
      </c>
      <c r="N190" s="9">
        <v>4.1333333333022804</v>
      </c>
      <c r="O190" s="9">
        <v>3.39999999967403</v>
      </c>
      <c r="P190" s="9">
        <v>3.39999999967403</v>
      </c>
      <c r="Q190" s="9">
        <v>3.39999999967403</v>
      </c>
      <c r="R190" s="9">
        <v>8.0666666668063698</v>
      </c>
      <c r="S190" s="9">
        <v>8.0666666668063698</v>
      </c>
      <c r="T190" s="9">
        <v>8.0666666668063698</v>
      </c>
      <c r="U190" s="9">
        <v>11.466666666868401</v>
      </c>
      <c r="V190" s="9">
        <v>11.466666666868401</v>
      </c>
      <c r="W190" s="9">
        <v>11.466666666868401</v>
      </c>
      <c r="X190" s="9">
        <v>5.1333333330694497</v>
      </c>
      <c r="Y190" s="9">
        <v>5.1333333330694497</v>
      </c>
      <c r="Z190" s="9">
        <v>5.1333333330694497</v>
      </c>
      <c r="AA190" s="9">
        <v>7.8000000002793897</v>
      </c>
      <c r="AB190" s="9">
        <v>7.8000000002793897</v>
      </c>
      <c r="AC190" s="9">
        <v>7.8000000002793897</v>
      </c>
      <c r="AD190" s="9">
        <v>4.4666666665580097</v>
      </c>
      <c r="AE190" s="9">
        <v>4.4666666665580097</v>
      </c>
      <c r="AF190" s="9">
        <v>4.4666666665580097</v>
      </c>
      <c r="AG190" s="9">
        <v>5.5999999997826899</v>
      </c>
      <c r="AH190" s="9">
        <v>5.5999999997826899</v>
      </c>
      <c r="AI190" s="9">
        <v>5.5999999997826899</v>
      </c>
      <c r="AJ190" s="9">
        <v>7.2666666668374003</v>
      </c>
      <c r="AK190" s="9">
        <v>7.2666666668374003</v>
      </c>
      <c r="AL190" s="9">
        <v>7.2666666668374003</v>
      </c>
      <c r="AM190" s="9">
        <v>2.7999999998913401</v>
      </c>
      <c r="AN190" s="9">
        <v>2.7999999998913401</v>
      </c>
      <c r="AO190" s="9">
        <v>2.7999999998913401</v>
      </c>
      <c r="AP190" s="9">
        <v>8.3333333333333393</v>
      </c>
      <c r="AQ190" s="9">
        <v>8.3333333333333393</v>
      </c>
      <c r="AR190" s="9">
        <v>8.3333333333333393</v>
      </c>
      <c r="AS190" s="9">
        <v>4.8000000002017904</v>
      </c>
      <c r="AT190" s="9">
        <v>4.8000000002017904</v>
      </c>
      <c r="AU190" s="9">
        <v>4.8000000002017904</v>
      </c>
      <c r="AV190" s="9">
        <v>4.7999999998137302</v>
      </c>
      <c r="AW190" s="9">
        <v>4.7999999998137302</v>
      </c>
      <c r="AX190" s="9">
        <v>4.7999999998137302</v>
      </c>
      <c r="AY190" s="9">
        <v>2.53333333336436</v>
      </c>
      <c r="AZ190" s="9">
        <v>2.53333333336436</v>
      </c>
      <c r="BA190" s="9">
        <v>2.53333333336436</v>
      </c>
      <c r="BB190" s="9">
        <v>5.2000000001862601</v>
      </c>
      <c r="BC190" s="9">
        <v>5.2000000001862601</v>
      </c>
      <c r="BD190" s="10">
        <v>5.2000000001862601</v>
      </c>
      <c r="BF190" s="8">
        <f t="shared" si="20"/>
        <v>5.5999999997826899</v>
      </c>
      <c r="BG190" s="8">
        <f t="shared" si="21"/>
        <v>6.4787878787963322</v>
      </c>
      <c r="BH190" s="8">
        <f t="shared" si="22"/>
        <v>2.53333333336436</v>
      </c>
      <c r="BI190" s="8">
        <f t="shared" si="23"/>
        <v>14.7333333330849</v>
      </c>
      <c r="BJ190" s="8">
        <f t="shared" si="24"/>
        <v>3.0976983599669339</v>
      </c>
    </row>
    <row r="191" spans="1:74" x14ac:dyDescent="0.2">
      <c r="A191" s="2" t="s">
        <v>85</v>
      </c>
      <c r="B191" s="9">
        <v>18.3333333333333</v>
      </c>
      <c r="C191" s="9">
        <v>18.466666666402698</v>
      </c>
      <c r="D191" s="9">
        <v>18.466666666402698</v>
      </c>
      <c r="E191" s="9">
        <v>18.466666666402698</v>
      </c>
      <c r="F191" s="9">
        <v>6.6000000003259602</v>
      </c>
      <c r="G191" s="9">
        <v>6.6000000003259602</v>
      </c>
      <c r="H191" s="9">
        <v>6.6000000003259602</v>
      </c>
      <c r="I191" s="9">
        <v>5.5999999997826899</v>
      </c>
      <c r="J191" s="9">
        <v>5.5999999997826899</v>
      </c>
      <c r="K191" s="9">
        <v>5.5999999997826899</v>
      </c>
      <c r="L191" s="9">
        <v>6.2666666666821804</v>
      </c>
      <c r="M191" s="9">
        <v>6.2666666666821804</v>
      </c>
      <c r="N191" s="9">
        <v>6.2666666666821804</v>
      </c>
      <c r="O191" s="9">
        <v>8.8000000000465608</v>
      </c>
      <c r="P191" s="9">
        <v>8.8000000000465608</v>
      </c>
      <c r="Q191" s="9">
        <v>8.8000000000465608</v>
      </c>
      <c r="R191" s="9">
        <v>13.3333333333333</v>
      </c>
      <c r="S191" s="9">
        <v>13.3333333333333</v>
      </c>
      <c r="T191" s="9">
        <v>13.3333333333333</v>
      </c>
      <c r="U191" s="9">
        <v>8.2666666666045696</v>
      </c>
      <c r="V191" s="9">
        <v>8.2666666666045696</v>
      </c>
      <c r="W191" s="9">
        <v>8.2666666666045696</v>
      </c>
      <c r="X191" s="9">
        <v>5.5333333334419796</v>
      </c>
      <c r="Y191" s="9">
        <v>5.5333333334419796</v>
      </c>
      <c r="Z191" s="9">
        <v>5.5333333334419796</v>
      </c>
      <c r="AA191" s="9">
        <v>5.4666666667132304</v>
      </c>
      <c r="AB191" s="9">
        <v>5.4666666667132304</v>
      </c>
      <c r="AC191" s="9">
        <v>5.4666666667132304</v>
      </c>
      <c r="AD191" s="9">
        <v>5.1333333330694497</v>
      </c>
      <c r="AE191" s="9">
        <v>5.1333333330694497</v>
      </c>
      <c r="AF191" s="9">
        <v>5.1333333330694497</v>
      </c>
      <c r="AG191" s="9">
        <v>6.6666666666666696</v>
      </c>
      <c r="AH191" s="9">
        <v>6.6666666666666696</v>
      </c>
      <c r="AI191" s="9">
        <v>6.6666666666666696</v>
      </c>
      <c r="AJ191" s="9">
        <v>7.1333333333798903</v>
      </c>
      <c r="AK191" s="9">
        <v>7.1333333333798903</v>
      </c>
      <c r="AL191" s="9">
        <v>7.1333333333798903</v>
      </c>
      <c r="AM191" s="9">
        <v>4.5333333332867696</v>
      </c>
      <c r="AN191" s="9">
        <v>4.5333333332867696</v>
      </c>
      <c r="AO191" s="9">
        <v>4.5333333332867696</v>
      </c>
      <c r="AP191" s="9">
        <v>5</v>
      </c>
      <c r="AQ191" s="9">
        <v>5</v>
      </c>
      <c r="AR191" s="9">
        <v>5</v>
      </c>
      <c r="AS191" s="9">
        <v>5.33333333364377</v>
      </c>
      <c r="AT191" s="9">
        <v>5.33333333364377</v>
      </c>
      <c r="AU191" s="9">
        <v>5.33333333364377</v>
      </c>
      <c r="AV191" s="9">
        <v>5.53333333305393</v>
      </c>
      <c r="AW191" s="9">
        <v>5.53333333305393</v>
      </c>
      <c r="AX191" s="9">
        <v>5.53333333305393</v>
      </c>
      <c r="AY191" s="9">
        <v>3.6000000002483401</v>
      </c>
      <c r="AZ191" s="9">
        <v>3.6000000002483401</v>
      </c>
      <c r="BA191" s="9">
        <v>3.6000000002483401</v>
      </c>
      <c r="BB191" s="9">
        <v>4.2666666663717399</v>
      </c>
      <c r="BC191" s="9">
        <v>4.2666666663717399</v>
      </c>
      <c r="BD191" s="10">
        <v>4.2666666663717399</v>
      </c>
      <c r="BF191" s="8">
        <f t="shared" si="20"/>
        <v>5.5999999997826899</v>
      </c>
      <c r="BG191" s="8">
        <f t="shared" si="21"/>
        <v>7.1806060605908097</v>
      </c>
      <c r="BH191" s="8">
        <f t="shared" si="22"/>
        <v>3.6000000002483401</v>
      </c>
      <c r="BI191" s="8">
        <f t="shared" si="23"/>
        <v>18.466666666402698</v>
      </c>
      <c r="BJ191" s="8">
        <f t="shared" si="24"/>
        <v>3.8258955803651848</v>
      </c>
    </row>
    <row r="192" spans="1:74" x14ac:dyDescent="0.2">
      <c r="A192" s="3" t="s">
        <v>86</v>
      </c>
      <c r="B192" s="11">
        <v>0.33333333325572301</v>
      </c>
      <c r="C192" s="11">
        <v>0.33333333325572301</v>
      </c>
      <c r="D192" s="11">
        <v>0.93333333342645997</v>
      </c>
      <c r="E192" s="11">
        <v>0.93333333342645997</v>
      </c>
      <c r="F192" s="11">
        <v>0.93333333342645997</v>
      </c>
      <c r="G192" s="11">
        <v>0.199999999798222</v>
      </c>
      <c r="H192" s="11">
        <v>0.199999999798222</v>
      </c>
      <c r="I192" s="11">
        <v>0.199999999798222</v>
      </c>
      <c r="J192" s="11">
        <v>0</v>
      </c>
      <c r="K192" s="11">
        <v>0</v>
      </c>
      <c r="L192" s="11">
        <v>0</v>
      </c>
      <c r="M192" s="11">
        <v>-6.6666666340694195E-2</v>
      </c>
      <c r="N192" s="11">
        <v>-6.6666666340694195E-2</v>
      </c>
      <c r="O192" s="11">
        <v>-6.6666666340694195E-2</v>
      </c>
      <c r="P192" s="11">
        <v>0.93333333303840504</v>
      </c>
      <c r="Q192" s="11">
        <v>0.93333333303840504</v>
      </c>
      <c r="R192" s="11">
        <v>0.93333333303840504</v>
      </c>
      <c r="S192" s="11">
        <v>6.6666666728750101E-2</v>
      </c>
      <c r="T192" s="11">
        <v>6.6666666728750101E-2</v>
      </c>
      <c r="U192" s="11">
        <v>6.6666666728750101E-2</v>
      </c>
      <c r="V192" s="11">
        <v>-0.28210639436470297</v>
      </c>
      <c r="W192" s="11">
        <v>-0.28210639436470297</v>
      </c>
      <c r="X192" s="11">
        <v>-0.28210639436470297</v>
      </c>
      <c r="Y192" s="11">
        <v>0.939650608972598</v>
      </c>
      <c r="Z192" s="11">
        <v>0.939650608972598</v>
      </c>
      <c r="AA192" s="11">
        <v>0.939650608972598</v>
      </c>
      <c r="AB192" s="11">
        <v>0.466666666325181</v>
      </c>
      <c r="AC192" s="11">
        <v>0.466666666325181</v>
      </c>
      <c r="AD192" s="11">
        <v>0.466666666325181</v>
      </c>
      <c r="AE192" s="11">
        <v>0.86666666669770998</v>
      </c>
      <c r="AF192" s="11">
        <v>0.86666666669770998</v>
      </c>
      <c r="AG192" s="11">
        <v>0.86666666669770998</v>
      </c>
      <c r="AH192" s="11">
        <v>-0.63994610981697497</v>
      </c>
      <c r="AI192" s="11">
        <v>-0.63994610981697497</v>
      </c>
      <c r="AJ192" s="11">
        <v>-0.63994610981697497</v>
      </c>
      <c r="AK192" s="11">
        <v>-0.16025641025640799</v>
      </c>
      <c r="AL192" s="11">
        <v>-0.16025641025640799</v>
      </c>
      <c r="AM192" s="11">
        <v>-0.16025641025640799</v>
      </c>
      <c r="AN192" s="11">
        <v>1.90394624180932</v>
      </c>
      <c r="AO192" s="11">
        <v>1.90394624180932</v>
      </c>
      <c r="AP192" s="11">
        <v>1.90394624180932</v>
      </c>
      <c r="AQ192" s="11">
        <v>-1.1015746436504299</v>
      </c>
      <c r="AR192" s="11">
        <v>-1.1015746436504299</v>
      </c>
      <c r="AS192" s="11">
        <v>-1.1015746436504299</v>
      </c>
      <c r="AT192" s="11">
        <v>0.61987602496574801</v>
      </c>
      <c r="AU192" s="11">
        <v>0.61987602496574801</v>
      </c>
      <c r="AV192" s="11">
        <v>0.61987602496574801</v>
      </c>
      <c r="AW192" s="11">
        <v>1.51315789453771</v>
      </c>
      <c r="AX192" s="11">
        <v>1.51315789453771</v>
      </c>
      <c r="AY192" s="11">
        <v>1.51315789453771</v>
      </c>
      <c r="AZ192" s="11">
        <v>0.93333333342645997</v>
      </c>
      <c r="BA192" s="11">
        <v>0.93333333342645997</v>
      </c>
      <c r="BB192" s="11">
        <v>0.93333333342645997</v>
      </c>
      <c r="BC192" s="11">
        <v>0.26666666652697302</v>
      </c>
      <c r="BD192" s="12">
        <v>0.26666666652697302</v>
      </c>
    </row>
    <row r="193" spans="1:68" x14ac:dyDescent="0.2">
      <c r="A193" s="2" t="s">
        <v>87</v>
      </c>
      <c r="B193" s="9">
        <v>16.866666666464798</v>
      </c>
      <c r="C193" s="9">
        <v>16.866666666464798</v>
      </c>
      <c r="D193" s="9">
        <v>8.3333333333333393</v>
      </c>
      <c r="E193" s="9">
        <v>8.3333333333333393</v>
      </c>
      <c r="F193" s="9">
        <v>8.3333333333333393</v>
      </c>
      <c r="G193" s="9">
        <v>5.3333333332557196</v>
      </c>
      <c r="H193" s="9">
        <v>5.3333333332557196</v>
      </c>
      <c r="I193" s="9">
        <v>5.3333333332557196</v>
      </c>
      <c r="J193" s="9">
        <v>6.4666666668684396</v>
      </c>
      <c r="K193" s="9">
        <v>6.4666666668684396</v>
      </c>
      <c r="L193" s="9">
        <v>6.4666666668684396</v>
      </c>
      <c r="M193" s="9">
        <v>7.93333333334885</v>
      </c>
      <c r="N193" s="9">
        <v>7.93333333334885</v>
      </c>
      <c r="O193" s="9">
        <v>7.93333333334885</v>
      </c>
      <c r="P193" s="9">
        <v>26.933333333193598</v>
      </c>
      <c r="Q193" s="9">
        <v>26.933333333193598</v>
      </c>
      <c r="R193" s="9">
        <v>26.933333333193598</v>
      </c>
      <c r="S193" s="9">
        <v>44.600000000015498</v>
      </c>
      <c r="T193" s="9">
        <v>44.600000000015498</v>
      </c>
      <c r="U193" s="9">
        <v>44.600000000015498</v>
      </c>
      <c r="V193" s="9">
        <v>11.066666666883901</v>
      </c>
      <c r="W193" s="9">
        <v>11.066666666883901</v>
      </c>
      <c r="X193" s="9">
        <v>11.066666666883901</v>
      </c>
      <c r="Y193" s="9">
        <v>6.7333333330073799</v>
      </c>
      <c r="Z193" s="9">
        <v>6.7333333330073799</v>
      </c>
      <c r="AA193" s="9">
        <v>6.7333333330073799</v>
      </c>
      <c r="AB193" s="9">
        <v>5.0117726202802197</v>
      </c>
      <c r="AC193" s="9">
        <v>5.0117726202802197</v>
      </c>
      <c r="AD193" s="9">
        <v>5.0117726202802197</v>
      </c>
      <c r="AE193" s="9">
        <v>8.8866864884106604</v>
      </c>
      <c r="AF193" s="9">
        <v>8.8866864884106604</v>
      </c>
      <c r="AG193" s="9">
        <v>8.8866864884106604</v>
      </c>
      <c r="AH193" s="9">
        <v>8.9333333331160194</v>
      </c>
      <c r="AI193" s="9">
        <v>8.9333333331160194</v>
      </c>
      <c r="AJ193" s="9">
        <v>8.9333333331160194</v>
      </c>
      <c r="AK193" s="9">
        <v>6.4000000001396904</v>
      </c>
      <c r="AL193" s="9">
        <v>6.4000000001396904</v>
      </c>
      <c r="AM193" s="9">
        <v>6.4000000001396904</v>
      </c>
      <c r="AN193" s="9">
        <v>1.6194331982705901</v>
      </c>
      <c r="AO193" s="9">
        <v>1.6194331982705901</v>
      </c>
      <c r="AP193" s="9">
        <v>1.6194331982705901</v>
      </c>
      <c r="AQ193" s="9">
        <v>9.5520421608605197</v>
      </c>
      <c r="AR193" s="9">
        <v>9.5520421608605197</v>
      </c>
      <c r="AS193" s="9">
        <v>9.5520421608605197</v>
      </c>
      <c r="AT193" s="9">
        <v>2.9533013449616101</v>
      </c>
      <c r="AU193" s="9">
        <v>2.9533013449616101</v>
      </c>
      <c r="AV193" s="9">
        <v>2.9533013449616101</v>
      </c>
      <c r="AW193" s="9">
        <v>10.3466421100792</v>
      </c>
      <c r="AX193" s="9">
        <v>10.3466421100792</v>
      </c>
      <c r="AY193" s="9">
        <v>10.3466421100792</v>
      </c>
      <c r="AZ193" s="9">
        <v>5.7333333332401901</v>
      </c>
      <c r="BA193" s="9">
        <v>5.7333333332401901</v>
      </c>
      <c r="BB193" s="9">
        <v>5.7333333332401901</v>
      </c>
      <c r="BC193" s="9">
        <v>14.525859147386701</v>
      </c>
      <c r="BD193" s="10">
        <v>14.525859147386701</v>
      </c>
      <c r="BF193" s="8">
        <f t="shared" si="20"/>
        <v>8.3333333333333393</v>
      </c>
      <c r="BG193" s="8">
        <f t="shared" si="21"/>
        <v>10.787176098099989</v>
      </c>
      <c r="BH193" s="8">
        <f t="shared" si="22"/>
        <v>1.6194331982705901</v>
      </c>
      <c r="BI193" s="8">
        <f t="shared" si="23"/>
        <v>44.600000000015498</v>
      </c>
      <c r="BJ193" s="8">
        <f t="shared" si="24"/>
        <v>9.8583919762812062</v>
      </c>
      <c r="BL193" s="8">
        <f>MEDIAN(B193:BD196)</f>
        <v>5.3999999999844697</v>
      </c>
      <c r="BM193" s="8">
        <f>AVERAGE(B193:BD196)</f>
        <v>7.2515194133933578</v>
      </c>
      <c r="BN193" s="8">
        <f>MIN(B193:BD196)</f>
        <v>1.6194331982705901</v>
      </c>
      <c r="BO193" s="8">
        <f>MAX(B193:BD196)</f>
        <v>44.600000000015498</v>
      </c>
      <c r="BP193" s="8">
        <f>STDEV(B193:BD196)</f>
        <v>5.9367317361031668</v>
      </c>
    </row>
    <row r="194" spans="1:68" x14ac:dyDescent="0.2">
      <c r="A194" s="2" t="s">
        <v>88</v>
      </c>
      <c r="B194" s="9">
        <v>3.8000000000465599</v>
      </c>
      <c r="C194" s="9">
        <v>3.8000000000465599</v>
      </c>
      <c r="D194" s="9">
        <v>3.8000000000465599</v>
      </c>
      <c r="E194" s="9">
        <v>15.6666666668995</v>
      </c>
      <c r="F194" s="9">
        <v>15.6666666668995</v>
      </c>
      <c r="G194" s="9">
        <v>15.6666666668995</v>
      </c>
      <c r="H194" s="9">
        <v>4.8666666665424803</v>
      </c>
      <c r="I194" s="9">
        <v>4.8666666665424803</v>
      </c>
      <c r="J194" s="9">
        <v>4.8666666665424803</v>
      </c>
      <c r="K194" s="9">
        <v>5.3999999999844697</v>
      </c>
      <c r="L194" s="9">
        <v>5.3999999999844697</v>
      </c>
      <c r="M194" s="9">
        <v>5.3999999999844697</v>
      </c>
      <c r="N194" s="9">
        <v>4.4666666665580097</v>
      </c>
      <c r="O194" s="9">
        <v>4.4666666665580097</v>
      </c>
      <c r="P194" s="9">
        <v>4.4666666665580097</v>
      </c>
      <c r="Q194" s="9">
        <v>9.2000000000310393</v>
      </c>
      <c r="R194" s="9">
        <v>9.2000000000310393</v>
      </c>
      <c r="S194" s="9">
        <v>9.2000000000310393</v>
      </c>
      <c r="T194" s="9">
        <v>11.5999999999379</v>
      </c>
      <c r="U194" s="9">
        <v>11.5999999999379</v>
      </c>
      <c r="V194" s="9">
        <v>11.5999999999379</v>
      </c>
      <c r="W194" s="9">
        <v>6.44099670902669</v>
      </c>
      <c r="X194" s="9">
        <v>6.44099670902669</v>
      </c>
      <c r="Y194" s="9">
        <v>6.44099670902669</v>
      </c>
      <c r="Z194" s="9">
        <v>6.4919594996713901</v>
      </c>
      <c r="AA194" s="9">
        <v>6.4919594996713901</v>
      </c>
      <c r="AB194" s="9">
        <v>6.4919594996713901</v>
      </c>
      <c r="AC194" s="9">
        <v>4.4191834266311503</v>
      </c>
      <c r="AD194" s="9">
        <v>4.4191834266311503</v>
      </c>
      <c r="AE194" s="9">
        <v>4.4191834266311503</v>
      </c>
      <c r="AF194" s="9">
        <v>4.7115575230165199</v>
      </c>
      <c r="AG194" s="9">
        <v>4.7115575230165199</v>
      </c>
      <c r="AH194" s="9">
        <v>4.7115575230165199</v>
      </c>
      <c r="AI194" s="9">
        <v>5</v>
      </c>
      <c r="AJ194" s="9">
        <v>5</v>
      </c>
      <c r="AK194" s="9">
        <v>5</v>
      </c>
      <c r="AL194" s="9">
        <v>4.2666666667598001</v>
      </c>
      <c r="AM194" s="9">
        <v>4.2666666667598001</v>
      </c>
      <c r="AN194" s="9">
        <v>4.2666666667598001</v>
      </c>
      <c r="AO194" s="9">
        <v>4.0666666665735303</v>
      </c>
      <c r="AP194" s="9">
        <v>4.0666666665735303</v>
      </c>
      <c r="AQ194" s="9">
        <v>4.0666666665735303</v>
      </c>
      <c r="AR194" s="9">
        <v>3.3042773160505998</v>
      </c>
      <c r="AS194" s="9">
        <v>3.3042773160505998</v>
      </c>
      <c r="AT194" s="9">
        <v>3.3042773160505998</v>
      </c>
      <c r="AU194" s="9">
        <v>3.7563318206272598</v>
      </c>
      <c r="AV194" s="9">
        <v>3.7563318206272598</v>
      </c>
      <c r="AW194" s="9">
        <v>3.7563318206272598</v>
      </c>
      <c r="AX194" s="9">
        <v>4.7333333330849703</v>
      </c>
      <c r="AY194" s="9">
        <v>4.7333333330849703</v>
      </c>
      <c r="AZ194" s="9">
        <v>4.7333333330849703</v>
      </c>
      <c r="BA194" s="9">
        <v>3.2666666666045701</v>
      </c>
      <c r="BB194" s="9">
        <v>3.2666666666045701</v>
      </c>
      <c r="BC194" s="9">
        <v>3.2666666666045701</v>
      </c>
      <c r="BD194" s="10">
        <v>6.4666666668684396</v>
      </c>
      <c r="BF194" s="8">
        <f t="shared" si="20"/>
        <v>4.7333333330849703</v>
      </c>
      <c r="BG194" s="8">
        <f t="shared" si="21"/>
        <v>5.8698106463819615</v>
      </c>
      <c r="BH194" s="8">
        <f t="shared" si="22"/>
        <v>3.2666666666045701</v>
      </c>
      <c r="BI194" s="8">
        <f t="shared" si="23"/>
        <v>15.6666666668995</v>
      </c>
      <c r="BJ194" s="8">
        <f t="shared" si="24"/>
        <v>3.1389680610506838</v>
      </c>
    </row>
    <row r="195" spans="1:68" x14ac:dyDescent="0.2">
      <c r="A195" s="2" t="s">
        <v>89</v>
      </c>
      <c r="B195" s="9">
        <v>11.5333333332091</v>
      </c>
      <c r="C195" s="9">
        <v>7.4666666666356099</v>
      </c>
      <c r="D195" s="9">
        <v>7.4666666666356099</v>
      </c>
      <c r="E195" s="9">
        <v>7.4666666666356099</v>
      </c>
      <c r="F195" s="9">
        <v>7.0666666666511402</v>
      </c>
      <c r="G195" s="9">
        <v>7.0666666666511402</v>
      </c>
      <c r="H195" s="9">
        <v>7.0666666666511402</v>
      </c>
      <c r="I195" s="9">
        <v>3.0666666668063498</v>
      </c>
      <c r="J195" s="9">
        <v>3.0666666668063498</v>
      </c>
      <c r="K195" s="9">
        <v>3.0666666668063498</v>
      </c>
      <c r="L195" s="9">
        <v>3.1333333331470601</v>
      </c>
      <c r="M195" s="9">
        <v>3.1333333331470601</v>
      </c>
      <c r="N195" s="9">
        <v>3.1333333331470601</v>
      </c>
      <c r="O195" s="9">
        <v>4.8666666665424803</v>
      </c>
      <c r="P195" s="9">
        <v>4.8666666665424803</v>
      </c>
      <c r="Q195" s="9">
        <v>4.8666666665424803</v>
      </c>
      <c r="R195" s="9">
        <v>8.1333333335351199</v>
      </c>
      <c r="S195" s="9">
        <v>8.1333333335351199</v>
      </c>
      <c r="T195" s="9">
        <v>8.1333333335351199</v>
      </c>
      <c r="U195" s="9">
        <v>9.5333333332867607</v>
      </c>
      <c r="V195" s="9">
        <v>9.5333333332867607</v>
      </c>
      <c r="W195" s="9">
        <v>9.5333333332867607</v>
      </c>
      <c r="X195" s="9">
        <v>8.8666666667753304</v>
      </c>
      <c r="Y195" s="9">
        <v>8.8666666667753304</v>
      </c>
      <c r="Z195" s="9">
        <v>8.8666666667753304</v>
      </c>
      <c r="AA195" s="9">
        <v>6.0666666664959097</v>
      </c>
      <c r="AB195" s="9">
        <v>6.0666666664959097</v>
      </c>
      <c r="AC195" s="9">
        <v>6.0666666664959097</v>
      </c>
      <c r="AD195" s="9">
        <v>4.9333333332712499</v>
      </c>
      <c r="AE195" s="9">
        <v>4.9333333332712499</v>
      </c>
      <c r="AF195" s="9">
        <v>4.9333333332712499</v>
      </c>
      <c r="AG195" s="9">
        <v>3.6000000002483401</v>
      </c>
      <c r="AH195" s="9">
        <v>3.6000000002483401</v>
      </c>
      <c r="AI195" s="9">
        <v>3.6000000002483401</v>
      </c>
      <c r="AJ195" s="9">
        <v>4.7333333330849703</v>
      </c>
      <c r="AK195" s="9">
        <v>4.7333333330849703</v>
      </c>
      <c r="AL195" s="9">
        <v>4.7333333330849703</v>
      </c>
      <c r="AM195" s="9">
        <v>3.6666666669771</v>
      </c>
      <c r="AN195" s="9">
        <v>3.6666666669771</v>
      </c>
      <c r="AO195" s="9">
        <v>3.6666666669771</v>
      </c>
      <c r="AP195" s="9">
        <v>6.2666666666821804</v>
      </c>
      <c r="AQ195" s="9">
        <v>6.2666666666821804</v>
      </c>
      <c r="AR195" s="9">
        <v>6.2666666666821804</v>
      </c>
      <c r="AS195" s="9">
        <v>6.2666666662941397</v>
      </c>
      <c r="AT195" s="9">
        <v>6.2666666662941397</v>
      </c>
      <c r="AU195" s="9">
        <v>6.2666666662941397</v>
      </c>
      <c r="AV195" s="9">
        <v>2.4666666670236701</v>
      </c>
      <c r="AW195" s="9">
        <v>2.4666666670236701</v>
      </c>
      <c r="AX195" s="9">
        <v>2.4666666670236701</v>
      </c>
      <c r="AY195" s="9">
        <v>2.93333333334885</v>
      </c>
      <c r="AZ195" s="9">
        <v>2.93333333334885</v>
      </c>
      <c r="BA195" s="9">
        <v>2.93333333334885</v>
      </c>
      <c r="BB195" s="9">
        <v>5.1999999997981998</v>
      </c>
      <c r="BC195" s="9">
        <v>5.1999999997981998</v>
      </c>
      <c r="BD195" s="10">
        <v>5.1999999997981998</v>
      </c>
      <c r="BF195" s="8">
        <f t="shared" si="20"/>
        <v>5.1999999997981998</v>
      </c>
      <c r="BG195" s="8">
        <f t="shared" si="21"/>
        <v>5.5696969696913188</v>
      </c>
      <c r="BH195" s="8">
        <f t="shared" si="22"/>
        <v>2.4666666670236701</v>
      </c>
      <c r="BI195" s="8">
        <f t="shared" si="23"/>
        <v>11.5333333332091</v>
      </c>
      <c r="BJ195" s="8">
        <f t="shared" si="24"/>
        <v>2.2370916665151803</v>
      </c>
    </row>
    <row r="196" spans="1:68" x14ac:dyDescent="0.2">
      <c r="A196" s="2" t="s">
        <v>90</v>
      </c>
      <c r="B196" s="9">
        <v>15.8666666663096</v>
      </c>
      <c r="C196" s="9">
        <v>18.3333333333333</v>
      </c>
      <c r="D196" s="9">
        <v>18.3333333333333</v>
      </c>
      <c r="E196" s="9">
        <v>18.3333333333333</v>
      </c>
      <c r="F196" s="9">
        <v>8.2666666669926308</v>
      </c>
      <c r="G196" s="9">
        <v>8.2666666669926308</v>
      </c>
      <c r="H196" s="9">
        <v>8.2666666669926308</v>
      </c>
      <c r="I196" s="9">
        <v>4.6000000000155197</v>
      </c>
      <c r="J196" s="9">
        <v>4.6000000000155197</v>
      </c>
      <c r="K196" s="9">
        <v>4.6000000000155197</v>
      </c>
      <c r="L196" s="9">
        <v>5.3999999999844697</v>
      </c>
      <c r="M196" s="9">
        <v>5.3999999999844697</v>
      </c>
      <c r="N196" s="9">
        <v>5.3999999999844697</v>
      </c>
      <c r="O196" s="9">
        <v>8.6666666665890499</v>
      </c>
      <c r="P196" s="9">
        <v>8.6666666665890499</v>
      </c>
      <c r="Q196" s="9">
        <v>8.6666666665890499</v>
      </c>
      <c r="R196" s="9">
        <v>11.7999999997361</v>
      </c>
      <c r="S196" s="9">
        <v>11.7999999997361</v>
      </c>
      <c r="T196" s="9">
        <v>11.7999999997361</v>
      </c>
      <c r="U196" s="9">
        <v>4.8666666669305396</v>
      </c>
      <c r="V196" s="9">
        <v>4.8666666669305396</v>
      </c>
      <c r="W196" s="9">
        <v>4.8666666669305396</v>
      </c>
      <c r="X196" s="9">
        <v>5.0666666667287599</v>
      </c>
      <c r="Y196" s="9">
        <v>5.0666666667287599</v>
      </c>
      <c r="Z196" s="9">
        <v>5.0666666667287599</v>
      </c>
      <c r="AA196" s="9">
        <v>4.4666666665580097</v>
      </c>
      <c r="AB196" s="9">
        <v>4.4666666665580097</v>
      </c>
      <c r="AC196" s="9">
        <v>4.4666666665580097</v>
      </c>
      <c r="AD196" s="9">
        <v>5.13333333345751</v>
      </c>
      <c r="AE196" s="9">
        <v>5.13333333345751</v>
      </c>
      <c r="AF196" s="9">
        <v>5.13333333345751</v>
      </c>
      <c r="AG196" s="9">
        <v>4.6000000000155197</v>
      </c>
      <c r="AH196" s="9">
        <v>4.6000000000155197</v>
      </c>
      <c r="AI196" s="9">
        <v>4.6000000000155197</v>
      </c>
      <c r="AJ196" s="9">
        <v>5.7999999999689402</v>
      </c>
      <c r="AK196" s="9">
        <v>5.7999999999689402</v>
      </c>
      <c r="AL196" s="9">
        <v>5.7999999999689402</v>
      </c>
      <c r="AM196" s="9">
        <v>4.6000000000155197</v>
      </c>
      <c r="AN196" s="9">
        <v>4.6000000000155197</v>
      </c>
      <c r="AO196" s="9">
        <v>4.6000000000155197</v>
      </c>
      <c r="AP196" s="9">
        <v>7.0666666666511402</v>
      </c>
      <c r="AQ196" s="9">
        <v>7.0666666666511402</v>
      </c>
      <c r="AR196" s="9">
        <v>7.0666666666511402</v>
      </c>
      <c r="AS196" s="9">
        <v>5.3999999999844697</v>
      </c>
      <c r="AT196" s="9">
        <v>5.3999999999844697</v>
      </c>
      <c r="AU196" s="9">
        <v>5.3999999999844697</v>
      </c>
      <c r="AV196" s="9">
        <v>5.4666666667132304</v>
      </c>
      <c r="AW196" s="9">
        <v>5.4666666667132304</v>
      </c>
      <c r="AX196" s="9">
        <v>5.4666666667132304</v>
      </c>
      <c r="AY196" s="9">
        <v>4.5333333332867696</v>
      </c>
      <c r="AZ196" s="9">
        <v>4.5333333332867696</v>
      </c>
      <c r="BA196" s="9">
        <v>4.5333333332867696</v>
      </c>
      <c r="BB196" s="9">
        <v>4.9333333332712499</v>
      </c>
      <c r="BC196" s="9">
        <v>4.9333333332712499</v>
      </c>
      <c r="BD196" s="10">
        <v>4.9333333332712499</v>
      </c>
      <c r="BF196" s="8">
        <f t="shared" si="20"/>
        <v>5.3999999999844697</v>
      </c>
      <c r="BG196" s="8">
        <f t="shared" si="21"/>
        <v>6.7793939394001406</v>
      </c>
      <c r="BH196" s="8">
        <f t="shared" si="22"/>
        <v>4.4666666665580097</v>
      </c>
      <c r="BI196" s="8">
        <f t="shared" si="23"/>
        <v>18.3333333333333</v>
      </c>
      <c r="BJ196" s="8">
        <f t="shared" si="24"/>
        <v>3.6203329025378892</v>
      </c>
    </row>
    <row r="197" spans="1:68" x14ac:dyDescent="0.2">
      <c r="A197" s="3" t="s">
        <v>91</v>
      </c>
      <c r="B197" s="11">
        <v>6.6666666728750101E-2</v>
      </c>
      <c r="C197" s="11">
        <v>6.6666666728750101E-2</v>
      </c>
      <c r="D197" s="11">
        <v>1.13333333322468</v>
      </c>
      <c r="E197" s="11">
        <v>1.13333333322468</v>
      </c>
      <c r="F197" s="11">
        <v>1.13333333322468</v>
      </c>
      <c r="G197" s="11">
        <v>6.6666666728750101E-2</v>
      </c>
      <c r="H197" s="11">
        <v>6.6666666728750101E-2</v>
      </c>
      <c r="I197" s="11">
        <v>6.6666666728750101E-2</v>
      </c>
      <c r="J197" s="11">
        <v>-0.200000000186278</v>
      </c>
      <c r="K197" s="11">
        <v>-0.200000000186278</v>
      </c>
      <c r="L197" s="11">
        <v>-0.200000000186278</v>
      </c>
      <c r="M197" s="11">
        <v>-6.6666666340694195E-2</v>
      </c>
      <c r="N197" s="11">
        <v>-6.6666666340694195E-2</v>
      </c>
      <c r="O197" s="11">
        <v>-6.6666666340694195E-2</v>
      </c>
      <c r="P197" s="11">
        <v>0.93333333303840504</v>
      </c>
      <c r="Q197" s="11">
        <v>0.93333333303840504</v>
      </c>
      <c r="R197" s="11">
        <v>0.93333333303840504</v>
      </c>
      <c r="S197" s="11">
        <v>0.20000000018626399</v>
      </c>
      <c r="T197" s="11">
        <v>0.20000000018626399</v>
      </c>
      <c r="U197" s="11">
        <v>0.20000000018626399</v>
      </c>
      <c r="V197" s="11">
        <v>-0.34927458357284902</v>
      </c>
      <c r="W197" s="11">
        <v>-0.34927458357284902</v>
      </c>
      <c r="X197" s="11">
        <v>-0.34927458357284902</v>
      </c>
      <c r="Y197" s="11">
        <v>0.807305452682058</v>
      </c>
      <c r="Z197" s="11">
        <v>0.807305452682058</v>
      </c>
      <c r="AA197" s="11">
        <v>0.807305452682058</v>
      </c>
      <c r="AB197" s="11">
        <v>0.73333333324020999</v>
      </c>
      <c r="AC197" s="11">
        <v>0.73333333324020999</v>
      </c>
      <c r="AD197" s="11">
        <v>0.73333333324020999</v>
      </c>
      <c r="AE197" s="11">
        <v>0.86666666669770998</v>
      </c>
      <c r="AF197" s="11">
        <v>0.86666666669770998</v>
      </c>
      <c r="AG197" s="11">
        <v>0.86666666669770998</v>
      </c>
      <c r="AH197" s="11">
        <v>-0.70730885827983003</v>
      </c>
      <c r="AI197" s="11">
        <v>-0.70730885827983003</v>
      </c>
      <c r="AJ197" s="11">
        <v>-0.70730885827983003</v>
      </c>
      <c r="AK197" s="11">
        <v>0.17361111103338001</v>
      </c>
      <c r="AL197" s="11">
        <v>0.17361111103338001</v>
      </c>
      <c r="AM197" s="11">
        <v>0.17361111103338001</v>
      </c>
      <c r="AN197" s="11">
        <v>1.77218525611444</v>
      </c>
      <c r="AO197" s="11">
        <v>1.77218525611444</v>
      </c>
      <c r="AP197" s="11">
        <v>1.77218525611444</v>
      </c>
      <c r="AQ197" s="11">
        <v>-1.43948097593641</v>
      </c>
      <c r="AR197" s="11">
        <v>-1.43948097593641</v>
      </c>
      <c r="AS197" s="11">
        <v>-1.43948097593641</v>
      </c>
      <c r="AT197" s="11">
        <v>0.68652936063932601</v>
      </c>
      <c r="AU197" s="11">
        <v>0.68652936063932601</v>
      </c>
      <c r="AV197" s="11">
        <v>0.68652936063932601</v>
      </c>
      <c r="AW197" s="11">
        <v>1.25000000032167</v>
      </c>
      <c r="AX197" s="11">
        <v>1.25000000032167</v>
      </c>
      <c r="AY197" s="11">
        <v>1.25000000032167</v>
      </c>
      <c r="AZ197" s="11">
        <v>0.93333333303840504</v>
      </c>
      <c r="BA197" s="11">
        <v>0.93333333303840504</v>
      </c>
      <c r="BB197" s="11">
        <v>0.93333333303840504</v>
      </c>
      <c r="BC197" s="11">
        <v>0.133333333457514</v>
      </c>
      <c r="BD197" s="12">
        <v>0.133333333457514</v>
      </c>
    </row>
    <row r="198" spans="1:68" x14ac:dyDescent="0.2">
      <c r="A198" s="2" t="s">
        <v>92</v>
      </c>
      <c r="B198" s="9">
        <v>13.1999999998758</v>
      </c>
      <c r="C198" s="9">
        <v>13.1999999998758</v>
      </c>
      <c r="D198" s="9">
        <v>19.399999999829198</v>
      </c>
      <c r="E198" s="9">
        <v>19.399999999829198</v>
      </c>
      <c r="F198" s="9">
        <v>19.399999999829198</v>
      </c>
      <c r="G198" s="9">
        <v>5.8666666666977099</v>
      </c>
      <c r="H198" s="9">
        <v>5.8666666666977099</v>
      </c>
      <c r="I198" s="9">
        <v>5.8666666666977099</v>
      </c>
      <c r="J198" s="9">
        <v>4.7333333334730199</v>
      </c>
      <c r="K198" s="9">
        <v>4.7333333334730199</v>
      </c>
      <c r="L198" s="9">
        <v>4.7333333334730199</v>
      </c>
      <c r="M198" s="9">
        <v>13.9999999998447</v>
      </c>
      <c r="N198" s="9">
        <v>13.9999999998447</v>
      </c>
      <c r="O198" s="9">
        <v>13.9999999998447</v>
      </c>
      <c r="P198" s="9">
        <v>20.0666666667287</v>
      </c>
      <c r="Q198" s="9">
        <v>20.0666666667287</v>
      </c>
      <c r="R198" s="9">
        <v>20.0666666667287</v>
      </c>
      <c r="S198" s="9">
        <v>44.600000000015498</v>
      </c>
      <c r="T198" s="9">
        <v>44.600000000015498</v>
      </c>
      <c r="U198" s="9">
        <v>44.600000000015498</v>
      </c>
      <c r="V198" s="9">
        <v>12.2666666668374</v>
      </c>
      <c r="W198" s="9">
        <v>12.2666666668374</v>
      </c>
      <c r="X198" s="9">
        <v>12.2666666668374</v>
      </c>
      <c r="Y198" s="9">
        <v>5.66666666651144</v>
      </c>
      <c r="Z198" s="9">
        <v>5.66666666651144</v>
      </c>
      <c r="AA198" s="9">
        <v>5.66666666651144</v>
      </c>
      <c r="AB198" s="9">
        <v>6.6935755129812096</v>
      </c>
      <c r="AC198" s="9">
        <v>6.6935755129812096</v>
      </c>
      <c r="AD198" s="9">
        <v>6.6935755129812096</v>
      </c>
      <c r="AE198" s="9">
        <v>10.4724149323531</v>
      </c>
      <c r="AF198" s="9">
        <v>10.4724149323531</v>
      </c>
      <c r="AG198" s="9">
        <v>10.4724149323531</v>
      </c>
      <c r="AH198" s="9">
        <v>8.5333333331315302</v>
      </c>
      <c r="AI198" s="9">
        <v>8.5333333331315302</v>
      </c>
      <c r="AJ198" s="9">
        <v>8.5333333331315302</v>
      </c>
      <c r="AK198" s="9">
        <v>6.2666666666821804</v>
      </c>
      <c r="AL198" s="9">
        <v>6.2666666666821804</v>
      </c>
      <c r="AM198" s="9">
        <v>6.2666666666821804</v>
      </c>
      <c r="AN198" s="9">
        <v>4.72334682864141</v>
      </c>
      <c r="AO198" s="9">
        <v>4.72334682864141</v>
      </c>
      <c r="AP198" s="9">
        <v>4.72334682864141</v>
      </c>
      <c r="AQ198" s="9">
        <v>7.5098814230629296</v>
      </c>
      <c r="AR198" s="9">
        <v>7.5098814230629296</v>
      </c>
      <c r="AS198" s="9">
        <v>7.5098814230629296</v>
      </c>
      <c r="AT198" s="9">
        <v>2.7505575453539901</v>
      </c>
      <c r="AU198" s="9">
        <v>2.7505575453539901</v>
      </c>
      <c r="AV198" s="9">
        <v>2.7505575453539901</v>
      </c>
      <c r="AW198" s="9">
        <v>18.042491613359498</v>
      </c>
      <c r="AX198" s="9">
        <v>18.042491613359498</v>
      </c>
      <c r="AY198" s="9">
        <v>18.042491613359498</v>
      </c>
      <c r="AZ198" s="9">
        <v>6.0666666668839699</v>
      </c>
      <c r="BA198" s="9">
        <v>6.0666666668839699</v>
      </c>
      <c r="BB198" s="9">
        <v>6.0666666668839699</v>
      </c>
      <c r="BC198" s="9">
        <v>9.2387988882669898</v>
      </c>
      <c r="BD198" s="10">
        <v>9.2387988882669898</v>
      </c>
      <c r="BF198" s="8">
        <f t="shared" si="20"/>
        <v>8.5333333331315302</v>
      </c>
      <c r="BG198" s="8">
        <f t="shared" si="21"/>
        <v>11.597352751699054</v>
      </c>
      <c r="BH198" s="8">
        <f t="shared" si="22"/>
        <v>2.7505575453539901</v>
      </c>
      <c r="BI198" s="8">
        <f t="shared" si="23"/>
        <v>44.600000000015498</v>
      </c>
      <c r="BJ198" s="8">
        <f t="shared" si="24"/>
        <v>9.5044604020787933</v>
      </c>
      <c r="BL198" s="8">
        <f>MEDIAN(B198:BD201)</f>
        <v>5.9333333330384104</v>
      </c>
      <c r="BM198" s="8">
        <f>AVERAGE(B198:BD201)</f>
        <v>7.4924371583415947</v>
      </c>
      <c r="BN198" s="8">
        <f>MIN(B198:BD201)</f>
        <v>2.0666666666511402</v>
      </c>
      <c r="BO198" s="8">
        <f>MAX(B198:BD201)</f>
        <v>44.600000000015498</v>
      </c>
      <c r="BP198" s="8">
        <f>STDEV(B198:BD201)</f>
        <v>5.7649605744583132</v>
      </c>
    </row>
    <row r="199" spans="1:68" x14ac:dyDescent="0.2">
      <c r="A199" s="2" t="s">
        <v>93</v>
      </c>
      <c r="B199" s="9">
        <v>7.3999999999068597</v>
      </c>
      <c r="C199" s="9">
        <v>7.3999999999068597</v>
      </c>
      <c r="D199" s="9">
        <v>7.3999999999068597</v>
      </c>
      <c r="E199" s="9">
        <v>10.1333333334575</v>
      </c>
      <c r="F199" s="9">
        <v>10.1333333334575</v>
      </c>
      <c r="G199" s="9">
        <v>10.1333333334575</v>
      </c>
      <c r="H199" s="9">
        <v>7.1999999997205997</v>
      </c>
      <c r="I199" s="9">
        <v>7.1999999997205997</v>
      </c>
      <c r="J199" s="9">
        <v>7.1999999997205997</v>
      </c>
      <c r="K199" s="9">
        <v>6.9333333335816798</v>
      </c>
      <c r="L199" s="9">
        <v>6.9333333335816798</v>
      </c>
      <c r="M199" s="9">
        <v>6.9333333335816798</v>
      </c>
      <c r="N199" s="9">
        <v>6.5999999999379</v>
      </c>
      <c r="O199" s="9">
        <v>6.5999999999379</v>
      </c>
      <c r="P199" s="9">
        <v>6.5999999999379</v>
      </c>
      <c r="Q199" s="9">
        <v>9.0666666665735196</v>
      </c>
      <c r="R199" s="9">
        <v>9.0666666665735196</v>
      </c>
      <c r="S199" s="9">
        <v>9.0666666665735196</v>
      </c>
      <c r="T199" s="9">
        <v>11.3333333334109</v>
      </c>
      <c r="U199" s="9">
        <v>11.3333333334109</v>
      </c>
      <c r="V199" s="9">
        <v>11.3333333334109</v>
      </c>
      <c r="W199" s="9">
        <v>7.7842702667649002</v>
      </c>
      <c r="X199" s="9">
        <v>7.7842702667649002</v>
      </c>
      <c r="Y199" s="9">
        <v>7.7842702667649002</v>
      </c>
      <c r="Z199" s="9">
        <v>5.1684203559241597</v>
      </c>
      <c r="AA199" s="9">
        <v>5.1684203559241597</v>
      </c>
      <c r="AB199" s="9">
        <v>5.1684203559241597</v>
      </c>
      <c r="AC199" s="9">
        <v>4.7554987558055402</v>
      </c>
      <c r="AD199" s="9">
        <v>4.7554987558055402</v>
      </c>
      <c r="AE199" s="9">
        <v>4.7554987558055402</v>
      </c>
      <c r="AF199" s="9">
        <v>6.7600607939982904</v>
      </c>
      <c r="AG199" s="9">
        <v>6.7600607939982904</v>
      </c>
      <c r="AH199" s="9">
        <v>6.7600607939982904</v>
      </c>
      <c r="AI199" s="9">
        <v>5.13333333345751</v>
      </c>
      <c r="AJ199" s="9">
        <v>5.13333333345751</v>
      </c>
      <c r="AK199" s="9">
        <v>5.13333333345751</v>
      </c>
      <c r="AL199" s="9">
        <v>3.4666666667908399</v>
      </c>
      <c r="AM199" s="9">
        <v>3.4666666667908399</v>
      </c>
      <c r="AN199" s="9">
        <v>3.4666666667908399</v>
      </c>
      <c r="AO199" s="9">
        <v>3.8000000000465599</v>
      </c>
      <c r="AP199" s="9">
        <v>3.8000000000465599</v>
      </c>
      <c r="AQ199" s="9">
        <v>3.8000000000465599</v>
      </c>
      <c r="AR199" s="9">
        <v>5.2638691802241597</v>
      </c>
      <c r="AS199" s="9">
        <v>5.2638691802241597</v>
      </c>
      <c r="AT199" s="9">
        <v>5.2638691802241597</v>
      </c>
      <c r="AU199" s="9">
        <v>5.0062495888275196</v>
      </c>
      <c r="AV199" s="9">
        <v>5.0062495888275196</v>
      </c>
      <c r="AW199" s="9">
        <v>5.0062495888275196</v>
      </c>
      <c r="AX199" s="9">
        <v>4.9333333332712499</v>
      </c>
      <c r="AY199" s="9">
        <v>4.9333333332712499</v>
      </c>
      <c r="AZ199" s="9">
        <v>4.9333333332712499</v>
      </c>
      <c r="BA199" s="9">
        <v>3.86666666677531</v>
      </c>
      <c r="BB199" s="9">
        <v>3.86666666677531</v>
      </c>
      <c r="BC199" s="9">
        <v>3.86666666677531</v>
      </c>
      <c r="BD199" s="10">
        <v>5.5333333334419796</v>
      </c>
      <c r="BF199" s="8">
        <f t="shared" si="20"/>
        <v>5.5333333334419796</v>
      </c>
      <c r="BG199" s="8">
        <f t="shared" si="21"/>
        <v>6.3517898210703123</v>
      </c>
      <c r="BH199" s="8">
        <f t="shared" si="22"/>
        <v>3.4666666667908399</v>
      </c>
      <c r="BI199" s="8">
        <f t="shared" si="23"/>
        <v>11.3333333334109</v>
      </c>
      <c r="BJ199" s="8">
        <f t="shared" si="24"/>
        <v>2.142130334899266</v>
      </c>
    </row>
    <row r="200" spans="1:68" x14ac:dyDescent="0.2">
      <c r="A200" s="2" t="s">
        <v>94</v>
      </c>
      <c r="B200" s="9">
        <v>18.733333333317798</v>
      </c>
      <c r="C200" s="9">
        <v>11.4666666664804</v>
      </c>
      <c r="D200" s="9">
        <v>11.4666666664804</v>
      </c>
      <c r="E200" s="9">
        <v>11.4666666664804</v>
      </c>
      <c r="F200" s="9">
        <v>5.7999999999689402</v>
      </c>
      <c r="G200" s="9">
        <v>5.7999999999689402</v>
      </c>
      <c r="H200" s="9">
        <v>5.7999999999689402</v>
      </c>
      <c r="I200" s="9">
        <v>6.0666666668839699</v>
      </c>
      <c r="J200" s="9">
        <v>6.0666666668839699</v>
      </c>
      <c r="K200" s="9">
        <v>6.0666666668839699</v>
      </c>
      <c r="L200" s="9">
        <v>3.4666666664028001</v>
      </c>
      <c r="M200" s="9">
        <v>3.4666666664028001</v>
      </c>
      <c r="N200" s="9">
        <v>3.4666666664028001</v>
      </c>
      <c r="O200" s="9">
        <v>4.2000000000310296</v>
      </c>
      <c r="P200" s="9">
        <v>4.2000000000310296</v>
      </c>
      <c r="Q200" s="9">
        <v>4.2000000000310296</v>
      </c>
      <c r="R200" s="9">
        <v>9.9333333332712499</v>
      </c>
      <c r="S200" s="9">
        <v>9.9333333332712499</v>
      </c>
      <c r="T200" s="9">
        <v>9.9333333332712499</v>
      </c>
      <c r="U200" s="9">
        <v>8.7333333333178107</v>
      </c>
      <c r="V200" s="9">
        <v>8.7333333333178107</v>
      </c>
      <c r="W200" s="9">
        <v>8.7333333333178107</v>
      </c>
      <c r="X200" s="9">
        <v>7.0666666666511402</v>
      </c>
      <c r="Y200" s="9">
        <v>7.0666666666511402</v>
      </c>
      <c r="Z200" s="9">
        <v>7.0666666666511402</v>
      </c>
      <c r="AA200" s="9">
        <v>7.4666666670236701</v>
      </c>
      <c r="AB200" s="9">
        <v>7.4666666670236701</v>
      </c>
      <c r="AC200" s="9">
        <v>7.4666666670236701</v>
      </c>
      <c r="AD200" s="9">
        <v>4.2666666663717399</v>
      </c>
      <c r="AE200" s="9">
        <v>4.2666666663717399</v>
      </c>
      <c r="AF200" s="9">
        <v>4.2666666663717399</v>
      </c>
      <c r="AG200" s="9">
        <v>3.1333333335351199</v>
      </c>
      <c r="AH200" s="9">
        <v>3.1333333335351199</v>
      </c>
      <c r="AI200" s="9">
        <v>3.1333333335351199</v>
      </c>
      <c r="AJ200" s="9">
        <v>8.3333333333333393</v>
      </c>
      <c r="AK200" s="9">
        <v>8.3333333333333393</v>
      </c>
      <c r="AL200" s="9">
        <v>8.3333333333333393</v>
      </c>
      <c r="AM200" s="9">
        <v>3.5333333331315502</v>
      </c>
      <c r="AN200" s="9">
        <v>3.5333333331315502</v>
      </c>
      <c r="AO200" s="9">
        <v>3.5333333331315502</v>
      </c>
      <c r="AP200" s="9">
        <v>5.13333333345751</v>
      </c>
      <c r="AQ200" s="9">
        <v>5.13333333345751</v>
      </c>
      <c r="AR200" s="9">
        <v>5.13333333345751</v>
      </c>
      <c r="AS200" s="9">
        <v>5.7333333332401901</v>
      </c>
      <c r="AT200" s="9">
        <v>5.7333333332401901</v>
      </c>
      <c r="AU200" s="9">
        <v>5.7333333332401901</v>
      </c>
      <c r="AV200" s="9">
        <v>4.3333333334885502</v>
      </c>
      <c r="AW200" s="9">
        <v>4.3333333334885502</v>
      </c>
      <c r="AX200" s="9">
        <v>4.3333333334885502</v>
      </c>
      <c r="AY200" s="9">
        <v>2.2666666664493502</v>
      </c>
      <c r="AZ200" s="9">
        <v>2.2666666664493502</v>
      </c>
      <c r="BA200" s="9">
        <v>2.2666666664493502</v>
      </c>
      <c r="BB200" s="9">
        <v>5.2000000001862601</v>
      </c>
      <c r="BC200" s="9">
        <v>5.2000000001862601</v>
      </c>
      <c r="BD200" s="10">
        <v>5.2000000001862601</v>
      </c>
      <c r="BF200" s="8">
        <f t="shared" si="20"/>
        <v>5.7333333332401901</v>
      </c>
      <c r="BG200" s="8">
        <f t="shared" si="21"/>
        <v>6.1296969696907606</v>
      </c>
      <c r="BH200" s="8">
        <f t="shared" si="22"/>
        <v>2.2666666664493502</v>
      </c>
      <c r="BI200" s="8">
        <f t="shared" si="23"/>
        <v>18.733333333317798</v>
      </c>
      <c r="BJ200" s="8">
        <f t="shared" si="24"/>
        <v>2.9859318480470729</v>
      </c>
    </row>
    <row r="201" spans="1:68" x14ac:dyDescent="0.2">
      <c r="A201" s="2" t="s">
        <v>95</v>
      </c>
      <c r="B201" s="9">
        <v>12.000000000310401</v>
      </c>
      <c r="C201" s="9">
        <v>6.3333333330228898</v>
      </c>
      <c r="D201" s="9">
        <v>6.3333333330228898</v>
      </c>
      <c r="E201" s="9">
        <v>6.3333333330228898</v>
      </c>
      <c r="F201" s="9">
        <v>4.4666666669460602</v>
      </c>
      <c r="G201" s="9">
        <v>4.4666666669460602</v>
      </c>
      <c r="H201" s="9">
        <v>4.4666666669460602</v>
      </c>
      <c r="I201" s="9">
        <v>5.3999999999844697</v>
      </c>
      <c r="J201" s="9">
        <v>5.3999999999844697</v>
      </c>
      <c r="K201" s="9">
        <v>5.3999999999844697</v>
      </c>
      <c r="L201" s="9">
        <v>6.3999999997516399</v>
      </c>
      <c r="M201" s="9">
        <v>6.3999999997516399</v>
      </c>
      <c r="N201" s="9">
        <v>6.3999999997516399</v>
      </c>
      <c r="O201" s="9">
        <v>10.0666666667287</v>
      </c>
      <c r="P201" s="9">
        <v>10.0666666667287</v>
      </c>
      <c r="Q201" s="9">
        <v>10.0666666667287</v>
      </c>
      <c r="R201" s="9">
        <v>14.6000000000155</v>
      </c>
      <c r="S201" s="9">
        <v>14.6000000000155</v>
      </c>
      <c r="T201" s="9">
        <v>14.6000000000155</v>
      </c>
      <c r="U201" s="9">
        <v>6.9999999999223901</v>
      </c>
      <c r="V201" s="9">
        <v>6.9999999999223901</v>
      </c>
      <c r="W201" s="9">
        <v>6.9999999999223901</v>
      </c>
      <c r="X201" s="9">
        <v>6.2666666666821804</v>
      </c>
      <c r="Y201" s="9">
        <v>6.2666666666821804</v>
      </c>
      <c r="Z201" s="9">
        <v>6.2666666666821804</v>
      </c>
      <c r="AA201" s="9">
        <v>4.0666666669615799</v>
      </c>
      <c r="AB201" s="9">
        <v>4.0666666669615799</v>
      </c>
      <c r="AC201" s="9">
        <v>4.0666666669615799</v>
      </c>
      <c r="AD201" s="9">
        <v>5.9333333330384104</v>
      </c>
      <c r="AE201" s="9">
        <v>5.9333333330384104</v>
      </c>
      <c r="AF201" s="9">
        <v>5.9333333330384104</v>
      </c>
      <c r="AG201" s="9">
        <v>4.4666666669460602</v>
      </c>
      <c r="AH201" s="9">
        <v>4.4666666669460602</v>
      </c>
      <c r="AI201" s="9">
        <v>4.4666666669460602</v>
      </c>
      <c r="AJ201" s="9">
        <v>2.0666666666511402</v>
      </c>
      <c r="AK201" s="9">
        <v>2.0666666666511402</v>
      </c>
      <c r="AL201" s="9">
        <v>2.0666666666511402</v>
      </c>
      <c r="AM201" s="9">
        <v>4.8666666665424803</v>
      </c>
      <c r="AN201" s="9">
        <v>4.8666666665424803</v>
      </c>
      <c r="AO201" s="9">
        <v>4.8666666665424803</v>
      </c>
      <c r="AP201" s="9">
        <v>4.9333333332712499</v>
      </c>
      <c r="AQ201" s="9">
        <v>4.9333333332712499</v>
      </c>
      <c r="AR201" s="9">
        <v>4.9333333332712499</v>
      </c>
      <c r="AS201" s="9">
        <v>3.6666666665890499</v>
      </c>
      <c r="AT201" s="9">
        <v>3.6666666665890499</v>
      </c>
      <c r="AU201" s="9">
        <v>3.6666666665890499</v>
      </c>
      <c r="AV201" s="9">
        <v>4.5333333332867696</v>
      </c>
      <c r="AW201" s="9">
        <v>4.5333333332867696</v>
      </c>
      <c r="AX201" s="9">
        <v>4.5333333332867696</v>
      </c>
      <c r="AY201" s="9">
        <v>5</v>
      </c>
      <c r="AZ201" s="9">
        <v>5</v>
      </c>
      <c r="BA201" s="9">
        <v>5</v>
      </c>
      <c r="BB201" s="9">
        <v>3.9333333335040801</v>
      </c>
      <c r="BC201" s="9">
        <v>3.9333333335040801</v>
      </c>
      <c r="BD201" s="10">
        <v>3.9333333335040801</v>
      </c>
      <c r="BF201" s="8">
        <f t="shared" si="20"/>
        <v>5</v>
      </c>
      <c r="BG201" s="8">
        <f t="shared" si="21"/>
        <v>5.8909090909062591</v>
      </c>
      <c r="BH201" s="8">
        <f t="shared" si="22"/>
        <v>2.0666666666511402</v>
      </c>
      <c r="BI201" s="8">
        <f t="shared" si="23"/>
        <v>14.6000000000155</v>
      </c>
      <c r="BJ201" s="8">
        <f t="shared" si="24"/>
        <v>2.820424146838409</v>
      </c>
    </row>
    <row r="202" spans="1:68" x14ac:dyDescent="0.2">
      <c r="A202" s="3" t="s">
        <v>96</v>
      </c>
      <c r="B202" s="11">
        <v>0.133333333457514</v>
      </c>
      <c r="C202" s="11">
        <v>0.133333333457514</v>
      </c>
      <c r="D202" s="11">
        <v>1.0666666664959099</v>
      </c>
      <c r="E202" s="11">
        <v>1.0666666664959099</v>
      </c>
      <c r="F202" s="11">
        <v>1.0666666664959099</v>
      </c>
      <c r="G202" s="11">
        <v>0.20000000018626399</v>
      </c>
      <c r="H202" s="11">
        <v>0.20000000018626399</v>
      </c>
      <c r="I202" s="11">
        <v>0.20000000018626399</v>
      </c>
      <c r="J202" s="11">
        <v>-0.33333333325570802</v>
      </c>
      <c r="K202" s="11">
        <v>-0.33333333325570802</v>
      </c>
      <c r="L202" s="11">
        <v>-0.33333333325570802</v>
      </c>
      <c r="M202" s="11">
        <v>0.13333333306945799</v>
      </c>
      <c r="N202" s="11">
        <v>0.13333333306945799</v>
      </c>
      <c r="O202" s="11">
        <v>0.13333333306945799</v>
      </c>
      <c r="P202" s="11">
        <v>1.4000000001396899</v>
      </c>
      <c r="Q202" s="11">
        <v>1.4000000001396899</v>
      </c>
      <c r="R202" s="11">
        <v>1.4000000001396899</v>
      </c>
      <c r="S202" s="11">
        <v>6.6666666728750101E-2</v>
      </c>
      <c r="T202" s="11">
        <v>6.6666666728750101E-2</v>
      </c>
      <c r="U202" s="11">
        <v>6.6666666728750101E-2</v>
      </c>
      <c r="V202" s="11">
        <v>-0.34927458357284902</v>
      </c>
      <c r="W202" s="11">
        <v>-0.34927458357284902</v>
      </c>
      <c r="X202" s="11">
        <v>-0.34927458357284902</v>
      </c>
      <c r="Y202" s="11">
        <v>0.807305452682058</v>
      </c>
      <c r="Z202" s="11">
        <v>0.807305452682058</v>
      </c>
      <c r="AA202" s="11">
        <v>0.807305452682058</v>
      </c>
      <c r="AB202" s="11">
        <v>0.399999999984473</v>
      </c>
      <c r="AC202" s="11">
        <v>0.399999999984473</v>
      </c>
      <c r="AD202" s="11">
        <v>0.399999999984473</v>
      </c>
      <c r="AE202" s="11">
        <v>0.93333333303840504</v>
      </c>
      <c r="AF202" s="11">
        <v>0.93333333303840504</v>
      </c>
      <c r="AG202" s="11">
        <v>0.93333333303840504</v>
      </c>
      <c r="AH202" s="11">
        <v>-0.37049511596546802</v>
      </c>
      <c r="AI202" s="11">
        <v>-0.37049511596546802</v>
      </c>
      <c r="AJ202" s="11">
        <v>-0.37049511596546802</v>
      </c>
      <c r="AK202" s="11">
        <v>-0.22702991459209401</v>
      </c>
      <c r="AL202" s="11">
        <v>-0.22702991459209401</v>
      </c>
      <c r="AM202" s="11">
        <v>-0.22702991459209401</v>
      </c>
      <c r="AN202" s="11">
        <v>1.83806574857841</v>
      </c>
      <c r="AO202" s="11">
        <v>1.83806574857841</v>
      </c>
      <c r="AP202" s="11">
        <v>1.83806574857841</v>
      </c>
      <c r="AQ202" s="11">
        <v>-1.3043184428646599</v>
      </c>
      <c r="AR202" s="11">
        <v>-1.3043184428646599</v>
      </c>
      <c r="AS202" s="11">
        <v>-1.3043184428646599</v>
      </c>
      <c r="AT202" s="11">
        <v>0.553222688904213</v>
      </c>
      <c r="AU202" s="11">
        <v>0.553222688904213</v>
      </c>
      <c r="AV202" s="11">
        <v>0.553222688904213</v>
      </c>
      <c r="AW202" s="11">
        <v>1.2499999999387199</v>
      </c>
      <c r="AX202" s="11">
        <v>1.2499999999387199</v>
      </c>
      <c r="AY202" s="11">
        <v>1.2499999999387199</v>
      </c>
      <c r="AZ202" s="11">
        <v>1.13333333322468</v>
      </c>
      <c r="BA202" s="11">
        <v>1.13333333322468</v>
      </c>
      <c r="BB202" s="11">
        <v>1.13333333322468</v>
      </c>
      <c r="BC202" s="11">
        <v>0.26666666691501401</v>
      </c>
      <c r="BD202" s="12">
        <v>0.26666666691501401</v>
      </c>
    </row>
    <row r="203" spans="1:68" x14ac:dyDescent="0.2">
      <c r="A203" s="3" t="s">
        <v>97</v>
      </c>
      <c r="B203" s="11">
        <v>0.33333333325572301</v>
      </c>
      <c r="C203" s="11">
        <v>0.33333333325572301</v>
      </c>
      <c r="D203" s="11">
        <v>1.3333333334109401</v>
      </c>
      <c r="E203" s="11">
        <v>1.3333333334109401</v>
      </c>
      <c r="F203" s="11">
        <v>1.3333333334109401</v>
      </c>
      <c r="G203" s="11">
        <v>0.46666666671323698</v>
      </c>
      <c r="H203" s="11">
        <v>0.46666666671323698</v>
      </c>
      <c r="I203" s="11">
        <v>0.46666666671323698</v>
      </c>
      <c r="J203" s="11">
        <v>-0.33333333325570802</v>
      </c>
      <c r="K203" s="11">
        <v>-0.33333333325570802</v>
      </c>
      <c r="L203" s="11">
        <v>-0.33333333325570802</v>
      </c>
      <c r="M203" s="11">
        <v>-6.6666666728764298E-2</v>
      </c>
      <c r="N203" s="11">
        <v>-6.6666666728764298E-2</v>
      </c>
      <c r="O203" s="11">
        <v>-6.6666666728764298E-2</v>
      </c>
      <c r="P203" s="11">
        <v>1.0666666664959099</v>
      </c>
      <c r="Q203" s="11">
        <v>1.0666666664959099</v>
      </c>
      <c r="R203" s="11">
        <v>1.0666666664959099</v>
      </c>
      <c r="S203" s="11">
        <v>0.133333333457514</v>
      </c>
      <c r="T203" s="11">
        <v>0.133333333457514</v>
      </c>
      <c r="U203" s="11">
        <v>0.133333333457514</v>
      </c>
      <c r="V203" s="11">
        <v>-0.48361096198921399</v>
      </c>
      <c r="W203" s="11">
        <v>-0.48361096198921399</v>
      </c>
      <c r="X203" s="11">
        <v>-0.48361096198921399</v>
      </c>
      <c r="Y203" s="11">
        <v>0.873478030827328</v>
      </c>
      <c r="Z203" s="11">
        <v>0.873478030827328</v>
      </c>
      <c r="AA203" s="11">
        <v>0.873478030827328</v>
      </c>
      <c r="AB203" s="11">
        <v>0.60000000017073696</v>
      </c>
      <c r="AC203" s="11">
        <v>0.60000000017073696</v>
      </c>
      <c r="AD203" s="11">
        <v>0.60000000017073696</v>
      </c>
      <c r="AE203" s="11">
        <v>0.86666666669770998</v>
      </c>
      <c r="AF203" s="11">
        <v>0.86666666669770998</v>
      </c>
      <c r="AG203" s="11">
        <v>0.86666666669770998</v>
      </c>
      <c r="AH203" s="11">
        <v>-0.84203435520558401</v>
      </c>
      <c r="AI203" s="11">
        <v>-0.84203435520558401</v>
      </c>
      <c r="AJ203" s="11">
        <v>-0.84203435520558401</v>
      </c>
      <c r="AK203" s="11">
        <v>-0.36057692287481302</v>
      </c>
      <c r="AL203" s="11">
        <v>-0.36057692287481302</v>
      </c>
      <c r="AM203" s="11">
        <v>-0.36057692287481302</v>
      </c>
      <c r="AN203" s="11">
        <v>1.64042427003609</v>
      </c>
      <c r="AO203" s="11">
        <v>1.64042427003609</v>
      </c>
      <c r="AP203" s="11">
        <v>1.64042427003609</v>
      </c>
      <c r="AQ203" s="11">
        <v>-1.5070622420789299</v>
      </c>
      <c r="AR203" s="11">
        <v>-1.5070622420789299</v>
      </c>
      <c r="AS203" s="11">
        <v>-1.5070622420789299</v>
      </c>
      <c r="AT203" s="11">
        <v>0.553222688904213</v>
      </c>
      <c r="AU203" s="11">
        <v>0.553222688904213</v>
      </c>
      <c r="AV203" s="11">
        <v>0.553222688904213</v>
      </c>
      <c r="AW203" s="11">
        <v>1.4473684207922299</v>
      </c>
      <c r="AX203" s="11">
        <v>1.4473684207922299</v>
      </c>
      <c r="AY203" s="11">
        <v>1.4473684207922299</v>
      </c>
      <c r="AZ203" s="11">
        <v>1.1999999999534301</v>
      </c>
      <c r="BA203" s="11">
        <v>1.1999999999534301</v>
      </c>
      <c r="BB203" s="11">
        <v>1.1999999999534301</v>
      </c>
      <c r="BC203" s="11">
        <v>0.66666666689950205</v>
      </c>
      <c r="BD203" s="12">
        <v>0.66666666689950205</v>
      </c>
    </row>
    <row r="204" spans="1:68" x14ac:dyDescent="0.2">
      <c r="A204" s="3" t="s">
        <v>98</v>
      </c>
      <c r="B204" s="11">
        <v>6.6666666340708503E-2</v>
      </c>
      <c r="C204" s="11">
        <v>6.6666666340708503E-2</v>
      </c>
      <c r="D204" s="11">
        <v>1.3333333334109401</v>
      </c>
      <c r="E204" s="11">
        <v>1.3333333334109401</v>
      </c>
      <c r="F204" s="11">
        <v>1.3333333334109401</v>
      </c>
      <c r="G204" s="11">
        <v>6.6666666728750101E-2</v>
      </c>
      <c r="H204" s="11">
        <v>6.6666666728750101E-2</v>
      </c>
      <c r="I204" s="11">
        <v>6.6666666728750101E-2</v>
      </c>
      <c r="J204" s="11">
        <v>-0.19999999979820801</v>
      </c>
      <c r="K204" s="11">
        <v>-0.19999999979820801</v>
      </c>
      <c r="L204" s="11">
        <v>-0.19999999979820801</v>
      </c>
      <c r="M204" s="11">
        <v>0.33333333325572301</v>
      </c>
      <c r="N204" s="11">
        <v>0.33333333325572301</v>
      </c>
      <c r="O204" s="11">
        <v>0.33333333325572301</v>
      </c>
      <c r="P204" s="11">
        <v>1.13333333322468</v>
      </c>
      <c r="Q204" s="11">
        <v>1.13333333322468</v>
      </c>
      <c r="R204" s="11">
        <v>1.13333333322468</v>
      </c>
      <c r="S204" s="11">
        <v>0.26666666652697302</v>
      </c>
      <c r="T204" s="11">
        <v>0.26666666652697302</v>
      </c>
      <c r="U204" s="11">
        <v>0.26666666652697302</v>
      </c>
      <c r="V204" s="11">
        <v>-0.483610961598259</v>
      </c>
      <c r="W204" s="11">
        <v>-0.483610961598259</v>
      </c>
      <c r="X204" s="11">
        <v>-0.483610961598259</v>
      </c>
      <c r="Y204" s="11">
        <v>1.0719957648779599</v>
      </c>
      <c r="Z204" s="11">
        <v>1.0719957648779599</v>
      </c>
      <c r="AA204" s="11">
        <v>1.0719957648779599</v>
      </c>
      <c r="AB204" s="11">
        <v>0.46666666671323698</v>
      </c>
      <c r="AC204" s="11">
        <v>0.46666666671323698</v>
      </c>
      <c r="AD204" s="11">
        <v>0.46666666671323698</v>
      </c>
      <c r="AE204" s="11">
        <v>0.93333333342645997</v>
      </c>
      <c r="AF204" s="11">
        <v>0.93333333342645997</v>
      </c>
      <c r="AG204" s="11">
        <v>0.93333333342645997</v>
      </c>
      <c r="AH204" s="11">
        <v>-0.84203435520558401</v>
      </c>
      <c r="AI204" s="11">
        <v>-0.84203435520558401</v>
      </c>
      <c r="AJ204" s="11">
        <v>-0.84203435520558401</v>
      </c>
      <c r="AK204" s="11">
        <v>-0.29380341892779399</v>
      </c>
      <c r="AL204" s="11">
        <v>-0.29380341892779399</v>
      </c>
      <c r="AM204" s="11">
        <v>-0.29380341892779399</v>
      </c>
      <c r="AN204" s="11">
        <v>1.64042427041955</v>
      </c>
      <c r="AO204" s="11">
        <v>1.64042427041955</v>
      </c>
      <c r="AP204" s="11">
        <v>1.64042427041955</v>
      </c>
      <c r="AQ204" s="11">
        <v>-1.43948097593641</v>
      </c>
      <c r="AR204" s="11">
        <v>-1.43948097593641</v>
      </c>
      <c r="AS204" s="11">
        <v>-1.43948097593641</v>
      </c>
      <c r="AT204" s="11">
        <v>0.41991601678111501</v>
      </c>
      <c r="AU204" s="11">
        <v>0.41991601678111501</v>
      </c>
      <c r="AV204" s="11">
        <v>0.41991601678111501</v>
      </c>
      <c r="AW204" s="11">
        <v>1.25000000032167</v>
      </c>
      <c r="AX204" s="11">
        <v>1.25000000032167</v>
      </c>
      <c r="AY204" s="11">
        <v>1.25000000032167</v>
      </c>
      <c r="AZ204" s="11">
        <v>1.0666666664959099</v>
      </c>
      <c r="BA204" s="11">
        <v>1.0666666664959099</v>
      </c>
      <c r="BB204" s="11">
        <v>1.0666666664959099</v>
      </c>
      <c r="BC204" s="11">
        <v>0.46666666671323698</v>
      </c>
      <c r="BD204" s="12">
        <v>0.46666666671323698</v>
      </c>
    </row>
    <row r="205" spans="1:68" x14ac:dyDescent="0.2">
      <c r="A205" s="3" t="s">
        <v>99</v>
      </c>
      <c r="B205" s="11">
        <v>6.6666666728750101E-2</v>
      </c>
      <c r="C205" s="11">
        <v>6.6666666728750101E-2</v>
      </c>
      <c r="D205" s="11">
        <v>0.93333333342645997</v>
      </c>
      <c r="E205" s="11">
        <v>0.93333333342645997</v>
      </c>
      <c r="F205" s="11">
        <v>0.93333333342645997</v>
      </c>
      <c r="G205" s="11">
        <v>0</v>
      </c>
      <c r="H205" s="11">
        <v>0</v>
      </c>
      <c r="I205" s="11">
        <v>0</v>
      </c>
      <c r="J205" s="11">
        <v>0.199999999798222</v>
      </c>
      <c r="K205" s="11">
        <v>0.199999999798222</v>
      </c>
      <c r="L205" s="11">
        <v>0.199999999798222</v>
      </c>
      <c r="M205" s="11">
        <v>-0.133333333457514</v>
      </c>
      <c r="N205" s="11">
        <v>-0.133333333457514</v>
      </c>
      <c r="O205" s="11">
        <v>-0.133333333457514</v>
      </c>
      <c r="P205" s="11">
        <v>1.0666666668839699</v>
      </c>
      <c r="Q205" s="11">
        <v>1.0666666668839699</v>
      </c>
      <c r="R205" s="11">
        <v>1.0666666668839699</v>
      </c>
      <c r="S205" s="11">
        <v>0</v>
      </c>
      <c r="T205" s="11">
        <v>0</v>
      </c>
      <c r="U205" s="11">
        <v>0</v>
      </c>
      <c r="V205" s="11">
        <v>0.120902740493392</v>
      </c>
      <c r="W205" s="11">
        <v>0.120902740493392</v>
      </c>
      <c r="X205" s="11">
        <v>0.120902740493392</v>
      </c>
      <c r="Y205" s="11">
        <v>0.93965060858742699</v>
      </c>
      <c r="Z205" s="11">
        <v>0.93965060858742699</v>
      </c>
      <c r="AA205" s="11">
        <v>0.93965060858742699</v>
      </c>
      <c r="AB205" s="11">
        <v>0.79999999996895998</v>
      </c>
      <c r="AC205" s="11">
        <v>0.79999999996895998</v>
      </c>
      <c r="AD205" s="11">
        <v>0.79999999996895998</v>
      </c>
      <c r="AE205" s="11">
        <v>0.86666666669770998</v>
      </c>
      <c r="AF205" s="11">
        <v>0.86666666669770998</v>
      </c>
      <c r="AG205" s="11">
        <v>0.86666666669770998</v>
      </c>
      <c r="AH205" s="11">
        <v>-0.842034354813463</v>
      </c>
      <c r="AI205" s="11">
        <v>-0.842034354813463</v>
      </c>
      <c r="AJ205" s="11">
        <v>-0.842034354813463</v>
      </c>
      <c r="AK205" s="11">
        <v>-0.22702991459209401</v>
      </c>
      <c r="AL205" s="11">
        <v>-0.22702991459209401</v>
      </c>
      <c r="AM205" s="11">
        <v>-0.22702991459209401</v>
      </c>
      <c r="AN205" s="11">
        <v>2.1674682128156202</v>
      </c>
      <c r="AO205" s="11">
        <v>2.1674682128156202</v>
      </c>
      <c r="AP205" s="11">
        <v>2.1674682128156202</v>
      </c>
      <c r="AQ205" s="11">
        <v>-1.43948097593641</v>
      </c>
      <c r="AR205" s="11">
        <v>-1.43948097593641</v>
      </c>
      <c r="AS205" s="11">
        <v>-1.43948097593641</v>
      </c>
      <c r="AT205" s="11">
        <v>0.81983603276239503</v>
      </c>
      <c r="AU205" s="11">
        <v>0.81983603276239503</v>
      </c>
      <c r="AV205" s="11">
        <v>0.81983603276239503</v>
      </c>
      <c r="AW205" s="11">
        <v>1.1842105261932401</v>
      </c>
      <c r="AX205" s="11">
        <v>1.1842105261932401</v>
      </c>
      <c r="AY205" s="11">
        <v>1.1842105261932401</v>
      </c>
      <c r="AZ205" s="11">
        <v>1.0666666668839699</v>
      </c>
      <c r="BA205" s="11">
        <v>1.0666666668839699</v>
      </c>
      <c r="BB205" s="11">
        <v>1.0666666668839699</v>
      </c>
      <c r="BC205" s="11">
        <v>0.66666666651144602</v>
      </c>
      <c r="BD205" s="12">
        <v>0.66666666651144602</v>
      </c>
    </row>
    <row r="206" spans="1:68" x14ac:dyDescent="0.2">
      <c r="A206" s="5" t="s">
        <v>100</v>
      </c>
      <c r="B206" s="15">
        <v>0.13333333306945799</v>
      </c>
      <c r="C206" s="15">
        <v>0.13333333306945799</v>
      </c>
      <c r="D206" s="15">
        <v>1.0000000001552201</v>
      </c>
      <c r="E206" s="15">
        <v>1.0000000001552201</v>
      </c>
      <c r="F206" s="15">
        <v>1.0000000001552201</v>
      </c>
      <c r="G206" s="15">
        <v>6.6666666728750101E-2</v>
      </c>
      <c r="H206" s="15">
        <v>6.6666666728750101E-2</v>
      </c>
      <c r="I206" s="15">
        <v>6.6666666728750101E-2</v>
      </c>
      <c r="J206" s="15">
        <v>-6.6666666728764298E-2</v>
      </c>
      <c r="K206" s="15">
        <v>-6.6666666728764298E-2</v>
      </c>
      <c r="L206" s="15">
        <v>-6.6666666728764298E-2</v>
      </c>
      <c r="M206" s="15">
        <v>0</v>
      </c>
      <c r="N206" s="15">
        <v>0</v>
      </c>
      <c r="O206" s="15">
        <v>0</v>
      </c>
      <c r="P206" s="15">
        <v>0.99999999976716902</v>
      </c>
      <c r="Q206" s="15">
        <v>0.99999999976716902</v>
      </c>
      <c r="R206" s="15">
        <v>0.99999999976716902</v>
      </c>
      <c r="S206" s="15">
        <v>6.6666666728750101E-2</v>
      </c>
      <c r="T206" s="15">
        <v>6.6666666728750101E-2</v>
      </c>
      <c r="U206" s="15">
        <v>6.6666666728750101E-2</v>
      </c>
      <c r="V206" s="15">
        <v>-0.41644277239008398</v>
      </c>
      <c r="W206" s="15">
        <v>-0.41644277239008398</v>
      </c>
      <c r="X206" s="15">
        <v>-0.41644277239008398</v>
      </c>
      <c r="Y206" s="15">
        <v>0.674960296391518</v>
      </c>
      <c r="Z206" s="15">
        <v>0.674960296391518</v>
      </c>
      <c r="AA206" s="15">
        <v>0.674960296391518</v>
      </c>
      <c r="AB206" s="15">
        <v>0.46666666671323698</v>
      </c>
      <c r="AC206" s="15">
        <v>0.46666666671323698</v>
      </c>
      <c r="AD206" s="15">
        <v>0.46666666671323698</v>
      </c>
      <c r="AE206" s="15">
        <v>1.26666666668219</v>
      </c>
      <c r="AF206" s="15">
        <v>1.26666666668219</v>
      </c>
      <c r="AG206" s="15">
        <v>1.26666666668219</v>
      </c>
      <c r="AH206" s="15">
        <v>-0.77467160674269997</v>
      </c>
      <c r="AI206" s="15">
        <v>-0.77467160674269997</v>
      </c>
      <c r="AJ206" s="15">
        <v>-0.77467160674269997</v>
      </c>
      <c r="AK206" s="15">
        <v>-0.22702991459209401</v>
      </c>
      <c r="AL206" s="15">
        <v>-0.22702991459209401</v>
      </c>
      <c r="AM206" s="15">
        <v>-0.22702991459209401</v>
      </c>
      <c r="AN206" s="15">
        <v>1.77218525611444</v>
      </c>
      <c r="AO206" s="15">
        <v>1.77218525611444</v>
      </c>
      <c r="AP206" s="15">
        <v>1.77218525611444</v>
      </c>
      <c r="AQ206" s="15">
        <v>-1.5746435090081801</v>
      </c>
      <c r="AR206" s="15">
        <v>-1.5746435090081801</v>
      </c>
      <c r="AS206" s="15">
        <v>-1.5746435090081801</v>
      </c>
      <c r="AT206" s="15">
        <v>0.486569352842664</v>
      </c>
      <c r="AU206" s="15">
        <v>0.486569352842664</v>
      </c>
      <c r="AV206" s="15">
        <v>0.486569352842664</v>
      </c>
      <c r="AW206" s="15">
        <v>1.2499999999387199</v>
      </c>
      <c r="AX206" s="15">
        <v>1.2499999999387199</v>
      </c>
      <c r="AY206" s="15">
        <v>1.2499999999387199</v>
      </c>
      <c r="AZ206" s="15">
        <v>1.1999999999534301</v>
      </c>
      <c r="BA206" s="15">
        <v>1.1999999999534301</v>
      </c>
      <c r="BB206" s="15">
        <v>1.1999999999534301</v>
      </c>
      <c r="BC206" s="15">
        <v>0.46666666671323698</v>
      </c>
      <c r="BD206" s="16">
        <v>0.46666666671323698</v>
      </c>
    </row>
    <row r="211" spans="1:68" x14ac:dyDescent="0.2">
      <c r="A211" s="1" t="s">
        <v>0</v>
      </c>
      <c r="B211" s="6">
        <v>1617001410.3710001</v>
      </c>
      <c r="C211" s="6">
        <v>1617001415.3710001</v>
      </c>
      <c r="D211" s="6">
        <v>1617001420.3710001</v>
      </c>
      <c r="E211" s="6">
        <v>1617001425.3710001</v>
      </c>
      <c r="F211" s="6">
        <v>1617001430.3710001</v>
      </c>
      <c r="G211" s="6">
        <v>1617001435.3710001</v>
      </c>
      <c r="H211" s="6">
        <v>1617001440.3710001</v>
      </c>
      <c r="I211" s="6">
        <v>1617001445.3710001</v>
      </c>
      <c r="J211" s="6">
        <v>1617001450.3710001</v>
      </c>
      <c r="K211" s="6">
        <v>1617001455.3710001</v>
      </c>
      <c r="L211" s="6">
        <v>1617001460.3710001</v>
      </c>
      <c r="M211" s="6">
        <v>1617001465.3710001</v>
      </c>
      <c r="N211" s="6">
        <v>1617001470.3710001</v>
      </c>
      <c r="O211" s="6">
        <v>1617001475.3710001</v>
      </c>
      <c r="P211" s="6">
        <v>1617001480.3710001</v>
      </c>
      <c r="Q211" s="6">
        <v>1617001485.3710001</v>
      </c>
      <c r="R211" s="6">
        <v>1617001490.3710001</v>
      </c>
      <c r="S211" s="6">
        <v>1617001495.3710001</v>
      </c>
      <c r="T211" s="6">
        <v>1617001500.3710001</v>
      </c>
      <c r="U211" s="6">
        <v>1617001505.3710001</v>
      </c>
      <c r="V211" s="6">
        <v>1617001510.3710001</v>
      </c>
      <c r="W211" s="6">
        <v>1617001515.3710001</v>
      </c>
      <c r="X211" s="6">
        <v>1617001520.3710001</v>
      </c>
      <c r="Y211" s="6">
        <v>1617001525.3710001</v>
      </c>
      <c r="Z211" s="6">
        <v>1617001530.3710001</v>
      </c>
      <c r="AA211" s="6">
        <v>1617001535.3710001</v>
      </c>
      <c r="AB211" s="6">
        <v>1617001540.3710001</v>
      </c>
      <c r="AC211" s="6">
        <v>1617001545.3710001</v>
      </c>
      <c r="AD211" s="6">
        <v>1617001550.3710001</v>
      </c>
      <c r="AE211" s="6">
        <v>1617001555.3710001</v>
      </c>
      <c r="AF211" s="6">
        <v>1617001560.3710001</v>
      </c>
      <c r="AG211" s="6">
        <v>1617001565.3710001</v>
      </c>
      <c r="AH211" s="6">
        <v>1617001570.3710001</v>
      </c>
      <c r="AI211" s="6">
        <v>1617001575.3710001</v>
      </c>
      <c r="AJ211" s="6">
        <v>1617001580.3710001</v>
      </c>
      <c r="AK211" s="6">
        <v>1617001585.3710001</v>
      </c>
      <c r="AL211" s="6">
        <v>1617001590.3710001</v>
      </c>
      <c r="AM211" s="6">
        <v>1617001595.3710001</v>
      </c>
      <c r="AN211" s="6">
        <v>1617001600.3710001</v>
      </c>
      <c r="AO211" s="6">
        <v>1617001605.3710001</v>
      </c>
      <c r="AP211" s="6">
        <v>1617001610.3710001</v>
      </c>
      <c r="AQ211" s="6">
        <v>1617001615.3710001</v>
      </c>
      <c r="AR211" s="6">
        <v>1617001620.3710001</v>
      </c>
      <c r="AS211" s="6">
        <v>1617001625.3710001</v>
      </c>
      <c r="AT211" s="6">
        <v>1617001630.3710001</v>
      </c>
      <c r="AU211" s="6">
        <v>1617001635.3710001</v>
      </c>
      <c r="AV211" s="6">
        <v>1617001640.3710001</v>
      </c>
      <c r="AW211" s="6">
        <v>1617001645.3710001</v>
      </c>
      <c r="AX211" s="6">
        <v>1617001650.3710001</v>
      </c>
      <c r="AY211" s="6">
        <v>1617001655.3710001</v>
      </c>
      <c r="AZ211" s="6">
        <v>1617001660.3710001</v>
      </c>
      <c r="BA211" s="6">
        <v>1617001665.3710001</v>
      </c>
      <c r="BB211" s="6">
        <v>1617001670.3710001</v>
      </c>
      <c r="BC211" s="6">
        <v>1617001675.3710001</v>
      </c>
      <c r="BD211" s="7">
        <v>1617001680.3710001</v>
      </c>
    </row>
    <row r="212" spans="1:68" x14ac:dyDescent="0.2">
      <c r="A212" s="2" t="s">
        <v>1</v>
      </c>
      <c r="B212" s="9">
        <v>124518.39999999999</v>
      </c>
      <c r="C212" s="9">
        <v>501077.33333333302</v>
      </c>
      <c r="D212" s="9">
        <v>501077.33333333302</v>
      </c>
      <c r="E212" s="9">
        <v>501077.33333333302</v>
      </c>
      <c r="F212" s="9">
        <v>18841.599999999999</v>
      </c>
      <c r="G212" s="9">
        <v>18841.599999999999</v>
      </c>
      <c r="H212" s="9">
        <v>18841.599999999999</v>
      </c>
      <c r="I212" s="9">
        <v>3276.8</v>
      </c>
      <c r="J212" s="9">
        <v>3276.8</v>
      </c>
      <c r="K212" s="9">
        <v>3276.8</v>
      </c>
      <c r="L212" s="9">
        <v>5734.4</v>
      </c>
      <c r="M212" s="9">
        <v>5734.4</v>
      </c>
      <c r="N212" s="9">
        <v>5734.4</v>
      </c>
      <c r="O212" s="9">
        <v>5734.4</v>
      </c>
      <c r="P212" s="9">
        <v>5734.4</v>
      </c>
      <c r="Q212" s="9">
        <v>5734.4</v>
      </c>
      <c r="R212" s="9">
        <v>27852.799999999999</v>
      </c>
      <c r="S212" s="9">
        <v>27852.799999999999</v>
      </c>
      <c r="T212" s="9">
        <v>27852.799999999999</v>
      </c>
      <c r="U212" s="9">
        <v>3822.9333333333302</v>
      </c>
      <c r="V212" s="9">
        <v>3822.9333333333302</v>
      </c>
      <c r="W212" s="9">
        <v>3822.9333333333302</v>
      </c>
      <c r="X212" s="9">
        <v>27898.804559355001</v>
      </c>
      <c r="Y212" s="9">
        <v>27898.804559355001</v>
      </c>
      <c r="Z212" s="9">
        <v>27898.804559355001</v>
      </c>
      <c r="AA212" s="9">
        <v>10494.4914168588</v>
      </c>
      <c r="AB212" s="9">
        <v>10494.4914168588</v>
      </c>
      <c r="AC212" s="9">
        <v>10494.4914168588</v>
      </c>
      <c r="AD212" s="9">
        <v>3991.6469441737399</v>
      </c>
      <c r="AE212" s="9">
        <v>3991.6469441737399</v>
      </c>
      <c r="AF212" s="9">
        <v>3991.6469441737399</v>
      </c>
      <c r="AG212" s="9">
        <v>6025.8411155174599</v>
      </c>
      <c r="AH212" s="9">
        <v>6025.8411155174599</v>
      </c>
      <c r="AI212" s="9">
        <v>6025.8411155174599</v>
      </c>
      <c r="AJ212" s="9">
        <v>14199.4666666666</v>
      </c>
      <c r="AK212" s="9">
        <v>14199.4666666666</v>
      </c>
      <c r="AL212" s="9">
        <v>14199.4666666666</v>
      </c>
      <c r="AM212" s="9">
        <v>4915.2</v>
      </c>
      <c r="AN212" s="9">
        <v>4915.2</v>
      </c>
      <c r="AO212" s="9">
        <v>4915.2</v>
      </c>
      <c r="AP212" s="9">
        <v>14472.5333333333</v>
      </c>
      <c r="AQ212" s="9">
        <v>14472.5333333333</v>
      </c>
      <c r="AR212" s="9">
        <v>14472.5333333333</v>
      </c>
      <c r="AS212" s="9">
        <v>2184.5333333333301</v>
      </c>
      <c r="AT212" s="9">
        <v>2184.5333333333301</v>
      </c>
      <c r="AU212" s="9">
        <v>2184.5333333333301</v>
      </c>
      <c r="AV212" s="9">
        <v>6553.6</v>
      </c>
      <c r="AW212" s="9">
        <v>6553.6</v>
      </c>
      <c r="AX212" s="9">
        <v>6553.6</v>
      </c>
      <c r="AY212" s="9">
        <v>7173.8825837186496</v>
      </c>
      <c r="AZ212" s="9">
        <v>7173.8825837186496</v>
      </c>
      <c r="BA212" s="9">
        <v>7173.8825837186496</v>
      </c>
      <c r="BB212" s="9">
        <v>6826.6666666666597</v>
      </c>
      <c r="BC212" s="9">
        <v>6826.6666666666597</v>
      </c>
      <c r="BD212" s="10">
        <v>6826.6666666666597</v>
      </c>
      <c r="BF212" s="8">
        <f t="shared" si="20"/>
        <v>6826.6666666666597</v>
      </c>
      <c r="BG212" s="8">
        <f t="shared" si="21"/>
        <v>38868.167270161262</v>
      </c>
      <c r="BH212" s="8">
        <f t="shared" si="22"/>
        <v>2184.5333333333301</v>
      </c>
      <c r="BI212" s="8">
        <f t="shared" si="23"/>
        <v>501077.33333333302</v>
      </c>
      <c r="BJ212" s="8">
        <f t="shared" si="24"/>
        <v>113356.27868087657</v>
      </c>
      <c r="BL212" s="8">
        <f>MEDIAN(B212:BD215)</f>
        <v>7413.5746606334797</v>
      </c>
      <c r="BM212" s="8">
        <f>AVERAGE(B212:BD215)</f>
        <v>24050.930469475214</v>
      </c>
      <c r="BN212" s="8">
        <f>MIN(B212:BD215)</f>
        <v>1911.4666666666601</v>
      </c>
      <c r="BO212" s="8">
        <f>MAX(B212:BD215)</f>
        <v>501077.33333333302</v>
      </c>
      <c r="BP212" s="8">
        <f>STDEV(B212:BD215)</f>
        <v>66786.807120426151</v>
      </c>
    </row>
    <row r="213" spans="1:68" x14ac:dyDescent="0.2">
      <c r="A213" s="2" t="s">
        <v>2</v>
      </c>
      <c r="B213" s="9">
        <v>56524.800000000003</v>
      </c>
      <c r="C213" s="9">
        <v>56524.800000000003</v>
      </c>
      <c r="D213" s="9">
        <v>193058.13333333301</v>
      </c>
      <c r="E213" s="9">
        <v>193058.13333333301</v>
      </c>
      <c r="F213" s="9">
        <v>193058.13333333301</v>
      </c>
      <c r="G213" s="9">
        <v>5461.3333333333303</v>
      </c>
      <c r="H213" s="9">
        <v>5461.3333333333303</v>
      </c>
      <c r="I213" s="9">
        <v>5461.3333333333303</v>
      </c>
      <c r="J213" s="9">
        <v>9284.2666666666591</v>
      </c>
      <c r="K213" s="9">
        <v>9284.2666666666591</v>
      </c>
      <c r="L213" s="9">
        <v>9284.2666666666591</v>
      </c>
      <c r="M213" s="9">
        <v>5188.2666666666601</v>
      </c>
      <c r="N213" s="9">
        <v>5188.2666666666601</v>
      </c>
      <c r="O213" s="9">
        <v>5188.2666666666601</v>
      </c>
      <c r="P213" s="9">
        <v>15564.8</v>
      </c>
      <c r="Q213" s="9">
        <v>15564.8</v>
      </c>
      <c r="R213" s="9">
        <v>15564.8</v>
      </c>
      <c r="S213" s="9">
        <v>8738.1333333333296</v>
      </c>
      <c r="T213" s="9">
        <v>8738.1333333333296</v>
      </c>
      <c r="U213" s="9">
        <v>11956.6305254378</v>
      </c>
      <c r="V213" s="9">
        <v>11956.6305254378</v>
      </c>
      <c r="W213" s="9">
        <v>11956.6305254378</v>
      </c>
      <c r="X213" s="9">
        <v>11956.6305254378</v>
      </c>
      <c r="Y213" s="9">
        <v>3410.7097104791101</v>
      </c>
      <c r="Z213" s="9">
        <v>3410.7097104791101</v>
      </c>
      <c r="AA213" s="9">
        <v>3410.7097104791101</v>
      </c>
      <c r="AB213" s="9">
        <v>3003.7333333333299</v>
      </c>
      <c r="AC213" s="9">
        <v>3003.7333333333299</v>
      </c>
      <c r="AD213" s="9">
        <v>7413.5746606334797</v>
      </c>
      <c r="AE213" s="9">
        <v>7413.5746606334797</v>
      </c>
      <c r="AF213" s="9">
        <v>7413.5746606334797</v>
      </c>
      <c r="AG213" s="9">
        <v>7413.5746606334797</v>
      </c>
      <c r="AH213" s="9">
        <v>12312.8877518388</v>
      </c>
      <c r="AI213" s="9">
        <v>12312.8877518388</v>
      </c>
      <c r="AJ213" s="9">
        <v>12312.8877518388</v>
      </c>
      <c r="AK213" s="9">
        <v>4642.1333333333296</v>
      </c>
      <c r="AL213" s="9">
        <v>4642.1333333333296</v>
      </c>
      <c r="AM213" s="9">
        <v>4642.1333333333296</v>
      </c>
      <c r="AN213" s="9">
        <v>8465.0666666666602</v>
      </c>
      <c r="AO213" s="9">
        <v>8465.0666666666602</v>
      </c>
      <c r="AP213" s="9">
        <v>18304.866978562899</v>
      </c>
      <c r="AQ213" s="9">
        <v>18304.866978562899</v>
      </c>
      <c r="AR213" s="9">
        <v>18304.866978562899</v>
      </c>
      <c r="AS213" s="9">
        <v>18304.866978562899</v>
      </c>
      <c r="AT213" s="9">
        <v>6269.7876140059898</v>
      </c>
      <c r="AU213" s="9">
        <v>6269.7876140059898</v>
      </c>
      <c r="AV213" s="9">
        <v>6269.7876140059898</v>
      </c>
      <c r="AW213" s="9">
        <v>6826.6666666666597</v>
      </c>
      <c r="AX213" s="9">
        <v>6826.6666666666597</v>
      </c>
      <c r="AY213" s="9">
        <v>6025.6392294220605</v>
      </c>
      <c r="AZ213" s="9">
        <v>6025.6392294220605</v>
      </c>
      <c r="BA213" s="9">
        <v>6025.6392294220605</v>
      </c>
      <c r="BB213" s="9">
        <v>6025.6392294220605</v>
      </c>
      <c r="BC213" s="9">
        <v>5470.0158982511903</v>
      </c>
      <c r="BD213" s="10">
        <v>5470.0158982511903</v>
      </c>
      <c r="BF213" s="8">
        <f t="shared" si="20"/>
        <v>7413.5746606334797</v>
      </c>
      <c r="BG213" s="8">
        <f t="shared" si="21"/>
        <v>20335.211501849044</v>
      </c>
      <c r="BH213" s="8">
        <f t="shared" si="22"/>
        <v>3003.7333333333299</v>
      </c>
      <c r="BI213" s="8">
        <f t="shared" si="23"/>
        <v>193058.13333333301</v>
      </c>
      <c r="BJ213" s="8">
        <f t="shared" si="24"/>
        <v>43040.251577155497</v>
      </c>
    </row>
    <row r="214" spans="1:68" x14ac:dyDescent="0.2">
      <c r="A214" s="2" t="s">
        <v>3</v>
      </c>
      <c r="B214" s="9">
        <v>30037.333333333299</v>
      </c>
      <c r="C214" s="9">
        <v>30037.333333333299</v>
      </c>
      <c r="D214" s="9">
        <v>30037.333333333299</v>
      </c>
      <c r="E214" s="9">
        <v>176674.13333333301</v>
      </c>
      <c r="F214" s="9">
        <v>176674.13333333301</v>
      </c>
      <c r="G214" s="9">
        <v>176674.13333333301</v>
      </c>
      <c r="H214" s="9">
        <v>24849.0666666666</v>
      </c>
      <c r="I214" s="9">
        <v>24849.0666666666</v>
      </c>
      <c r="J214" s="9">
        <v>24849.0666666666</v>
      </c>
      <c r="K214" s="9">
        <v>2270.0381018358098</v>
      </c>
      <c r="L214" s="9">
        <v>2270.0381018358098</v>
      </c>
      <c r="M214" s="9">
        <v>2270.0381018358098</v>
      </c>
      <c r="N214" s="9">
        <v>4210.4722132990601</v>
      </c>
      <c r="O214" s="9">
        <v>4210.4722132990601</v>
      </c>
      <c r="P214" s="9">
        <v>4210.4722132990601</v>
      </c>
      <c r="Q214" s="9">
        <v>8465.0666666666602</v>
      </c>
      <c r="R214" s="9">
        <v>8465.0666666666602</v>
      </c>
      <c r="S214" s="9">
        <v>8465.0666666666602</v>
      </c>
      <c r="T214" s="9">
        <v>5188.2666666666601</v>
      </c>
      <c r="U214" s="9">
        <v>5188.2666666666601</v>
      </c>
      <c r="V214" s="9">
        <v>5188.2666666666601</v>
      </c>
      <c r="W214" s="9">
        <v>8738.1333333333296</v>
      </c>
      <c r="X214" s="9">
        <v>8738.1333333333296</v>
      </c>
      <c r="Y214" s="9">
        <v>8738.1333333333296</v>
      </c>
      <c r="Z214" s="9">
        <v>13380.266666666599</v>
      </c>
      <c r="AA214" s="9">
        <v>13380.266666666599</v>
      </c>
      <c r="AB214" s="9">
        <v>13380.266666666599</v>
      </c>
      <c r="AC214" s="9">
        <v>6280.5333333333301</v>
      </c>
      <c r="AD214" s="9">
        <v>6280.5333333333301</v>
      </c>
      <c r="AE214" s="9">
        <v>6280.5333333333301</v>
      </c>
      <c r="AF214" s="9">
        <v>3549.86666666666</v>
      </c>
      <c r="AG214" s="9">
        <v>3549.86666666666</v>
      </c>
      <c r="AH214" s="9">
        <v>3549.86666666666</v>
      </c>
      <c r="AI214" s="9">
        <v>19701.9170442662</v>
      </c>
      <c r="AJ214" s="9">
        <v>19701.9170442662</v>
      </c>
      <c r="AK214" s="9">
        <v>19701.9170442662</v>
      </c>
      <c r="AL214" s="9">
        <v>12581.1965811965</v>
      </c>
      <c r="AM214" s="9">
        <v>12581.1965811965</v>
      </c>
      <c r="AN214" s="9">
        <v>12581.1965811965</v>
      </c>
      <c r="AO214" s="9">
        <v>9829.08945473936</v>
      </c>
      <c r="AP214" s="9">
        <v>9829.08945473936</v>
      </c>
      <c r="AQ214" s="9">
        <v>9829.08945473936</v>
      </c>
      <c r="AR214" s="9">
        <v>9405.8812272756204</v>
      </c>
      <c r="AS214" s="9">
        <v>9405.8812272756204</v>
      </c>
      <c r="AT214" s="9">
        <v>9405.8812272756204</v>
      </c>
      <c r="AU214" s="9">
        <v>7372.8</v>
      </c>
      <c r="AV214" s="9">
        <v>7372.8</v>
      </c>
      <c r="AW214" s="9">
        <v>7372.8</v>
      </c>
      <c r="AX214" s="9">
        <v>9557.3333333333303</v>
      </c>
      <c r="AY214" s="9">
        <v>9557.3333333333303</v>
      </c>
      <c r="AZ214" s="9">
        <v>9557.3333333333303</v>
      </c>
      <c r="BA214" s="9">
        <v>7372.8</v>
      </c>
      <c r="BB214" s="9">
        <v>7372.8</v>
      </c>
      <c r="BC214" s="9">
        <v>7372.8</v>
      </c>
      <c r="BD214" s="10">
        <v>8192</v>
      </c>
      <c r="BF214" s="8">
        <f t="shared" si="20"/>
        <v>8738.1333333333296</v>
      </c>
      <c r="BG214" s="8">
        <f t="shared" si="21"/>
        <v>19756.08334305157</v>
      </c>
      <c r="BH214" s="8">
        <f t="shared" si="22"/>
        <v>2270.0381018358098</v>
      </c>
      <c r="BI214" s="8">
        <f t="shared" si="23"/>
        <v>176674.13333333301</v>
      </c>
      <c r="BJ214" s="8">
        <f t="shared" si="24"/>
        <v>38701.684612139856</v>
      </c>
    </row>
    <row r="215" spans="1:68" x14ac:dyDescent="0.2">
      <c r="A215" s="2" t="s">
        <v>4</v>
      </c>
      <c r="B215" s="9">
        <v>7918.9333333333298</v>
      </c>
      <c r="C215" s="9">
        <v>7918.9333333333298</v>
      </c>
      <c r="D215" s="9">
        <v>7918.9333333333298</v>
      </c>
      <c r="E215" s="9">
        <v>180224</v>
      </c>
      <c r="F215" s="9">
        <v>180224</v>
      </c>
      <c r="G215" s="9">
        <v>180224</v>
      </c>
      <c r="H215" s="9">
        <v>3276.8</v>
      </c>
      <c r="I215" s="9">
        <v>3276.8</v>
      </c>
      <c r="J215" s="9">
        <v>3276.8</v>
      </c>
      <c r="K215" s="9">
        <v>19387.733333333301</v>
      </c>
      <c r="L215" s="9">
        <v>19387.733333333301</v>
      </c>
      <c r="M215" s="9">
        <v>19387.733333333301</v>
      </c>
      <c r="N215" s="9">
        <v>2273.6608381903902</v>
      </c>
      <c r="O215" s="9">
        <v>2273.6608381903902</v>
      </c>
      <c r="P215" s="9">
        <v>2273.6608381903902</v>
      </c>
      <c r="Q215" s="9">
        <v>6569.1557608416697</v>
      </c>
      <c r="R215" s="9">
        <v>6569.1557608416697</v>
      </c>
      <c r="S215" s="9">
        <v>6569.1557608416697</v>
      </c>
      <c r="T215" s="9">
        <v>8192</v>
      </c>
      <c r="U215" s="9">
        <v>8192</v>
      </c>
      <c r="V215" s="9">
        <v>8192</v>
      </c>
      <c r="W215" s="9">
        <v>8538.6700020846292</v>
      </c>
      <c r="X215" s="9">
        <v>8538.6700020846292</v>
      </c>
      <c r="Y215" s="9">
        <v>8538.6700020846292</v>
      </c>
      <c r="Z215" s="9">
        <v>12858.222820167801</v>
      </c>
      <c r="AA215" s="9">
        <v>12858.222820167801</v>
      </c>
      <c r="AB215" s="9">
        <v>12858.222820167801</v>
      </c>
      <c r="AC215" s="9">
        <v>13107.2</v>
      </c>
      <c r="AD215" s="9">
        <v>13107.2</v>
      </c>
      <c r="AE215" s="9">
        <v>13107.2</v>
      </c>
      <c r="AF215" s="9">
        <v>1911.4666666666601</v>
      </c>
      <c r="AG215" s="9">
        <v>1911.4666666666601</v>
      </c>
      <c r="AH215" s="9">
        <v>1911.4666666666601</v>
      </c>
      <c r="AI215" s="9">
        <v>3549.86666666666</v>
      </c>
      <c r="AJ215" s="9">
        <v>3549.86666666666</v>
      </c>
      <c r="AK215" s="9">
        <v>3549.86666666666</v>
      </c>
      <c r="AL215" s="9">
        <v>13107.2</v>
      </c>
      <c r="AM215" s="9">
        <v>13107.2</v>
      </c>
      <c r="AN215" s="9">
        <v>13107.2</v>
      </c>
      <c r="AO215" s="9">
        <v>3276.8</v>
      </c>
      <c r="AP215" s="9">
        <v>3276.8</v>
      </c>
      <c r="AQ215" s="9">
        <v>3276.8</v>
      </c>
      <c r="AR215" s="9">
        <v>16110.9333333333</v>
      </c>
      <c r="AS215" s="9">
        <v>16110.9333333333</v>
      </c>
      <c r="AT215" s="9">
        <v>16110.9333333333</v>
      </c>
      <c r="AU215" s="9">
        <v>1911.4666666666601</v>
      </c>
      <c r="AV215" s="9">
        <v>1911.4666666666601</v>
      </c>
      <c r="AW215" s="9">
        <v>1911.4666666666601</v>
      </c>
      <c r="AX215" s="9">
        <v>6826.6666666666597</v>
      </c>
      <c r="AY215" s="9">
        <v>6826.6666666666597</v>
      </c>
      <c r="AZ215" s="9">
        <v>6826.6666666666597</v>
      </c>
      <c r="BA215" s="9">
        <v>5188.2666666666601</v>
      </c>
      <c r="BB215" s="9">
        <v>5188.2666666666601</v>
      </c>
      <c r="BC215" s="9">
        <v>5188.2666666666601</v>
      </c>
      <c r="BD215" s="10">
        <v>5747.15869229689</v>
      </c>
      <c r="BF215" s="8">
        <f t="shared" si="20"/>
        <v>6826.6666666666597</v>
      </c>
      <c r="BG215" s="8">
        <f t="shared" si="21"/>
        <v>17244.259762839087</v>
      </c>
      <c r="BH215" s="8">
        <f t="shared" si="22"/>
        <v>1911.4666666666601</v>
      </c>
      <c r="BI215" s="8">
        <f t="shared" si="23"/>
        <v>180224</v>
      </c>
      <c r="BJ215" s="8">
        <f t="shared" si="24"/>
        <v>39826.255476142134</v>
      </c>
    </row>
    <row r="216" spans="1:68" x14ac:dyDescent="0.2">
      <c r="A216" s="3" t="s">
        <v>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2">
        <v>0</v>
      </c>
    </row>
    <row r="217" spans="1:68" x14ac:dyDescent="0.2">
      <c r="A217" s="3" t="s">
        <v>6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2">
        <v>0</v>
      </c>
    </row>
    <row r="218" spans="1:68" x14ac:dyDescent="0.2">
      <c r="A218" s="3" t="s">
        <v>7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2">
        <v>0</v>
      </c>
    </row>
    <row r="219" spans="1:68" x14ac:dyDescent="0.2">
      <c r="A219" s="3" t="s">
        <v>8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2">
        <v>0</v>
      </c>
    </row>
    <row r="220" spans="1:68" x14ac:dyDescent="0.2">
      <c r="A220" s="3" t="s">
        <v>9</v>
      </c>
      <c r="B220" s="11">
        <v>124518.39999999999</v>
      </c>
      <c r="C220" s="11">
        <v>501077.33333333302</v>
      </c>
      <c r="D220" s="11">
        <v>501077.33333333302</v>
      </c>
      <c r="E220" s="11">
        <v>501077.33333333302</v>
      </c>
      <c r="F220" s="11">
        <v>18841.599999999999</v>
      </c>
      <c r="G220" s="11">
        <v>18841.599999999999</v>
      </c>
      <c r="H220" s="11">
        <v>18841.599999999999</v>
      </c>
      <c r="I220" s="11">
        <v>3276.8</v>
      </c>
      <c r="J220" s="11">
        <v>3276.8</v>
      </c>
      <c r="K220" s="11">
        <v>3276.8</v>
      </c>
      <c r="L220" s="11">
        <v>5734.4</v>
      </c>
      <c r="M220" s="11">
        <v>5734.4</v>
      </c>
      <c r="N220" s="11">
        <v>5734.4</v>
      </c>
      <c r="O220" s="11">
        <v>5734.4</v>
      </c>
      <c r="P220" s="11">
        <v>5734.4</v>
      </c>
      <c r="Q220" s="11">
        <v>5734.4</v>
      </c>
      <c r="R220" s="11">
        <v>27852.799999999999</v>
      </c>
      <c r="S220" s="11">
        <v>27852.799999999999</v>
      </c>
      <c r="T220" s="11">
        <v>27852.799999999999</v>
      </c>
      <c r="U220" s="11">
        <v>3822.9333333333302</v>
      </c>
      <c r="V220" s="11">
        <v>3822.9333333333302</v>
      </c>
      <c r="W220" s="11">
        <v>3822.9333333333302</v>
      </c>
      <c r="X220" s="11">
        <v>27898.804559355001</v>
      </c>
      <c r="Y220" s="11">
        <v>27898.804559355001</v>
      </c>
      <c r="Z220" s="11">
        <v>27898.804559355001</v>
      </c>
      <c r="AA220" s="11">
        <v>10494.4914168588</v>
      </c>
      <c r="AB220" s="11">
        <v>10494.4914168588</v>
      </c>
      <c r="AC220" s="11">
        <v>10494.4914168588</v>
      </c>
      <c r="AD220" s="11">
        <v>3991.6469441737399</v>
      </c>
      <c r="AE220" s="11">
        <v>3991.6469441737399</v>
      </c>
      <c r="AF220" s="11">
        <v>3991.6469441737399</v>
      </c>
      <c r="AG220" s="11">
        <v>6025.8411155174599</v>
      </c>
      <c r="AH220" s="11">
        <v>6025.8411155174599</v>
      </c>
      <c r="AI220" s="11">
        <v>6025.8411155174599</v>
      </c>
      <c r="AJ220" s="11">
        <v>14199.4666666666</v>
      </c>
      <c r="AK220" s="11">
        <v>14199.4666666666</v>
      </c>
      <c r="AL220" s="11">
        <v>14199.4666666666</v>
      </c>
      <c r="AM220" s="11">
        <v>4915.2</v>
      </c>
      <c r="AN220" s="11">
        <v>4915.2</v>
      </c>
      <c r="AO220" s="11">
        <v>4915.2</v>
      </c>
      <c r="AP220" s="11">
        <v>14472.5333333333</v>
      </c>
      <c r="AQ220" s="11">
        <v>14472.5333333333</v>
      </c>
      <c r="AR220" s="11">
        <v>14472.5333333333</v>
      </c>
      <c r="AS220" s="11">
        <v>2184.5333333333301</v>
      </c>
      <c r="AT220" s="11">
        <v>2184.5333333333301</v>
      </c>
      <c r="AU220" s="11">
        <v>2184.5333333333301</v>
      </c>
      <c r="AV220" s="11">
        <v>6553.6</v>
      </c>
      <c r="AW220" s="11">
        <v>6553.6</v>
      </c>
      <c r="AX220" s="11">
        <v>6553.6</v>
      </c>
      <c r="AY220" s="11">
        <v>7173.8825837186496</v>
      </c>
      <c r="AZ220" s="11">
        <v>7173.8825837186496</v>
      </c>
      <c r="BA220" s="11">
        <v>7173.8825837186496</v>
      </c>
      <c r="BB220" s="11">
        <v>6826.6666666666597</v>
      </c>
      <c r="BC220" s="11">
        <v>6826.6666666666597</v>
      </c>
      <c r="BD220" s="12">
        <v>6826.6666666666597</v>
      </c>
    </row>
    <row r="221" spans="1:68" x14ac:dyDescent="0.2">
      <c r="A221" s="3" t="s">
        <v>10</v>
      </c>
      <c r="B221" s="11">
        <v>56524.800000000003</v>
      </c>
      <c r="C221" s="11">
        <v>56524.800000000003</v>
      </c>
      <c r="D221" s="11">
        <v>193058.13333333301</v>
      </c>
      <c r="E221" s="11">
        <v>193058.13333333301</v>
      </c>
      <c r="F221" s="11">
        <v>193058.13333333301</v>
      </c>
      <c r="G221" s="11">
        <v>5461.3333333333303</v>
      </c>
      <c r="H221" s="11">
        <v>5461.3333333333303</v>
      </c>
      <c r="I221" s="11">
        <v>5461.3333333333303</v>
      </c>
      <c r="J221" s="11">
        <v>9284.2666666666591</v>
      </c>
      <c r="K221" s="11">
        <v>9284.2666666666591</v>
      </c>
      <c r="L221" s="11">
        <v>9284.2666666666591</v>
      </c>
      <c r="M221" s="11">
        <v>5188.2666666666601</v>
      </c>
      <c r="N221" s="11">
        <v>5188.2666666666601</v>
      </c>
      <c r="O221" s="11">
        <v>5188.2666666666601</v>
      </c>
      <c r="P221" s="11">
        <v>15564.8</v>
      </c>
      <c r="Q221" s="11">
        <v>15564.8</v>
      </c>
      <c r="R221" s="11">
        <v>15564.8</v>
      </c>
      <c r="S221" s="11">
        <v>8738.1333333333296</v>
      </c>
      <c r="T221" s="11">
        <v>8738.1333333333296</v>
      </c>
      <c r="U221" s="11">
        <v>11956.6305254378</v>
      </c>
      <c r="V221" s="11">
        <v>11956.6305254378</v>
      </c>
      <c r="W221" s="11">
        <v>11956.6305254378</v>
      </c>
      <c r="X221" s="11">
        <v>11956.6305254378</v>
      </c>
      <c r="Y221" s="11">
        <v>3410.7097104791101</v>
      </c>
      <c r="Z221" s="11">
        <v>3410.7097104791101</v>
      </c>
      <c r="AA221" s="11">
        <v>3410.7097104791101</v>
      </c>
      <c r="AB221" s="11">
        <v>3003.7333333333299</v>
      </c>
      <c r="AC221" s="11">
        <v>3003.7333333333299</v>
      </c>
      <c r="AD221" s="11">
        <v>7413.5746606334797</v>
      </c>
      <c r="AE221" s="11">
        <v>7413.5746606334797</v>
      </c>
      <c r="AF221" s="11">
        <v>7413.5746606334797</v>
      </c>
      <c r="AG221" s="11">
        <v>7413.5746606334797</v>
      </c>
      <c r="AH221" s="11">
        <v>12312.8877518388</v>
      </c>
      <c r="AI221" s="11">
        <v>12312.8877518388</v>
      </c>
      <c r="AJ221" s="11">
        <v>12312.8877518388</v>
      </c>
      <c r="AK221" s="11">
        <v>4642.1333333333296</v>
      </c>
      <c r="AL221" s="11">
        <v>4642.1333333333296</v>
      </c>
      <c r="AM221" s="11">
        <v>4642.1333333333296</v>
      </c>
      <c r="AN221" s="11">
        <v>8465.0666666666602</v>
      </c>
      <c r="AO221" s="11">
        <v>8465.0666666666602</v>
      </c>
      <c r="AP221" s="11">
        <v>18304.866978562899</v>
      </c>
      <c r="AQ221" s="11">
        <v>18304.866978562899</v>
      </c>
      <c r="AR221" s="11">
        <v>18304.866978562899</v>
      </c>
      <c r="AS221" s="11">
        <v>18304.866978562899</v>
      </c>
      <c r="AT221" s="11">
        <v>6269.7876140059898</v>
      </c>
      <c r="AU221" s="11">
        <v>6269.7876140059898</v>
      </c>
      <c r="AV221" s="11">
        <v>6269.7876140059898</v>
      </c>
      <c r="AW221" s="11">
        <v>6826.6666666666597</v>
      </c>
      <c r="AX221" s="11">
        <v>6826.6666666666597</v>
      </c>
      <c r="AY221" s="11">
        <v>6025.6392294220605</v>
      </c>
      <c r="AZ221" s="11">
        <v>6025.6392294220605</v>
      </c>
      <c r="BA221" s="11">
        <v>6025.6392294220605</v>
      </c>
      <c r="BB221" s="11">
        <v>6025.6392294220605</v>
      </c>
      <c r="BC221" s="11">
        <v>5470.0158982511903</v>
      </c>
      <c r="BD221" s="12">
        <v>5470.0158982511903</v>
      </c>
    </row>
    <row r="222" spans="1:68" x14ac:dyDescent="0.2">
      <c r="A222" s="3" t="s">
        <v>11</v>
      </c>
      <c r="B222" s="11">
        <v>30037.333333333299</v>
      </c>
      <c r="C222" s="11">
        <v>30037.333333333299</v>
      </c>
      <c r="D222" s="11">
        <v>30037.333333333299</v>
      </c>
      <c r="E222" s="11">
        <v>176674.13333333301</v>
      </c>
      <c r="F222" s="11">
        <v>176674.13333333301</v>
      </c>
      <c r="G222" s="11">
        <v>176674.13333333301</v>
      </c>
      <c r="H222" s="11">
        <v>24849.0666666666</v>
      </c>
      <c r="I222" s="11">
        <v>24849.0666666666</v>
      </c>
      <c r="J222" s="11">
        <v>24849.0666666666</v>
      </c>
      <c r="K222" s="11">
        <v>2270.0381018358098</v>
      </c>
      <c r="L222" s="11">
        <v>2270.0381018358098</v>
      </c>
      <c r="M222" s="11">
        <v>2270.0381018358098</v>
      </c>
      <c r="N222" s="11">
        <v>4210.4722132990601</v>
      </c>
      <c r="O222" s="11">
        <v>4210.4722132990601</v>
      </c>
      <c r="P222" s="11">
        <v>4210.4722132990601</v>
      </c>
      <c r="Q222" s="11">
        <v>8465.0666666666602</v>
      </c>
      <c r="R222" s="11">
        <v>8465.0666666666602</v>
      </c>
      <c r="S222" s="11">
        <v>8465.0666666666602</v>
      </c>
      <c r="T222" s="11">
        <v>5188.2666666666601</v>
      </c>
      <c r="U222" s="11">
        <v>5188.2666666666601</v>
      </c>
      <c r="V222" s="11">
        <v>5188.2666666666601</v>
      </c>
      <c r="W222" s="11">
        <v>8738.1333333333296</v>
      </c>
      <c r="X222" s="11">
        <v>8738.1333333333296</v>
      </c>
      <c r="Y222" s="11">
        <v>8738.1333333333296</v>
      </c>
      <c r="Z222" s="11">
        <v>13380.266666666599</v>
      </c>
      <c r="AA222" s="11">
        <v>13380.266666666599</v>
      </c>
      <c r="AB222" s="11">
        <v>13380.266666666599</v>
      </c>
      <c r="AC222" s="11">
        <v>6280.5333333333301</v>
      </c>
      <c r="AD222" s="11">
        <v>6280.5333333333301</v>
      </c>
      <c r="AE222" s="11">
        <v>6280.5333333333301</v>
      </c>
      <c r="AF222" s="11">
        <v>3549.86666666666</v>
      </c>
      <c r="AG222" s="11">
        <v>3549.86666666666</v>
      </c>
      <c r="AH222" s="11">
        <v>3549.86666666666</v>
      </c>
      <c r="AI222" s="11">
        <v>19701.9170442662</v>
      </c>
      <c r="AJ222" s="11">
        <v>19701.9170442662</v>
      </c>
      <c r="AK222" s="11">
        <v>19701.9170442662</v>
      </c>
      <c r="AL222" s="11">
        <v>12581.1965811965</v>
      </c>
      <c r="AM222" s="11">
        <v>12581.1965811965</v>
      </c>
      <c r="AN222" s="11">
        <v>12581.1965811965</v>
      </c>
      <c r="AO222" s="11">
        <v>9829.08945473936</v>
      </c>
      <c r="AP222" s="11">
        <v>9829.08945473936</v>
      </c>
      <c r="AQ222" s="11">
        <v>9829.08945473936</v>
      </c>
      <c r="AR222" s="11">
        <v>9405.8812272756204</v>
      </c>
      <c r="AS222" s="11">
        <v>9405.8812272756204</v>
      </c>
      <c r="AT222" s="11">
        <v>9405.8812272756204</v>
      </c>
      <c r="AU222" s="11">
        <v>7372.8</v>
      </c>
      <c r="AV222" s="11">
        <v>7372.8</v>
      </c>
      <c r="AW222" s="11">
        <v>7372.8</v>
      </c>
      <c r="AX222" s="11">
        <v>9557.3333333333303</v>
      </c>
      <c r="AY222" s="11">
        <v>9557.3333333333303</v>
      </c>
      <c r="AZ222" s="11">
        <v>9557.3333333333303</v>
      </c>
      <c r="BA222" s="11">
        <v>7372.8</v>
      </c>
      <c r="BB222" s="11">
        <v>7372.8</v>
      </c>
      <c r="BC222" s="11">
        <v>7372.8</v>
      </c>
      <c r="BD222" s="12">
        <v>8192</v>
      </c>
    </row>
    <row r="223" spans="1:68" x14ac:dyDescent="0.2">
      <c r="A223" s="3" t="s">
        <v>12</v>
      </c>
      <c r="B223" s="11">
        <v>7918.9333333333298</v>
      </c>
      <c r="C223" s="11">
        <v>7918.9333333333298</v>
      </c>
      <c r="D223" s="11">
        <v>7918.9333333333298</v>
      </c>
      <c r="E223" s="11">
        <v>180224</v>
      </c>
      <c r="F223" s="11">
        <v>180224</v>
      </c>
      <c r="G223" s="11">
        <v>180224</v>
      </c>
      <c r="H223" s="11">
        <v>3276.8</v>
      </c>
      <c r="I223" s="11">
        <v>3276.8</v>
      </c>
      <c r="J223" s="11">
        <v>3276.8</v>
      </c>
      <c r="K223" s="11">
        <v>19387.733333333301</v>
      </c>
      <c r="L223" s="11">
        <v>19387.733333333301</v>
      </c>
      <c r="M223" s="11">
        <v>19387.733333333301</v>
      </c>
      <c r="N223" s="11">
        <v>2273.6608381903902</v>
      </c>
      <c r="O223" s="11">
        <v>2273.6608381903902</v>
      </c>
      <c r="P223" s="11">
        <v>2273.6608381903902</v>
      </c>
      <c r="Q223" s="11">
        <v>6569.1557608416697</v>
      </c>
      <c r="R223" s="11">
        <v>6569.1557608416697</v>
      </c>
      <c r="S223" s="11">
        <v>6569.1557608416697</v>
      </c>
      <c r="T223" s="11">
        <v>8192</v>
      </c>
      <c r="U223" s="11">
        <v>8192</v>
      </c>
      <c r="V223" s="11">
        <v>8192</v>
      </c>
      <c r="W223" s="11">
        <v>8538.6700020846292</v>
      </c>
      <c r="X223" s="11">
        <v>8538.6700020846292</v>
      </c>
      <c r="Y223" s="11">
        <v>8538.6700020846292</v>
      </c>
      <c r="Z223" s="11">
        <v>12858.222820167801</v>
      </c>
      <c r="AA223" s="11">
        <v>12858.222820167801</v>
      </c>
      <c r="AB223" s="11">
        <v>12858.222820167801</v>
      </c>
      <c r="AC223" s="11">
        <v>13107.2</v>
      </c>
      <c r="AD223" s="11">
        <v>13107.2</v>
      </c>
      <c r="AE223" s="11">
        <v>13107.2</v>
      </c>
      <c r="AF223" s="11">
        <v>1911.4666666666601</v>
      </c>
      <c r="AG223" s="11">
        <v>1911.4666666666601</v>
      </c>
      <c r="AH223" s="11">
        <v>1911.4666666666601</v>
      </c>
      <c r="AI223" s="11">
        <v>3549.86666666666</v>
      </c>
      <c r="AJ223" s="11">
        <v>3549.86666666666</v>
      </c>
      <c r="AK223" s="11">
        <v>3549.86666666666</v>
      </c>
      <c r="AL223" s="11">
        <v>13107.2</v>
      </c>
      <c r="AM223" s="11">
        <v>13107.2</v>
      </c>
      <c r="AN223" s="11">
        <v>13107.2</v>
      </c>
      <c r="AO223" s="11">
        <v>3276.8</v>
      </c>
      <c r="AP223" s="11">
        <v>3276.8</v>
      </c>
      <c r="AQ223" s="11">
        <v>3276.8</v>
      </c>
      <c r="AR223" s="11">
        <v>16110.9333333333</v>
      </c>
      <c r="AS223" s="11">
        <v>16110.9333333333</v>
      </c>
      <c r="AT223" s="11">
        <v>16110.9333333333</v>
      </c>
      <c r="AU223" s="11">
        <v>1911.4666666666601</v>
      </c>
      <c r="AV223" s="11">
        <v>1911.4666666666601</v>
      </c>
      <c r="AW223" s="11">
        <v>1911.4666666666601</v>
      </c>
      <c r="AX223" s="11">
        <v>6826.6666666666597</v>
      </c>
      <c r="AY223" s="11">
        <v>6826.6666666666597</v>
      </c>
      <c r="AZ223" s="11">
        <v>6826.6666666666597</v>
      </c>
      <c r="BA223" s="11">
        <v>5188.2666666666601</v>
      </c>
      <c r="BB223" s="11">
        <v>5188.2666666666601</v>
      </c>
      <c r="BC223" s="11">
        <v>5188.2666666666601</v>
      </c>
      <c r="BD223" s="12">
        <v>5747.15869229689</v>
      </c>
    </row>
    <row r="224" spans="1:68" x14ac:dyDescent="0.2">
      <c r="A224" s="3" t="s">
        <v>13</v>
      </c>
      <c r="B224" s="11">
        <v>2730.6666666666601</v>
      </c>
      <c r="C224" s="11">
        <v>3003.7333333333299</v>
      </c>
      <c r="D224" s="11">
        <v>3003.7333333333299</v>
      </c>
      <c r="E224" s="11">
        <v>3003.7333333333299</v>
      </c>
      <c r="F224" s="11">
        <v>2457.6</v>
      </c>
      <c r="G224" s="11">
        <v>2457.6</v>
      </c>
      <c r="H224" s="11">
        <v>2457.6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6007.4666666666599</v>
      </c>
      <c r="P224" s="11">
        <v>6007.4666666666599</v>
      </c>
      <c r="Q224" s="11">
        <v>6007.4666666666599</v>
      </c>
      <c r="R224" s="11">
        <v>1365.3333333333301</v>
      </c>
      <c r="S224" s="11">
        <v>1365.3333333333301</v>
      </c>
      <c r="T224" s="11">
        <v>1365.3333333333301</v>
      </c>
      <c r="U224" s="11">
        <v>73181.866666666596</v>
      </c>
      <c r="V224" s="11">
        <v>73181.866666666596</v>
      </c>
      <c r="W224" s="11">
        <v>73181.866666666596</v>
      </c>
      <c r="X224" s="11">
        <v>2457.6</v>
      </c>
      <c r="Y224" s="11">
        <v>2457.6</v>
      </c>
      <c r="Z224" s="11">
        <v>2457.6</v>
      </c>
      <c r="AA224" s="11">
        <v>3003.7333333333299</v>
      </c>
      <c r="AB224" s="11">
        <v>3003.7333333333299</v>
      </c>
      <c r="AC224" s="11">
        <v>3003.7333333333299</v>
      </c>
      <c r="AD224" s="11">
        <v>20480</v>
      </c>
      <c r="AE224" s="11">
        <v>20480</v>
      </c>
      <c r="AF224" s="11">
        <v>20480</v>
      </c>
      <c r="AG224" s="11">
        <v>0</v>
      </c>
      <c r="AH224" s="11">
        <v>0</v>
      </c>
      <c r="AI224" s="11">
        <v>0</v>
      </c>
      <c r="AJ224" s="11">
        <v>546.13333333333298</v>
      </c>
      <c r="AK224" s="11">
        <v>546.13333333333298</v>
      </c>
      <c r="AL224" s="11">
        <v>546.13333333333298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11195.733333333301</v>
      </c>
      <c r="AT224" s="11">
        <v>11195.733333333301</v>
      </c>
      <c r="AU224" s="11">
        <v>11195.733333333301</v>
      </c>
      <c r="AV224" s="11">
        <v>0</v>
      </c>
      <c r="AW224" s="11">
        <v>0</v>
      </c>
      <c r="AX224" s="11">
        <v>0</v>
      </c>
      <c r="AY224" s="11">
        <v>819.2</v>
      </c>
      <c r="AZ224" s="11">
        <v>819.2</v>
      </c>
      <c r="BA224" s="11">
        <v>819.2</v>
      </c>
      <c r="BB224" s="11">
        <v>0</v>
      </c>
      <c r="BC224" s="11">
        <v>0</v>
      </c>
      <c r="BD224" s="12">
        <v>0</v>
      </c>
    </row>
    <row r="225" spans="1:68" x14ac:dyDescent="0.2">
      <c r="A225" s="2" t="s">
        <v>14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10">
        <v>0</v>
      </c>
      <c r="BF225" s="8">
        <f t="shared" si="20"/>
        <v>0</v>
      </c>
      <c r="BG225" s="8">
        <f t="shared" si="21"/>
        <v>0</v>
      </c>
      <c r="BH225" s="8">
        <f t="shared" si="22"/>
        <v>0</v>
      </c>
      <c r="BI225" s="8">
        <f t="shared" si="23"/>
        <v>0</v>
      </c>
      <c r="BJ225" s="8">
        <f t="shared" si="24"/>
        <v>0</v>
      </c>
      <c r="BL225" s="8">
        <f>MEDIAN(B225:BD228)</f>
        <v>0</v>
      </c>
      <c r="BM225" s="8">
        <f>AVERAGE(B225:BD228)</f>
        <v>0</v>
      </c>
      <c r="BN225" s="8">
        <f>MIN(B225:BD228)</f>
        <v>0</v>
      </c>
      <c r="BO225" s="8">
        <f>MAX(B225:BD228)</f>
        <v>0</v>
      </c>
      <c r="BP225" s="8">
        <f>STDEV(B225:BD228)</f>
        <v>0</v>
      </c>
    </row>
    <row r="226" spans="1:68" x14ac:dyDescent="0.2">
      <c r="A226" s="2" t="s">
        <v>15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10">
        <v>0</v>
      </c>
      <c r="BF226" s="8">
        <f t="shared" si="20"/>
        <v>0</v>
      </c>
      <c r="BG226" s="8">
        <f t="shared" si="21"/>
        <v>0</v>
      </c>
      <c r="BH226" s="8">
        <f t="shared" si="22"/>
        <v>0</v>
      </c>
      <c r="BI226" s="8">
        <f t="shared" si="23"/>
        <v>0</v>
      </c>
      <c r="BJ226" s="8">
        <f t="shared" si="24"/>
        <v>0</v>
      </c>
    </row>
    <row r="227" spans="1:68" x14ac:dyDescent="0.2">
      <c r="A227" s="2" t="s">
        <v>16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10">
        <v>0</v>
      </c>
      <c r="BF227" s="8">
        <f t="shared" si="20"/>
        <v>0</v>
      </c>
      <c r="BG227" s="8">
        <f t="shared" si="21"/>
        <v>0</v>
      </c>
      <c r="BH227" s="8">
        <f t="shared" si="22"/>
        <v>0</v>
      </c>
      <c r="BI227" s="8">
        <f t="shared" si="23"/>
        <v>0</v>
      </c>
      <c r="BJ227" s="8">
        <f t="shared" si="24"/>
        <v>0</v>
      </c>
    </row>
    <row r="228" spans="1:68" x14ac:dyDescent="0.2">
      <c r="A228" s="2" t="s">
        <v>17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10">
        <v>0</v>
      </c>
      <c r="BF228" s="8">
        <f t="shared" si="20"/>
        <v>0</v>
      </c>
      <c r="BG228" s="8">
        <f t="shared" si="21"/>
        <v>0</v>
      </c>
      <c r="BH228" s="8">
        <f t="shared" si="22"/>
        <v>0</v>
      </c>
      <c r="BI228" s="8">
        <f t="shared" si="23"/>
        <v>0</v>
      </c>
      <c r="BJ228" s="8">
        <f t="shared" si="24"/>
        <v>0</v>
      </c>
    </row>
    <row r="229" spans="1:68" x14ac:dyDescent="0.2">
      <c r="A229" s="3" t="s">
        <v>18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2">
        <v>0</v>
      </c>
    </row>
    <row r="230" spans="1:68" x14ac:dyDescent="0.2">
      <c r="A230" s="3" t="s">
        <v>19</v>
      </c>
      <c r="B230" s="11">
        <v>0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2">
        <v>0</v>
      </c>
    </row>
    <row r="231" spans="1:68" x14ac:dyDescent="0.2">
      <c r="A231" s="3" t="s">
        <v>20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2">
        <v>0</v>
      </c>
    </row>
    <row r="232" spans="1:68" x14ac:dyDescent="0.2">
      <c r="A232" s="3" t="s">
        <v>21</v>
      </c>
      <c r="B232" s="11">
        <v>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2">
        <v>0</v>
      </c>
    </row>
    <row r="233" spans="1:68" x14ac:dyDescent="0.2">
      <c r="A233" s="3" t="s">
        <v>22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2">
        <v>0</v>
      </c>
    </row>
    <row r="234" spans="1:68" x14ac:dyDescent="0.2">
      <c r="A234" s="3" t="s">
        <v>23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2">
        <v>0</v>
      </c>
    </row>
    <row r="235" spans="1:68" x14ac:dyDescent="0.2">
      <c r="A235" s="3" t="s">
        <v>24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2">
        <v>0</v>
      </c>
    </row>
    <row r="236" spans="1:68" x14ac:dyDescent="0.2">
      <c r="A236" s="3" t="s">
        <v>25</v>
      </c>
      <c r="B236" s="11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2">
        <v>0</v>
      </c>
    </row>
    <row r="237" spans="1:68" x14ac:dyDescent="0.2">
      <c r="A237" s="3" t="s">
        <v>26</v>
      </c>
      <c r="B237" s="11">
        <v>0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2">
        <v>0</v>
      </c>
    </row>
    <row r="238" spans="1:68" x14ac:dyDescent="0.2">
      <c r="A238" s="2" t="s">
        <v>27</v>
      </c>
      <c r="B238" s="9">
        <v>33.931459698412802</v>
      </c>
      <c r="C238" s="9">
        <v>28.818234418321701</v>
      </c>
      <c r="D238" s="9">
        <v>28.818234418321701</v>
      </c>
      <c r="E238" s="9">
        <v>28.818234418321701</v>
      </c>
      <c r="F238" s="9">
        <v>28.6516951392368</v>
      </c>
      <c r="G238" s="9">
        <v>28.6516951392368</v>
      </c>
      <c r="H238" s="9">
        <v>28.6516951392368</v>
      </c>
      <c r="I238" s="9">
        <v>26.251060004143</v>
      </c>
      <c r="J238" s="9">
        <v>26.251060004143</v>
      </c>
      <c r="K238" s="9">
        <v>26.251060004143</v>
      </c>
      <c r="L238" s="9">
        <v>27.166617854602599</v>
      </c>
      <c r="M238" s="9">
        <v>27.166617854602599</v>
      </c>
      <c r="N238" s="9">
        <v>27.166617854602599</v>
      </c>
      <c r="O238" s="9">
        <v>26.395251181439001</v>
      </c>
      <c r="P238" s="9">
        <v>26.395251181439001</v>
      </c>
      <c r="Q238" s="9">
        <v>26.395251181439001</v>
      </c>
      <c r="R238" s="9">
        <v>27.310502893517899</v>
      </c>
      <c r="S238" s="9">
        <v>27.310502893517899</v>
      </c>
      <c r="T238" s="9">
        <v>27.310502893517899</v>
      </c>
      <c r="U238" s="9">
        <v>27.504288488482501</v>
      </c>
      <c r="V238" s="9">
        <v>27.504288488482501</v>
      </c>
      <c r="W238" s="9">
        <v>27.504288488482501</v>
      </c>
      <c r="X238" s="9">
        <v>27.646336697113799</v>
      </c>
      <c r="Y238" s="9">
        <v>27.646336697113799</v>
      </c>
      <c r="Z238" s="9">
        <v>27.646336697113799</v>
      </c>
      <c r="AA238" s="9">
        <v>27.64613260486</v>
      </c>
      <c r="AB238" s="9">
        <v>27.64613260486</v>
      </c>
      <c r="AC238" s="9">
        <v>27.64613260486</v>
      </c>
      <c r="AD238" s="9">
        <v>27.6475612506365</v>
      </c>
      <c r="AE238" s="9">
        <v>27.6475612506365</v>
      </c>
      <c r="AF238" s="9">
        <v>27.6475612506365</v>
      </c>
      <c r="AG238" s="9">
        <v>27.642254852038199</v>
      </c>
      <c r="AH238" s="9">
        <v>27.642254852038199</v>
      </c>
      <c r="AI238" s="9">
        <v>27.642254852038199</v>
      </c>
      <c r="AJ238" s="9">
        <v>27.6432753133071</v>
      </c>
      <c r="AK238" s="9">
        <v>27.6432753133071</v>
      </c>
      <c r="AL238" s="9">
        <v>27.6432753133071</v>
      </c>
      <c r="AM238" s="9">
        <v>27.642254852038199</v>
      </c>
      <c r="AN238" s="9">
        <v>27.642254852038199</v>
      </c>
      <c r="AO238" s="9">
        <v>27.642254852038199</v>
      </c>
      <c r="AP238" s="9">
        <v>27.64613260486</v>
      </c>
      <c r="AQ238" s="9">
        <v>27.64613260486</v>
      </c>
      <c r="AR238" s="9">
        <v>27.64613260486</v>
      </c>
      <c r="AS238" s="9">
        <v>27.646336697113799</v>
      </c>
      <c r="AT238" s="9">
        <v>27.646336697113799</v>
      </c>
      <c r="AU238" s="9">
        <v>27.646336697113799</v>
      </c>
      <c r="AV238" s="9">
        <v>27.645928512606201</v>
      </c>
      <c r="AW238" s="9">
        <v>27.645928512606201</v>
      </c>
      <c r="AX238" s="9">
        <v>27.645928512606201</v>
      </c>
      <c r="AY238" s="9">
        <v>27.6449080513373</v>
      </c>
      <c r="AZ238" s="9">
        <v>27.6449080513373</v>
      </c>
      <c r="BA238" s="9">
        <v>27.6449080513373</v>
      </c>
      <c r="BB238" s="9">
        <v>27.638683237597</v>
      </c>
      <c r="BC238" s="9">
        <v>27.638683237597</v>
      </c>
      <c r="BD238" s="10">
        <v>27.638683237597</v>
      </c>
      <c r="BF238" s="8">
        <f t="shared" si="20"/>
        <v>27.6449080513373</v>
      </c>
      <c r="BG238" s="8">
        <f t="shared" si="21"/>
        <v>27.681705884693951</v>
      </c>
      <c r="BH238" s="8">
        <f t="shared" si="22"/>
        <v>26.251060004143</v>
      </c>
      <c r="BI238" s="8">
        <f t="shared" si="23"/>
        <v>33.931459698412802</v>
      </c>
      <c r="BJ238" s="8">
        <f t="shared" si="24"/>
        <v>1.0382665817812595</v>
      </c>
      <c r="BL238" s="8">
        <f>MEDIAN(B238:BD241)</f>
        <v>33.633382961766344</v>
      </c>
      <c r="BM238" s="8">
        <f>AVERAGE(B238:BD241)</f>
        <v>32.740879186755386</v>
      </c>
      <c r="BN238" s="8">
        <f>MIN(B238:BD241)</f>
        <v>26.251060004143</v>
      </c>
      <c r="BO238" s="8">
        <f>MAX(B238:BD241)</f>
        <v>38.704565237578599</v>
      </c>
      <c r="BP238" s="8">
        <f>STDEV(B238:BD241)</f>
        <v>3.272029566800307</v>
      </c>
    </row>
    <row r="239" spans="1:68" x14ac:dyDescent="0.2">
      <c r="A239" s="2" t="s">
        <v>28</v>
      </c>
      <c r="B239" s="9">
        <v>38.5095550890913</v>
      </c>
      <c r="C239" s="9">
        <v>38.5095550890913</v>
      </c>
      <c r="D239" s="9">
        <v>33.300508495850202</v>
      </c>
      <c r="E239" s="9">
        <v>33.300508495850202</v>
      </c>
      <c r="F239" s="9">
        <v>33.300508495850202</v>
      </c>
      <c r="G239" s="9">
        <v>33.1719303759685</v>
      </c>
      <c r="H239" s="9">
        <v>33.1719303759685</v>
      </c>
      <c r="I239" s="9">
        <v>33.1719303759685</v>
      </c>
      <c r="J239" s="9">
        <v>33.025290091627198</v>
      </c>
      <c r="K239" s="9">
        <v>33.025290091627198</v>
      </c>
      <c r="L239" s="9">
        <v>33.025290091627198</v>
      </c>
      <c r="M239" s="9">
        <v>32.887017589690799</v>
      </c>
      <c r="N239" s="9">
        <v>32.887017589690799</v>
      </c>
      <c r="O239" s="9">
        <v>32.887017589690799</v>
      </c>
      <c r="P239" s="9">
        <v>33.359185018812198</v>
      </c>
      <c r="Q239" s="9">
        <v>33.359185018812198</v>
      </c>
      <c r="R239" s="9">
        <v>33.359185018812198</v>
      </c>
      <c r="S239" s="9">
        <v>34.020341874934303</v>
      </c>
      <c r="T239" s="9">
        <v>34.020341874934303</v>
      </c>
      <c r="U239" s="9">
        <v>34.472712355438901</v>
      </c>
      <c r="V239" s="9">
        <v>34.472712355438901</v>
      </c>
      <c r="W239" s="9">
        <v>34.472712355438901</v>
      </c>
      <c r="X239" s="9">
        <v>34.472712355438901</v>
      </c>
      <c r="Y239" s="9">
        <v>34.2477006456458</v>
      </c>
      <c r="Z239" s="9">
        <v>34.2477006456458</v>
      </c>
      <c r="AA239" s="9">
        <v>34.2477006456458</v>
      </c>
      <c r="AB239" s="9">
        <v>34.042996115103897</v>
      </c>
      <c r="AC239" s="9">
        <v>34.042996115103897</v>
      </c>
      <c r="AD239" s="9">
        <v>33.814004606362097</v>
      </c>
      <c r="AE239" s="9">
        <v>33.814004606362097</v>
      </c>
      <c r="AF239" s="9">
        <v>33.814004606362097</v>
      </c>
      <c r="AG239" s="9">
        <v>33.814004606362097</v>
      </c>
      <c r="AH239" s="9">
        <v>33.664302938214099</v>
      </c>
      <c r="AI239" s="9">
        <v>33.664302938214099</v>
      </c>
      <c r="AJ239" s="9">
        <v>33.664302938214099</v>
      </c>
      <c r="AK239" s="9">
        <v>33.648485788546097</v>
      </c>
      <c r="AL239" s="9">
        <v>33.648485788546097</v>
      </c>
      <c r="AM239" s="9">
        <v>33.648485788546097</v>
      </c>
      <c r="AN239" s="9">
        <v>33.6337911462739</v>
      </c>
      <c r="AO239" s="9">
        <v>33.6337911462739</v>
      </c>
      <c r="AP239" s="9">
        <v>33.632974777258802</v>
      </c>
      <c r="AQ239" s="9">
        <v>33.632974777258802</v>
      </c>
      <c r="AR239" s="9">
        <v>33.632974777258802</v>
      </c>
      <c r="AS239" s="9">
        <v>33.632974777258802</v>
      </c>
      <c r="AT239" s="9">
        <v>33.631954315989901</v>
      </c>
      <c r="AU239" s="9">
        <v>33.631954315989901</v>
      </c>
      <c r="AV239" s="9">
        <v>33.631954315989901</v>
      </c>
      <c r="AW239" s="9">
        <v>33.634811607542801</v>
      </c>
      <c r="AX239" s="9">
        <v>33.634811607542801</v>
      </c>
      <c r="AY239" s="9">
        <v>33.633178869512598</v>
      </c>
      <c r="AZ239" s="9">
        <v>33.633178869512598</v>
      </c>
      <c r="BA239" s="9">
        <v>33.633178869512598</v>
      </c>
      <c r="BB239" s="9">
        <v>33.633178869512598</v>
      </c>
      <c r="BC239" s="9">
        <v>33.633587054020097</v>
      </c>
      <c r="BD239" s="10">
        <v>33.633587054020097</v>
      </c>
      <c r="BF239" s="8">
        <f t="shared" ref="BF239:BF291" si="25">MEDIAN(B239:BD239)</f>
        <v>33.633587054020097</v>
      </c>
      <c r="BG239" s="8">
        <f t="shared" ref="BG239:BG291" si="26">AVERAGE(B239:BD239)</f>
        <v>33.817650436168314</v>
      </c>
      <c r="BH239" s="8">
        <f t="shared" ref="BH239:BH291" si="27">MIN(B239:BD239)</f>
        <v>32.887017589690799</v>
      </c>
      <c r="BI239" s="8">
        <f t="shared" ref="BI239:BI291" si="28">MAX(B239:BD239)</f>
        <v>38.5095550890913</v>
      </c>
      <c r="BJ239" s="8">
        <f t="shared" ref="BJ239:BJ291" si="29">STDEV(B239:BD239)</f>
        <v>1.0035406421544446</v>
      </c>
    </row>
    <row r="240" spans="1:68" x14ac:dyDescent="0.2">
      <c r="A240" s="2" t="s">
        <v>29</v>
      </c>
      <c r="B240" s="9">
        <v>38.704565237578599</v>
      </c>
      <c r="C240" s="9">
        <v>38.704565237578599</v>
      </c>
      <c r="D240" s="9">
        <v>38.704565237578599</v>
      </c>
      <c r="E240" s="9">
        <v>35.473682814105601</v>
      </c>
      <c r="F240" s="9">
        <v>35.473682814105601</v>
      </c>
      <c r="G240" s="9">
        <v>35.473682814105601</v>
      </c>
      <c r="H240" s="9">
        <v>35.3312264209668</v>
      </c>
      <c r="I240" s="9">
        <v>35.3312264209668</v>
      </c>
      <c r="J240" s="9">
        <v>35.3312264209668</v>
      </c>
      <c r="K240" s="9">
        <v>35.328471175540699</v>
      </c>
      <c r="L240" s="9">
        <v>35.328471175540699</v>
      </c>
      <c r="M240" s="9">
        <v>35.328471175540699</v>
      </c>
      <c r="N240" s="9">
        <v>35.569912311763098</v>
      </c>
      <c r="O240" s="9">
        <v>35.569912311763098</v>
      </c>
      <c r="P240" s="9">
        <v>35.569912311763098</v>
      </c>
      <c r="Q240" s="9">
        <v>36.088510728619497</v>
      </c>
      <c r="R240" s="9">
        <v>36.088510728619497</v>
      </c>
      <c r="S240" s="9">
        <v>36.088510728619497</v>
      </c>
      <c r="T240" s="9">
        <v>36.081469545864103</v>
      </c>
      <c r="U240" s="9">
        <v>36.081469545864103</v>
      </c>
      <c r="V240" s="9">
        <v>36.081469545864103</v>
      </c>
      <c r="W240" s="9">
        <v>36.081469545864103</v>
      </c>
      <c r="X240" s="9">
        <v>36.081469545864103</v>
      </c>
      <c r="Y240" s="9">
        <v>36.081469545864103</v>
      </c>
      <c r="Z240" s="9">
        <v>36.0738160863473</v>
      </c>
      <c r="AA240" s="9">
        <v>36.0738160863473</v>
      </c>
      <c r="AB240" s="9">
        <v>36.0738160863473</v>
      </c>
      <c r="AC240" s="9">
        <v>36.065040119434698</v>
      </c>
      <c r="AD240" s="9">
        <v>36.065040119434698</v>
      </c>
      <c r="AE240" s="9">
        <v>36.065040119434698</v>
      </c>
      <c r="AF240" s="9">
        <v>36.015241609512302</v>
      </c>
      <c r="AG240" s="9">
        <v>36.015241609512302</v>
      </c>
      <c r="AH240" s="9">
        <v>36.015241609512302</v>
      </c>
      <c r="AI240" s="9">
        <v>36.0124863640862</v>
      </c>
      <c r="AJ240" s="9">
        <v>36.0124863640862</v>
      </c>
      <c r="AK240" s="9">
        <v>36.0124863640862</v>
      </c>
      <c r="AL240" s="9">
        <v>35.996771260545103</v>
      </c>
      <c r="AM240" s="9">
        <v>35.996771260545103</v>
      </c>
      <c r="AN240" s="9">
        <v>35.996771260545103</v>
      </c>
      <c r="AO240" s="9">
        <v>35.982484802780498</v>
      </c>
      <c r="AP240" s="9">
        <v>35.982484802780498</v>
      </c>
      <c r="AQ240" s="9">
        <v>35.982484802780498</v>
      </c>
      <c r="AR240" s="9">
        <v>35.984729817572102</v>
      </c>
      <c r="AS240" s="9">
        <v>35.984729817572102</v>
      </c>
      <c r="AT240" s="9">
        <v>35.984729817572102</v>
      </c>
      <c r="AU240" s="9">
        <v>35.985138002079601</v>
      </c>
      <c r="AV240" s="9">
        <v>35.985138002079601</v>
      </c>
      <c r="AW240" s="9">
        <v>35.985138002079601</v>
      </c>
      <c r="AX240" s="9">
        <v>35.983301171795603</v>
      </c>
      <c r="AY240" s="9">
        <v>35.983301171795603</v>
      </c>
      <c r="AZ240" s="9">
        <v>35.983301171795603</v>
      </c>
      <c r="BA240" s="9">
        <v>35.981260249257801</v>
      </c>
      <c r="BB240" s="9">
        <v>35.981260249257801</v>
      </c>
      <c r="BC240" s="9">
        <v>35.981260249257801</v>
      </c>
      <c r="BD240" s="10">
        <v>35.976464081293997</v>
      </c>
      <c r="BF240" s="8">
        <f t="shared" si="25"/>
        <v>35.985138002079601</v>
      </c>
      <c r="BG240" s="8">
        <f t="shared" si="26"/>
        <v>36.039912652226079</v>
      </c>
      <c r="BH240" s="8">
        <f t="shared" si="27"/>
        <v>35.328471175540699</v>
      </c>
      <c r="BI240" s="8">
        <f t="shared" si="28"/>
        <v>38.704565237578599</v>
      </c>
      <c r="BJ240" s="8">
        <f t="shared" si="29"/>
        <v>0.69435917432881922</v>
      </c>
    </row>
    <row r="241" spans="1:62" x14ac:dyDescent="0.2">
      <c r="A241" s="2" t="s">
        <v>30</v>
      </c>
      <c r="B241" s="9">
        <v>37.958914188391397</v>
      </c>
      <c r="C241" s="9">
        <v>37.958914188391397</v>
      </c>
      <c r="D241" s="9">
        <v>37.958914188391397</v>
      </c>
      <c r="E241" s="9">
        <v>33.392452056178399</v>
      </c>
      <c r="F241" s="9">
        <v>33.392452056178399</v>
      </c>
      <c r="G241" s="9">
        <v>33.392452056178399</v>
      </c>
      <c r="H241" s="9">
        <v>33.1935641548692</v>
      </c>
      <c r="I241" s="9">
        <v>33.1935641548692</v>
      </c>
      <c r="J241" s="9">
        <v>33.1935641548692</v>
      </c>
      <c r="K241" s="9">
        <v>33.001513344061699</v>
      </c>
      <c r="L241" s="9">
        <v>33.001513344061699</v>
      </c>
      <c r="M241" s="9">
        <v>33.001513344061699</v>
      </c>
      <c r="N241" s="9">
        <v>32.848648245980101</v>
      </c>
      <c r="O241" s="9">
        <v>32.848648245980101</v>
      </c>
      <c r="P241" s="9">
        <v>32.848648245980101</v>
      </c>
      <c r="Q241" s="9">
        <v>32.437402354612303</v>
      </c>
      <c r="R241" s="9">
        <v>32.437402354612303</v>
      </c>
      <c r="S241" s="9">
        <v>32.437402354612303</v>
      </c>
      <c r="T241" s="9">
        <v>31.916048692329898</v>
      </c>
      <c r="U241" s="9">
        <v>31.916048692329898</v>
      </c>
      <c r="V241" s="9">
        <v>31.916048692329898</v>
      </c>
      <c r="W241" s="9">
        <v>31.650626716288301</v>
      </c>
      <c r="X241" s="9">
        <v>31.650626716288301</v>
      </c>
      <c r="Y241" s="9">
        <v>31.650626716288301</v>
      </c>
      <c r="Z241" s="9">
        <v>31.456534982942902</v>
      </c>
      <c r="AA241" s="9">
        <v>31.456534982942902</v>
      </c>
      <c r="AB241" s="9">
        <v>31.456534982942902</v>
      </c>
      <c r="AC241" s="9">
        <v>32.065036037589699</v>
      </c>
      <c r="AD241" s="9">
        <v>32.065036037589699</v>
      </c>
      <c r="AE241" s="9">
        <v>32.065036037589699</v>
      </c>
      <c r="AF241" s="9">
        <v>32.978042734877</v>
      </c>
      <c r="AG241" s="9">
        <v>32.978042734877</v>
      </c>
      <c r="AH241" s="9">
        <v>32.978042734877</v>
      </c>
      <c r="AI241" s="9">
        <v>33.807881838748699</v>
      </c>
      <c r="AJ241" s="9">
        <v>33.807881838748699</v>
      </c>
      <c r="AK241" s="9">
        <v>33.807881838748699</v>
      </c>
      <c r="AL241" s="9">
        <v>34.315357227774001</v>
      </c>
      <c r="AM241" s="9">
        <v>34.315357227774001</v>
      </c>
      <c r="AN241" s="9">
        <v>34.315357227774001</v>
      </c>
      <c r="AO241" s="9">
        <v>34.283212697803599</v>
      </c>
      <c r="AP241" s="9">
        <v>34.283212697803599</v>
      </c>
      <c r="AQ241" s="9">
        <v>34.283212697803599</v>
      </c>
      <c r="AR241" s="9">
        <v>34.129735322960599</v>
      </c>
      <c r="AS241" s="9">
        <v>34.129735322960599</v>
      </c>
      <c r="AT241" s="9">
        <v>34.129735322960599</v>
      </c>
      <c r="AU241" s="9">
        <v>34.045139083768603</v>
      </c>
      <c r="AV241" s="9">
        <v>34.045139083768603</v>
      </c>
      <c r="AW241" s="9">
        <v>34.045139083768603</v>
      </c>
      <c r="AX241" s="9">
        <v>33.915132318110402</v>
      </c>
      <c r="AY241" s="9">
        <v>33.915132318110402</v>
      </c>
      <c r="AZ241" s="9">
        <v>33.915132318110402</v>
      </c>
      <c r="BA241" s="9">
        <v>34.036669255236703</v>
      </c>
      <c r="BB241" s="9">
        <v>34.036669255236703</v>
      </c>
      <c r="BC241" s="9">
        <v>34.036669255236703</v>
      </c>
      <c r="BD241" s="10">
        <v>34.037893808759399</v>
      </c>
      <c r="BF241" s="8">
        <f t="shared" si="25"/>
        <v>33.392452056178399</v>
      </c>
      <c r="BG241" s="8">
        <f t="shared" si="26"/>
        <v>33.424247773933281</v>
      </c>
      <c r="BH241" s="8">
        <f t="shared" si="27"/>
        <v>31.456534982942902</v>
      </c>
      <c r="BI241" s="8">
        <f t="shared" si="28"/>
        <v>37.958914188391397</v>
      </c>
      <c r="BJ241" s="8">
        <f t="shared" si="29"/>
        <v>1.4287522238444874</v>
      </c>
    </row>
    <row r="242" spans="1:62" x14ac:dyDescent="0.2">
      <c r="A242" s="3" t="s">
        <v>31</v>
      </c>
      <c r="B242" s="11">
        <v>73.282569119193894</v>
      </c>
      <c r="C242" s="11">
        <v>73.282323865647101</v>
      </c>
      <c r="D242" s="11">
        <v>73.282323865647101</v>
      </c>
      <c r="E242" s="11">
        <v>73.282323865647101</v>
      </c>
      <c r="F242" s="11">
        <v>73.283868962991903</v>
      </c>
      <c r="G242" s="11">
        <v>73.283868962991903</v>
      </c>
      <c r="H242" s="11">
        <v>73.283868962991903</v>
      </c>
      <c r="I242" s="11">
        <v>73.283819912282596</v>
      </c>
      <c r="J242" s="11">
        <v>73.283819912282596</v>
      </c>
      <c r="K242" s="11">
        <v>73.283819912282596</v>
      </c>
      <c r="L242" s="11">
        <v>73.283819912282596</v>
      </c>
      <c r="M242" s="11">
        <v>73.283819912282596</v>
      </c>
      <c r="N242" s="11">
        <v>73.283819912282596</v>
      </c>
      <c r="O242" s="11">
        <v>73.273004230868906</v>
      </c>
      <c r="P242" s="11">
        <v>73.273004230868906</v>
      </c>
      <c r="Q242" s="11">
        <v>73.273004230868906</v>
      </c>
      <c r="R242" s="11">
        <v>73.278399808898399</v>
      </c>
      <c r="S242" s="11">
        <v>73.278399808898399</v>
      </c>
      <c r="T242" s="11">
        <v>73.278399808898399</v>
      </c>
      <c r="U242" s="11">
        <v>73.275162462080701</v>
      </c>
      <c r="V242" s="11">
        <v>73.275162462080701</v>
      </c>
      <c r="W242" s="11">
        <v>73.275162462080701</v>
      </c>
      <c r="X242" s="11">
        <v>73.275162462080701</v>
      </c>
      <c r="Y242" s="11">
        <v>73.275162462080701</v>
      </c>
      <c r="Z242" s="11">
        <v>73.275162462080701</v>
      </c>
      <c r="AA242" s="11">
        <v>73.275162462080701</v>
      </c>
      <c r="AB242" s="11">
        <v>73.275162462080701</v>
      </c>
      <c r="AC242" s="11">
        <v>73.275162462080701</v>
      </c>
      <c r="AD242" s="11">
        <v>73.275162462080701</v>
      </c>
      <c r="AE242" s="11">
        <v>73.275162462080701</v>
      </c>
      <c r="AF242" s="11">
        <v>73.275162462080701</v>
      </c>
      <c r="AG242" s="11">
        <v>73.275162462080701</v>
      </c>
      <c r="AH242" s="11">
        <v>73.275162462080701</v>
      </c>
      <c r="AI242" s="11">
        <v>73.275162462080701</v>
      </c>
      <c r="AJ242" s="11">
        <v>73.275064360662</v>
      </c>
      <c r="AK242" s="11">
        <v>73.275064360662</v>
      </c>
      <c r="AL242" s="11">
        <v>73.275064360662</v>
      </c>
      <c r="AM242" s="11">
        <v>73.275064360662</v>
      </c>
      <c r="AN242" s="11">
        <v>73.275064360662</v>
      </c>
      <c r="AO242" s="11">
        <v>73.275064360662</v>
      </c>
      <c r="AP242" s="11">
        <v>73.275064360662</v>
      </c>
      <c r="AQ242" s="11">
        <v>73.275064360662</v>
      </c>
      <c r="AR242" s="11">
        <v>73.275064360662</v>
      </c>
      <c r="AS242" s="11">
        <v>73.270232865790106</v>
      </c>
      <c r="AT242" s="11">
        <v>73.270232865790106</v>
      </c>
      <c r="AU242" s="11">
        <v>73.270232865790106</v>
      </c>
      <c r="AV242" s="11">
        <v>73.268687768445304</v>
      </c>
      <c r="AW242" s="11">
        <v>73.268687768445304</v>
      </c>
      <c r="AX242" s="11">
        <v>73.268687768445304</v>
      </c>
      <c r="AY242" s="11">
        <v>73.268687768445304</v>
      </c>
      <c r="AZ242" s="11">
        <v>73.268687768445304</v>
      </c>
      <c r="BA242" s="11">
        <v>73.268687768445304</v>
      </c>
      <c r="BB242" s="11">
        <v>73.268687768445304</v>
      </c>
      <c r="BC242" s="11">
        <v>73.268687768445304</v>
      </c>
      <c r="BD242" s="12">
        <v>73.268687768445304</v>
      </c>
    </row>
    <row r="243" spans="1:62" x14ac:dyDescent="0.2">
      <c r="A243" s="3" t="s">
        <v>32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2">
        <v>0</v>
      </c>
    </row>
    <row r="244" spans="1:62" x14ac:dyDescent="0.2">
      <c r="A244" s="3" t="s">
        <v>33</v>
      </c>
      <c r="B244" s="11">
        <v>0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2">
        <v>0</v>
      </c>
    </row>
    <row r="245" spans="1:62" x14ac:dyDescent="0.2">
      <c r="A245" s="3" t="s">
        <v>34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2">
        <v>0</v>
      </c>
    </row>
    <row r="246" spans="1:62" x14ac:dyDescent="0.2">
      <c r="A246" s="3" t="s">
        <v>35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2">
        <v>0</v>
      </c>
    </row>
    <row r="247" spans="1:62" x14ac:dyDescent="0.2">
      <c r="A247" s="3" t="s">
        <v>36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2">
        <v>0</v>
      </c>
    </row>
    <row r="248" spans="1:62" x14ac:dyDescent="0.2">
      <c r="A248" s="3" t="s">
        <v>37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2">
        <v>0</v>
      </c>
    </row>
    <row r="249" spans="1:62" x14ac:dyDescent="0.2">
      <c r="A249" s="3" t="s">
        <v>38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2">
        <v>0</v>
      </c>
    </row>
    <row r="250" spans="1:62" x14ac:dyDescent="0.2">
      <c r="A250" s="3" t="s">
        <v>39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2">
        <v>0</v>
      </c>
    </row>
    <row r="251" spans="1:62" x14ac:dyDescent="0.2">
      <c r="A251" s="3" t="s">
        <v>40</v>
      </c>
      <c r="B251" s="11">
        <v>0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2">
        <v>0</v>
      </c>
    </row>
    <row r="252" spans="1:62" x14ac:dyDescent="0.2">
      <c r="A252" s="3" t="s">
        <v>41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2">
        <v>0</v>
      </c>
    </row>
    <row r="253" spans="1:62" x14ac:dyDescent="0.2">
      <c r="A253" s="3" t="s">
        <v>42</v>
      </c>
      <c r="B253" s="11">
        <v>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2">
        <v>0</v>
      </c>
    </row>
    <row r="254" spans="1:62" x14ac:dyDescent="0.2">
      <c r="A254" s="3" t="s">
        <v>43</v>
      </c>
      <c r="B254" s="11">
        <v>0</v>
      </c>
      <c r="C254" s="11">
        <v>5.86666666666666</v>
      </c>
      <c r="D254" s="11">
        <v>5.86666666666666</v>
      </c>
      <c r="E254" s="11">
        <v>5.86666666666666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  <c r="BC254" s="11">
        <v>0</v>
      </c>
      <c r="BD254" s="12">
        <v>0</v>
      </c>
    </row>
    <row r="255" spans="1:62" x14ac:dyDescent="0.2">
      <c r="A255" s="3" t="s">
        <v>44</v>
      </c>
      <c r="B255" s="11">
        <v>0</v>
      </c>
      <c r="C255" s="11">
        <v>0</v>
      </c>
      <c r="D255" s="11">
        <v>5.86666666666666</v>
      </c>
      <c r="E255" s="11">
        <v>5.86666666666666</v>
      </c>
      <c r="F255" s="11">
        <v>5.86666666666666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2">
        <v>0</v>
      </c>
    </row>
    <row r="256" spans="1:62" x14ac:dyDescent="0.2">
      <c r="A256" s="3" t="s">
        <v>45</v>
      </c>
      <c r="B256" s="11">
        <v>0</v>
      </c>
      <c r="C256" s="11">
        <v>0</v>
      </c>
      <c r="D256" s="11">
        <v>0</v>
      </c>
      <c r="E256" s="11">
        <v>5.86666666666666</v>
      </c>
      <c r="F256" s="11">
        <v>5.86666666666666</v>
      </c>
      <c r="G256" s="11">
        <v>5.86666666666666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2">
        <v>0</v>
      </c>
    </row>
    <row r="257" spans="1:68" x14ac:dyDescent="0.2">
      <c r="A257" s="3" t="s">
        <v>46</v>
      </c>
      <c r="B257" s="11">
        <v>0</v>
      </c>
      <c r="C257" s="11">
        <v>0</v>
      </c>
      <c r="D257" s="11">
        <v>0</v>
      </c>
      <c r="E257" s="11">
        <v>5.86666666666666</v>
      </c>
      <c r="F257" s="11">
        <v>5.86666666666666</v>
      </c>
      <c r="G257" s="11">
        <v>5.86666666666666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2">
        <v>0</v>
      </c>
    </row>
    <row r="258" spans="1:68" x14ac:dyDescent="0.2">
      <c r="A258" s="3" t="s">
        <v>47</v>
      </c>
      <c r="B258" s="11">
        <v>0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4.6562061487434603</v>
      </c>
      <c r="AQ258" s="11">
        <v>4.6562061487434603</v>
      </c>
      <c r="AR258" s="11">
        <v>4.6562061487434603</v>
      </c>
      <c r="AS258" s="11">
        <v>25.466666666666601</v>
      </c>
      <c r="AT258" s="11">
        <v>25.466666666666601</v>
      </c>
      <c r="AU258" s="11">
        <v>25.466666666666601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2">
        <v>0</v>
      </c>
    </row>
    <row r="259" spans="1:68" x14ac:dyDescent="0.2">
      <c r="A259" s="2" t="s">
        <v>48</v>
      </c>
      <c r="B259" s="9">
        <v>60128.533333333296</v>
      </c>
      <c r="C259" s="9">
        <v>28074.133333333299</v>
      </c>
      <c r="D259" s="9">
        <v>28074.133333333299</v>
      </c>
      <c r="E259" s="9">
        <v>28074.133333333299</v>
      </c>
      <c r="F259" s="9">
        <v>10655.666666666601</v>
      </c>
      <c r="G259" s="9">
        <v>10655.666666666601</v>
      </c>
      <c r="H259" s="9">
        <v>10655.666666666601</v>
      </c>
      <c r="I259" s="9">
        <v>10619.333333333299</v>
      </c>
      <c r="J259" s="9">
        <v>10619.333333333299</v>
      </c>
      <c r="K259" s="9">
        <v>10619.333333333299</v>
      </c>
      <c r="L259" s="9">
        <v>4030.2666666666601</v>
      </c>
      <c r="M259" s="9">
        <v>4030.2666666666601</v>
      </c>
      <c r="N259" s="9">
        <v>4030.2666666666601</v>
      </c>
      <c r="O259" s="9">
        <v>32256.733333333301</v>
      </c>
      <c r="P259" s="9">
        <v>32256.733333333301</v>
      </c>
      <c r="Q259" s="9">
        <v>32256.733333333301</v>
      </c>
      <c r="R259" s="9">
        <v>117178.46666666601</v>
      </c>
      <c r="S259" s="9">
        <v>117178.46666666601</v>
      </c>
      <c r="T259" s="9">
        <v>117178.46666666601</v>
      </c>
      <c r="U259" s="9">
        <v>45911.333333333299</v>
      </c>
      <c r="V259" s="9">
        <v>45911.333333333299</v>
      </c>
      <c r="W259" s="9">
        <v>45911.333333333299</v>
      </c>
      <c r="X259" s="9">
        <v>22097.859327217098</v>
      </c>
      <c r="Y259" s="9">
        <v>22097.859327217098</v>
      </c>
      <c r="Z259" s="9">
        <v>22097.859327217098</v>
      </c>
      <c r="AA259" s="9">
        <v>22146.617986164401</v>
      </c>
      <c r="AB259" s="9">
        <v>22146.617986164401</v>
      </c>
      <c r="AC259" s="9">
        <v>22146.617986164401</v>
      </c>
      <c r="AD259" s="9">
        <v>18957.9562856745</v>
      </c>
      <c r="AE259" s="9">
        <v>18957.9562856745</v>
      </c>
      <c r="AF259" s="9">
        <v>18957.9562856745</v>
      </c>
      <c r="AG259" s="9">
        <v>20281.5658180887</v>
      </c>
      <c r="AH259" s="9">
        <v>20281.5658180887</v>
      </c>
      <c r="AI259" s="9">
        <v>20281.5658180887</v>
      </c>
      <c r="AJ259" s="9">
        <v>16936.933333333302</v>
      </c>
      <c r="AK259" s="9">
        <v>16936.933333333302</v>
      </c>
      <c r="AL259" s="9">
        <v>16936.933333333302</v>
      </c>
      <c r="AM259" s="9">
        <v>16495.933333333302</v>
      </c>
      <c r="AN259" s="9">
        <v>16495.933333333302</v>
      </c>
      <c r="AO259" s="9">
        <v>16495.933333333302</v>
      </c>
      <c r="AP259" s="9">
        <v>19466.400000000001</v>
      </c>
      <c r="AQ259" s="9">
        <v>19466.400000000001</v>
      </c>
      <c r="AR259" s="9">
        <v>19466.400000000001</v>
      </c>
      <c r="AS259" s="9">
        <v>13166.666666666601</v>
      </c>
      <c r="AT259" s="9">
        <v>13166.666666666601</v>
      </c>
      <c r="AU259" s="9">
        <v>13166.666666666601</v>
      </c>
      <c r="AV259" s="9">
        <v>9337.2666666666591</v>
      </c>
      <c r="AW259" s="9">
        <v>9337.2666666666591</v>
      </c>
      <c r="AX259" s="9">
        <v>9337.2666666666591</v>
      </c>
      <c r="AY259" s="9">
        <v>47198.823034888599</v>
      </c>
      <c r="AZ259" s="9">
        <v>47198.823034888599</v>
      </c>
      <c r="BA259" s="9">
        <v>47198.823034888599</v>
      </c>
      <c r="BB259" s="9">
        <v>13797.866666666599</v>
      </c>
      <c r="BC259" s="9">
        <v>13797.866666666599</v>
      </c>
      <c r="BD259" s="10">
        <v>13797.866666666599</v>
      </c>
      <c r="BF259" s="8">
        <f t="shared" si="25"/>
        <v>19466.400000000001</v>
      </c>
      <c r="BG259" s="8">
        <f t="shared" si="26"/>
        <v>26653.781830716904</v>
      </c>
      <c r="BH259" s="8">
        <f t="shared" si="27"/>
        <v>4030.2666666666601</v>
      </c>
      <c r="BI259" s="8">
        <f t="shared" si="28"/>
        <v>117178.46666666601</v>
      </c>
      <c r="BJ259" s="8">
        <f t="shared" si="29"/>
        <v>25228.583001276533</v>
      </c>
      <c r="BL259" s="8">
        <f>MEDIAN(B259:BD262)</f>
        <v>12084.733333333301</v>
      </c>
      <c r="BM259" s="8">
        <f>AVERAGE(B259:BD262)</f>
        <v>15808.722649841373</v>
      </c>
      <c r="BN259" s="8">
        <f>MIN(B259:BD262)</f>
        <v>1741.5333333333299</v>
      </c>
      <c r="BO259" s="8">
        <f>MAX(B259:BD262)</f>
        <v>117178.46666666601</v>
      </c>
      <c r="BP259" s="8">
        <f>STDEV(B259:BD262)</f>
        <v>15150.849933333569</v>
      </c>
    </row>
    <row r="260" spans="1:68" x14ac:dyDescent="0.2">
      <c r="A260" s="2" t="s">
        <v>49</v>
      </c>
      <c r="B260" s="9">
        <v>46101.0666666666</v>
      </c>
      <c r="C260" s="9">
        <v>46101.0666666666</v>
      </c>
      <c r="D260" s="9">
        <v>29859.666666666599</v>
      </c>
      <c r="E260" s="9">
        <v>29859.666666666599</v>
      </c>
      <c r="F260" s="9">
        <v>29859.666666666599</v>
      </c>
      <c r="G260" s="9">
        <v>8354.0666666666602</v>
      </c>
      <c r="H260" s="9">
        <v>8354.0666666666602</v>
      </c>
      <c r="I260" s="9">
        <v>8354.0666666666602</v>
      </c>
      <c r="J260" s="9">
        <v>9558.4666666666599</v>
      </c>
      <c r="K260" s="9">
        <v>9558.4666666666599</v>
      </c>
      <c r="L260" s="9">
        <v>9558.4666666666599</v>
      </c>
      <c r="M260" s="9">
        <v>9309</v>
      </c>
      <c r="N260" s="9">
        <v>9309</v>
      </c>
      <c r="O260" s="9">
        <v>9309</v>
      </c>
      <c r="P260" s="9">
        <v>15716.0666666666</v>
      </c>
      <c r="Q260" s="9">
        <v>15716.0666666666</v>
      </c>
      <c r="R260" s="9">
        <v>15716.0666666666</v>
      </c>
      <c r="S260" s="9">
        <v>24402.0666666666</v>
      </c>
      <c r="T260" s="9">
        <v>24402.0666666666</v>
      </c>
      <c r="U260" s="9">
        <v>13573.1164859605</v>
      </c>
      <c r="V260" s="9">
        <v>13573.1164859605</v>
      </c>
      <c r="W260" s="9">
        <v>13573.1164859605</v>
      </c>
      <c r="X260" s="9">
        <v>13573.1164859605</v>
      </c>
      <c r="Y260" s="9">
        <v>8608.8265436843394</v>
      </c>
      <c r="Z260" s="9">
        <v>8608.8265436843394</v>
      </c>
      <c r="AA260" s="9">
        <v>8608.8265436843394</v>
      </c>
      <c r="AB260" s="9">
        <v>1741.5333333333299</v>
      </c>
      <c r="AC260" s="9">
        <v>1741.5333333333299</v>
      </c>
      <c r="AD260" s="9">
        <v>12206.1956143404</v>
      </c>
      <c r="AE260" s="9">
        <v>12206.1956143404</v>
      </c>
      <c r="AF260" s="9">
        <v>12206.1956143404</v>
      </c>
      <c r="AG260" s="9">
        <v>12206.1956143404</v>
      </c>
      <c r="AH260" s="9">
        <v>11375.759513911</v>
      </c>
      <c r="AI260" s="9">
        <v>11375.759513911</v>
      </c>
      <c r="AJ260" s="9">
        <v>11375.759513911</v>
      </c>
      <c r="AK260" s="9">
        <v>12425.666666666601</v>
      </c>
      <c r="AL260" s="9">
        <v>12425.666666666601</v>
      </c>
      <c r="AM260" s="9">
        <v>12425.666666666601</v>
      </c>
      <c r="AN260" s="9">
        <v>4848.1333333333296</v>
      </c>
      <c r="AO260" s="9">
        <v>4848.1333333333296</v>
      </c>
      <c r="AP260" s="9">
        <v>7874.7294183367003</v>
      </c>
      <c r="AQ260" s="9">
        <v>7874.7294183367003</v>
      </c>
      <c r="AR260" s="9">
        <v>7874.7294183367003</v>
      </c>
      <c r="AS260" s="9">
        <v>7874.7294183367003</v>
      </c>
      <c r="AT260" s="9">
        <v>4953.0582307545101</v>
      </c>
      <c r="AU260" s="9">
        <v>4953.0582307545101</v>
      </c>
      <c r="AV260" s="9">
        <v>4953.0582307545101</v>
      </c>
      <c r="AW260" s="9">
        <v>6663.0666666666602</v>
      </c>
      <c r="AX260" s="9">
        <v>6663.0666666666602</v>
      </c>
      <c r="AY260" s="9">
        <v>9340.0350262696993</v>
      </c>
      <c r="AZ260" s="9">
        <v>9340.0350262696993</v>
      </c>
      <c r="BA260" s="9">
        <v>9340.0350262696993</v>
      </c>
      <c r="BB260" s="9">
        <v>9340.0350262696993</v>
      </c>
      <c r="BC260" s="9">
        <v>6765.9141494435598</v>
      </c>
      <c r="BD260" s="10">
        <v>6765.9141494435598</v>
      </c>
      <c r="BF260" s="8">
        <f t="shared" si="25"/>
        <v>9340.0350262696993</v>
      </c>
      <c r="BG260" s="8">
        <f t="shared" si="26"/>
        <v>12427.301830489054</v>
      </c>
      <c r="BH260" s="8">
        <f t="shared" si="27"/>
        <v>1741.5333333333299</v>
      </c>
      <c r="BI260" s="8">
        <f t="shared" si="28"/>
        <v>46101.0666666666</v>
      </c>
      <c r="BJ260" s="8">
        <f t="shared" si="29"/>
        <v>9044.4611916584472</v>
      </c>
    </row>
    <row r="261" spans="1:68" x14ac:dyDescent="0.2">
      <c r="A261" s="2" t="s">
        <v>50</v>
      </c>
      <c r="B261" s="9">
        <v>20544.733333333301</v>
      </c>
      <c r="C261" s="9">
        <v>20544.733333333301</v>
      </c>
      <c r="D261" s="9">
        <v>20544.733333333301</v>
      </c>
      <c r="E261" s="9">
        <v>18108.133333333299</v>
      </c>
      <c r="F261" s="9">
        <v>18108.133333333299</v>
      </c>
      <c r="G261" s="9">
        <v>18108.133333333299</v>
      </c>
      <c r="H261" s="9">
        <v>9850.1333333333296</v>
      </c>
      <c r="I261" s="9">
        <v>9850.1333333333296</v>
      </c>
      <c r="J261" s="9">
        <v>9850.1333333333296</v>
      </c>
      <c r="K261" s="9">
        <v>15356.494631104901</v>
      </c>
      <c r="L261" s="9">
        <v>15356.494631104901</v>
      </c>
      <c r="M261" s="9">
        <v>15356.494631104901</v>
      </c>
      <c r="N261" s="9">
        <v>11024.606488917399</v>
      </c>
      <c r="O261" s="9">
        <v>11024.606488917399</v>
      </c>
      <c r="P261" s="9">
        <v>11024.606488917399</v>
      </c>
      <c r="Q261" s="9">
        <v>23588</v>
      </c>
      <c r="R261" s="9">
        <v>23588</v>
      </c>
      <c r="S261" s="9">
        <v>23588</v>
      </c>
      <c r="T261" s="9">
        <v>18564.666666666599</v>
      </c>
      <c r="U261" s="9">
        <v>18564.666666666599</v>
      </c>
      <c r="V261" s="9">
        <v>18564.666666666599</v>
      </c>
      <c r="W261" s="9">
        <v>12084.733333333301</v>
      </c>
      <c r="X261" s="9">
        <v>12084.733333333301</v>
      </c>
      <c r="Y261" s="9">
        <v>12084.733333333301</v>
      </c>
      <c r="Z261" s="9">
        <v>14079.0666666666</v>
      </c>
      <c r="AA261" s="9">
        <v>14079.0666666666</v>
      </c>
      <c r="AB261" s="9">
        <v>14079.0666666666</v>
      </c>
      <c r="AC261" s="9">
        <v>5854.2</v>
      </c>
      <c r="AD261" s="9">
        <v>5854.2</v>
      </c>
      <c r="AE261" s="9">
        <v>5854.2</v>
      </c>
      <c r="AF261" s="9">
        <v>7145.9333333333298</v>
      </c>
      <c r="AG261" s="9">
        <v>7145.9333333333298</v>
      </c>
      <c r="AH261" s="9">
        <v>7145.9333333333298</v>
      </c>
      <c r="AI261" s="9">
        <v>14685.535029627001</v>
      </c>
      <c r="AJ261" s="9">
        <v>14685.535029627001</v>
      </c>
      <c r="AK261" s="9">
        <v>14685.535029627001</v>
      </c>
      <c r="AL261" s="9">
        <v>10671.941773504201</v>
      </c>
      <c r="AM261" s="9">
        <v>10671.941773504201</v>
      </c>
      <c r="AN261" s="9">
        <v>10671.941773504201</v>
      </c>
      <c r="AO261" s="9">
        <v>9388.2149046793693</v>
      </c>
      <c r="AP261" s="9">
        <v>9388.2149046793693</v>
      </c>
      <c r="AQ261" s="9">
        <v>9388.2149046793693</v>
      </c>
      <c r="AR261" s="9">
        <v>5837.7240543471298</v>
      </c>
      <c r="AS261" s="9">
        <v>5837.7240543471298</v>
      </c>
      <c r="AT261" s="9">
        <v>5837.7240543471298</v>
      </c>
      <c r="AU261" s="9">
        <v>7988.4</v>
      </c>
      <c r="AV261" s="9">
        <v>7988.4</v>
      </c>
      <c r="AW261" s="9">
        <v>7988.4</v>
      </c>
      <c r="AX261" s="9">
        <v>13444.266666666599</v>
      </c>
      <c r="AY261" s="9">
        <v>13444.266666666599</v>
      </c>
      <c r="AZ261" s="9">
        <v>13444.266666666599</v>
      </c>
      <c r="BA261" s="9">
        <v>12353.5333333333</v>
      </c>
      <c r="BB261" s="9">
        <v>12353.5333333333</v>
      </c>
      <c r="BC261" s="9">
        <v>12353.5333333333</v>
      </c>
      <c r="BD261" s="10">
        <v>10470.9333333333</v>
      </c>
      <c r="BF261" s="8">
        <f t="shared" si="25"/>
        <v>12084.733333333301</v>
      </c>
      <c r="BG261" s="8">
        <f t="shared" si="26"/>
        <v>12766.943345088592</v>
      </c>
      <c r="BH261" s="8">
        <f t="shared" si="27"/>
        <v>5837.7240543471298</v>
      </c>
      <c r="BI261" s="8">
        <f t="shared" si="28"/>
        <v>23588</v>
      </c>
      <c r="BJ261" s="8">
        <f t="shared" si="29"/>
        <v>4900.5136933081012</v>
      </c>
    </row>
    <row r="262" spans="1:68" x14ac:dyDescent="0.2">
      <c r="A262" s="2" t="s">
        <v>51</v>
      </c>
      <c r="B262" s="9">
        <v>20658.333333333299</v>
      </c>
      <c r="C262" s="9">
        <v>20658.333333333299</v>
      </c>
      <c r="D262" s="9">
        <v>20658.333333333299</v>
      </c>
      <c r="E262" s="9">
        <v>8704</v>
      </c>
      <c r="F262" s="9">
        <v>8704</v>
      </c>
      <c r="G262" s="9">
        <v>8704</v>
      </c>
      <c r="H262" s="9">
        <v>13795.666666666601</v>
      </c>
      <c r="I262" s="9">
        <v>13795.666666666601</v>
      </c>
      <c r="J262" s="9">
        <v>13795.666666666601</v>
      </c>
      <c r="K262" s="9">
        <v>12810.866666666599</v>
      </c>
      <c r="L262" s="9">
        <v>12810.866666666599</v>
      </c>
      <c r="M262" s="9">
        <v>12810.866666666599</v>
      </c>
      <c r="N262" s="9">
        <v>11832.778240355199</v>
      </c>
      <c r="O262" s="9">
        <v>11832.778240355199</v>
      </c>
      <c r="P262" s="9">
        <v>11832.778240355199</v>
      </c>
      <c r="Q262" s="9">
        <v>25083.5899409802</v>
      </c>
      <c r="R262" s="9">
        <v>25083.5899409802</v>
      </c>
      <c r="S262" s="9">
        <v>25083.5899409802</v>
      </c>
      <c r="T262" s="9">
        <v>18509.866666666599</v>
      </c>
      <c r="U262" s="9">
        <v>18509.866666666599</v>
      </c>
      <c r="V262" s="9">
        <v>18509.866666666599</v>
      </c>
      <c r="W262" s="9">
        <v>7862.6919602529297</v>
      </c>
      <c r="X262" s="9">
        <v>7862.6919602529297</v>
      </c>
      <c r="Y262" s="9">
        <v>7862.6919602529297</v>
      </c>
      <c r="Z262" s="9">
        <v>6300.4676789031901</v>
      </c>
      <c r="AA262" s="9">
        <v>6300.4676789031901</v>
      </c>
      <c r="AB262" s="9">
        <v>6300.4676789031901</v>
      </c>
      <c r="AC262" s="9">
        <v>10905.1333333333</v>
      </c>
      <c r="AD262" s="9">
        <v>10905.1333333333</v>
      </c>
      <c r="AE262" s="9">
        <v>10905.1333333333</v>
      </c>
      <c r="AF262" s="9">
        <v>5365.2666666666601</v>
      </c>
      <c r="AG262" s="9">
        <v>5365.2666666666601</v>
      </c>
      <c r="AH262" s="9">
        <v>5365.2666666666601</v>
      </c>
      <c r="AI262" s="9">
        <v>10602.0666666666</v>
      </c>
      <c r="AJ262" s="9">
        <v>10602.0666666666</v>
      </c>
      <c r="AK262" s="9">
        <v>10602.0666666666</v>
      </c>
      <c r="AL262" s="9">
        <v>10631.0666666666</v>
      </c>
      <c r="AM262" s="9">
        <v>10631.0666666666</v>
      </c>
      <c r="AN262" s="9">
        <v>10631.0666666666</v>
      </c>
      <c r="AO262" s="9">
        <v>3595.0666666666598</v>
      </c>
      <c r="AP262" s="9">
        <v>3595.0666666666598</v>
      </c>
      <c r="AQ262" s="9">
        <v>3595.0666666666598</v>
      </c>
      <c r="AR262" s="9">
        <v>9446.2000000000007</v>
      </c>
      <c r="AS262" s="9">
        <v>9446.2000000000007</v>
      </c>
      <c r="AT262" s="9">
        <v>9446.2000000000007</v>
      </c>
      <c r="AU262" s="9">
        <v>7489.1333333333296</v>
      </c>
      <c r="AV262" s="9">
        <v>7489.1333333333296</v>
      </c>
      <c r="AW262" s="9">
        <v>7489.1333333333296</v>
      </c>
      <c r="AX262" s="9">
        <v>9289</v>
      </c>
      <c r="AY262" s="9">
        <v>9289</v>
      </c>
      <c r="AZ262" s="9">
        <v>9289</v>
      </c>
      <c r="BA262" s="9">
        <v>12563.5333333333</v>
      </c>
      <c r="BB262" s="9">
        <v>12563.5333333333</v>
      </c>
      <c r="BC262" s="9">
        <v>12563.5333333333</v>
      </c>
      <c r="BD262" s="10">
        <v>9943.3141574294896</v>
      </c>
      <c r="BF262" s="8">
        <f t="shared" si="25"/>
        <v>10602.0666666666</v>
      </c>
      <c r="BG262" s="8">
        <f t="shared" si="26"/>
        <v>11386.863593070957</v>
      </c>
      <c r="BH262" s="8">
        <f t="shared" si="27"/>
        <v>3595.0666666666598</v>
      </c>
      <c r="BI262" s="8">
        <f t="shared" si="28"/>
        <v>25083.5899409802</v>
      </c>
      <c r="BJ262" s="8">
        <f t="shared" si="29"/>
        <v>5279.1263960331835</v>
      </c>
    </row>
    <row r="263" spans="1:68" x14ac:dyDescent="0.2">
      <c r="A263" s="3" t="s">
        <v>52</v>
      </c>
      <c r="B263" s="11">
        <v>104.533333333333</v>
      </c>
      <c r="C263" s="11">
        <v>104.533333333333</v>
      </c>
      <c r="D263" s="11">
        <v>104.533333333333</v>
      </c>
      <c r="E263" s="11">
        <v>104.533333333333</v>
      </c>
      <c r="F263" s="11">
        <v>100.133333333333</v>
      </c>
      <c r="G263" s="11">
        <v>100.133333333333</v>
      </c>
      <c r="H263" s="11">
        <v>100.133333333333</v>
      </c>
      <c r="I263" s="11">
        <v>100.133333333333</v>
      </c>
      <c r="J263" s="11">
        <v>100.133333333333</v>
      </c>
      <c r="K263" s="11">
        <v>100.133333333333</v>
      </c>
      <c r="L263" s="11">
        <v>104.533333333333</v>
      </c>
      <c r="M263" s="11">
        <v>104.533333333333</v>
      </c>
      <c r="N263" s="11">
        <v>104.533333333333</v>
      </c>
      <c r="O263" s="11">
        <v>132.06666666666601</v>
      </c>
      <c r="P263" s="11">
        <v>132.06666666666601</v>
      </c>
      <c r="Q263" s="11">
        <v>132.06666666666601</v>
      </c>
      <c r="R263" s="11">
        <v>96.133333333333297</v>
      </c>
      <c r="S263" s="11">
        <v>96.133333333333297</v>
      </c>
      <c r="T263" s="11">
        <v>96.133333333333297</v>
      </c>
      <c r="U263" s="11">
        <v>106.533333333333</v>
      </c>
      <c r="V263" s="11">
        <v>106.533333333333</v>
      </c>
      <c r="W263" s="11">
        <v>106.533333333333</v>
      </c>
      <c r="X263" s="11">
        <v>103.73333333333299</v>
      </c>
      <c r="Y263" s="11">
        <v>103.73333333333299</v>
      </c>
      <c r="Z263" s="11">
        <v>103.73333333333299</v>
      </c>
      <c r="AA263" s="11">
        <v>104.533333333333</v>
      </c>
      <c r="AB263" s="11">
        <v>104.533333333333</v>
      </c>
      <c r="AC263" s="11">
        <v>104.533333333333</v>
      </c>
      <c r="AD263" s="11">
        <v>104.533333333333</v>
      </c>
      <c r="AE263" s="11">
        <v>104.533333333333</v>
      </c>
      <c r="AF263" s="11">
        <v>104.533333333333</v>
      </c>
      <c r="AG263" s="11">
        <v>108.933333333333</v>
      </c>
      <c r="AH263" s="11">
        <v>108.933333333333</v>
      </c>
      <c r="AI263" s="11">
        <v>108.933333333333</v>
      </c>
      <c r="AJ263" s="11">
        <v>114.133333333333</v>
      </c>
      <c r="AK263" s="11">
        <v>114.133333333333</v>
      </c>
      <c r="AL263" s="11">
        <v>114.133333333333</v>
      </c>
      <c r="AM263" s="11">
        <v>108.644044127915</v>
      </c>
      <c r="AN263" s="11">
        <v>108.644044127915</v>
      </c>
      <c r="AO263" s="11">
        <v>108.644044127915</v>
      </c>
      <c r="AP263" s="11">
        <v>103.457073606327</v>
      </c>
      <c r="AQ263" s="11">
        <v>103.457073606327</v>
      </c>
      <c r="AR263" s="11">
        <v>103.457073606327</v>
      </c>
      <c r="AS263" s="11">
        <v>159.80000000000001</v>
      </c>
      <c r="AT263" s="11">
        <v>159.80000000000001</v>
      </c>
      <c r="AU263" s="11">
        <v>159.80000000000001</v>
      </c>
      <c r="AV263" s="11">
        <v>172.4</v>
      </c>
      <c r="AW263" s="11">
        <v>172.4</v>
      </c>
      <c r="AX263" s="11">
        <v>172.4</v>
      </c>
      <c r="AY263" s="11">
        <v>100.133333333333</v>
      </c>
      <c r="AZ263" s="11">
        <v>100.133333333333</v>
      </c>
      <c r="BA263" s="11">
        <v>100.133333333333</v>
      </c>
      <c r="BB263" s="11">
        <v>108.933333333333</v>
      </c>
      <c r="BC263" s="11">
        <v>108.933333333333</v>
      </c>
      <c r="BD263" s="12">
        <v>108.933333333333</v>
      </c>
    </row>
    <row r="264" spans="1:68" x14ac:dyDescent="0.2">
      <c r="A264" s="3" t="s">
        <v>53</v>
      </c>
      <c r="B264" s="11">
        <v>17.3333333333333</v>
      </c>
      <c r="C264" s="11">
        <v>34.6666666666666</v>
      </c>
      <c r="D264" s="11">
        <v>34.6666666666666</v>
      </c>
      <c r="E264" s="11">
        <v>34.6666666666666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2">
        <v>0</v>
      </c>
    </row>
    <row r="265" spans="1:68" x14ac:dyDescent="0.2">
      <c r="A265" s="3" t="s">
        <v>54</v>
      </c>
      <c r="B265" s="11">
        <v>0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2">
        <v>0</v>
      </c>
    </row>
    <row r="266" spans="1:68" x14ac:dyDescent="0.2">
      <c r="A266" s="3" t="s">
        <v>55</v>
      </c>
      <c r="B266" s="11">
        <v>0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2">
        <v>0</v>
      </c>
    </row>
    <row r="267" spans="1:68" x14ac:dyDescent="0.2">
      <c r="A267" s="3" t="s">
        <v>56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2">
        <v>0</v>
      </c>
    </row>
    <row r="268" spans="1:68" x14ac:dyDescent="0.2">
      <c r="A268" s="3" t="s">
        <v>57</v>
      </c>
      <c r="B268" s="11">
        <v>0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2">
        <v>0</v>
      </c>
    </row>
    <row r="269" spans="1:68" x14ac:dyDescent="0.2">
      <c r="A269" s="3" t="s">
        <v>58</v>
      </c>
      <c r="B269" s="11">
        <v>0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2">
        <v>0</v>
      </c>
    </row>
    <row r="270" spans="1:68" x14ac:dyDescent="0.2">
      <c r="A270" s="3" t="s">
        <v>59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2">
        <v>0</v>
      </c>
    </row>
    <row r="271" spans="1:68" x14ac:dyDescent="0.2">
      <c r="A271" s="3" t="s">
        <v>60</v>
      </c>
      <c r="B271" s="11">
        <v>0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2">
        <v>0</v>
      </c>
    </row>
    <row r="272" spans="1:68" x14ac:dyDescent="0.2">
      <c r="A272" s="3" t="s">
        <v>61</v>
      </c>
      <c r="B272" s="11">
        <v>0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2">
        <v>0</v>
      </c>
    </row>
    <row r="273" spans="1:74" x14ac:dyDescent="0.2">
      <c r="A273" s="3" t="s">
        <v>62</v>
      </c>
      <c r="B273" s="11">
        <v>0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2">
        <v>0</v>
      </c>
    </row>
    <row r="274" spans="1:74" x14ac:dyDescent="0.2">
      <c r="A274" s="3" t="s">
        <v>63</v>
      </c>
      <c r="B274" s="11">
        <v>0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  <c r="BC274" s="11">
        <v>0</v>
      </c>
      <c r="BD274" s="12">
        <v>0</v>
      </c>
    </row>
    <row r="275" spans="1:74" x14ac:dyDescent="0.2">
      <c r="A275" s="3" t="s">
        <v>64</v>
      </c>
      <c r="B275" s="11">
        <v>0</v>
      </c>
      <c r="C275" s="11">
        <v>5.86666666666666</v>
      </c>
      <c r="D275" s="11">
        <v>5.86666666666666</v>
      </c>
      <c r="E275" s="11">
        <v>5.86666666666666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2">
        <v>0</v>
      </c>
    </row>
    <row r="276" spans="1:74" x14ac:dyDescent="0.2">
      <c r="A276" s="3" t="s">
        <v>65</v>
      </c>
      <c r="B276" s="11">
        <v>0</v>
      </c>
      <c r="C276" s="11">
        <v>0</v>
      </c>
      <c r="D276" s="11">
        <v>5.86666666666666</v>
      </c>
      <c r="E276" s="11">
        <v>5.86666666666666</v>
      </c>
      <c r="F276" s="11">
        <v>5.86666666666666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2">
        <v>0</v>
      </c>
    </row>
    <row r="277" spans="1:74" x14ac:dyDescent="0.2">
      <c r="A277" s="3" t="s">
        <v>66</v>
      </c>
      <c r="B277" s="11">
        <v>0</v>
      </c>
      <c r="C277" s="11">
        <v>0</v>
      </c>
      <c r="D277" s="11">
        <v>0</v>
      </c>
      <c r="E277" s="11">
        <v>5.86666666666666</v>
      </c>
      <c r="F277" s="11">
        <v>5.86666666666666</v>
      </c>
      <c r="G277" s="11">
        <v>5.86666666666666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2">
        <v>0</v>
      </c>
    </row>
    <row r="278" spans="1:74" x14ac:dyDescent="0.2">
      <c r="A278" s="3" t="s">
        <v>67</v>
      </c>
      <c r="B278" s="11">
        <v>0</v>
      </c>
      <c r="C278" s="11">
        <v>0</v>
      </c>
      <c r="D278" s="11">
        <v>0</v>
      </c>
      <c r="E278" s="11">
        <v>5.86666666666666</v>
      </c>
      <c r="F278" s="11">
        <v>5.86666666666666</v>
      </c>
      <c r="G278" s="11">
        <v>5.86666666666666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2">
        <v>0</v>
      </c>
    </row>
    <row r="279" spans="1:74" x14ac:dyDescent="0.2">
      <c r="A279" s="3" t="s">
        <v>68</v>
      </c>
      <c r="B279" s="11">
        <v>0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4.6562061487434603</v>
      </c>
      <c r="AQ279" s="11">
        <v>4.6562061487434603</v>
      </c>
      <c r="AR279" s="11">
        <v>4.6562061487434603</v>
      </c>
      <c r="AS279" s="11">
        <v>25.466666666666601</v>
      </c>
      <c r="AT279" s="11">
        <v>25.466666666666601</v>
      </c>
      <c r="AU279" s="11">
        <v>25.466666666666601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  <c r="BC279" s="11">
        <v>0</v>
      </c>
      <c r="BD279" s="12">
        <v>0</v>
      </c>
    </row>
    <row r="280" spans="1:74" x14ac:dyDescent="0.2">
      <c r="A280" s="2" t="s">
        <v>69</v>
      </c>
      <c r="B280" s="9">
        <v>11031.666666666601</v>
      </c>
      <c r="C280" s="9">
        <v>18514.933333333302</v>
      </c>
      <c r="D280" s="9">
        <v>18514.933333333302</v>
      </c>
      <c r="E280" s="9">
        <v>18514.933333333302</v>
      </c>
      <c r="F280" s="9">
        <v>18586.133333333299</v>
      </c>
      <c r="G280" s="9">
        <v>18586.133333333299</v>
      </c>
      <c r="H280" s="9">
        <v>18586.133333333299</v>
      </c>
      <c r="I280" s="9">
        <v>17112.8</v>
      </c>
      <c r="J280" s="9">
        <v>17112.8</v>
      </c>
      <c r="K280" s="9">
        <v>17112.8</v>
      </c>
      <c r="L280" s="9">
        <v>8509</v>
      </c>
      <c r="M280" s="9">
        <v>8509</v>
      </c>
      <c r="N280" s="9">
        <v>8509</v>
      </c>
      <c r="O280" s="9">
        <v>44936.533333333296</v>
      </c>
      <c r="P280" s="9">
        <v>44936.533333333296</v>
      </c>
      <c r="Q280" s="9">
        <v>44936.533333333296</v>
      </c>
      <c r="R280" s="9">
        <v>153434.20000000001</v>
      </c>
      <c r="S280" s="9">
        <v>153434.20000000001</v>
      </c>
      <c r="T280" s="9">
        <v>153434.20000000001</v>
      </c>
      <c r="U280" s="9">
        <v>151239.33333333299</v>
      </c>
      <c r="V280" s="9">
        <v>151239.33333333299</v>
      </c>
      <c r="W280" s="9">
        <v>151239.33333333299</v>
      </c>
      <c r="X280" s="9">
        <v>132521.059216013</v>
      </c>
      <c r="Y280" s="9">
        <v>132521.059216013</v>
      </c>
      <c r="Z280" s="9">
        <v>132521.059216013</v>
      </c>
      <c r="AA280" s="9">
        <v>113815.334358186</v>
      </c>
      <c r="AB280" s="9">
        <v>113815.334358186</v>
      </c>
      <c r="AC280" s="9">
        <v>113815.334358186</v>
      </c>
      <c r="AD280" s="9">
        <v>105831.05944591299</v>
      </c>
      <c r="AE280" s="9">
        <v>105831.05944591299</v>
      </c>
      <c r="AF280" s="9">
        <v>105831.05944591299</v>
      </c>
      <c r="AG280" s="9">
        <v>89715.172060892903</v>
      </c>
      <c r="AH280" s="9">
        <v>89715.172060892903</v>
      </c>
      <c r="AI280" s="9">
        <v>89715.172060892903</v>
      </c>
      <c r="AJ280" s="9">
        <v>77769.866666666596</v>
      </c>
      <c r="AK280" s="9">
        <v>77769.866666666596</v>
      </c>
      <c r="AL280" s="9">
        <v>77769.866666666596</v>
      </c>
      <c r="AM280" s="9">
        <v>64034.2</v>
      </c>
      <c r="AN280" s="9">
        <v>64034.2</v>
      </c>
      <c r="AO280" s="9">
        <v>64034.2</v>
      </c>
      <c r="AP280" s="9">
        <v>60646.333333333299</v>
      </c>
      <c r="AQ280" s="9">
        <v>60646.333333333299</v>
      </c>
      <c r="AR280" s="9">
        <v>60646.333333333299</v>
      </c>
      <c r="AS280" s="9">
        <v>38654.6</v>
      </c>
      <c r="AT280" s="9">
        <v>38654.6</v>
      </c>
      <c r="AU280" s="9">
        <v>38654.6</v>
      </c>
      <c r="AV280" s="9">
        <v>12926.733333333301</v>
      </c>
      <c r="AW280" s="9">
        <v>12926.733333333301</v>
      </c>
      <c r="AX280" s="9">
        <v>12926.733333333301</v>
      </c>
      <c r="AY280" s="9">
        <v>36413.829340058801</v>
      </c>
      <c r="AZ280" s="9">
        <v>36413.829340058801</v>
      </c>
      <c r="BA280" s="9">
        <v>36413.829340058801</v>
      </c>
      <c r="BB280" s="9">
        <v>21548</v>
      </c>
      <c r="BC280" s="9">
        <v>21548</v>
      </c>
      <c r="BD280" s="10">
        <v>21548</v>
      </c>
      <c r="BF280" s="8">
        <f t="shared" si="25"/>
        <v>44936.533333333296</v>
      </c>
      <c r="BG280" s="8">
        <f t="shared" si="26"/>
        <v>63811.982362361057</v>
      </c>
      <c r="BH280" s="8">
        <f t="shared" si="27"/>
        <v>8509</v>
      </c>
      <c r="BI280" s="8">
        <f t="shared" si="28"/>
        <v>153434.20000000001</v>
      </c>
      <c r="BJ280" s="8">
        <f t="shared" si="29"/>
        <v>48257.892963943981</v>
      </c>
      <c r="BL280" s="8">
        <f>MEDIAN(B280:BD283)</f>
        <v>18514.933333333302</v>
      </c>
      <c r="BM280" s="8">
        <f>AVERAGE(B280:BD283)</f>
        <v>28218.794582326194</v>
      </c>
      <c r="BN280" s="8">
        <f>MIN(B280:BD283)</f>
        <v>3579.86666666666</v>
      </c>
      <c r="BO280" s="8">
        <f>MAX(B280:BD283)</f>
        <v>153434.20000000001</v>
      </c>
      <c r="BP280" s="8">
        <f>STDEV(B280:BD283)</f>
        <v>31938.652756183616</v>
      </c>
    </row>
    <row r="281" spans="1:74" x14ac:dyDescent="0.2">
      <c r="A281" s="2" t="s">
        <v>70</v>
      </c>
      <c r="B281" s="9">
        <v>8575.7333333333299</v>
      </c>
      <c r="C281" s="9">
        <v>8575.7333333333299</v>
      </c>
      <c r="D281" s="9">
        <v>20145.866666666599</v>
      </c>
      <c r="E281" s="9">
        <v>20145.866666666599</v>
      </c>
      <c r="F281" s="9">
        <v>20145.866666666599</v>
      </c>
      <c r="G281" s="9">
        <v>13166.2</v>
      </c>
      <c r="H281" s="9">
        <v>13166.2</v>
      </c>
      <c r="I281" s="9">
        <v>13166.2</v>
      </c>
      <c r="J281" s="9">
        <v>14656.666666666601</v>
      </c>
      <c r="K281" s="9">
        <v>14656.666666666601</v>
      </c>
      <c r="L281" s="9">
        <v>14656.666666666601</v>
      </c>
      <c r="M281" s="9">
        <v>15862.866666666599</v>
      </c>
      <c r="N281" s="9">
        <v>15862.866666666599</v>
      </c>
      <c r="O281" s="9">
        <v>15862.866666666599</v>
      </c>
      <c r="P281" s="9">
        <v>20872.866666666599</v>
      </c>
      <c r="Q281" s="9">
        <v>20872.866666666599</v>
      </c>
      <c r="R281" s="9">
        <v>20872.866666666599</v>
      </c>
      <c r="S281" s="9">
        <v>25698.266666666601</v>
      </c>
      <c r="T281" s="9">
        <v>25698.266666666601</v>
      </c>
      <c r="U281" s="9">
        <v>20264.317486794502</v>
      </c>
      <c r="V281" s="9">
        <v>20264.317486794502</v>
      </c>
      <c r="W281" s="9">
        <v>20264.317486794502</v>
      </c>
      <c r="X281" s="9">
        <v>20264.317486794502</v>
      </c>
      <c r="Y281" s="9">
        <v>14825.326671790899</v>
      </c>
      <c r="Z281" s="9">
        <v>14825.326671790899</v>
      </c>
      <c r="AA281" s="9">
        <v>14825.326671790899</v>
      </c>
      <c r="AB281" s="9">
        <v>3980.0666666666598</v>
      </c>
      <c r="AC281" s="9">
        <v>3980.0666666666598</v>
      </c>
      <c r="AD281" s="9">
        <v>22248.799164636199</v>
      </c>
      <c r="AE281" s="9">
        <v>22248.799164636199</v>
      </c>
      <c r="AF281" s="9">
        <v>22248.799164636199</v>
      </c>
      <c r="AG281" s="9">
        <v>22248.799164636199</v>
      </c>
      <c r="AH281" s="9">
        <v>16191.6853213943</v>
      </c>
      <c r="AI281" s="9">
        <v>16191.6853213943</v>
      </c>
      <c r="AJ281" s="9">
        <v>16191.6853213943</v>
      </c>
      <c r="AK281" s="9">
        <v>20337.400000000001</v>
      </c>
      <c r="AL281" s="9">
        <v>20337.400000000001</v>
      </c>
      <c r="AM281" s="9">
        <v>20337.400000000001</v>
      </c>
      <c r="AN281" s="9">
        <v>9106.4</v>
      </c>
      <c r="AO281" s="9">
        <v>9106.4</v>
      </c>
      <c r="AP281" s="9">
        <v>15555.4779694155</v>
      </c>
      <c r="AQ281" s="9">
        <v>15555.4779694155</v>
      </c>
      <c r="AR281" s="9">
        <v>15555.4779694155</v>
      </c>
      <c r="AS281" s="9">
        <v>15555.4779694155</v>
      </c>
      <c r="AT281" s="9">
        <v>8865.9353275081303</v>
      </c>
      <c r="AU281" s="9">
        <v>8865.9353275081303</v>
      </c>
      <c r="AV281" s="9">
        <v>8865.9353275081303</v>
      </c>
      <c r="AW281" s="9">
        <v>13022.4666666666</v>
      </c>
      <c r="AX281" s="9">
        <v>13022.4666666666</v>
      </c>
      <c r="AY281" s="9">
        <v>17652.749562171601</v>
      </c>
      <c r="AZ281" s="9">
        <v>17652.749562171601</v>
      </c>
      <c r="BA281" s="9">
        <v>17652.749562171601</v>
      </c>
      <c r="BB281" s="9">
        <v>17652.749562171601</v>
      </c>
      <c r="BC281" s="9">
        <v>11972.019077901399</v>
      </c>
      <c r="BD281" s="10">
        <v>11972.019077901399</v>
      </c>
      <c r="BF281" s="8">
        <f t="shared" si="25"/>
        <v>15862.866666666599</v>
      </c>
      <c r="BG281" s="8">
        <f t="shared" si="26"/>
        <v>16043.08588212036</v>
      </c>
      <c r="BH281" s="8">
        <f t="shared" si="27"/>
        <v>3980.0666666666598</v>
      </c>
      <c r="BI281" s="8">
        <f t="shared" si="28"/>
        <v>25698.266666666601</v>
      </c>
      <c r="BJ281" s="8">
        <f t="shared" si="29"/>
        <v>4979.2348865121339</v>
      </c>
    </row>
    <row r="282" spans="1:74" x14ac:dyDescent="0.2">
      <c r="A282" s="2" t="s">
        <v>71</v>
      </c>
      <c r="B282" s="9">
        <v>3579.86666666666</v>
      </c>
      <c r="C282" s="9">
        <v>3579.86666666666</v>
      </c>
      <c r="D282" s="9">
        <v>3579.86666666666</v>
      </c>
      <c r="E282" s="9">
        <v>19797.666666666599</v>
      </c>
      <c r="F282" s="9">
        <v>19797.666666666599</v>
      </c>
      <c r="G282" s="9">
        <v>19797.666666666599</v>
      </c>
      <c r="H282" s="9">
        <v>15837</v>
      </c>
      <c r="I282" s="9">
        <v>15837</v>
      </c>
      <c r="J282" s="9">
        <v>15837</v>
      </c>
      <c r="K282" s="9">
        <v>23825.909248354601</v>
      </c>
      <c r="L282" s="9">
        <v>23825.909248354601</v>
      </c>
      <c r="M282" s="9">
        <v>23825.909248354601</v>
      </c>
      <c r="N282" s="9">
        <v>17936.524253132</v>
      </c>
      <c r="O282" s="9">
        <v>17936.524253132</v>
      </c>
      <c r="P282" s="9">
        <v>17936.524253132</v>
      </c>
      <c r="Q282" s="9">
        <v>21778.133333333299</v>
      </c>
      <c r="R282" s="9">
        <v>21778.133333333299</v>
      </c>
      <c r="S282" s="9">
        <v>21778.133333333299</v>
      </c>
      <c r="T282" s="9">
        <v>20052.666666666599</v>
      </c>
      <c r="U282" s="9">
        <v>20052.666666666599</v>
      </c>
      <c r="V282" s="9">
        <v>20052.666666666599</v>
      </c>
      <c r="W282" s="9">
        <v>21219.8</v>
      </c>
      <c r="X282" s="9">
        <v>21219.8</v>
      </c>
      <c r="Y282" s="9">
        <v>21219.8</v>
      </c>
      <c r="Z282" s="9">
        <v>22827.5333333333</v>
      </c>
      <c r="AA282" s="9">
        <v>22827.5333333333</v>
      </c>
      <c r="AB282" s="9">
        <v>22827.5333333333</v>
      </c>
      <c r="AC282" s="9">
        <v>8002.8</v>
      </c>
      <c r="AD282" s="9">
        <v>8002.8</v>
      </c>
      <c r="AE282" s="9">
        <v>8002.8</v>
      </c>
      <c r="AF282" s="9">
        <v>11800.333333333299</v>
      </c>
      <c r="AG282" s="9">
        <v>11800.333333333299</v>
      </c>
      <c r="AH282" s="9">
        <v>11800.333333333299</v>
      </c>
      <c r="AI282" s="9">
        <v>23058.766120599499</v>
      </c>
      <c r="AJ282" s="9">
        <v>23058.766120599499</v>
      </c>
      <c r="AK282" s="9">
        <v>23058.766120599499</v>
      </c>
      <c r="AL282" s="9">
        <v>17431.490384615299</v>
      </c>
      <c r="AM282" s="9">
        <v>17431.490384615299</v>
      </c>
      <c r="AN282" s="9">
        <v>17431.490384615299</v>
      </c>
      <c r="AO282" s="9">
        <v>13925.143314224701</v>
      </c>
      <c r="AP282" s="9">
        <v>13925.143314224701</v>
      </c>
      <c r="AQ282" s="9">
        <v>13925.143314224701</v>
      </c>
      <c r="AR282" s="9">
        <v>10464.565924602901</v>
      </c>
      <c r="AS282" s="9">
        <v>10464.565924602901</v>
      </c>
      <c r="AT282" s="9">
        <v>10464.565924602901</v>
      </c>
      <c r="AU282" s="9">
        <v>13943</v>
      </c>
      <c r="AV282" s="9">
        <v>13943</v>
      </c>
      <c r="AW282" s="9">
        <v>13943</v>
      </c>
      <c r="AX282" s="9">
        <v>22792.266666666601</v>
      </c>
      <c r="AY282" s="9">
        <v>22792.266666666601</v>
      </c>
      <c r="AZ282" s="9">
        <v>22792.266666666601</v>
      </c>
      <c r="BA282" s="9">
        <v>18808.333333333299</v>
      </c>
      <c r="BB282" s="9">
        <v>18808.333333333299</v>
      </c>
      <c r="BC282" s="9">
        <v>18808.333333333299</v>
      </c>
      <c r="BD282" s="10">
        <v>17118.5333333333</v>
      </c>
      <c r="BF282" s="8">
        <f t="shared" si="25"/>
        <v>17936.524253132</v>
      </c>
      <c r="BG282" s="8">
        <f t="shared" si="26"/>
        <v>17061.162383089431</v>
      </c>
      <c r="BH282" s="8">
        <f t="shared" si="27"/>
        <v>3579.86666666666</v>
      </c>
      <c r="BI282" s="8">
        <f t="shared" si="28"/>
        <v>23825.909248354601</v>
      </c>
      <c r="BJ282" s="8">
        <f t="shared" si="29"/>
        <v>5596.7012963517491</v>
      </c>
    </row>
    <row r="283" spans="1:74" x14ac:dyDescent="0.2">
      <c r="A283" s="2" t="s">
        <v>72</v>
      </c>
      <c r="B283" s="9">
        <v>4626.6666666666597</v>
      </c>
      <c r="C283" s="9">
        <v>4626.6666666666597</v>
      </c>
      <c r="D283" s="9">
        <v>4626.6666666666597</v>
      </c>
      <c r="E283" s="9">
        <v>12686.2</v>
      </c>
      <c r="F283" s="9">
        <v>12686.2</v>
      </c>
      <c r="G283" s="9">
        <v>12686.2</v>
      </c>
      <c r="H283" s="9">
        <v>21602.799999999999</v>
      </c>
      <c r="I283" s="9">
        <v>21602.799999999999</v>
      </c>
      <c r="J283" s="9">
        <v>21602.799999999999</v>
      </c>
      <c r="K283" s="9">
        <v>19669.400000000001</v>
      </c>
      <c r="L283" s="9">
        <v>19669.400000000001</v>
      </c>
      <c r="M283" s="9">
        <v>19669.400000000001</v>
      </c>
      <c r="N283" s="9">
        <v>19841.243408270799</v>
      </c>
      <c r="O283" s="9">
        <v>19841.243408270799</v>
      </c>
      <c r="P283" s="9">
        <v>19841.243408270799</v>
      </c>
      <c r="Q283" s="9">
        <v>25684.500898126698</v>
      </c>
      <c r="R283" s="9">
        <v>25684.500898126698</v>
      </c>
      <c r="S283" s="9">
        <v>25684.500898126698</v>
      </c>
      <c r="T283" s="9">
        <v>22756.933333333302</v>
      </c>
      <c r="U283" s="9">
        <v>22756.933333333302</v>
      </c>
      <c r="V283" s="9">
        <v>22756.933333333302</v>
      </c>
      <c r="W283" s="9">
        <v>11941.977624904401</v>
      </c>
      <c r="X283" s="9">
        <v>11941.977624904401</v>
      </c>
      <c r="Y283" s="9">
        <v>11941.977624904401</v>
      </c>
      <c r="Z283" s="9">
        <v>11529.053751040999</v>
      </c>
      <c r="AA283" s="9">
        <v>11529.053751040999</v>
      </c>
      <c r="AB283" s="9">
        <v>11529.053751040999</v>
      </c>
      <c r="AC283" s="9">
        <v>19167.0666666666</v>
      </c>
      <c r="AD283" s="9">
        <v>19167.0666666666</v>
      </c>
      <c r="AE283" s="9">
        <v>19167.0666666666</v>
      </c>
      <c r="AF283" s="9">
        <v>8339</v>
      </c>
      <c r="AG283" s="9">
        <v>8339</v>
      </c>
      <c r="AH283" s="9">
        <v>8339</v>
      </c>
      <c r="AI283" s="9">
        <v>16339.1333333333</v>
      </c>
      <c r="AJ283" s="9">
        <v>16339.1333333333</v>
      </c>
      <c r="AK283" s="9">
        <v>16339.1333333333</v>
      </c>
      <c r="AL283" s="9">
        <v>18408.8</v>
      </c>
      <c r="AM283" s="9">
        <v>18408.8</v>
      </c>
      <c r="AN283" s="9">
        <v>18408.8</v>
      </c>
      <c r="AO283" s="9">
        <v>7092.1333333333296</v>
      </c>
      <c r="AP283" s="9">
        <v>7092.1333333333296</v>
      </c>
      <c r="AQ283" s="9">
        <v>7092.1333333333296</v>
      </c>
      <c r="AR283" s="9">
        <v>16379.733333333301</v>
      </c>
      <c r="AS283" s="9">
        <v>16379.733333333301</v>
      </c>
      <c r="AT283" s="9">
        <v>16379.733333333301</v>
      </c>
      <c r="AU283" s="9">
        <v>13757</v>
      </c>
      <c r="AV283" s="9">
        <v>13757</v>
      </c>
      <c r="AW283" s="9">
        <v>13757</v>
      </c>
      <c r="AX283" s="9">
        <v>17172.466666666602</v>
      </c>
      <c r="AY283" s="9">
        <v>17172.466666666602</v>
      </c>
      <c r="AZ283" s="9">
        <v>17172.466666666602</v>
      </c>
      <c r="BA283" s="9">
        <v>20303.333333333299</v>
      </c>
      <c r="BB283" s="9">
        <v>20303.333333333299</v>
      </c>
      <c r="BC283" s="9">
        <v>20303.333333333299</v>
      </c>
      <c r="BD283" s="10">
        <v>15849.796548337299</v>
      </c>
      <c r="BF283" s="8">
        <f t="shared" si="25"/>
        <v>16379.733333333301</v>
      </c>
      <c r="BG283" s="8">
        <f t="shared" si="26"/>
        <v>15958.947701733907</v>
      </c>
      <c r="BH283" s="8">
        <f t="shared" si="27"/>
        <v>4626.6666666666597</v>
      </c>
      <c r="BI283" s="8">
        <f t="shared" si="28"/>
        <v>25684.500898126698</v>
      </c>
      <c r="BJ283" s="8">
        <f t="shared" si="29"/>
        <v>5552.1841730575379</v>
      </c>
    </row>
    <row r="284" spans="1:74" x14ac:dyDescent="0.2">
      <c r="A284" s="3" t="s">
        <v>73</v>
      </c>
      <c r="B284" s="11">
        <v>938.33333333333303</v>
      </c>
      <c r="C284" s="11">
        <v>937.26666666666597</v>
      </c>
      <c r="D284" s="11">
        <v>937.26666666666597</v>
      </c>
      <c r="E284" s="11">
        <v>937.26666666666597</v>
      </c>
      <c r="F284" s="11">
        <v>936.6</v>
      </c>
      <c r="G284" s="11">
        <v>936.6</v>
      </c>
      <c r="H284" s="11">
        <v>936.6</v>
      </c>
      <c r="I284" s="11">
        <v>930</v>
      </c>
      <c r="J284" s="11">
        <v>930</v>
      </c>
      <c r="K284" s="11">
        <v>930</v>
      </c>
      <c r="L284" s="11">
        <v>942.93333333333305</v>
      </c>
      <c r="M284" s="11">
        <v>942.93333333333305</v>
      </c>
      <c r="N284" s="11">
        <v>942.93333333333305</v>
      </c>
      <c r="O284" s="11">
        <v>966.13333333333298</v>
      </c>
      <c r="P284" s="11">
        <v>966.13333333333298</v>
      </c>
      <c r="Q284" s="11">
        <v>966.13333333333298</v>
      </c>
      <c r="R284" s="11">
        <v>930.6</v>
      </c>
      <c r="S284" s="11">
        <v>930.6</v>
      </c>
      <c r="T284" s="11">
        <v>930.6</v>
      </c>
      <c r="U284" s="11">
        <v>1077.86666666666</v>
      </c>
      <c r="V284" s="11">
        <v>1077.86666666666</v>
      </c>
      <c r="W284" s="11">
        <v>1077.86666666666</v>
      </c>
      <c r="X284" s="11">
        <v>936.53333333333296</v>
      </c>
      <c r="Y284" s="11">
        <v>936.53333333333296</v>
      </c>
      <c r="Z284" s="11">
        <v>936.53333333333296</v>
      </c>
      <c r="AA284" s="11">
        <v>936.26666666666597</v>
      </c>
      <c r="AB284" s="11">
        <v>936.26666666666597</v>
      </c>
      <c r="AC284" s="11">
        <v>936.26666666666597</v>
      </c>
      <c r="AD284" s="11">
        <v>937.93333333333305</v>
      </c>
      <c r="AE284" s="11">
        <v>937.93333333333305</v>
      </c>
      <c r="AF284" s="11">
        <v>937.93333333333305</v>
      </c>
      <c r="AG284" s="11">
        <v>936.46666666666601</v>
      </c>
      <c r="AH284" s="11">
        <v>936.46666666666601</v>
      </c>
      <c r="AI284" s="11">
        <v>936.46666666666601</v>
      </c>
      <c r="AJ284" s="11">
        <v>1039.5999999999999</v>
      </c>
      <c r="AK284" s="11">
        <v>1039.5999999999999</v>
      </c>
      <c r="AL284" s="11">
        <v>1039.5999999999999</v>
      </c>
      <c r="AM284" s="11">
        <v>980.24018991760897</v>
      </c>
      <c r="AN284" s="11">
        <v>980.24018991760897</v>
      </c>
      <c r="AO284" s="11">
        <v>980.24018991760897</v>
      </c>
      <c r="AP284" s="11">
        <v>904.13318025258297</v>
      </c>
      <c r="AQ284" s="11">
        <v>904.13318025258297</v>
      </c>
      <c r="AR284" s="11">
        <v>904.13318025258297</v>
      </c>
      <c r="AS284" s="11">
        <v>985</v>
      </c>
      <c r="AT284" s="11">
        <v>985</v>
      </c>
      <c r="AU284" s="11">
        <v>985</v>
      </c>
      <c r="AV284" s="11">
        <v>985.2</v>
      </c>
      <c r="AW284" s="11">
        <v>985.2</v>
      </c>
      <c r="AX284" s="11">
        <v>985.2</v>
      </c>
      <c r="AY284" s="11">
        <v>937.73333333333301</v>
      </c>
      <c r="AZ284" s="11">
        <v>937.73333333333301</v>
      </c>
      <c r="BA284" s="11">
        <v>937.73333333333301</v>
      </c>
      <c r="BB284" s="11">
        <v>936.8</v>
      </c>
      <c r="BC284" s="11">
        <v>936.8</v>
      </c>
      <c r="BD284" s="12">
        <v>936.8</v>
      </c>
    </row>
    <row r="285" spans="1:74" x14ac:dyDescent="0.2">
      <c r="A285" s="3" t="s">
        <v>74</v>
      </c>
      <c r="B285" s="11">
        <v>0.14608666666693601</v>
      </c>
      <c r="C285" s="11">
        <v>0.193166666666305</v>
      </c>
      <c r="D285" s="11">
        <v>0.193166666666305</v>
      </c>
      <c r="E285" s="11">
        <v>0.193166666666305</v>
      </c>
      <c r="F285" s="11">
        <v>0.150326666666842</v>
      </c>
      <c r="G285" s="11">
        <v>0.150326666666842</v>
      </c>
      <c r="H285" s="11">
        <v>0.150326666666842</v>
      </c>
      <c r="I285" s="11">
        <v>0.167826666666618</v>
      </c>
      <c r="J285" s="11">
        <v>0.167826666666618</v>
      </c>
      <c r="K285" s="11">
        <v>0.167826666666618</v>
      </c>
      <c r="L285" s="11">
        <v>0.16007999999980399</v>
      </c>
      <c r="M285" s="11">
        <v>0.16007999999980399</v>
      </c>
      <c r="N285" s="11">
        <v>0.16007999999980399</v>
      </c>
      <c r="O285" s="11">
        <v>0.10589333333352099</v>
      </c>
      <c r="P285" s="11">
        <v>0.10589333333352099</v>
      </c>
      <c r="Q285" s="11">
        <v>0.10589333333352099</v>
      </c>
      <c r="R285" s="11">
        <v>0.181900000000041</v>
      </c>
      <c r="S285" s="11">
        <v>0.181900000000041</v>
      </c>
      <c r="T285" s="11">
        <v>0.181900000000041</v>
      </c>
      <c r="U285" s="11">
        <v>0.12799999999970099</v>
      </c>
      <c r="V285" s="11">
        <v>0.12799999999970099</v>
      </c>
      <c r="W285" s="11">
        <v>0.12799999999970099</v>
      </c>
      <c r="X285" s="11">
        <v>0.136053333333923</v>
      </c>
      <c r="Y285" s="11">
        <v>0.136053333333923</v>
      </c>
      <c r="Z285" s="11">
        <v>0.136053333333923</v>
      </c>
      <c r="AA285" s="11">
        <v>0.17640666666617699</v>
      </c>
      <c r="AB285" s="11">
        <v>0.17640666666617699</v>
      </c>
      <c r="AC285" s="11">
        <v>0.17640666666617699</v>
      </c>
      <c r="AD285" s="11">
        <v>0.15960666666690701</v>
      </c>
      <c r="AE285" s="11">
        <v>0.15960666666690701</v>
      </c>
      <c r="AF285" s="11">
        <v>0.15960666666690701</v>
      </c>
      <c r="AG285" s="11">
        <v>0.13556000000032001</v>
      </c>
      <c r="AH285" s="11">
        <v>0.13556000000032001</v>
      </c>
      <c r="AI285" s="11">
        <v>0.13556000000032001</v>
      </c>
      <c r="AJ285" s="11">
        <v>0.144020000000182</v>
      </c>
      <c r="AK285" s="11">
        <v>0.144020000000182</v>
      </c>
      <c r="AL285" s="11">
        <v>0.144020000000182</v>
      </c>
      <c r="AM285" s="11">
        <v>0.15715682167226899</v>
      </c>
      <c r="AN285" s="11">
        <v>0.15715682167226899</v>
      </c>
      <c r="AO285" s="11">
        <v>0.15715682167226899</v>
      </c>
      <c r="AP285" s="11">
        <v>0.153195560657963</v>
      </c>
      <c r="AQ285" s="11">
        <v>0.153195560657963</v>
      </c>
      <c r="AR285" s="11">
        <v>0.153195560657963</v>
      </c>
      <c r="AS285" s="11">
        <v>0.16227333333366301</v>
      </c>
      <c r="AT285" s="11">
        <v>0.16227333333366301</v>
      </c>
      <c r="AU285" s="11">
        <v>0.16227333333366301</v>
      </c>
      <c r="AV285" s="11">
        <v>0.18592666666639401</v>
      </c>
      <c r="AW285" s="11">
        <v>0.18592666666639401</v>
      </c>
      <c r="AX285" s="11">
        <v>0.18592666666639401</v>
      </c>
      <c r="AY285" s="11">
        <v>0.23145333333331999</v>
      </c>
      <c r="AZ285" s="11">
        <v>0.23145333333331999</v>
      </c>
      <c r="BA285" s="11">
        <v>0.23145333333331999</v>
      </c>
      <c r="BB285" s="11">
        <v>0.16316000000036401</v>
      </c>
      <c r="BC285" s="11">
        <v>0.16316000000036401</v>
      </c>
      <c r="BD285" s="12">
        <v>0.16316000000036401</v>
      </c>
    </row>
    <row r="286" spans="1:74" x14ac:dyDescent="0.2">
      <c r="A286" s="3" t="s">
        <v>75</v>
      </c>
      <c r="B286" s="11">
        <v>0.467453333333196</v>
      </c>
      <c r="C286" s="11">
        <v>0.25566000000026101</v>
      </c>
      <c r="D286" s="11">
        <v>0.25566000000026101</v>
      </c>
      <c r="E286" s="11">
        <v>0.25566000000026101</v>
      </c>
      <c r="F286" s="11">
        <v>0.144126666666579</v>
      </c>
      <c r="G286" s="11">
        <v>0.144126666666579</v>
      </c>
      <c r="H286" s="11">
        <v>0.144126666666579</v>
      </c>
      <c r="I286" s="11">
        <v>1.8406666667184799E-2</v>
      </c>
      <c r="J286" s="11">
        <v>1.8406666667184799E-2</v>
      </c>
      <c r="K286" s="11">
        <v>1.8406666667184799E-2</v>
      </c>
      <c r="L286" s="11">
        <v>0.11597999999973201</v>
      </c>
      <c r="M286" s="11">
        <v>0.11597999999973201</v>
      </c>
      <c r="N286" s="11">
        <v>0.11597999999973201</v>
      </c>
      <c r="O286" s="11">
        <v>0.63425333333270795</v>
      </c>
      <c r="P286" s="11">
        <v>0.63425333333270795</v>
      </c>
      <c r="Q286" s="11">
        <v>0.63425333333270795</v>
      </c>
      <c r="R286" s="11">
        <v>0.25401333333396298</v>
      </c>
      <c r="S286" s="11">
        <v>0.25401333333396298</v>
      </c>
      <c r="T286" s="11">
        <v>0.25401333333396298</v>
      </c>
      <c r="U286" s="11">
        <v>0.63344666666656202</v>
      </c>
      <c r="V286" s="11">
        <v>0.63344666666656202</v>
      </c>
      <c r="W286" s="11">
        <v>0.63344666666656202</v>
      </c>
      <c r="X286" s="11">
        <v>0.24706666666664501</v>
      </c>
      <c r="Y286" s="11">
        <v>0.24706666666664501</v>
      </c>
      <c r="Z286" s="11">
        <v>0.24706666666664501</v>
      </c>
      <c r="AA286" s="11">
        <v>0.15187333333339301</v>
      </c>
      <c r="AB286" s="11">
        <v>0.15187333333339301</v>
      </c>
      <c r="AC286" s="11">
        <v>0.15187333333339301</v>
      </c>
      <c r="AD286" s="11">
        <v>0.509953333333517</v>
      </c>
      <c r="AE286" s="11">
        <v>0.509953333333517</v>
      </c>
      <c r="AF286" s="11">
        <v>0.509953333333517</v>
      </c>
      <c r="AG286" s="11">
        <v>0.19120666666670599</v>
      </c>
      <c r="AH286" s="11">
        <v>0.19120666666670599</v>
      </c>
      <c r="AI286" s="11">
        <v>0.19120666666670599</v>
      </c>
      <c r="AJ286" s="11">
        <v>0.285899999999704</v>
      </c>
      <c r="AK286" s="11">
        <v>0.285899999999704</v>
      </c>
      <c r="AL286" s="11">
        <v>0.285899999999704</v>
      </c>
      <c r="AM286" s="11">
        <v>0.141132523390674</v>
      </c>
      <c r="AN286" s="11">
        <v>0.141132523390674</v>
      </c>
      <c r="AO286" s="11">
        <v>0.141132523390674</v>
      </c>
      <c r="AP286" s="11">
        <v>0.186229110855681</v>
      </c>
      <c r="AQ286" s="11">
        <v>0.186229110855681</v>
      </c>
      <c r="AR286" s="11">
        <v>0.186229110855681</v>
      </c>
      <c r="AS286" s="11">
        <v>0.45041333333377498</v>
      </c>
      <c r="AT286" s="11">
        <v>0.45041333333377498</v>
      </c>
      <c r="AU286" s="11">
        <v>0.45041333333377498</v>
      </c>
      <c r="AV286" s="11">
        <v>0.160899999999249</v>
      </c>
      <c r="AW286" s="11">
        <v>0.160899999999249</v>
      </c>
      <c r="AX286" s="11">
        <v>0.160899999999249</v>
      </c>
      <c r="AY286" s="11">
        <v>0.11094000000033</v>
      </c>
      <c r="AZ286" s="11">
        <v>0.11094000000033</v>
      </c>
      <c r="BA286" s="11">
        <v>0.11094000000033</v>
      </c>
      <c r="BB286" s="11">
        <v>0.17075333333347401</v>
      </c>
      <c r="BC286" s="11">
        <v>0.17075333333347401</v>
      </c>
      <c r="BD286" s="12">
        <v>0.17075333333347401</v>
      </c>
    </row>
    <row r="287" spans="1:74" x14ac:dyDescent="0.2">
      <c r="A287" s="3" t="s">
        <v>76</v>
      </c>
      <c r="B287" s="11">
        <v>0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2">
        <v>0</v>
      </c>
    </row>
    <row r="288" spans="1:74" x14ac:dyDescent="0.2">
      <c r="A288" s="2" t="s">
        <v>77</v>
      </c>
      <c r="B288" s="9">
        <v>14.1333333333022</v>
      </c>
      <c r="C288" s="9">
        <v>17.1999999997206</v>
      </c>
      <c r="D288" s="9">
        <v>17.1999999997206</v>
      </c>
      <c r="E288" s="9">
        <v>17.1999999997206</v>
      </c>
      <c r="F288" s="9">
        <v>7.4000000002948996</v>
      </c>
      <c r="G288" s="9">
        <v>7.4000000002948996</v>
      </c>
      <c r="H288" s="9">
        <v>7.4000000002948996</v>
      </c>
      <c r="I288" s="9">
        <v>8.9333333331160194</v>
      </c>
      <c r="J288" s="9">
        <v>8.9333333331160194</v>
      </c>
      <c r="K288" s="9">
        <v>8.9333333331160194</v>
      </c>
      <c r="L288" s="9">
        <v>5.7999999999689402</v>
      </c>
      <c r="M288" s="9">
        <v>5.7999999999689402</v>
      </c>
      <c r="N288" s="9">
        <v>5.7999999999689402</v>
      </c>
      <c r="O288" s="9">
        <v>29.000000000232799</v>
      </c>
      <c r="P288" s="9">
        <v>29.000000000232799</v>
      </c>
      <c r="Q288" s="9">
        <v>29.000000000232799</v>
      </c>
      <c r="R288" s="9">
        <v>48.2666666666045</v>
      </c>
      <c r="S288" s="9">
        <v>48.2666666666045</v>
      </c>
      <c r="T288" s="9">
        <v>48.2666666666045</v>
      </c>
      <c r="U288" s="9">
        <v>18.9999999998447</v>
      </c>
      <c r="V288" s="9">
        <v>18.9999999998447</v>
      </c>
      <c r="W288" s="9">
        <v>18.9999999998447</v>
      </c>
      <c r="X288" s="9">
        <v>4.5732554908161296</v>
      </c>
      <c r="Y288" s="9">
        <v>4.5732554908161296</v>
      </c>
      <c r="Z288" s="9">
        <v>4.5732554908161296</v>
      </c>
      <c r="AA288" s="9">
        <v>14.4248014348832</v>
      </c>
      <c r="AB288" s="9">
        <v>14.4248014348832</v>
      </c>
      <c r="AC288" s="9">
        <v>14.4248014348832</v>
      </c>
      <c r="AD288" s="9">
        <v>3.8006404008980601</v>
      </c>
      <c r="AE288" s="9">
        <v>3.8006404008980601</v>
      </c>
      <c r="AF288" s="9">
        <v>3.8006404008980601</v>
      </c>
      <c r="AG288" s="9">
        <v>13.5857745937743</v>
      </c>
      <c r="AH288" s="9">
        <v>13.5857745937743</v>
      </c>
      <c r="AI288" s="9">
        <v>13.5857745937743</v>
      </c>
      <c r="AJ288" s="9">
        <v>7.6000000000931296</v>
      </c>
      <c r="AK288" s="9">
        <v>7.6000000000931296</v>
      </c>
      <c r="AL288" s="9">
        <v>7.6000000000931296</v>
      </c>
      <c r="AM288" s="9">
        <v>8.2666666666045696</v>
      </c>
      <c r="AN288" s="9">
        <v>8.2666666666045696</v>
      </c>
      <c r="AO288" s="9">
        <v>8.2666666666045696</v>
      </c>
      <c r="AP288" s="9">
        <v>10.3999999999844</v>
      </c>
      <c r="AQ288" s="9">
        <v>10.3999999999844</v>
      </c>
      <c r="AR288" s="9">
        <v>10.3999999999844</v>
      </c>
      <c r="AS288" s="9">
        <v>8.3333333333333393</v>
      </c>
      <c r="AT288" s="9">
        <v>8.3333333333333393</v>
      </c>
      <c r="AU288" s="9">
        <v>8.3333333333333393</v>
      </c>
      <c r="AV288" s="9">
        <v>12.4666666666356</v>
      </c>
      <c r="AW288" s="9">
        <v>12.4666666666356</v>
      </c>
      <c r="AX288" s="9">
        <v>12.4666666666356</v>
      </c>
      <c r="AY288" s="9">
        <v>12.6383634582313</v>
      </c>
      <c r="AZ288" s="9">
        <v>12.6383634582313</v>
      </c>
      <c r="BA288" s="9">
        <v>12.6383634582313</v>
      </c>
      <c r="BB288" s="9">
        <v>13.3333333333333</v>
      </c>
      <c r="BC288" s="9">
        <v>13.3333333333333</v>
      </c>
      <c r="BD288" s="10">
        <v>13.3333333333333</v>
      </c>
      <c r="BF288" s="8">
        <f t="shared" si="25"/>
        <v>12.4666666666356</v>
      </c>
      <c r="BG288" s="8">
        <f t="shared" si="26"/>
        <v>13.62185162669839</v>
      </c>
      <c r="BH288" s="8">
        <f t="shared" si="27"/>
        <v>3.8006404008980601</v>
      </c>
      <c r="BI288" s="8">
        <f t="shared" si="28"/>
        <v>48.2666666666045</v>
      </c>
      <c r="BJ288" s="8">
        <f t="shared" si="29"/>
        <v>10.233643327799216</v>
      </c>
      <c r="BL288" s="8">
        <f>MEDIAN(B288:BD291)</f>
        <v>7.8666666666200946</v>
      </c>
      <c r="BM288" s="8">
        <f>AVERAGE(B288:BD291)</f>
        <v>9.1739310154132561</v>
      </c>
      <c r="BN288" s="8">
        <f>MIN(B288:BD291)</f>
        <v>0.73555166386198301</v>
      </c>
      <c r="BO288" s="8">
        <f>MAX(B288:BD291)</f>
        <v>48.2666666666045</v>
      </c>
      <c r="BP288" s="8">
        <f>STDEV(B288:BD291)</f>
        <v>6.5031191297374908</v>
      </c>
      <c r="BR288">
        <f>MEDIAN($B288:$BD291,$B293:$BD296,$B298:$BD301,$B303:$BD306)</f>
        <v>6.8922008547862053</v>
      </c>
      <c r="BS288">
        <f>AVERAGE($B288:$BD291,$B293:$BD296,$B298:$BD301,$B303:$BD306)</f>
        <v>7.983888846685768</v>
      </c>
      <c r="BT288">
        <f>MIN($B288:$BD291,$B293:$BD296,$B298:$BD301,$B303:$BD306)</f>
        <v>-1.37505261689099</v>
      </c>
      <c r="BU288">
        <f>MAX($B288:$BD291,$B293:$BD296,$B298:$BD301,$B303:$BD306)</f>
        <v>48.2666666666045</v>
      </c>
      <c r="BV288">
        <f>STDEV($B288:$BD291,$B293:$BD296,$B298:$BD301,$B303:$BD306)</f>
        <v>6.1130474753443025</v>
      </c>
    </row>
    <row r="289" spans="1:68" x14ac:dyDescent="0.2">
      <c r="A289" s="2" t="s">
        <v>78</v>
      </c>
      <c r="B289" s="9">
        <v>4.0666666665735303</v>
      </c>
      <c r="C289" s="9">
        <v>4.0666666665735303</v>
      </c>
      <c r="D289" s="9">
        <v>14.1333333333022</v>
      </c>
      <c r="E289" s="9">
        <v>14.1333333333022</v>
      </c>
      <c r="F289" s="9">
        <v>14.1333333333022</v>
      </c>
      <c r="G289" s="9">
        <v>6.1999999999534303</v>
      </c>
      <c r="H289" s="9">
        <v>6.1999999999534303</v>
      </c>
      <c r="I289" s="9">
        <v>6.1999999999534303</v>
      </c>
      <c r="J289" s="9">
        <v>7.4000000002948996</v>
      </c>
      <c r="K289" s="9">
        <v>7.4000000002948996</v>
      </c>
      <c r="L289" s="9">
        <v>7.4000000002948996</v>
      </c>
      <c r="M289" s="9">
        <v>6.9999999999223901</v>
      </c>
      <c r="N289" s="9">
        <v>6.9999999999223901</v>
      </c>
      <c r="O289" s="9">
        <v>6.9999999999223901</v>
      </c>
      <c r="P289" s="9">
        <v>11.3333333334109</v>
      </c>
      <c r="Q289" s="9">
        <v>11.3333333334109</v>
      </c>
      <c r="R289" s="9">
        <v>11.3333333334109</v>
      </c>
      <c r="S289" s="9">
        <v>16.3333333330228</v>
      </c>
      <c r="T289" s="9">
        <v>16.3333333330228</v>
      </c>
      <c r="U289" s="9">
        <v>7.1448429247565297</v>
      </c>
      <c r="V289" s="9">
        <v>7.1448429247565297</v>
      </c>
      <c r="W289" s="9">
        <v>7.1448429247565297</v>
      </c>
      <c r="X289" s="9">
        <v>7.1448429247565297</v>
      </c>
      <c r="Y289" s="9">
        <v>10.2613374326843</v>
      </c>
      <c r="Z289" s="9">
        <v>10.2613374326843</v>
      </c>
      <c r="AA289" s="9">
        <v>10.2613374326843</v>
      </c>
      <c r="AB289" s="9">
        <v>2.60000000009313</v>
      </c>
      <c r="AC289" s="9">
        <v>2.60000000009313</v>
      </c>
      <c r="AD289" s="9">
        <v>5.3254437871443301</v>
      </c>
      <c r="AE289" s="9">
        <v>5.3254437871443301</v>
      </c>
      <c r="AF289" s="9">
        <v>5.3254437871443301</v>
      </c>
      <c r="AG289" s="9">
        <v>5.3254437871443301</v>
      </c>
      <c r="AH289" s="9">
        <v>11.6725295810829</v>
      </c>
      <c r="AI289" s="9">
        <v>11.6725295810829</v>
      </c>
      <c r="AJ289" s="9">
        <v>11.6725295810829</v>
      </c>
      <c r="AK289" s="9">
        <v>8.1333333331470605</v>
      </c>
      <c r="AL289" s="9">
        <v>8.1333333331470605</v>
      </c>
      <c r="AM289" s="9">
        <v>8.1333333331470605</v>
      </c>
      <c r="AN289" s="9">
        <v>4.9333333332712499</v>
      </c>
      <c r="AO289" s="9">
        <v>4.9333333332712499</v>
      </c>
      <c r="AP289" s="9">
        <v>1.6828433767453499</v>
      </c>
      <c r="AQ289" s="9">
        <v>1.6828433767453499</v>
      </c>
      <c r="AR289" s="9">
        <v>1.6828433767453499</v>
      </c>
      <c r="AS289" s="9">
        <v>1.6828433767453499</v>
      </c>
      <c r="AT289" s="9">
        <v>9.94323617580622</v>
      </c>
      <c r="AU289" s="9">
        <v>9.94323617580622</v>
      </c>
      <c r="AV289" s="9">
        <v>9.94323617580622</v>
      </c>
      <c r="AW289" s="9">
        <v>6.4000000001396904</v>
      </c>
      <c r="AX289" s="9">
        <v>6.4000000001396904</v>
      </c>
      <c r="AY289" s="9">
        <v>0.73555166386198301</v>
      </c>
      <c r="AZ289" s="9">
        <v>0.73555166386198301</v>
      </c>
      <c r="BA289" s="9">
        <v>0.73555166386198301</v>
      </c>
      <c r="BB289" s="9">
        <v>0.73555166386198301</v>
      </c>
      <c r="BC289" s="9">
        <v>10.7790143082483</v>
      </c>
      <c r="BD289" s="10">
        <v>10.7790143082483</v>
      </c>
      <c r="BF289" s="8">
        <f t="shared" si="25"/>
        <v>7.1448429247565297</v>
      </c>
      <c r="BG289" s="8">
        <f t="shared" si="26"/>
        <v>7.4183769429371464</v>
      </c>
      <c r="BH289" s="8">
        <f t="shared" si="27"/>
        <v>0.73555166386198301</v>
      </c>
      <c r="BI289" s="8">
        <f t="shared" si="28"/>
        <v>16.3333333330228</v>
      </c>
      <c r="BJ289" s="8">
        <f t="shared" si="29"/>
        <v>4.0330690801933757</v>
      </c>
    </row>
    <row r="290" spans="1:68" x14ac:dyDescent="0.2">
      <c r="A290" s="2" t="s">
        <v>79</v>
      </c>
      <c r="B290" s="9">
        <v>3.7333333333178098</v>
      </c>
      <c r="C290" s="9">
        <v>3.7333333333178098</v>
      </c>
      <c r="D290" s="9">
        <v>3.7333333333178098</v>
      </c>
      <c r="E290" s="9">
        <v>9.2666666663717407</v>
      </c>
      <c r="F290" s="9">
        <v>9.2666666663717407</v>
      </c>
      <c r="G290" s="9">
        <v>9.2666666663717407</v>
      </c>
      <c r="H290" s="9">
        <v>6.8666666668529199</v>
      </c>
      <c r="I290" s="9">
        <v>6.8666666668529199</v>
      </c>
      <c r="J290" s="9">
        <v>6.8666666668529199</v>
      </c>
      <c r="K290" s="9">
        <v>5.2303429165707298</v>
      </c>
      <c r="L290" s="9">
        <v>5.2303429165707298</v>
      </c>
      <c r="M290" s="9">
        <v>5.2303429165707298</v>
      </c>
      <c r="N290" s="9">
        <v>12.3032444585719</v>
      </c>
      <c r="O290" s="9">
        <v>12.3032444585719</v>
      </c>
      <c r="P290" s="9">
        <v>12.3032444585719</v>
      </c>
      <c r="Q290" s="9">
        <v>13.200000000263801</v>
      </c>
      <c r="R290" s="9">
        <v>13.200000000263801</v>
      </c>
      <c r="S290" s="9">
        <v>13.200000000263801</v>
      </c>
      <c r="T290" s="9">
        <v>9.3333333331004908</v>
      </c>
      <c r="U290" s="9">
        <v>9.3333333331004908</v>
      </c>
      <c r="V290" s="9">
        <v>9.3333333331004908</v>
      </c>
      <c r="W290" s="9">
        <v>7.6000000000931296</v>
      </c>
      <c r="X290" s="9">
        <v>7.6000000000931296</v>
      </c>
      <c r="Y290" s="9">
        <v>7.6000000000931296</v>
      </c>
      <c r="Z290" s="9">
        <v>8.6666666665890499</v>
      </c>
      <c r="AA290" s="9">
        <v>8.6666666665890499</v>
      </c>
      <c r="AB290" s="9">
        <v>8.6666666665890499</v>
      </c>
      <c r="AC290" s="9">
        <v>5.3333333332557196</v>
      </c>
      <c r="AD290" s="9">
        <v>5.3333333332557196</v>
      </c>
      <c r="AE290" s="9">
        <v>5.3333333332557196</v>
      </c>
      <c r="AF290" s="9">
        <v>5</v>
      </c>
      <c r="AG290" s="9">
        <v>5</v>
      </c>
      <c r="AH290" s="9">
        <v>5</v>
      </c>
      <c r="AI290" s="9">
        <v>4.1477866852561904</v>
      </c>
      <c r="AJ290" s="9">
        <v>4.1477866852561904</v>
      </c>
      <c r="AK290" s="9">
        <v>4.1477866852561904</v>
      </c>
      <c r="AL290" s="9">
        <v>6.7841880344367897</v>
      </c>
      <c r="AM290" s="9">
        <v>6.7841880344367897</v>
      </c>
      <c r="AN290" s="9">
        <v>6.7841880344367897</v>
      </c>
      <c r="AO290" s="9">
        <v>7.2790294625210201</v>
      </c>
      <c r="AP290" s="9">
        <v>7.2790294625210201</v>
      </c>
      <c r="AQ290" s="9">
        <v>7.2790294625210201</v>
      </c>
      <c r="AR290" s="9">
        <v>7.2526631372134602</v>
      </c>
      <c r="AS290" s="9">
        <v>7.2526631372134602</v>
      </c>
      <c r="AT290" s="9">
        <v>7.2526631372134602</v>
      </c>
      <c r="AU290" s="9">
        <v>6.3333333334109296</v>
      </c>
      <c r="AV290" s="9">
        <v>6.3333333334109296</v>
      </c>
      <c r="AW290" s="9">
        <v>6.3333333334109296</v>
      </c>
      <c r="AX290" s="9">
        <v>8.5999999998602998</v>
      </c>
      <c r="AY290" s="9">
        <v>8.5999999998602998</v>
      </c>
      <c r="AZ290" s="9">
        <v>8.5999999998602998</v>
      </c>
      <c r="BA290" s="9">
        <v>7.2000000001086502</v>
      </c>
      <c r="BB290" s="9">
        <v>7.2000000001086502</v>
      </c>
      <c r="BC290" s="9">
        <v>7.2000000001086502</v>
      </c>
      <c r="BD290" s="10">
        <v>6.6666666666666696</v>
      </c>
      <c r="BF290" s="8">
        <f t="shared" si="25"/>
        <v>7.2000000001086502</v>
      </c>
      <c r="BG290" s="8">
        <f t="shared" si="26"/>
        <v>7.4374260136372818</v>
      </c>
      <c r="BH290" s="8">
        <f t="shared" si="27"/>
        <v>3.7333333333178098</v>
      </c>
      <c r="BI290" s="8">
        <f t="shared" si="28"/>
        <v>13.200000000263801</v>
      </c>
      <c r="BJ290" s="8">
        <f t="shared" si="29"/>
        <v>2.4583158192481194</v>
      </c>
    </row>
    <row r="291" spans="1:68" x14ac:dyDescent="0.2">
      <c r="A291" s="2" t="s">
        <v>80</v>
      </c>
      <c r="B291" s="9">
        <v>4.8000000002017904</v>
      </c>
      <c r="C291" s="9">
        <v>4.8000000002017904</v>
      </c>
      <c r="D291" s="9">
        <v>4.8000000002017904</v>
      </c>
      <c r="E291" s="9">
        <v>15.0666666667287</v>
      </c>
      <c r="F291" s="9">
        <v>15.0666666667287</v>
      </c>
      <c r="G291" s="9">
        <v>15.0666666667287</v>
      </c>
      <c r="H291" s="9">
        <v>9.8666666665424803</v>
      </c>
      <c r="I291" s="9">
        <v>9.8666666665424803</v>
      </c>
      <c r="J291" s="9">
        <v>9.8666666665424803</v>
      </c>
      <c r="K291" s="9">
        <v>9.7333333334730199</v>
      </c>
      <c r="L291" s="9">
        <v>9.7333333334730199</v>
      </c>
      <c r="M291" s="9">
        <v>9.7333333334730199</v>
      </c>
      <c r="N291" s="9">
        <v>4.0383014153739998</v>
      </c>
      <c r="O291" s="9">
        <v>4.0383014153739998</v>
      </c>
      <c r="P291" s="9">
        <v>4.0383014153739998</v>
      </c>
      <c r="Q291" s="9">
        <v>18.783679753820898</v>
      </c>
      <c r="R291" s="9">
        <v>18.783679753820898</v>
      </c>
      <c r="S291" s="9">
        <v>18.783679753820898</v>
      </c>
      <c r="T291" s="9">
        <v>11.2666666666821</v>
      </c>
      <c r="U291" s="9">
        <v>11.2666666666821</v>
      </c>
      <c r="V291" s="9">
        <v>11.2666666666821</v>
      </c>
      <c r="W291" s="9">
        <v>1.67465777205694</v>
      </c>
      <c r="X291" s="9">
        <v>1.67465777205694</v>
      </c>
      <c r="Y291" s="9">
        <v>1.67465777205694</v>
      </c>
      <c r="Z291" s="9">
        <v>9.0909090908941703</v>
      </c>
      <c r="AA291" s="9">
        <v>9.0909090908941703</v>
      </c>
      <c r="AB291" s="9">
        <v>9.0909090908941703</v>
      </c>
      <c r="AC291" s="9">
        <v>10.200000000186201</v>
      </c>
      <c r="AD291" s="9">
        <v>10.200000000186201</v>
      </c>
      <c r="AE291" s="9">
        <v>10.200000000186201</v>
      </c>
      <c r="AF291" s="9">
        <v>5.7999999999689402</v>
      </c>
      <c r="AG291" s="9">
        <v>5.7999999999689402</v>
      </c>
      <c r="AH291" s="9">
        <v>5.7999999999689402</v>
      </c>
      <c r="AI291" s="9">
        <v>9.3999999998292605</v>
      </c>
      <c r="AJ291" s="9">
        <v>9.3999999998292605</v>
      </c>
      <c r="AK291" s="9">
        <v>9.3999999998292605</v>
      </c>
      <c r="AL291" s="9">
        <v>8.4666666667908395</v>
      </c>
      <c r="AM291" s="9">
        <v>8.4666666667908395</v>
      </c>
      <c r="AN291" s="9">
        <v>8.4666666667908395</v>
      </c>
      <c r="AO291" s="9">
        <v>3.0000000000776001</v>
      </c>
      <c r="AP291" s="9">
        <v>3.0000000000776001</v>
      </c>
      <c r="AQ291" s="9">
        <v>3.0000000000776001</v>
      </c>
      <c r="AR291" s="9">
        <v>7.2666666664493604</v>
      </c>
      <c r="AS291" s="9">
        <v>7.2666666664493604</v>
      </c>
      <c r="AT291" s="9">
        <v>7.2666666664493604</v>
      </c>
      <c r="AU291" s="9">
        <v>5.7999999999689402</v>
      </c>
      <c r="AV291" s="9">
        <v>5.7999999999689402</v>
      </c>
      <c r="AW291" s="9">
        <v>5.7999999999689402</v>
      </c>
      <c r="AX291" s="9">
        <v>6.7333333333954197</v>
      </c>
      <c r="AY291" s="9">
        <v>6.7333333333954197</v>
      </c>
      <c r="AZ291" s="9">
        <v>6.7333333333954197</v>
      </c>
      <c r="BA291" s="9">
        <v>9.2000000000310393</v>
      </c>
      <c r="BB291" s="9">
        <v>9.2000000000310393</v>
      </c>
      <c r="BC291" s="9">
        <v>9.2000000000310393</v>
      </c>
      <c r="BD291" s="10">
        <v>1.4311772134954399</v>
      </c>
      <c r="BF291" s="8">
        <f t="shared" si="25"/>
        <v>8.4666666667908395</v>
      </c>
      <c r="BG291" s="8">
        <f t="shared" si="26"/>
        <v>8.2180694783801904</v>
      </c>
      <c r="BH291" s="8">
        <f t="shared" si="27"/>
        <v>1.4311772134954399</v>
      </c>
      <c r="BI291" s="8">
        <f t="shared" si="28"/>
        <v>18.783679753820898</v>
      </c>
      <c r="BJ291" s="8">
        <f t="shared" si="29"/>
        <v>4.1453584144224402</v>
      </c>
    </row>
    <row r="292" spans="1:68" x14ac:dyDescent="0.2">
      <c r="A292" s="3" t="s">
        <v>81</v>
      </c>
      <c r="B292" s="11">
        <v>0.20000000018626399</v>
      </c>
      <c r="C292" s="11">
        <v>0.66666666651144602</v>
      </c>
      <c r="D292" s="11">
        <v>0.66666666651144602</v>
      </c>
      <c r="E292" s="11">
        <v>0.66666666651144602</v>
      </c>
      <c r="F292" s="11">
        <v>0.60000000017073696</v>
      </c>
      <c r="G292" s="11">
        <v>0.60000000017073696</v>
      </c>
      <c r="H292" s="11">
        <v>0.60000000017073696</v>
      </c>
      <c r="I292" s="11">
        <v>-0.133333333457514</v>
      </c>
      <c r="J292" s="11">
        <v>-0.133333333457514</v>
      </c>
      <c r="K292" s="11">
        <v>-0.133333333457514</v>
      </c>
      <c r="L292" s="11">
        <v>0.60000000017073696</v>
      </c>
      <c r="M292" s="11">
        <v>0.60000000017073696</v>
      </c>
      <c r="N292" s="11">
        <v>0.60000000017073696</v>
      </c>
      <c r="O292" s="11">
        <v>0.53333333305393105</v>
      </c>
      <c r="P292" s="11">
        <v>0.53333333305393105</v>
      </c>
      <c r="Q292" s="11">
        <v>0.53333333305393105</v>
      </c>
      <c r="R292" s="11">
        <v>0.399999999984473</v>
      </c>
      <c r="S292" s="11">
        <v>0.399999999984473</v>
      </c>
      <c r="T292" s="11">
        <v>0.399999999984473</v>
      </c>
      <c r="U292" s="11">
        <v>0</v>
      </c>
      <c r="V292" s="11">
        <v>0</v>
      </c>
      <c r="W292" s="11">
        <v>0</v>
      </c>
      <c r="X292" s="11">
        <v>-0.13333333306945799</v>
      </c>
      <c r="Y292" s="11">
        <v>-0.13333333306945799</v>
      </c>
      <c r="Z292" s="11">
        <v>-0.13333333306945799</v>
      </c>
      <c r="AA292" s="11">
        <v>1.1999999999534301</v>
      </c>
      <c r="AB292" s="11">
        <v>1.1999999999534301</v>
      </c>
      <c r="AC292" s="11">
        <v>1.1999999999534301</v>
      </c>
      <c r="AD292" s="11">
        <v>0.26666666652697302</v>
      </c>
      <c r="AE292" s="11">
        <v>0.26666666652697302</v>
      </c>
      <c r="AF292" s="11">
        <v>0.26666666652697302</v>
      </c>
      <c r="AG292" s="11">
        <v>-0.46666666671322299</v>
      </c>
      <c r="AH292" s="11">
        <v>-0.46666666671322299</v>
      </c>
      <c r="AI292" s="11">
        <v>-0.46666666671322299</v>
      </c>
      <c r="AJ292" s="11">
        <v>0.60000000017073696</v>
      </c>
      <c r="AK292" s="11">
        <v>0.60000000017073696</v>
      </c>
      <c r="AL292" s="11">
        <v>0.60000000017073696</v>
      </c>
      <c r="AM292" s="11">
        <v>-4.2452171483941896</v>
      </c>
      <c r="AN292" s="11">
        <v>-4.2452171483941896</v>
      </c>
      <c r="AO292" s="11">
        <v>-4.2452171483941896</v>
      </c>
      <c r="AP292" s="11">
        <v>4.1969638983376196</v>
      </c>
      <c r="AQ292" s="11">
        <v>4.1969638983376196</v>
      </c>
      <c r="AR292" s="11">
        <v>4.1969638983376196</v>
      </c>
      <c r="AS292" s="11">
        <v>0.73333333324020999</v>
      </c>
      <c r="AT292" s="11">
        <v>0.73333333324020999</v>
      </c>
      <c r="AU292" s="11">
        <v>0.73333333324020999</v>
      </c>
      <c r="AV292" s="11">
        <v>0.60000000017073696</v>
      </c>
      <c r="AW292" s="11">
        <v>0.60000000017073696</v>
      </c>
      <c r="AX292" s="11">
        <v>0.60000000017073696</v>
      </c>
      <c r="AY292" s="11">
        <v>-6.6666666728764298E-2</v>
      </c>
      <c r="AZ292" s="11">
        <v>-6.6666666728764298E-2</v>
      </c>
      <c r="BA292" s="11">
        <v>-6.6666666728764298E-2</v>
      </c>
      <c r="BB292" s="11">
        <v>0.66666666651144602</v>
      </c>
      <c r="BC292" s="11">
        <v>0.66666666651144602</v>
      </c>
      <c r="BD292" s="12">
        <v>0.66666666651144602</v>
      </c>
    </row>
    <row r="293" spans="1:68" x14ac:dyDescent="0.2">
      <c r="A293" s="2" t="s">
        <v>82</v>
      </c>
      <c r="B293" s="9">
        <v>10.7333333332401</v>
      </c>
      <c r="C293" s="9">
        <v>16.933333333581601</v>
      </c>
      <c r="D293" s="9">
        <v>16.933333333581601</v>
      </c>
      <c r="E293" s="9">
        <v>16.933333333581601</v>
      </c>
      <c r="F293" s="9">
        <v>5.9333333330384104</v>
      </c>
      <c r="G293" s="9">
        <v>5.9333333330384104</v>
      </c>
      <c r="H293" s="9">
        <v>5.9333333330384104</v>
      </c>
      <c r="I293" s="9">
        <v>6.2666666666821804</v>
      </c>
      <c r="J293" s="9">
        <v>6.2666666666821804</v>
      </c>
      <c r="K293" s="9">
        <v>6.2666666666821804</v>
      </c>
      <c r="L293" s="9">
        <v>6.2666666666821804</v>
      </c>
      <c r="M293" s="9">
        <v>6.2666666666821804</v>
      </c>
      <c r="N293" s="9">
        <v>6.2666666666821804</v>
      </c>
      <c r="O293" s="9">
        <v>15.8666666666977</v>
      </c>
      <c r="P293" s="9">
        <v>15.8666666666977</v>
      </c>
      <c r="Q293" s="9">
        <v>15.8666666666977</v>
      </c>
      <c r="R293" s="9">
        <v>43.4666666667908</v>
      </c>
      <c r="S293" s="9">
        <v>43.4666666667908</v>
      </c>
      <c r="T293" s="9">
        <v>43.4666666667908</v>
      </c>
      <c r="U293" s="9">
        <v>13.4666666667908</v>
      </c>
      <c r="V293" s="9">
        <v>13.4666666667908</v>
      </c>
      <c r="W293" s="9">
        <v>13.4666666667908</v>
      </c>
      <c r="X293" s="9">
        <v>3.3222129550139199</v>
      </c>
      <c r="Y293" s="9">
        <v>3.3222129550139199</v>
      </c>
      <c r="Z293" s="9">
        <v>3.3222129550139199</v>
      </c>
      <c r="AA293" s="9">
        <v>12.118882910760499</v>
      </c>
      <c r="AB293" s="9">
        <v>12.118882910760499</v>
      </c>
      <c r="AC293" s="9">
        <v>12.118882910760499</v>
      </c>
      <c r="AD293" s="9">
        <v>1.0858972572674701</v>
      </c>
      <c r="AE293" s="9">
        <v>1.0858972572674701</v>
      </c>
      <c r="AF293" s="9">
        <v>1.0858972572674701</v>
      </c>
      <c r="AG293" s="9">
        <v>12.754253549865799</v>
      </c>
      <c r="AH293" s="9">
        <v>12.754253549865799</v>
      </c>
      <c r="AI293" s="9">
        <v>12.754253549865799</v>
      </c>
      <c r="AJ293" s="9">
        <v>5.4666666667132304</v>
      </c>
      <c r="AK293" s="9">
        <v>5.4666666667132304</v>
      </c>
      <c r="AL293" s="9">
        <v>5.4666666667132304</v>
      </c>
      <c r="AM293" s="9">
        <v>6.2666666666821804</v>
      </c>
      <c r="AN293" s="9">
        <v>6.2666666666821804</v>
      </c>
      <c r="AO293" s="9">
        <v>6.2666666666821804</v>
      </c>
      <c r="AP293" s="9">
        <v>8.5999999998602998</v>
      </c>
      <c r="AQ293" s="9">
        <v>8.5999999998602998</v>
      </c>
      <c r="AR293" s="9">
        <v>8.5999999998602998</v>
      </c>
      <c r="AS293" s="9">
        <v>6.3333333334109296</v>
      </c>
      <c r="AT293" s="9">
        <v>6.3333333334109296</v>
      </c>
      <c r="AU293" s="9">
        <v>6.3333333334109296</v>
      </c>
      <c r="AV293" s="9">
        <v>5.4666666667132304</v>
      </c>
      <c r="AW293" s="9">
        <v>5.4666666667132304</v>
      </c>
      <c r="AX293" s="9">
        <v>5.4666666667132304</v>
      </c>
      <c r="AY293" s="9">
        <v>6.4032506656436103</v>
      </c>
      <c r="AZ293" s="9">
        <v>6.4032506656436103</v>
      </c>
      <c r="BA293" s="9">
        <v>6.4032506656436103</v>
      </c>
      <c r="BB293" s="9">
        <v>9.6666666667442698</v>
      </c>
      <c r="BC293" s="9">
        <v>9.6666666667442698</v>
      </c>
      <c r="BD293" s="10">
        <v>9.6666666667442698</v>
      </c>
      <c r="BF293" s="8">
        <f>MEDIAN(B293:BD293)</f>
        <v>6.4032506656436103</v>
      </c>
      <c r="BG293" s="8">
        <f>AVERAGE(B293:BD293)</f>
        <v>10.323396824546492</v>
      </c>
      <c r="BH293" s="8">
        <f>MIN(B293:BD293)</f>
        <v>1.0858972572674701</v>
      </c>
      <c r="BI293" s="8">
        <f>MAX(B293:BD293)</f>
        <v>43.4666666667908</v>
      </c>
      <c r="BJ293" s="8">
        <f>STDEV(B293:BD293)</f>
        <v>9.0579045969304062</v>
      </c>
      <c r="BL293" s="8">
        <f>MEDIAN(B293:BD296)</f>
        <v>6.4349586662560245</v>
      </c>
      <c r="BM293" s="8">
        <f>AVERAGE(B293:BD296)</f>
        <v>7.4443180038440149</v>
      </c>
      <c r="BN293" s="8">
        <f>MIN(B293:BD296)</f>
        <v>0.63543048682791403</v>
      </c>
      <c r="BO293" s="8">
        <f>MAX(B293:BD296)</f>
        <v>43.4666666667908</v>
      </c>
      <c r="BP293" s="8">
        <f>STDEV(B293:BD296)</f>
        <v>5.688979447888137</v>
      </c>
    </row>
    <row r="294" spans="1:68" x14ac:dyDescent="0.2">
      <c r="A294" s="2" t="s">
        <v>83</v>
      </c>
      <c r="B294" s="9">
        <v>7.7333333335506396</v>
      </c>
      <c r="C294" s="9">
        <v>7.7333333335506396</v>
      </c>
      <c r="D294" s="9">
        <v>15.0666666667287</v>
      </c>
      <c r="E294" s="9">
        <v>15.0666666667287</v>
      </c>
      <c r="F294" s="9">
        <v>15.0666666667287</v>
      </c>
      <c r="G294" s="9">
        <v>5.0666666663406996</v>
      </c>
      <c r="H294" s="9">
        <v>5.0666666663406996</v>
      </c>
      <c r="I294" s="9">
        <v>5.0666666663406996</v>
      </c>
      <c r="J294" s="9">
        <v>6.6666666666666696</v>
      </c>
      <c r="K294" s="9">
        <v>6.6666666666666696</v>
      </c>
      <c r="L294" s="9">
        <v>6.6666666666666696</v>
      </c>
      <c r="M294" s="9">
        <v>4.2000000000310296</v>
      </c>
      <c r="N294" s="9">
        <v>4.2000000000310296</v>
      </c>
      <c r="O294" s="9">
        <v>4.2000000000310296</v>
      </c>
      <c r="P294" s="9">
        <v>6.9333333335816798</v>
      </c>
      <c r="Q294" s="9">
        <v>6.9333333335816798</v>
      </c>
      <c r="R294" s="9">
        <v>6.9333333335816798</v>
      </c>
      <c r="S294" s="9">
        <v>10.6666666665114</v>
      </c>
      <c r="T294" s="9">
        <v>10.6666666665114</v>
      </c>
      <c r="U294" s="9">
        <v>8.1178760079784507</v>
      </c>
      <c r="V294" s="9">
        <v>8.1178760079784507</v>
      </c>
      <c r="W294" s="9">
        <v>8.1178760079784507</v>
      </c>
      <c r="X294" s="9">
        <v>8.1178760079784507</v>
      </c>
      <c r="Y294" s="9">
        <v>7.8273123237639597</v>
      </c>
      <c r="Z294" s="9">
        <v>7.8273123237639597</v>
      </c>
      <c r="AA294" s="9">
        <v>7.8273123237639597</v>
      </c>
      <c r="AB294" s="9">
        <v>2.6666666664338399</v>
      </c>
      <c r="AC294" s="9">
        <v>2.6666666664338399</v>
      </c>
      <c r="AD294" s="9">
        <v>1.8447615734304399</v>
      </c>
      <c r="AE294" s="9">
        <v>1.8447615734304399</v>
      </c>
      <c r="AF294" s="9">
        <v>1.8447615734304399</v>
      </c>
      <c r="AG294" s="9">
        <v>1.8447615734304399</v>
      </c>
      <c r="AH294" s="9">
        <v>10.073552926142099</v>
      </c>
      <c r="AI294" s="9">
        <v>10.073552926142099</v>
      </c>
      <c r="AJ294" s="9">
        <v>10.073552926142099</v>
      </c>
      <c r="AK294" s="9">
        <v>6.5999999999379</v>
      </c>
      <c r="AL294" s="9">
        <v>6.5999999999379</v>
      </c>
      <c r="AM294" s="9">
        <v>6.5999999999379</v>
      </c>
      <c r="AN294" s="9">
        <v>3.4666666667908399</v>
      </c>
      <c r="AO294" s="9">
        <v>3.4666666667908399</v>
      </c>
      <c r="AP294" s="9">
        <v>0.63543048682791403</v>
      </c>
      <c r="AQ294" s="9">
        <v>0.63543048682791403</v>
      </c>
      <c r="AR294" s="9">
        <v>0.63543048682791403</v>
      </c>
      <c r="AS294" s="9">
        <v>0.63543048682791403</v>
      </c>
      <c r="AT294" s="9">
        <v>6.4991389754920803</v>
      </c>
      <c r="AU294" s="9">
        <v>6.4991389754920803</v>
      </c>
      <c r="AV294" s="9">
        <v>6.4991389754920803</v>
      </c>
      <c r="AW294" s="9">
        <v>3.7333333333178098</v>
      </c>
      <c r="AX294" s="9">
        <v>3.7333333333178098</v>
      </c>
      <c r="AY294" s="9">
        <v>1.0157618213333901</v>
      </c>
      <c r="AZ294" s="9">
        <v>1.0157618213333901</v>
      </c>
      <c r="BA294" s="9">
        <v>1.0157618213333901</v>
      </c>
      <c r="BB294" s="9">
        <v>1.0157618213333901</v>
      </c>
      <c r="BC294" s="9">
        <v>8.4896661366361101</v>
      </c>
      <c r="BD294" s="10">
        <v>8.4896661366361101</v>
      </c>
      <c r="BF294" s="8">
        <f>MEDIAN(B294:BD294)</f>
        <v>6.5999999999379</v>
      </c>
      <c r="BG294" s="8">
        <f>AVERAGE(B294:BD294)</f>
        <v>5.9412363243784814</v>
      </c>
      <c r="BH294" s="8">
        <f>MIN(B294:BD294)</f>
        <v>0.63543048682791403</v>
      </c>
      <c r="BI294" s="8">
        <f>MAX(B294:BD294)</f>
        <v>15.0666666667287</v>
      </c>
      <c r="BJ294" s="8">
        <f>STDEV(B294:BD294)</f>
        <v>3.6845894238285046</v>
      </c>
    </row>
    <row r="295" spans="1:68" x14ac:dyDescent="0.2">
      <c r="A295" s="2" t="s">
        <v>84</v>
      </c>
      <c r="B295" s="9">
        <v>5.66666666651144</v>
      </c>
      <c r="C295" s="9">
        <v>5.66666666651144</v>
      </c>
      <c r="D295" s="9">
        <v>5.66666666651144</v>
      </c>
      <c r="E295" s="9">
        <v>18.599999999860302</v>
      </c>
      <c r="F295" s="9">
        <v>18.599999999860302</v>
      </c>
      <c r="G295" s="9">
        <v>18.599999999860302</v>
      </c>
      <c r="H295" s="9">
        <v>4.6000000000155197</v>
      </c>
      <c r="I295" s="9">
        <v>4.6000000000155197</v>
      </c>
      <c r="J295" s="9">
        <v>4.6000000000155197</v>
      </c>
      <c r="K295" s="9">
        <v>3.4984412885831899</v>
      </c>
      <c r="L295" s="9">
        <v>3.4984412885831899</v>
      </c>
      <c r="M295" s="9">
        <v>3.4984412885831899</v>
      </c>
      <c r="N295" s="9">
        <v>12.1105043366976</v>
      </c>
      <c r="O295" s="9">
        <v>12.1105043366976</v>
      </c>
      <c r="P295" s="9">
        <v>12.1105043366976</v>
      </c>
      <c r="Q295" s="9">
        <v>11.4666666664804</v>
      </c>
      <c r="R295" s="9">
        <v>11.4666666664804</v>
      </c>
      <c r="S295" s="9">
        <v>11.4666666664804</v>
      </c>
      <c r="T295" s="9">
        <v>7.5333333333643804</v>
      </c>
      <c r="U295" s="9">
        <v>7.5333333333643804</v>
      </c>
      <c r="V295" s="9">
        <v>7.5333333333643804</v>
      </c>
      <c r="W295" s="9">
        <v>7.0000000003104299</v>
      </c>
      <c r="X295" s="9">
        <v>7.0000000003104299</v>
      </c>
      <c r="Y295" s="9">
        <v>7.0000000003104299</v>
      </c>
      <c r="Z295" s="9">
        <v>7.0666666666511402</v>
      </c>
      <c r="AA295" s="9">
        <v>7.0666666666511402</v>
      </c>
      <c r="AB295" s="9">
        <v>7.0666666666511402</v>
      </c>
      <c r="AC295" s="9">
        <v>3.9999999998447802</v>
      </c>
      <c r="AD295" s="9">
        <v>3.9999999998447802</v>
      </c>
      <c r="AE295" s="9">
        <v>3.9999999998447802</v>
      </c>
      <c r="AF295" s="9">
        <v>4.4666666665580097</v>
      </c>
      <c r="AG295" s="9">
        <v>4.4666666665580097</v>
      </c>
      <c r="AH295" s="9">
        <v>4.4666666665580097</v>
      </c>
      <c r="AI295" s="9">
        <v>2.8232833739816798</v>
      </c>
      <c r="AJ295" s="9">
        <v>2.8232833739816798</v>
      </c>
      <c r="AK295" s="9">
        <v>2.8232833739816798</v>
      </c>
      <c r="AL295" s="9">
        <v>4.8477564102564203</v>
      </c>
      <c r="AM295" s="9">
        <v>4.8477564102564203</v>
      </c>
      <c r="AN295" s="9">
        <v>4.8477564102564203</v>
      </c>
      <c r="AO295" s="9">
        <v>4.8793494203411498</v>
      </c>
      <c r="AP295" s="9">
        <v>4.8793494203411498</v>
      </c>
      <c r="AQ295" s="9">
        <v>4.8793494203411498</v>
      </c>
      <c r="AR295" s="9">
        <v>8.6559928557314194</v>
      </c>
      <c r="AS295" s="9">
        <v>8.6559928557314194</v>
      </c>
      <c r="AT295" s="9">
        <v>8.6559928557314194</v>
      </c>
      <c r="AU295" s="9">
        <v>2.8666666666200999</v>
      </c>
      <c r="AV295" s="9">
        <v>2.8666666666200999</v>
      </c>
      <c r="AW295" s="9">
        <v>2.8666666666200999</v>
      </c>
      <c r="AX295" s="9">
        <v>6.9999999999223901</v>
      </c>
      <c r="AY295" s="9">
        <v>6.9999999999223901</v>
      </c>
      <c r="AZ295" s="9">
        <v>6.9999999999223901</v>
      </c>
      <c r="BA295" s="9">
        <v>5.6666666668995003</v>
      </c>
      <c r="BB295" s="9">
        <v>5.6666666668995003</v>
      </c>
      <c r="BC295" s="9">
        <v>5.6666666668995003</v>
      </c>
      <c r="BD295" s="10">
        <v>4.4666666665580097</v>
      </c>
      <c r="BF295" s="8">
        <f>MEDIAN(B295:BD295)</f>
        <v>5.66666666651144</v>
      </c>
      <c r="BG295" s="8">
        <f>AVERAGE(B295:BD295)</f>
        <v>6.7765936313172306</v>
      </c>
      <c r="BH295" s="8">
        <f>MIN(B295:BD295)</f>
        <v>2.8232833739816798</v>
      </c>
      <c r="BI295" s="8">
        <f>MAX(B295:BD295)</f>
        <v>18.599999999860302</v>
      </c>
      <c r="BJ295" s="8">
        <f>STDEV(B295:BD295)</f>
        <v>3.8408387855580473</v>
      </c>
    </row>
    <row r="296" spans="1:68" x14ac:dyDescent="0.2">
      <c r="A296" s="2" t="s">
        <v>85</v>
      </c>
      <c r="B296" s="9">
        <v>5.1333333330694497</v>
      </c>
      <c r="C296" s="9">
        <v>5.1333333330694497</v>
      </c>
      <c r="D296" s="9">
        <v>5.1333333330694497</v>
      </c>
      <c r="E296" s="9">
        <v>12.2000000001086</v>
      </c>
      <c r="F296" s="9">
        <v>12.2000000001086</v>
      </c>
      <c r="G296" s="9">
        <v>12.2000000001086</v>
      </c>
      <c r="H296" s="9">
        <v>5.8666666666977099</v>
      </c>
      <c r="I296" s="9">
        <v>5.8666666666977099</v>
      </c>
      <c r="J296" s="9">
        <v>5.8666666666977099</v>
      </c>
      <c r="K296" s="9">
        <v>6.4666666668684396</v>
      </c>
      <c r="L296" s="9">
        <v>6.4666666668684396</v>
      </c>
      <c r="M296" s="9">
        <v>6.4666666668684396</v>
      </c>
      <c r="N296" s="9">
        <v>2.3730224812171401</v>
      </c>
      <c r="O296" s="9">
        <v>2.3730224812171401</v>
      </c>
      <c r="P296" s="9">
        <v>2.3730224812171401</v>
      </c>
      <c r="Q296" s="9">
        <v>12.753400051097399</v>
      </c>
      <c r="R296" s="9">
        <v>12.753400051097399</v>
      </c>
      <c r="S296" s="9">
        <v>12.753400051097399</v>
      </c>
      <c r="T296" s="9">
        <v>7.8666666666200999</v>
      </c>
      <c r="U296" s="9">
        <v>7.8666666666200999</v>
      </c>
      <c r="V296" s="9">
        <v>7.8666666666200999</v>
      </c>
      <c r="W296" s="9">
        <v>1.5356820236001401</v>
      </c>
      <c r="X296" s="9">
        <v>1.5356820236001401</v>
      </c>
      <c r="Y296" s="9">
        <v>1.5356820236001401</v>
      </c>
      <c r="Z296" s="9">
        <v>8.5783842653685198</v>
      </c>
      <c r="AA296" s="9">
        <v>8.5783842653685198</v>
      </c>
      <c r="AB296" s="9">
        <v>8.5783842653685198</v>
      </c>
      <c r="AC296" s="9">
        <v>10.400000000372501</v>
      </c>
      <c r="AD296" s="9">
        <v>10.400000000372501</v>
      </c>
      <c r="AE296" s="9">
        <v>10.400000000372501</v>
      </c>
      <c r="AF296" s="9">
        <v>6.9333333331936302</v>
      </c>
      <c r="AG296" s="9">
        <v>6.9333333331936302</v>
      </c>
      <c r="AH296" s="9">
        <v>6.9333333331936302</v>
      </c>
      <c r="AI296" s="9">
        <v>7.93333333334885</v>
      </c>
      <c r="AJ296" s="9">
        <v>7.93333333334885</v>
      </c>
      <c r="AK296" s="9">
        <v>7.93333333334885</v>
      </c>
      <c r="AL296" s="9">
        <v>8.1999999998758195</v>
      </c>
      <c r="AM296" s="9">
        <v>8.1999999998758195</v>
      </c>
      <c r="AN296" s="9">
        <v>8.1999999998758195</v>
      </c>
      <c r="AO296" s="9">
        <v>3.1333333335351199</v>
      </c>
      <c r="AP296" s="9">
        <v>3.1333333335351199</v>
      </c>
      <c r="AQ296" s="9">
        <v>3.1333333335351199</v>
      </c>
      <c r="AR296" s="9">
        <v>4.9333333332712499</v>
      </c>
      <c r="AS296" s="9">
        <v>4.9333333332712499</v>
      </c>
      <c r="AT296" s="9">
        <v>4.9333333332712499</v>
      </c>
      <c r="AU296" s="9">
        <v>5.4666666667132304</v>
      </c>
      <c r="AV296" s="9">
        <v>5.4666666667132304</v>
      </c>
      <c r="AW296" s="9">
        <v>5.4666666667132304</v>
      </c>
      <c r="AX296" s="9">
        <v>6.1999999999534303</v>
      </c>
      <c r="AY296" s="9">
        <v>6.1999999999534303</v>
      </c>
      <c r="AZ296" s="9">
        <v>6.1999999999534303</v>
      </c>
      <c r="BA296" s="9">
        <v>7.0666666666511402</v>
      </c>
      <c r="BB296" s="9">
        <v>7.0666666666511402</v>
      </c>
      <c r="BC296" s="9">
        <v>7.0666666666511402</v>
      </c>
      <c r="BD296" s="10">
        <v>1.36102146767453</v>
      </c>
      <c r="BF296" s="8">
        <f>MEDIAN(B296:BD296)</f>
        <v>6.4666666668684396</v>
      </c>
      <c r="BG296" s="8">
        <f>AVERAGE(B296:BD296)</f>
        <v>6.7360452351338553</v>
      </c>
      <c r="BH296" s="8">
        <f>MIN(B296:BD296)</f>
        <v>1.36102146767453</v>
      </c>
      <c r="BI296" s="8">
        <f>MAX(B296:BD296)</f>
        <v>12.753400051097399</v>
      </c>
      <c r="BJ296" s="8">
        <f>STDEV(B296:BD296)</f>
        <v>3.0287549348060656</v>
      </c>
    </row>
    <row r="297" spans="1:68" x14ac:dyDescent="0.2">
      <c r="A297" s="3" t="s">
        <v>86</v>
      </c>
      <c r="B297" s="11">
        <v>-0.19999999979820801</v>
      </c>
      <c r="C297" s="11">
        <v>0.66666666651144602</v>
      </c>
      <c r="D297" s="11">
        <v>0.66666666651144602</v>
      </c>
      <c r="E297" s="11">
        <v>0.66666666651144602</v>
      </c>
      <c r="F297" s="11">
        <v>0.59999999978269603</v>
      </c>
      <c r="G297" s="11">
        <v>0.59999999978269603</v>
      </c>
      <c r="H297" s="11">
        <v>0.59999999978269603</v>
      </c>
      <c r="I297" s="11">
        <v>0</v>
      </c>
      <c r="J297" s="11">
        <v>0</v>
      </c>
      <c r="K297" s="11">
        <v>0</v>
      </c>
      <c r="L297" s="11">
        <v>0.46666666671323698</v>
      </c>
      <c r="M297" s="11">
        <v>0.46666666671323698</v>
      </c>
      <c r="N297" s="11">
        <v>0.46666666671323698</v>
      </c>
      <c r="O297" s="11">
        <v>0.86666666669770998</v>
      </c>
      <c r="P297" s="11">
        <v>0.86666666669770998</v>
      </c>
      <c r="Q297" s="11">
        <v>0.86666666669770998</v>
      </c>
      <c r="R297" s="11">
        <v>0.53333333344198697</v>
      </c>
      <c r="S297" s="11">
        <v>0.53333333344198697</v>
      </c>
      <c r="T297" s="11">
        <v>0.53333333344198697</v>
      </c>
      <c r="U297" s="11">
        <v>0.20000000018626399</v>
      </c>
      <c r="V297" s="11">
        <v>0.20000000018626399</v>
      </c>
      <c r="W297" s="11">
        <v>0.20000000018626399</v>
      </c>
      <c r="X297" s="11">
        <v>-0.133333333457514</v>
      </c>
      <c r="Y297" s="11">
        <v>-0.133333333457514</v>
      </c>
      <c r="Z297" s="11">
        <v>-0.133333333457514</v>
      </c>
      <c r="AA297" s="11">
        <v>1.13333333322468</v>
      </c>
      <c r="AB297" s="11">
        <v>1.13333333322468</v>
      </c>
      <c r="AC297" s="11">
        <v>1.13333333322468</v>
      </c>
      <c r="AD297" s="11">
        <v>0.33333333325572301</v>
      </c>
      <c r="AE297" s="11">
        <v>0.33333333325572301</v>
      </c>
      <c r="AF297" s="11">
        <v>0.33333333325572301</v>
      </c>
      <c r="AG297" s="11">
        <v>-0.26666666652697302</v>
      </c>
      <c r="AH297" s="11">
        <v>-0.26666666652697302</v>
      </c>
      <c r="AI297" s="11">
        <v>-0.26666666652697302</v>
      </c>
      <c r="AJ297" s="11">
        <v>0.53333333344198697</v>
      </c>
      <c r="AK297" s="11">
        <v>0.53333333344198697</v>
      </c>
      <c r="AL297" s="11">
        <v>0.53333333344198697</v>
      </c>
      <c r="AM297" s="11">
        <v>-4.2452171483941896</v>
      </c>
      <c r="AN297" s="11">
        <v>-4.2452171483941896</v>
      </c>
      <c r="AO297" s="11">
        <v>-4.2452171483941896</v>
      </c>
      <c r="AP297" s="11">
        <v>4.1969638983376196</v>
      </c>
      <c r="AQ297" s="11">
        <v>4.1969638983376196</v>
      </c>
      <c r="AR297" s="11">
        <v>4.1969638983376196</v>
      </c>
      <c r="AS297" s="11">
        <v>0.99999999976716902</v>
      </c>
      <c r="AT297" s="11">
        <v>0.99999999976716902</v>
      </c>
      <c r="AU297" s="11">
        <v>0.99999999976716902</v>
      </c>
      <c r="AV297" s="11">
        <v>0.53333333344198697</v>
      </c>
      <c r="AW297" s="11">
        <v>0.53333333344198697</v>
      </c>
      <c r="AX297" s="11">
        <v>0.53333333344198697</v>
      </c>
      <c r="AY297" s="11">
        <v>0.133333333457514</v>
      </c>
      <c r="AZ297" s="11">
        <v>0.133333333457514</v>
      </c>
      <c r="BA297" s="11">
        <v>0.133333333457514</v>
      </c>
      <c r="BB297" s="11">
        <v>0.59999999978269603</v>
      </c>
      <c r="BC297" s="11">
        <v>0.59999999978269603</v>
      </c>
      <c r="BD297" s="12">
        <v>0.59999999978269603</v>
      </c>
    </row>
    <row r="298" spans="1:68" x14ac:dyDescent="0.2">
      <c r="A298" s="2" t="s">
        <v>87</v>
      </c>
      <c r="B298" s="9">
        <v>15.9333333330384</v>
      </c>
      <c r="C298" s="9">
        <v>18.266666666992599</v>
      </c>
      <c r="D298" s="9">
        <v>18.266666666992599</v>
      </c>
      <c r="E298" s="9">
        <v>18.266666666992599</v>
      </c>
      <c r="F298" s="9">
        <v>6.8666666664648801</v>
      </c>
      <c r="G298" s="9">
        <v>6.8666666664648801</v>
      </c>
      <c r="H298" s="9">
        <v>6.8666666664648801</v>
      </c>
      <c r="I298" s="9">
        <v>15.0666666667287</v>
      </c>
      <c r="J298" s="9">
        <v>15.0666666667287</v>
      </c>
      <c r="K298" s="9">
        <v>15.0666666667287</v>
      </c>
      <c r="L298" s="9">
        <v>8.1999999998758195</v>
      </c>
      <c r="M298" s="9">
        <v>8.1999999998758195</v>
      </c>
      <c r="N298" s="9">
        <v>8.1999999998758195</v>
      </c>
      <c r="O298" s="9">
        <v>12.666666666821801</v>
      </c>
      <c r="P298" s="9">
        <v>12.666666666821801</v>
      </c>
      <c r="Q298" s="9">
        <v>12.666666666821801</v>
      </c>
      <c r="R298" s="9">
        <v>44.8666666665424</v>
      </c>
      <c r="S298" s="9">
        <v>44.8666666665424</v>
      </c>
      <c r="T298" s="9">
        <v>44.8666666665424</v>
      </c>
      <c r="U298" s="9">
        <v>15.266666666915</v>
      </c>
      <c r="V298" s="9">
        <v>15.266666666915</v>
      </c>
      <c r="W298" s="9">
        <v>15.266666666915</v>
      </c>
      <c r="X298" s="9">
        <v>3.60022240759421</v>
      </c>
      <c r="Y298" s="9">
        <v>3.60022240759421</v>
      </c>
      <c r="Z298" s="9">
        <v>3.60022240759421</v>
      </c>
      <c r="AA298" s="9">
        <v>10.773763771129699</v>
      </c>
      <c r="AB298" s="9">
        <v>10.773763771129699</v>
      </c>
      <c r="AC298" s="9">
        <v>10.773763771129699</v>
      </c>
      <c r="AD298" s="9">
        <v>1.9212028402658701</v>
      </c>
      <c r="AE298" s="9">
        <v>1.9212028402658701</v>
      </c>
      <c r="AF298" s="9">
        <v>1.9212028402658701</v>
      </c>
      <c r="AG298" s="9">
        <v>11.538953562643499</v>
      </c>
      <c r="AH298" s="9">
        <v>11.538953562643499</v>
      </c>
      <c r="AI298" s="9">
        <v>11.538953562643499</v>
      </c>
      <c r="AJ298" s="9">
        <v>5.7999999999689402</v>
      </c>
      <c r="AK298" s="9">
        <v>5.7999999999689402</v>
      </c>
      <c r="AL298" s="9">
        <v>5.7999999999689402</v>
      </c>
      <c r="AM298" s="9">
        <v>6.4000000001396904</v>
      </c>
      <c r="AN298" s="9">
        <v>6.4000000001396904</v>
      </c>
      <c r="AO298" s="9">
        <v>6.4000000001396904</v>
      </c>
      <c r="AP298" s="9">
        <v>6.8666666664648801</v>
      </c>
      <c r="AQ298" s="9">
        <v>6.8666666664648801</v>
      </c>
      <c r="AR298" s="9">
        <v>6.8666666664648801</v>
      </c>
      <c r="AS298" s="9">
        <v>5.8666666666977099</v>
      </c>
      <c r="AT298" s="9">
        <v>5.8666666666977099</v>
      </c>
      <c r="AU298" s="9">
        <v>5.8666666666977099</v>
      </c>
      <c r="AV298" s="9">
        <v>6.8000000001241698</v>
      </c>
      <c r="AW298" s="9">
        <v>6.8000000001241698</v>
      </c>
      <c r="AX298" s="9">
        <v>6.8000000001241698</v>
      </c>
      <c r="AY298" s="9">
        <v>5.9829059830201601</v>
      </c>
      <c r="AZ298" s="9">
        <v>5.9829059830201601</v>
      </c>
      <c r="BA298" s="9">
        <v>5.9829059830201601</v>
      </c>
      <c r="BB298" s="9">
        <v>15.1333333330694</v>
      </c>
      <c r="BC298" s="9">
        <v>15.1333333330694</v>
      </c>
      <c r="BD298" s="10">
        <v>15.1333333330694</v>
      </c>
      <c r="BF298" s="8">
        <f>MEDIAN(B298:BD298)</f>
        <v>8.1999999998758195</v>
      </c>
      <c r="BG298" s="8">
        <f>AVERAGE(B298:BD298)</f>
        <v>11.30153598231667</v>
      </c>
      <c r="BH298" s="8">
        <f>MIN(B298:BD298)</f>
        <v>1.9212028402658701</v>
      </c>
      <c r="BI298" s="8">
        <f>MAX(B298:BD298)</f>
        <v>44.8666666665424</v>
      </c>
      <c r="BJ298" s="8">
        <f>STDEV(B298:BD298)</f>
        <v>9.3026274841698537</v>
      </c>
      <c r="BL298" s="8">
        <f>MEDIAN(B298:BD301)</f>
        <v>6.5333333332091499</v>
      </c>
      <c r="BM298" s="8">
        <f>AVERAGE(B298:BD301)</f>
        <v>7.7252850175198837</v>
      </c>
      <c r="BN298" s="8">
        <f>MIN(B298:BD301)</f>
        <v>-0.94570928178205804</v>
      </c>
      <c r="BO298" s="8">
        <f>MAX(B298:BD301)</f>
        <v>44.8666666665424</v>
      </c>
      <c r="BP298" s="8">
        <f>STDEV(B298:BD301)</f>
        <v>6.0448784847082182</v>
      </c>
    </row>
    <row r="299" spans="1:68" x14ac:dyDescent="0.2">
      <c r="A299" s="2" t="s">
        <v>88</v>
      </c>
      <c r="B299" s="9">
        <v>11.8666666668529</v>
      </c>
      <c r="C299" s="9">
        <v>11.8666666668529</v>
      </c>
      <c r="D299" s="9">
        <v>16.133333333224599</v>
      </c>
      <c r="E299" s="9">
        <v>16.133333333224599</v>
      </c>
      <c r="F299" s="9">
        <v>16.133333333224599</v>
      </c>
      <c r="G299" s="9">
        <v>5</v>
      </c>
      <c r="H299" s="9">
        <v>5</v>
      </c>
      <c r="I299" s="9">
        <v>5</v>
      </c>
      <c r="J299" s="9">
        <v>6.3333333334109296</v>
      </c>
      <c r="K299" s="9">
        <v>6.3333333334109296</v>
      </c>
      <c r="L299" s="9">
        <v>6.3333333334109296</v>
      </c>
      <c r="M299" s="9">
        <v>5.8666666666977099</v>
      </c>
      <c r="N299" s="9">
        <v>5.8666666666977099</v>
      </c>
      <c r="O299" s="9">
        <v>5.8666666666977099</v>
      </c>
      <c r="P299" s="9">
        <v>11.400000000139601</v>
      </c>
      <c r="Q299" s="9">
        <v>11.400000000139601</v>
      </c>
      <c r="R299" s="9">
        <v>11.400000000139601</v>
      </c>
      <c r="S299" s="9">
        <v>13.3333333333333</v>
      </c>
      <c r="T299" s="9">
        <v>13.3333333333333</v>
      </c>
      <c r="U299" s="9">
        <v>4.3647484013809201</v>
      </c>
      <c r="V299" s="9">
        <v>4.3647484013809201</v>
      </c>
      <c r="W299" s="9">
        <v>4.3647484013809201</v>
      </c>
      <c r="X299" s="9">
        <v>4.3647484013809201</v>
      </c>
      <c r="Y299" s="9">
        <v>9.10837817062305</v>
      </c>
      <c r="Z299" s="9">
        <v>9.10837817062305</v>
      </c>
      <c r="AA299" s="9">
        <v>9.10837817062305</v>
      </c>
      <c r="AB299" s="9">
        <v>1.73333333339542</v>
      </c>
      <c r="AC299" s="9">
        <v>1.73333333339542</v>
      </c>
      <c r="AD299" s="9">
        <v>1.4966933517348899</v>
      </c>
      <c r="AE299" s="9">
        <v>1.4966933517348899</v>
      </c>
      <c r="AF299" s="9">
        <v>1.4966933517348899</v>
      </c>
      <c r="AG299" s="9">
        <v>1.4966933517348899</v>
      </c>
      <c r="AH299" s="9">
        <v>10.5852254558274</v>
      </c>
      <c r="AI299" s="9">
        <v>10.5852254558274</v>
      </c>
      <c r="AJ299" s="9">
        <v>10.5852254558274</v>
      </c>
      <c r="AK299" s="9">
        <v>5.7999999999689402</v>
      </c>
      <c r="AL299" s="9">
        <v>5.7999999999689402</v>
      </c>
      <c r="AM299" s="9">
        <v>5.7999999999689402</v>
      </c>
      <c r="AN299" s="9">
        <v>4.3999999998292596</v>
      </c>
      <c r="AO299" s="9">
        <v>4.3999999998292596</v>
      </c>
      <c r="AP299" s="9">
        <v>-0.90077508562001096</v>
      </c>
      <c r="AQ299" s="9">
        <v>-0.90077508562001096</v>
      </c>
      <c r="AR299" s="9">
        <v>-0.90077508562001096</v>
      </c>
      <c r="AS299" s="9">
        <v>-0.90077508562001096</v>
      </c>
      <c r="AT299" s="9">
        <v>7.6471713758442901</v>
      </c>
      <c r="AU299" s="9">
        <v>7.6471713758442901</v>
      </c>
      <c r="AV299" s="9">
        <v>7.6471713758442901</v>
      </c>
      <c r="AW299" s="9">
        <v>3.6666666665890499</v>
      </c>
      <c r="AX299" s="9">
        <v>3.6666666665890499</v>
      </c>
      <c r="AY299" s="9">
        <v>-0.94570928178205804</v>
      </c>
      <c r="AZ299" s="9">
        <v>-0.94570928178205804</v>
      </c>
      <c r="BA299" s="9">
        <v>-0.94570928178205804</v>
      </c>
      <c r="BB299" s="9">
        <v>-0.94570928178205804</v>
      </c>
      <c r="BC299" s="9">
        <v>8.4260731318074207</v>
      </c>
      <c r="BD299" s="10">
        <v>8.4260731318074207</v>
      </c>
      <c r="BF299" s="8">
        <f>MEDIAN(B299:BD299)</f>
        <v>5.7999999999689402</v>
      </c>
      <c r="BG299" s="8">
        <f>AVERAGE(B299:BD299)</f>
        <v>6.1188054693396206</v>
      </c>
      <c r="BH299" s="8">
        <f>MIN(B299:BD299)</f>
        <v>-0.94570928178205804</v>
      </c>
      <c r="BI299" s="8">
        <f>MAX(B299:BD299)</f>
        <v>16.133333333224599</v>
      </c>
      <c r="BJ299" s="8">
        <f>STDEV(B299:BD299)</f>
        <v>4.7420738032472585</v>
      </c>
    </row>
    <row r="300" spans="1:68" x14ac:dyDescent="0.2">
      <c r="A300" s="2" t="s">
        <v>89</v>
      </c>
      <c r="B300" s="9">
        <v>7.3333333331781096</v>
      </c>
      <c r="C300" s="9">
        <v>7.3333333331781096</v>
      </c>
      <c r="D300" s="9">
        <v>7.3333333331781096</v>
      </c>
      <c r="E300" s="9">
        <v>14.4000000002173</v>
      </c>
      <c r="F300" s="9">
        <v>14.4000000002173</v>
      </c>
      <c r="G300" s="9">
        <v>14.4000000002173</v>
      </c>
      <c r="H300" s="9">
        <v>5.8666666663096496</v>
      </c>
      <c r="I300" s="9">
        <v>5.8666666663096496</v>
      </c>
      <c r="J300" s="9">
        <v>5.8666666663096496</v>
      </c>
      <c r="K300" s="9">
        <v>5.0917907866059204</v>
      </c>
      <c r="L300" s="9">
        <v>5.0917907866059204</v>
      </c>
      <c r="M300" s="9">
        <v>5.0917907866059204</v>
      </c>
      <c r="N300" s="9">
        <v>13.395438483523399</v>
      </c>
      <c r="O300" s="9">
        <v>13.395438483523399</v>
      </c>
      <c r="P300" s="9">
        <v>13.395438483523399</v>
      </c>
      <c r="Q300" s="9">
        <v>11.466666666868401</v>
      </c>
      <c r="R300" s="9">
        <v>11.466666666868401</v>
      </c>
      <c r="S300" s="9">
        <v>11.466666666868401</v>
      </c>
      <c r="T300" s="9">
        <v>5.5333333334419796</v>
      </c>
      <c r="U300" s="9">
        <v>5.5333333334419796</v>
      </c>
      <c r="V300" s="9">
        <v>5.5333333334419796</v>
      </c>
      <c r="W300" s="9">
        <v>5.9333333330384104</v>
      </c>
      <c r="X300" s="9">
        <v>5.9333333330384104</v>
      </c>
      <c r="Y300" s="9">
        <v>5.9333333330384104</v>
      </c>
      <c r="Z300" s="9">
        <v>7.5333333333643804</v>
      </c>
      <c r="AA300" s="9">
        <v>7.5333333333643804</v>
      </c>
      <c r="AB300" s="9">
        <v>7.5333333333643804</v>
      </c>
      <c r="AC300" s="9">
        <v>3.6666666665890499</v>
      </c>
      <c r="AD300" s="9">
        <v>3.6666666665890499</v>
      </c>
      <c r="AE300" s="9">
        <v>3.6666666665890499</v>
      </c>
      <c r="AF300" s="9">
        <v>5</v>
      </c>
      <c r="AG300" s="9">
        <v>5</v>
      </c>
      <c r="AH300" s="9">
        <v>5</v>
      </c>
      <c r="AI300" s="9">
        <v>1.6382014640221001</v>
      </c>
      <c r="AJ300" s="9">
        <v>1.6382014640221001</v>
      </c>
      <c r="AK300" s="9">
        <v>1.6382014640221001</v>
      </c>
      <c r="AL300" s="9">
        <v>6.3167735044756199</v>
      </c>
      <c r="AM300" s="9">
        <v>6.3167735044756199</v>
      </c>
      <c r="AN300" s="9">
        <v>6.3167735044756199</v>
      </c>
      <c r="AO300" s="9">
        <v>5.1459805356646999</v>
      </c>
      <c r="AP300" s="9">
        <v>5.1459805356646999</v>
      </c>
      <c r="AQ300" s="9">
        <v>5.1459805356646999</v>
      </c>
      <c r="AR300" s="9">
        <v>10.442048861522901</v>
      </c>
      <c r="AS300" s="9">
        <v>10.442048861522901</v>
      </c>
      <c r="AT300" s="9">
        <v>10.442048861522901</v>
      </c>
      <c r="AU300" s="9">
        <v>6.0666666664959097</v>
      </c>
      <c r="AV300" s="9">
        <v>6.0666666664959097</v>
      </c>
      <c r="AW300" s="9">
        <v>6.0666666664959097</v>
      </c>
      <c r="AX300" s="9">
        <v>5.5333333334419796</v>
      </c>
      <c r="AY300" s="9">
        <v>5.5333333334419796</v>
      </c>
      <c r="AZ300" s="9">
        <v>5.5333333334419796</v>
      </c>
      <c r="BA300" s="9">
        <v>6.5333333332091499</v>
      </c>
      <c r="BB300" s="9">
        <v>6.5333333332091499</v>
      </c>
      <c r="BC300" s="9">
        <v>6.5333333332091499</v>
      </c>
      <c r="BD300" s="10">
        <v>5.8000000003569996</v>
      </c>
      <c r="BF300" s="8">
        <f>MEDIAN(B300:BD300)</f>
        <v>5.9333333330384104</v>
      </c>
      <c r="BG300" s="8">
        <f>AVERAGE(B300:BD300)</f>
        <v>7.0271036528411619</v>
      </c>
      <c r="BH300" s="8">
        <f>MIN(B300:BD300)</f>
        <v>1.6382014640221001</v>
      </c>
      <c r="BI300" s="8">
        <f>MAX(B300:BD300)</f>
        <v>14.4000000002173</v>
      </c>
      <c r="BJ300" s="8">
        <f>STDEV(B300:BD300)</f>
        <v>3.2278416389172389</v>
      </c>
    </row>
    <row r="301" spans="1:68" x14ac:dyDescent="0.2">
      <c r="A301" s="2" t="s">
        <v>90</v>
      </c>
      <c r="B301" s="9">
        <v>6.5333333332091499</v>
      </c>
      <c r="C301" s="9">
        <v>6.5333333332091499</v>
      </c>
      <c r="D301" s="9">
        <v>6.5333333332091499</v>
      </c>
      <c r="E301" s="9">
        <v>9.9333333332712499</v>
      </c>
      <c r="F301" s="9">
        <v>9.9333333332712499</v>
      </c>
      <c r="G301" s="9">
        <v>9.9333333332712499</v>
      </c>
      <c r="H301" s="9">
        <v>7.1333333333798903</v>
      </c>
      <c r="I301" s="9">
        <v>7.1333333333798903</v>
      </c>
      <c r="J301" s="9">
        <v>7.1333333333798903</v>
      </c>
      <c r="K301" s="9">
        <v>3.2666666666045701</v>
      </c>
      <c r="L301" s="9">
        <v>3.2666666666045701</v>
      </c>
      <c r="M301" s="9">
        <v>3.2666666666045701</v>
      </c>
      <c r="N301" s="9">
        <v>2.6505689705125501</v>
      </c>
      <c r="O301" s="9">
        <v>2.6505689705125501</v>
      </c>
      <c r="P301" s="9">
        <v>2.6505689705125501</v>
      </c>
      <c r="Q301" s="9">
        <v>13.3307672568044</v>
      </c>
      <c r="R301" s="9">
        <v>13.3307672568044</v>
      </c>
      <c r="S301" s="9">
        <v>13.3307672568044</v>
      </c>
      <c r="T301" s="9">
        <v>8.4666666667908395</v>
      </c>
      <c r="U301" s="9">
        <v>8.4666666667908395</v>
      </c>
      <c r="V301" s="9">
        <v>8.4666666667908395</v>
      </c>
      <c r="W301" s="9">
        <v>-0.40997845883982997</v>
      </c>
      <c r="X301" s="9">
        <v>-0.40997845883982997</v>
      </c>
      <c r="Y301" s="9">
        <v>-0.40997845883982997</v>
      </c>
      <c r="Z301" s="9">
        <v>8.6424498686058495</v>
      </c>
      <c r="AA301" s="9">
        <v>8.6424498686058495</v>
      </c>
      <c r="AB301" s="9">
        <v>8.6424498686058495</v>
      </c>
      <c r="AC301" s="9">
        <v>8.3333333333333393</v>
      </c>
      <c r="AD301" s="9">
        <v>8.3333333333333393</v>
      </c>
      <c r="AE301" s="9">
        <v>8.3333333333333393</v>
      </c>
      <c r="AF301" s="9">
        <v>6.5333333332091499</v>
      </c>
      <c r="AG301" s="9">
        <v>6.5333333332091499</v>
      </c>
      <c r="AH301" s="9">
        <v>6.5333333332091499</v>
      </c>
      <c r="AI301" s="9">
        <v>9.8000000002017895</v>
      </c>
      <c r="AJ301" s="9">
        <v>9.8000000002017895</v>
      </c>
      <c r="AK301" s="9">
        <v>9.8000000002017895</v>
      </c>
      <c r="AL301" s="9">
        <v>7.5333333333643804</v>
      </c>
      <c r="AM301" s="9">
        <v>7.5333333333643804</v>
      </c>
      <c r="AN301" s="9">
        <v>7.5333333333643804</v>
      </c>
      <c r="AO301" s="9">
        <v>2.3333333331781101</v>
      </c>
      <c r="AP301" s="9">
        <v>2.3333333331781101</v>
      </c>
      <c r="AQ301" s="9">
        <v>2.3333333331781101</v>
      </c>
      <c r="AR301" s="9">
        <v>5.2666666665269499</v>
      </c>
      <c r="AS301" s="9">
        <v>5.2666666665269499</v>
      </c>
      <c r="AT301" s="9">
        <v>5.2666666665269499</v>
      </c>
      <c r="AU301" s="9">
        <v>4.13333333369033</v>
      </c>
      <c r="AV301" s="9">
        <v>4.13333333369033</v>
      </c>
      <c r="AW301" s="9">
        <v>4.13333333369033</v>
      </c>
      <c r="AX301" s="9">
        <v>5.0666666663406996</v>
      </c>
      <c r="AY301" s="9">
        <v>5.0666666663406996</v>
      </c>
      <c r="AZ301" s="9">
        <v>5.0666666663406996</v>
      </c>
      <c r="BA301" s="9">
        <v>9.2000000000310393</v>
      </c>
      <c r="BB301" s="9">
        <v>9.2000000000310393</v>
      </c>
      <c r="BC301" s="9">
        <v>9.2000000000310393</v>
      </c>
      <c r="BD301" s="10">
        <v>1.7118001963707401</v>
      </c>
      <c r="BF301" s="8">
        <f>MEDIAN(B301:BD301)</f>
        <v>6.5333333332091499</v>
      </c>
      <c r="BG301" s="8">
        <f>AVERAGE(B301:BD301)</f>
        <v>6.4536949655820743</v>
      </c>
      <c r="BH301" s="8">
        <f>MIN(B301:BD301)</f>
        <v>-0.40997845883982997</v>
      </c>
      <c r="BI301" s="8">
        <f>MAX(B301:BD301)</f>
        <v>13.3307672568044</v>
      </c>
      <c r="BJ301" s="8">
        <f>STDEV(B301:BD301)</f>
        <v>3.3088968501384759</v>
      </c>
    </row>
    <row r="302" spans="1:68" x14ac:dyDescent="0.2">
      <c r="A302" s="3" t="s">
        <v>91</v>
      </c>
      <c r="B302" s="11">
        <v>-0.133333333457514</v>
      </c>
      <c r="C302" s="11">
        <v>0.53333333344198697</v>
      </c>
      <c r="D302" s="11">
        <v>0.53333333344198697</v>
      </c>
      <c r="E302" s="11">
        <v>0.53333333344198697</v>
      </c>
      <c r="F302" s="11">
        <v>0.399999999984473</v>
      </c>
      <c r="G302" s="11">
        <v>0.399999999984473</v>
      </c>
      <c r="H302" s="11">
        <v>0.399999999984473</v>
      </c>
      <c r="I302" s="11">
        <v>0</v>
      </c>
      <c r="J302" s="11">
        <v>0</v>
      </c>
      <c r="K302" s="11">
        <v>0</v>
      </c>
      <c r="L302" s="11">
        <v>0.46666666671323698</v>
      </c>
      <c r="M302" s="11">
        <v>0.46666666671323698</v>
      </c>
      <c r="N302" s="11">
        <v>0.46666666671323698</v>
      </c>
      <c r="O302" s="11">
        <v>0.53333333305393105</v>
      </c>
      <c r="P302" s="11">
        <v>0.53333333305393105</v>
      </c>
      <c r="Q302" s="11">
        <v>0.53333333305393105</v>
      </c>
      <c r="R302" s="11">
        <v>0.60000000017073696</v>
      </c>
      <c r="S302" s="11">
        <v>0.60000000017073696</v>
      </c>
      <c r="T302" s="11">
        <v>0.60000000017073696</v>
      </c>
      <c r="U302" s="11">
        <v>0.26666666652697302</v>
      </c>
      <c r="V302" s="11">
        <v>0.26666666652697302</v>
      </c>
      <c r="W302" s="11">
        <v>0.26666666652697302</v>
      </c>
      <c r="X302" s="11">
        <v>-0.13333333306945799</v>
      </c>
      <c r="Y302" s="11">
        <v>-0.13333333306945799</v>
      </c>
      <c r="Z302" s="11">
        <v>-0.13333333306945799</v>
      </c>
      <c r="AA302" s="11">
        <v>1.0666666664959099</v>
      </c>
      <c r="AB302" s="11">
        <v>1.0666666664959099</v>
      </c>
      <c r="AC302" s="11">
        <v>1.0666666664959099</v>
      </c>
      <c r="AD302" s="11">
        <v>0.79999999996895998</v>
      </c>
      <c r="AE302" s="11">
        <v>0.79999999996895998</v>
      </c>
      <c r="AF302" s="11">
        <v>0.79999999996895998</v>
      </c>
      <c r="AG302" s="11">
        <v>-0.26666666652697302</v>
      </c>
      <c r="AH302" s="11">
        <v>-0.26666666652697302</v>
      </c>
      <c r="AI302" s="11">
        <v>-0.26666666652697302</v>
      </c>
      <c r="AJ302" s="11">
        <v>0.59999999978269603</v>
      </c>
      <c r="AK302" s="11">
        <v>0.59999999978269603</v>
      </c>
      <c r="AL302" s="11">
        <v>0.59999999978269603</v>
      </c>
      <c r="AM302" s="11">
        <v>-3.68663594453791</v>
      </c>
      <c r="AN302" s="11">
        <v>-3.68663594453791</v>
      </c>
      <c r="AO302" s="11">
        <v>-3.68663594453791</v>
      </c>
      <c r="AP302" s="11">
        <v>4.1969638983376196</v>
      </c>
      <c r="AQ302" s="11">
        <v>4.1969638983376196</v>
      </c>
      <c r="AR302" s="11">
        <v>4.1969638983376196</v>
      </c>
      <c r="AS302" s="11">
        <v>0.79999999996895998</v>
      </c>
      <c r="AT302" s="11">
        <v>0.79999999996895998</v>
      </c>
      <c r="AU302" s="11">
        <v>0.79999999996895998</v>
      </c>
      <c r="AV302" s="11">
        <v>0.79999999996895998</v>
      </c>
      <c r="AW302" s="11">
        <v>0.79999999996895998</v>
      </c>
      <c r="AX302" s="11">
        <v>0.79999999996895998</v>
      </c>
      <c r="AY302" s="11">
        <v>-0.19999999979820801</v>
      </c>
      <c r="AZ302" s="11">
        <v>-0.19999999979820801</v>
      </c>
      <c r="BA302" s="11">
        <v>-0.19999999979820801</v>
      </c>
      <c r="BB302" s="11">
        <v>0.53333333344198697</v>
      </c>
      <c r="BC302" s="11">
        <v>0.53333333344198697</v>
      </c>
      <c r="BD302" s="12">
        <v>0.53333333344198697</v>
      </c>
    </row>
    <row r="303" spans="1:68" x14ac:dyDescent="0.2">
      <c r="A303" s="2" t="s">
        <v>92</v>
      </c>
      <c r="B303" s="9">
        <v>6.79999999973613</v>
      </c>
      <c r="C303" s="9">
        <v>22.7333333335506</v>
      </c>
      <c r="D303" s="9">
        <v>22.7333333335506</v>
      </c>
      <c r="E303" s="9">
        <v>22.7333333335506</v>
      </c>
      <c r="F303" s="9">
        <v>5.4666666667132304</v>
      </c>
      <c r="G303" s="9">
        <v>5.4666666667132304</v>
      </c>
      <c r="H303" s="9">
        <v>5.4666666667132304</v>
      </c>
      <c r="I303" s="9">
        <v>5.9999999997671596</v>
      </c>
      <c r="J303" s="9">
        <v>5.9999999997671596</v>
      </c>
      <c r="K303" s="9">
        <v>5.9999999997671596</v>
      </c>
      <c r="L303" s="9">
        <v>4.2000000000310296</v>
      </c>
      <c r="M303" s="9">
        <v>4.2000000000310296</v>
      </c>
      <c r="N303" s="9">
        <v>4.2000000000310296</v>
      </c>
      <c r="O303" s="9">
        <v>16.333333333410899</v>
      </c>
      <c r="P303" s="9">
        <v>16.333333333410899</v>
      </c>
      <c r="Q303" s="9">
        <v>16.333333333410899</v>
      </c>
      <c r="R303" s="9">
        <v>44.133333333302197</v>
      </c>
      <c r="S303" s="9">
        <v>44.133333333302197</v>
      </c>
      <c r="T303" s="9">
        <v>44.133333333302197</v>
      </c>
      <c r="U303" s="9">
        <v>16.400000000139698</v>
      </c>
      <c r="V303" s="9">
        <v>16.400000000139698</v>
      </c>
      <c r="W303" s="9">
        <v>16.400000000139698</v>
      </c>
      <c r="X303" s="9">
        <v>1.8626633305856</v>
      </c>
      <c r="Y303" s="9">
        <v>1.8626633305856</v>
      </c>
      <c r="Z303" s="9">
        <v>1.8626633305856</v>
      </c>
      <c r="AA303" s="9">
        <v>12.1829362027866</v>
      </c>
      <c r="AB303" s="9">
        <v>12.1829362027866</v>
      </c>
      <c r="AC303" s="9">
        <v>12.1829362027866</v>
      </c>
      <c r="AD303" s="9">
        <v>0.38980927190817699</v>
      </c>
      <c r="AE303" s="9">
        <v>0.38980927190817699</v>
      </c>
      <c r="AF303" s="9">
        <v>0.38980927190817699</v>
      </c>
      <c r="AG303" s="9">
        <v>12.114621977800301</v>
      </c>
      <c r="AH303" s="9">
        <v>12.114621977800301</v>
      </c>
      <c r="AI303" s="9">
        <v>12.114621977800301</v>
      </c>
      <c r="AJ303" s="9">
        <v>6.5999999999379</v>
      </c>
      <c r="AK303" s="9">
        <v>6.5999999999379</v>
      </c>
      <c r="AL303" s="9">
        <v>6.5999999999379</v>
      </c>
      <c r="AM303" s="9">
        <v>6.8666666664648801</v>
      </c>
      <c r="AN303" s="9">
        <v>6.8666666664648801</v>
      </c>
      <c r="AO303" s="9">
        <v>6.8666666664648801</v>
      </c>
      <c r="AP303" s="9">
        <v>9.2666666667598001</v>
      </c>
      <c r="AQ303" s="9">
        <v>9.2666666667598001</v>
      </c>
      <c r="AR303" s="9">
        <v>9.2666666667598001</v>
      </c>
      <c r="AS303" s="9">
        <v>6.6666666666666696</v>
      </c>
      <c r="AT303" s="9">
        <v>6.6666666666666696</v>
      </c>
      <c r="AU303" s="9">
        <v>6.6666666666666696</v>
      </c>
      <c r="AV303" s="9">
        <v>13.0000000000776</v>
      </c>
      <c r="AW303" s="9">
        <v>13.0000000000776</v>
      </c>
      <c r="AX303" s="9">
        <v>13.0000000000776</v>
      </c>
      <c r="AY303" s="9">
        <v>8.3648591844171207</v>
      </c>
      <c r="AZ303" s="9">
        <v>8.3648591844171207</v>
      </c>
      <c r="BA303" s="9">
        <v>8.3648591844171207</v>
      </c>
      <c r="BB303" s="9">
        <v>7.4666666666356099</v>
      </c>
      <c r="BC303" s="9">
        <v>7.4666666666356099</v>
      </c>
      <c r="BD303" s="10">
        <v>7.4666666666356099</v>
      </c>
      <c r="BF303" s="8">
        <f t="shared" ref="BF303:BF366" si="30">MEDIAN(B303:BD303)</f>
        <v>7.4666666666356099</v>
      </c>
      <c r="BG303" s="8">
        <f t="shared" ref="BG303:BG366" si="31">AVERAGE(B303:BD303)</f>
        <v>11.035357634592756</v>
      </c>
      <c r="BH303" s="8">
        <f t="shared" ref="BH303:BH366" si="32">MIN(B303:BD303)</f>
        <v>0.38980927190817699</v>
      </c>
      <c r="BI303" s="8">
        <f t="shared" ref="BI303:BI366" si="33">MAX(B303:BD303)</f>
        <v>44.133333333302197</v>
      </c>
      <c r="BJ303" s="8">
        <f t="shared" ref="BJ303:BJ366" si="34">STDEV(B303:BD303)</f>
        <v>9.6642872319157593</v>
      </c>
      <c r="BL303" s="8">
        <f>MEDIAN(B303:BD306)</f>
        <v>6.8666666666589</v>
      </c>
      <c r="BM303" s="8">
        <f>AVERAGE(B303:BD306)</f>
        <v>7.5920213499659219</v>
      </c>
      <c r="BN303" s="8">
        <f>MIN(B303:BD306)</f>
        <v>-1.37505261689099</v>
      </c>
      <c r="BO303" s="8">
        <f>MAX(B303:BD306)</f>
        <v>44.133333333302197</v>
      </c>
      <c r="BP303" s="8">
        <f>STDEV(B303:BD306)</f>
        <v>6.0710072821904699</v>
      </c>
    </row>
    <row r="304" spans="1:68" x14ac:dyDescent="0.2">
      <c r="A304" s="2" t="s">
        <v>93</v>
      </c>
      <c r="B304" s="9">
        <v>5.9333333330384104</v>
      </c>
      <c r="C304" s="9">
        <v>5.9333333330384104</v>
      </c>
      <c r="D304" s="9">
        <v>16.533333333597199</v>
      </c>
      <c r="E304" s="9">
        <v>16.533333333597199</v>
      </c>
      <c r="F304" s="9">
        <v>16.533333333597199</v>
      </c>
      <c r="G304" s="9">
        <v>4.6000000000155197</v>
      </c>
      <c r="H304" s="9">
        <v>4.6000000000155197</v>
      </c>
      <c r="I304" s="9">
        <v>4.6000000000155197</v>
      </c>
      <c r="J304" s="9">
        <v>3.4666666664028001</v>
      </c>
      <c r="K304" s="9">
        <v>3.4666666664028001</v>
      </c>
      <c r="L304" s="9">
        <v>3.4666666664028001</v>
      </c>
      <c r="M304" s="9">
        <v>4.7333333334730199</v>
      </c>
      <c r="N304" s="9">
        <v>4.7333333334730199</v>
      </c>
      <c r="O304" s="9">
        <v>4.7333333334730199</v>
      </c>
      <c r="P304" s="9">
        <v>10.1999999997982</v>
      </c>
      <c r="Q304" s="9">
        <v>10.1999999997982</v>
      </c>
      <c r="R304" s="9">
        <v>10.1999999997982</v>
      </c>
      <c r="S304" s="9">
        <v>10.4666666667132</v>
      </c>
      <c r="T304" s="9">
        <v>10.4666666667132</v>
      </c>
      <c r="U304" s="9">
        <v>7.0753405616114504</v>
      </c>
      <c r="V304" s="9">
        <v>7.0753405616114504</v>
      </c>
      <c r="W304" s="9">
        <v>7.0753405616114504</v>
      </c>
      <c r="X304" s="9">
        <v>7.0753405616114504</v>
      </c>
      <c r="Y304" s="9">
        <v>9.3005380478196997</v>
      </c>
      <c r="Z304" s="9">
        <v>9.3005380478196997</v>
      </c>
      <c r="AA304" s="9">
        <v>9.3005380478196997</v>
      </c>
      <c r="AB304" s="9">
        <v>2.93333333334885</v>
      </c>
      <c r="AC304" s="9">
        <v>2.93333333334885</v>
      </c>
      <c r="AD304" s="9">
        <v>2.8193525929623702</v>
      </c>
      <c r="AE304" s="9">
        <v>2.8193525929623702</v>
      </c>
      <c r="AF304" s="9">
        <v>2.8193525929623702</v>
      </c>
      <c r="AG304" s="9">
        <v>2.8193525929623702</v>
      </c>
      <c r="AH304" s="9">
        <v>12.567956507939201</v>
      </c>
      <c r="AI304" s="9">
        <v>12.567956507939201</v>
      </c>
      <c r="AJ304" s="9">
        <v>12.567956507939201</v>
      </c>
      <c r="AK304" s="9">
        <v>7.0666666666511402</v>
      </c>
      <c r="AL304" s="9">
        <v>7.0666666666511402</v>
      </c>
      <c r="AM304" s="9">
        <v>7.0666666666511402</v>
      </c>
      <c r="AN304" s="9">
        <v>3.5333333331315502</v>
      </c>
      <c r="AO304" s="9">
        <v>3.5333333331315502</v>
      </c>
      <c r="AP304" s="9">
        <v>-0.27232735134438701</v>
      </c>
      <c r="AQ304" s="9">
        <v>-0.27232735134438701</v>
      </c>
      <c r="AR304" s="9">
        <v>-0.27232735134438701</v>
      </c>
      <c r="AS304" s="9">
        <v>-0.27232735134438701</v>
      </c>
      <c r="AT304" s="9">
        <v>8.5400854648421198</v>
      </c>
      <c r="AU304" s="9">
        <v>8.5400854648421198</v>
      </c>
      <c r="AV304" s="9">
        <v>8.5400854648421198</v>
      </c>
      <c r="AW304" s="9">
        <v>4.4666666665580097</v>
      </c>
      <c r="AX304" s="9">
        <v>4.4666666665580097</v>
      </c>
      <c r="AY304" s="9">
        <v>-0.73555166378042702</v>
      </c>
      <c r="AZ304" s="9">
        <v>-0.73555166378042702</v>
      </c>
      <c r="BA304" s="9">
        <v>-0.73555166378042702</v>
      </c>
      <c r="BB304" s="9">
        <v>-0.73555166378042702</v>
      </c>
      <c r="BC304" s="9">
        <v>9.6343402224422601</v>
      </c>
      <c r="BD304" s="10">
        <v>9.6343402224422601</v>
      </c>
      <c r="BF304" s="8">
        <f t="shared" si="30"/>
        <v>5.9333333330384104</v>
      </c>
      <c r="BG304" s="8">
        <f t="shared" si="31"/>
        <v>6.1910607950886769</v>
      </c>
      <c r="BH304" s="8">
        <f t="shared" si="32"/>
        <v>-0.73555166378042702</v>
      </c>
      <c r="BI304" s="8">
        <f t="shared" si="33"/>
        <v>16.533333333597199</v>
      </c>
      <c r="BJ304" s="8">
        <f t="shared" si="34"/>
        <v>4.4814741538087315</v>
      </c>
    </row>
    <row r="305" spans="1:68" x14ac:dyDescent="0.2">
      <c r="A305" s="2" t="s">
        <v>94</v>
      </c>
      <c r="B305" s="9">
        <v>3.9333333331160198</v>
      </c>
      <c r="C305" s="9">
        <v>3.9333333331160198</v>
      </c>
      <c r="D305" s="9">
        <v>3.9333333331160198</v>
      </c>
      <c r="E305" s="9">
        <v>11.800000000124101</v>
      </c>
      <c r="F305" s="9">
        <v>11.800000000124101</v>
      </c>
      <c r="G305" s="9">
        <v>11.800000000124101</v>
      </c>
      <c r="H305" s="9">
        <v>5.0666666667287599</v>
      </c>
      <c r="I305" s="9">
        <v>5.0666666667287599</v>
      </c>
      <c r="J305" s="9">
        <v>5.0666666667287599</v>
      </c>
      <c r="K305" s="9">
        <v>3.7755455489160399</v>
      </c>
      <c r="L305" s="9">
        <v>3.7755455489160399</v>
      </c>
      <c r="M305" s="9">
        <v>3.7755455489160399</v>
      </c>
      <c r="N305" s="9">
        <v>12.4959845808201</v>
      </c>
      <c r="O305" s="9">
        <v>12.4959845808201</v>
      </c>
      <c r="P305" s="9">
        <v>12.4959845808201</v>
      </c>
      <c r="Q305" s="9">
        <v>11.7999999997361</v>
      </c>
      <c r="R305" s="9">
        <v>11.7999999997361</v>
      </c>
      <c r="S305" s="9">
        <v>11.7999999997361</v>
      </c>
      <c r="T305" s="9">
        <v>5.93333333342646</v>
      </c>
      <c r="U305" s="9">
        <v>5.93333333342646</v>
      </c>
      <c r="V305" s="9">
        <v>5.93333333342646</v>
      </c>
      <c r="W305" s="9">
        <v>6.9333333335816798</v>
      </c>
      <c r="X305" s="9">
        <v>6.9333333335816798</v>
      </c>
      <c r="Y305" s="9">
        <v>6.9333333335816798</v>
      </c>
      <c r="Z305" s="9">
        <v>6.3999999997516399</v>
      </c>
      <c r="AA305" s="9">
        <v>6.3999999997516399</v>
      </c>
      <c r="AB305" s="9">
        <v>6.3999999997516399</v>
      </c>
      <c r="AC305" s="9">
        <v>3.8000000000465599</v>
      </c>
      <c r="AD305" s="9">
        <v>3.8000000000465599</v>
      </c>
      <c r="AE305" s="9">
        <v>3.8000000000465599</v>
      </c>
      <c r="AF305" s="9">
        <v>4.2666666667598001</v>
      </c>
      <c r="AG305" s="9">
        <v>4.2666666667598001</v>
      </c>
      <c r="AH305" s="9">
        <v>4.2666666667598001</v>
      </c>
      <c r="AI305" s="9">
        <v>2.5444405717576002</v>
      </c>
      <c r="AJ305" s="9">
        <v>2.5444405717576002</v>
      </c>
      <c r="AK305" s="9">
        <v>2.5444405717576002</v>
      </c>
      <c r="AL305" s="9">
        <v>6.9177350427194897</v>
      </c>
      <c r="AM305" s="9">
        <v>6.9177350427194897</v>
      </c>
      <c r="AN305" s="9">
        <v>6.9177350427194897</v>
      </c>
      <c r="AO305" s="9">
        <v>4.6127183042416204</v>
      </c>
      <c r="AP305" s="9">
        <v>4.6127183042416204</v>
      </c>
      <c r="AQ305" s="9">
        <v>4.6127183042416204</v>
      </c>
      <c r="AR305" s="9">
        <v>8.7835682844513201</v>
      </c>
      <c r="AS305" s="9">
        <v>8.7835682844513201</v>
      </c>
      <c r="AT305" s="9">
        <v>8.7835682844513201</v>
      </c>
      <c r="AU305" s="9">
        <v>4.7333333334730199</v>
      </c>
      <c r="AV305" s="9">
        <v>4.7333333334730199</v>
      </c>
      <c r="AW305" s="9">
        <v>4.7333333334730199</v>
      </c>
      <c r="AX305" s="9">
        <v>6.8666666668529199</v>
      </c>
      <c r="AY305" s="9">
        <v>6.8666666668529199</v>
      </c>
      <c r="AZ305" s="9">
        <v>6.8666666668529199</v>
      </c>
      <c r="BA305" s="9">
        <v>5.3333333332557196</v>
      </c>
      <c r="BB305" s="9">
        <v>5.3333333332557196</v>
      </c>
      <c r="BC305" s="9">
        <v>5.3333333332557196</v>
      </c>
      <c r="BD305" s="10">
        <v>5.3333333332557196</v>
      </c>
      <c r="BF305" s="8">
        <f t="shared" si="30"/>
        <v>5.3333333332557196</v>
      </c>
      <c r="BG305" s="8">
        <f t="shared" si="31"/>
        <v>6.4240601878642289</v>
      </c>
      <c r="BH305" s="8">
        <f t="shared" si="32"/>
        <v>2.5444405717576002</v>
      </c>
      <c r="BI305" s="8">
        <f t="shared" si="33"/>
        <v>12.4959845808201</v>
      </c>
      <c r="BJ305" s="8">
        <f t="shared" si="34"/>
        <v>2.892091572974794</v>
      </c>
    </row>
    <row r="306" spans="1:68" x14ac:dyDescent="0.2">
      <c r="A306" s="2" t="s">
        <v>95</v>
      </c>
      <c r="B306" s="9">
        <v>6.2666666666821804</v>
      </c>
      <c r="C306" s="9">
        <v>6.2666666666821804</v>
      </c>
      <c r="D306" s="9">
        <v>6.2666666666821804</v>
      </c>
      <c r="E306" s="9">
        <v>11.0000000001552</v>
      </c>
      <c r="F306" s="9">
        <v>11.0000000001552</v>
      </c>
      <c r="G306" s="9">
        <v>11.0000000001552</v>
      </c>
      <c r="H306" s="9">
        <v>8.1333333331470605</v>
      </c>
      <c r="I306" s="9">
        <v>8.1333333331470605</v>
      </c>
      <c r="J306" s="9">
        <v>8.1333333331470605</v>
      </c>
      <c r="K306" s="9">
        <v>9.0000000002328306</v>
      </c>
      <c r="L306" s="9">
        <v>9.0000000002328306</v>
      </c>
      <c r="M306" s="9">
        <v>9.0000000002328306</v>
      </c>
      <c r="N306" s="9">
        <v>1.1934499029233601</v>
      </c>
      <c r="O306" s="9">
        <v>1.1934499029233601</v>
      </c>
      <c r="P306" s="9">
        <v>1.1934499029233601</v>
      </c>
      <c r="Q306" s="9">
        <v>13.138311521444299</v>
      </c>
      <c r="R306" s="9">
        <v>13.138311521444299</v>
      </c>
      <c r="S306" s="9">
        <v>13.138311521444299</v>
      </c>
      <c r="T306" s="9">
        <v>9.8000000002017895</v>
      </c>
      <c r="U306" s="9">
        <v>9.8000000002017895</v>
      </c>
      <c r="V306" s="9">
        <v>9.8000000002017895</v>
      </c>
      <c r="W306" s="9">
        <v>1.18824265144695</v>
      </c>
      <c r="X306" s="9">
        <v>1.18824265144695</v>
      </c>
      <c r="Y306" s="9">
        <v>1.18824265144695</v>
      </c>
      <c r="Z306" s="9">
        <v>7.3611378053510998</v>
      </c>
      <c r="AA306" s="9">
        <v>7.3611378053510998</v>
      </c>
      <c r="AB306" s="9">
        <v>7.3611378053510998</v>
      </c>
      <c r="AC306" s="9">
        <v>7.0666666666511402</v>
      </c>
      <c r="AD306" s="9">
        <v>7.0666666666511402</v>
      </c>
      <c r="AE306" s="9">
        <v>7.0666666666511402</v>
      </c>
      <c r="AF306" s="9">
        <v>7.3333333331781096</v>
      </c>
      <c r="AG306" s="9">
        <v>7.3333333331781096</v>
      </c>
      <c r="AH306" s="9">
        <v>7.3333333331781096</v>
      </c>
      <c r="AI306" s="9">
        <v>7.0666666666511402</v>
      </c>
      <c r="AJ306" s="9">
        <v>7.0666666666511402</v>
      </c>
      <c r="AK306" s="9">
        <v>7.0666666666511402</v>
      </c>
      <c r="AL306" s="9">
        <v>8.2666666666045696</v>
      </c>
      <c r="AM306" s="9">
        <v>8.2666666666045696</v>
      </c>
      <c r="AN306" s="9">
        <v>8.2666666666045696</v>
      </c>
      <c r="AO306" s="9">
        <v>3.1333333335351199</v>
      </c>
      <c r="AP306" s="9">
        <v>3.1333333335351199</v>
      </c>
      <c r="AQ306" s="9">
        <v>3.1333333335351199</v>
      </c>
      <c r="AR306" s="9">
        <v>5.1333333330694497</v>
      </c>
      <c r="AS306" s="9">
        <v>5.1333333330694497</v>
      </c>
      <c r="AT306" s="9">
        <v>5.1333333330694497</v>
      </c>
      <c r="AU306" s="9">
        <v>3.2666666669926299</v>
      </c>
      <c r="AV306" s="9">
        <v>3.2666666669926299</v>
      </c>
      <c r="AW306" s="9">
        <v>3.2666666669926299</v>
      </c>
      <c r="AX306" s="9">
        <v>5.0666666663406996</v>
      </c>
      <c r="AY306" s="9">
        <v>5.0666666663406996</v>
      </c>
      <c r="AZ306" s="9">
        <v>5.0666666663406996</v>
      </c>
      <c r="BA306" s="9">
        <v>10.200000000186201</v>
      </c>
      <c r="BB306" s="9">
        <v>10.200000000186201</v>
      </c>
      <c r="BC306" s="9">
        <v>10.200000000186201</v>
      </c>
      <c r="BD306" s="10">
        <v>-1.37505261689099</v>
      </c>
      <c r="BF306" s="8">
        <f t="shared" si="30"/>
        <v>7.0666666666511402</v>
      </c>
      <c r="BG306" s="8">
        <f t="shared" si="31"/>
        <v>6.717606782318013</v>
      </c>
      <c r="BH306" s="8">
        <f t="shared" si="32"/>
        <v>-1.37505261689099</v>
      </c>
      <c r="BI306" s="8">
        <f t="shared" si="33"/>
        <v>13.138311521444299</v>
      </c>
      <c r="BJ306" s="8">
        <f t="shared" si="34"/>
        <v>3.3743979507729027</v>
      </c>
    </row>
    <row r="307" spans="1:68" x14ac:dyDescent="0.2">
      <c r="A307" s="3" t="s">
        <v>96</v>
      </c>
      <c r="B307" s="11">
        <v>-0.133333333457514</v>
      </c>
      <c r="C307" s="11">
        <v>0.60000000017073696</v>
      </c>
      <c r="D307" s="11">
        <v>0.60000000017073696</v>
      </c>
      <c r="E307" s="11">
        <v>0.60000000017073696</v>
      </c>
      <c r="F307" s="11">
        <v>0.73333333324020999</v>
      </c>
      <c r="G307" s="11">
        <v>0.73333333324020999</v>
      </c>
      <c r="H307" s="11">
        <v>0.73333333324020999</v>
      </c>
      <c r="I307" s="11">
        <v>0</v>
      </c>
      <c r="J307" s="11">
        <v>0</v>
      </c>
      <c r="K307" s="11">
        <v>0</v>
      </c>
      <c r="L307" s="11">
        <v>0.73333333324020999</v>
      </c>
      <c r="M307" s="11">
        <v>0.73333333324020999</v>
      </c>
      <c r="N307" s="11">
        <v>0.73333333324020999</v>
      </c>
      <c r="O307" s="11">
        <v>0.53333333344198697</v>
      </c>
      <c r="P307" s="11">
        <v>0.53333333344198697</v>
      </c>
      <c r="Q307" s="11">
        <v>0.53333333344198697</v>
      </c>
      <c r="R307" s="11">
        <v>0.53333333344198697</v>
      </c>
      <c r="S307" s="11">
        <v>0.53333333344198697</v>
      </c>
      <c r="T307" s="11">
        <v>0.53333333344198697</v>
      </c>
      <c r="U307" s="11">
        <v>6.6666666340708503E-2</v>
      </c>
      <c r="V307" s="11">
        <v>6.6666666340708503E-2</v>
      </c>
      <c r="W307" s="11">
        <v>6.6666666340708503E-2</v>
      </c>
      <c r="X307" s="11">
        <v>-0.13333333306945799</v>
      </c>
      <c r="Y307" s="11">
        <v>-0.13333333306945799</v>
      </c>
      <c r="Z307" s="11">
        <v>-0.13333333306945799</v>
      </c>
      <c r="AA307" s="11">
        <v>1.0666666664959099</v>
      </c>
      <c r="AB307" s="11">
        <v>1.0666666664959099</v>
      </c>
      <c r="AC307" s="11">
        <v>1.0666666664959099</v>
      </c>
      <c r="AD307" s="11">
        <v>0.33333333325572301</v>
      </c>
      <c r="AE307" s="11">
        <v>0.33333333325572301</v>
      </c>
      <c r="AF307" s="11">
        <v>0.33333333325572301</v>
      </c>
      <c r="AG307" s="11">
        <v>6.6666666728750101E-2</v>
      </c>
      <c r="AH307" s="11">
        <v>6.6666666728750101E-2</v>
      </c>
      <c r="AI307" s="11">
        <v>6.6666666728750101E-2</v>
      </c>
      <c r="AJ307" s="11">
        <v>0.53333333344198697</v>
      </c>
      <c r="AK307" s="11">
        <v>0.53333333344198697</v>
      </c>
      <c r="AL307" s="11">
        <v>0.53333333344198697</v>
      </c>
      <c r="AM307" s="11">
        <v>-4.0357491972020902</v>
      </c>
      <c r="AN307" s="11">
        <v>-4.0357491972020902</v>
      </c>
      <c r="AO307" s="11">
        <v>-4.0357491972020902</v>
      </c>
      <c r="AP307" s="11">
        <v>4.1969638987089004</v>
      </c>
      <c r="AQ307" s="11">
        <v>4.1969638987089004</v>
      </c>
      <c r="AR307" s="11">
        <v>4.1969638987089004</v>
      </c>
      <c r="AS307" s="11">
        <v>0.73333333324020999</v>
      </c>
      <c r="AT307" s="11">
        <v>0.73333333324020999</v>
      </c>
      <c r="AU307" s="11">
        <v>0.73333333324020999</v>
      </c>
      <c r="AV307" s="11">
        <v>0.46666666671323698</v>
      </c>
      <c r="AW307" s="11">
        <v>0.46666666671323698</v>
      </c>
      <c r="AX307" s="11">
        <v>0.46666666671323698</v>
      </c>
      <c r="AY307" s="11">
        <v>-0.133333333457514</v>
      </c>
      <c r="AZ307" s="11">
        <v>-0.133333333457514</v>
      </c>
      <c r="BA307" s="11">
        <v>-0.133333333457514</v>
      </c>
      <c r="BB307" s="11">
        <v>0.73333333324020999</v>
      </c>
      <c r="BC307" s="11">
        <v>0.73333333324020999</v>
      </c>
      <c r="BD307" s="12">
        <v>0.73333333324020999</v>
      </c>
    </row>
    <row r="308" spans="1:68" x14ac:dyDescent="0.2">
      <c r="A308" s="3" t="s">
        <v>97</v>
      </c>
      <c r="B308" s="11">
        <v>0.199999999798222</v>
      </c>
      <c r="C308" s="11">
        <v>0.73333333362825204</v>
      </c>
      <c r="D308" s="11">
        <v>0.73333333362825204</v>
      </c>
      <c r="E308" s="11">
        <v>0.73333333362825204</v>
      </c>
      <c r="F308" s="11">
        <v>0.53333333305393105</v>
      </c>
      <c r="G308" s="11">
        <v>0.53333333305393105</v>
      </c>
      <c r="H308" s="11">
        <v>0.53333333305393105</v>
      </c>
      <c r="I308" s="11">
        <v>6.6666666728750101E-2</v>
      </c>
      <c r="J308" s="11">
        <v>6.6666666728750101E-2</v>
      </c>
      <c r="K308" s="11">
        <v>6.6666666728750101E-2</v>
      </c>
      <c r="L308" s="11">
        <v>0.79999999996895998</v>
      </c>
      <c r="M308" s="11">
        <v>0.79999999996895998</v>
      </c>
      <c r="N308" s="11">
        <v>0.79999999996895998</v>
      </c>
      <c r="O308" s="11">
        <v>0.79999999996895998</v>
      </c>
      <c r="P308" s="11">
        <v>0.79999999996895998</v>
      </c>
      <c r="Q308" s="11">
        <v>0.79999999996895998</v>
      </c>
      <c r="R308" s="11">
        <v>0.46666666671323698</v>
      </c>
      <c r="S308" s="11">
        <v>0.46666666671323698</v>
      </c>
      <c r="T308" s="11">
        <v>0.46666666671323698</v>
      </c>
      <c r="U308" s="11">
        <v>6.6666666728750101E-2</v>
      </c>
      <c r="V308" s="11">
        <v>6.6666666728750101E-2</v>
      </c>
      <c r="W308" s="11">
        <v>6.6666666728750101E-2</v>
      </c>
      <c r="X308" s="11">
        <v>-0.133333333457514</v>
      </c>
      <c r="Y308" s="11">
        <v>-0.133333333457514</v>
      </c>
      <c r="Z308" s="11">
        <v>-0.133333333457514</v>
      </c>
      <c r="AA308" s="11">
        <v>0.93333333342645997</v>
      </c>
      <c r="AB308" s="11">
        <v>0.93333333342645997</v>
      </c>
      <c r="AC308" s="11">
        <v>0.93333333342645997</v>
      </c>
      <c r="AD308" s="11">
        <v>0.33333333325572301</v>
      </c>
      <c r="AE308" s="11">
        <v>0.33333333325572301</v>
      </c>
      <c r="AF308" s="11">
        <v>0.33333333325572301</v>
      </c>
      <c r="AG308" s="11">
        <v>-0.26666666652697302</v>
      </c>
      <c r="AH308" s="11">
        <v>-0.26666666652697302</v>
      </c>
      <c r="AI308" s="11">
        <v>-0.26666666652697302</v>
      </c>
      <c r="AJ308" s="11">
        <v>0.59999999978269603</v>
      </c>
      <c r="AK308" s="11">
        <v>0.59999999978269603</v>
      </c>
      <c r="AL308" s="11">
        <v>0.59999999978269603</v>
      </c>
      <c r="AM308" s="11">
        <v>-3.82628124560358</v>
      </c>
      <c r="AN308" s="11">
        <v>-3.82628124560358</v>
      </c>
      <c r="AO308" s="11">
        <v>-3.82628124560358</v>
      </c>
      <c r="AP308" s="11">
        <v>4.1969638987089004</v>
      </c>
      <c r="AQ308" s="11">
        <v>4.1969638987089004</v>
      </c>
      <c r="AR308" s="11">
        <v>4.1969638987089004</v>
      </c>
      <c r="AS308" s="11">
        <v>1.13333333322468</v>
      </c>
      <c r="AT308" s="11">
        <v>1.13333333322468</v>
      </c>
      <c r="AU308" s="11">
        <v>1.13333333322468</v>
      </c>
      <c r="AV308" s="11">
        <v>0.73333333324020999</v>
      </c>
      <c r="AW308" s="11">
        <v>0.73333333324020999</v>
      </c>
      <c r="AX308" s="11">
        <v>0.73333333324020999</v>
      </c>
      <c r="AY308" s="11">
        <v>0.133333333457514</v>
      </c>
      <c r="AZ308" s="11">
        <v>0.133333333457514</v>
      </c>
      <c r="BA308" s="11">
        <v>0.133333333457514</v>
      </c>
      <c r="BB308" s="11">
        <v>1.0666666664959099</v>
      </c>
      <c r="BC308" s="11">
        <v>1.0666666664959099</v>
      </c>
      <c r="BD308" s="12">
        <v>1.0666666664959099</v>
      </c>
    </row>
    <row r="309" spans="1:68" x14ac:dyDescent="0.2">
      <c r="A309" s="3" t="s">
        <v>98</v>
      </c>
      <c r="B309" s="11">
        <v>-0.26666666652697302</v>
      </c>
      <c r="C309" s="11">
        <v>0.79999999996895998</v>
      </c>
      <c r="D309" s="11">
        <v>0.79999999996895998</v>
      </c>
      <c r="E309" s="11">
        <v>0.79999999996895998</v>
      </c>
      <c r="F309" s="11">
        <v>0.399999999984473</v>
      </c>
      <c r="G309" s="11">
        <v>0.399999999984473</v>
      </c>
      <c r="H309" s="11">
        <v>0.399999999984473</v>
      </c>
      <c r="I309" s="11">
        <v>-0.13333333306945799</v>
      </c>
      <c r="J309" s="11">
        <v>-0.13333333306945799</v>
      </c>
      <c r="K309" s="11">
        <v>-0.13333333306945799</v>
      </c>
      <c r="L309" s="11">
        <v>0.53333333305393105</v>
      </c>
      <c r="M309" s="11">
        <v>0.53333333305393105</v>
      </c>
      <c r="N309" s="11">
        <v>0.53333333305393105</v>
      </c>
      <c r="O309" s="11">
        <v>0.66666666689950205</v>
      </c>
      <c r="P309" s="11">
        <v>0.66666666689950205</v>
      </c>
      <c r="Q309" s="11">
        <v>0.66666666689950205</v>
      </c>
      <c r="R309" s="11">
        <v>0.73333333324020999</v>
      </c>
      <c r="S309" s="11">
        <v>0.73333333324020999</v>
      </c>
      <c r="T309" s="11">
        <v>0.73333333324020999</v>
      </c>
      <c r="U309" s="11">
        <v>0.26666666652697302</v>
      </c>
      <c r="V309" s="11">
        <v>0.26666666652697302</v>
      </c>
      <c r="W309" s="11">
        <v>0.26666666652697302</v>
      </c>
      <c r="X309" s="11">
        <v>0.133333333457514</v>
      </c>
      <c r="Y309" s="11">
        <v>0.133333333457514</v>
      </c>
      <c r="Z309" s="11">
        <v>0.133333333457514</v>
      </c>
      <c r="AA309" s="11">
        <v>1.0666666664959099</v>
      </c>
      <c r="AB309" s="11">
        <v>1.0666666664959099</v>
      </c>
      <c r="AC309" s="11">
        <v>1.0666666664959099</v>
      </c>
      <c r="AD309" s="11">
        <v>0.46666666671323698</v>
      </c>
      <c r="AE309" s="11">
        <v>0.46666666671323698</v>
      </c>
      <c r="AF309" s="11">
        <v>0.46666666671323698</v>
      </c>
      <c r="AG309" s="11">
        <v>-0.399999999984473</v>
      </c>
      <c r="AH309" s="11">
        <v>-0.399999999984473</v>
      </c>
      <c r="AI309" s="11">
        <v>-0.399999999984473</v>
      </c>
      <c r="AJ309" s="11">
        <v>0.66666666689950205</v>
      </c>
      <c r="AK309" s="11">
        <v>0.66666666689950205</v>
      </c>
      <c r="AL309" s="11">
        <v>0.66666666689950205</v>
      </c>
      <c r="AM309" s="11">
        <v>-4.17539449826777</v>
      </c>
      <c r="AN309" s="11">
        <v>-4.17539449826777</v>
      </c>
      <c r="AO309" s="11">
        <v>-4.17539449826777</v>
      </c>
      <c r="AP309" s="11">
        <v>4.0693966068436902</v>
      </c>
      <c r="AQ309" s="11">
        <v>4.0693966068436902</v>
      </c>
      <c r="AR309" s="11">
        <v>4.0693966068436902</v>
      </c>
      <c r="AS309" s="11">
        <v>1.26666666668219</v>
      </c>
      <c r="AT309" s="11">
        <v>1.26666666668219</v>
      </c>
      <c r="AU309" s="11">
        <v>1.26666666668219</v>
      </c>
      <c r="AV309" s="11">
        <v>0.60000000017073696</v>
      </c>
      <c r="AW309" s="11">
        <v>0.60000000017073696</v>
      </c>
      <c r="AX309" s="11">
        <v>0.60000000017073696</v>
      </c>
      <c r="AY309" s="11">
        <v>-0.133333333457514</v>
      </c>
      <c r="AZ309" s="11">
        <v>-0.133333333457514</v>
      </c>
      <c r="BA309" s="11">
        <v>-0.133333333457514</v>
      </c>
      <c r="BB309" s="11">
        <v>0.46666666671323698</v>
      </c>
      <c r="BC309" s="11">
        <v>0.46666666671323698</v>
      </c>
      <c r="BD309" s="12">
        <v>0.46666666671323698</v>
      </c>
    </row>
    <row r="310" spans="1:68" x14ac:dyDescent="0.2">
      <c r="A310" s="3" t="s">
        <v>99</v>
      </c>
      <c r="B310" s="11">
        <v>-6.6666666728764298E-2</v>
      </c>
      <c r="C310" s="11">
        <v>0.73333333362825204</v>
      </c>
      <c r="D310" s="11">
        <v>0.73333333362825204</v>
      </c>
      <c r="E310" s="11">
        <v>0.73333333362825204</v>
      </c>
      <c r="F310" s="11">
        <v>0.59999999978269603</v>
      </c>
      <c r="G310" s="11">
        <v>0.59999999978269603</v>
      </c>
      <c r="H310" s="11">
        <v>0.59999999978269603</v>
      </c>
      <c r="I310" s="11">
        <v>0</v>
      </c>
      <c r="J310" s="11">
        <v>0</v>
      </c>
      <c r="K310" s="11">
        <v>0</v>
      </c>
      <c r="L310" s="11">
        <v>0.60000000017073696</v>
      </c>
      <c r="M310" s="11">
        <v>0.60000000017073696</v>
      </c>
      <c r="N310" s="11">
        <v>0.60000000017073696</v>
      </c>
      <c r="O310" s="11">
        <v>0.59999999978269603</v>
      </c>
      <c r="P310" s="11">
        <v>0.59999999978269603</v>
      </c>
      <c r="Q310" s="11">
        <v>0.59999999978269603</v>
      </c>
      <c r="R310" s="11">
        <v>0.46666666671323698</v>
      </c>
      <c r="S310" s="11">
        <v>0.46666666671323698</v>
      </c>
      <c r="T310" s="11">
        <v>0.46666666671323698</v>
      </c>
      <c r="U310" s="11">
        <v>0.399999999984473</v>
      </c>
      <c r="V310" s="11">
        <v>0.399999999984473</v>
      </c>
      <c r="W310" s="11">
        <v>0.399999999984473</v>
      </c>
      <c r="X310" s="11">
        <v>6.6666666728750101E-2</v>
      </c>
      <c r="Y310" s="11">
        <v>6.6666666728750101E-2</v>
      </c>
      <c r="Z310" s="11">
        <v>6.6666666728750101E-2</v>
      </c>
      <c r="AA310" s="11">
        <v>1.73333333339542</v>
      </c>
      <c r="AB310" s="11">
        <v>1.73333333339542</v>
      </c>
      <c r="AC310" s="11">
        <v>1.73333333339542</v>
      </c>
      <c r="AD310" s="11">
        <v>0.33333333325572301</v>
      </c>
      <c r="AE310" s="11">
        <v>0.33333333325572301</v>
      </c>
      <c r="AF310" s="11">
        <v>0.33333333325572301</v>
      </c>
      <c r="AG310" s="11">
        <v>-0.19999999979820801</v>
      </c>
      <c r="AH310" s="11">
        <v>-0.19999999979820801</v>
      </c>
      <c r="AI310" s="11">
        <v>-0.19999999979820801</v>
      </c>
      <c r="AJ310" s="11">
        <v>0.73333333324020999</v>
      </c>
      <c r="AK310" s="11">
        <v>0.73333333324020999</v>
      </c>
      <c r="AL310" s="11">
        <v>0.73333333324020999</v>
      </c>
      <c r="AM310" s="11">
        <v>-4.2452171483941896</v>
      </c>
      <c r="AN310" s="11">
        <v>-4.2452171483941896</v>
      </c>
      <c r="AO310" s="11">
        <v>-4.2452171483941896</v>
      </c>
      <c r="AP310" s="11">
        <v>4.2607475442702301</v>
      </c>
      <c r="AQ310" s="11">
        <v>4.2607475442702301</v>
      </c>
      <c r="AR310" s="11">
        <v>4.2607475442702301</v>
      </c>
      <c r="AS310" s="11">
        <v>0.53333333344198697</v>
      </c>
      <c r="AT310" s="11">
        <v>0.53333333344198697</v>
      </c>
      <c r="AU310" s="11">
        <v>0.53333333344198697</v>
      </c>
      <c r="AV310" s="11">
        <v>0.66666666651144602</v>
      </c>
      <c r="AW310" s="11">
        <v>0.66666666651144602</v>
      </c>
      <c r="AX310" s="11">
        <v>0.66666666651144602</v>
      </c>
      <c r="AY310" s="11">
        <v>0</v>
      </c>
      <c r="AZ310" s="11">
        <v>0</v>
      </c>
      <c r="BA310" s="11">
        <v>0</v>
      </c>
      <c r="BB310" s="11">
        <v>0.59999999978269603</v>
      </c>
      <c r="BC310" s="11">
        <v>0.59999999978269603</v>
      </c>
      <c r="BD310" s="12">
        <v>0.59999999978269603</v>
      </c>
    </row>
    <row r="311" spans="1:68" x14ac:dyDescent="0.2">
      <c r="A311" s="5" t="s">
        <v>100</v>
      </c>
      <c r="B311" s="15">
        <v>-0.26666666691501401</v>
      </c>
      <c r="C311" s="15">
        <v>0.60000000017073696</v>
      </c>
      <c r="D311" s="15">
        <v>0.60000000017073696</v>
      </c>
      <c r="E311" s="15">
        <v>0.60000000017073696</v>
      </c>
      <c r="F311" s="15">
        <v>0.59999999978269603</v>
      </c>
      <c r="G311" s="15">
        <v>0.59999999978269603</v>
      </c>
      <c r="H311" s="15">
        <v>0.59999999978269603</v>
      </c>
      <c r="I311" s="15">
        <v>-0.19999999979820801</v>
      </c>
      <c r="J311" s="15">
        <v>-0.19999999979820801</v>
      </c>
      <c r="K311" s="15">
        <v>-0.19999999979820801</v>
      </c>
      <c r="L311" s="15">
        <v>0.66666666651144602</v>
      </c>
      <c r="M311" s="15">
        <v>0.66666666651144602</v>
      </c>
      <c r="N311" s="15">
        <v>0.66666666651144602</v>
      </c>
      <c r="O311" s="15">
        <v>0.66666666689950205</v>
      </c>
      <c r="P311" s="15">
        <v>0.66666666689950205</v>
      </c>
      <c r="Q311" s="15">
        <v>0.66666666689950205</v>
      </c>
      <c r="R311" s="15">
        <v>0.59999999978269603</v>
      </c>
      <c r="S311" s="15">
        <v>0.59999999978269603</v>
      </c>
      <c r="T311" s="15">
        <v>0.59999999978269603</v>
      </c>
      <c r="U311" s="15">
        <v>0</v>
      </c>
      <c r="V311" s="15">
        <v>0</v>
      </c>
      <c r="W311" s="15">
        <v>0</v>
      </c>
      <c r="X311" s="15">
        <v>-0.19999999979820801</v>
      </c>
      <c r="Y311" s="15">
        <v>-0.19999999979820801</v>
      </c>
      <c r="Z311" s="15">
        <v>-0.19999999979820801</v>
      </c>
      <c r="AA311" s="15">
        <v>0.93333333303840504</v>
      </c>
      <c r="AB311" s="15">
        <v>0.93333333303840504</v>
      </c>
      <c r="AC311" s="15">
        <v>0.93333333303840504</v>
      </c>
      <c r="AD311" s="15">
        <v>0.20000000018626399</v>
      </c>
      <c r="AE311" s="15">
        <v>0.20000000018626399</v>
      </c>
      <c r="AF311" s="15">
        <v>0.20000000018626399</v>
      </c>
      <c r="AG311" s="15">
        <v>-0.46666666671322299</v>
      </c>
      <c r="AH311" s="15">
        <v>-0.46666666671322299</v>
      </c>
      <c r="AI311" s="15">
        <v>-0.46666666671322299</v>
      </c>
      <c r="AJ311" s="15">
        <v>0.86666666669770998</v>
      </c>
      <c r="AK311" s="15">
        <v>0.86666666669770998</v>
      </c>
      <c r="AL311" s="15">
        <v>0.86666666669770998</v>
      </c>
      <c r="AM311" s="15">
        <v>-4.2452171483941896</v>
      </c>
      <c r="AN311" s="15">
        <v>-4.2452171483941896</v>
      </c>
      <c r="AO311" s="15">
        <v>-4.2452171483941896</v>
      </c>
      <c r="AP311" s="15">
        <v>4.5796657735619704</v>
      </c>
      <c r="AQ311" s="15">
        <v>4.5796657735619704</v>
      </c>
      <c r="AR311" s="15">
        <v>4.5796657735619704</v>
      </c>
      <c r="AS311" s="15">
        <v>0.73333333324020999</v>
      </c>
      <c r="AT311" s="15">
        <v>0.73333333324020999</v>
      </c>
      <c r="AU311" s="15">
        <v>0.73333333324020999</v>
      </c>
      <c r="AV311" s="15">
        <v>0.79999999996895998</v>
      </c>
      <c r="AW311" s="15">
        <v>0.79999999996895998</v>
      </c>
      <c r="AX311" s="15">
        <v>0.79999999996895998</v>
      </c>
      <c r="AY311" s="15">
        <v>0.20000000018626399</v>
      </c>
      <c r="AZ311" s="15">
        <v>0.20000000018626399</v>
      </c>
      <c r="BA311" s="15">
        <v>0.20000000018626399</v>
      </c>
      <c r="BB311" s="15">
        <v>0.53333333344198697</v>
      </c>
      <c r="BC311" s="15">
        <v>0.53333333344198697</v>
      </c>
      <c r="BD311" s="16">
        <v>0.53333333344198697</v>
      </c>
    </row>
    <row r="316" spans="1:68" x14ac:dyDescent="0.2">
      <c r="A316" s="1" t="s">
        <v>0</v>
      </c>
      <c r="B316" s="6">
        <v>1617001913.325</v>
      </c>
      <c r="C316" s="6">
        <v>1617001918.325</v>
      </c>
      <c r="D316" s="6">
        <v>1617001923.325</v>
      </c>
      <c r="E316" s="6">
        <v>1617001928.325</v>
      </c>
      <c r="F316" s="6">
        <v>1617001933.325</v>
      </c>
      <c r="G316" s="6">
        <v>1617001938.325</v>
      </c>
      <c r="H316" s="6">
        <v>1617001943.325</v>
      </c>
      <c r="I316" s="6">
        <v>1617001948.325</v>
      </c>
      <c r="J316" s="6">
        <v>1617001953.325</v>
      </c>
      <c r="K316" s="6">
        <v>1617001958.325</v>
      </c>
      <c r="L316" s="6">
        <v>1617001963.325</v>
      </c>
      <c r="M316" s="6">
        <v>1617001968.325</v>
      </c>
      <c r="N316" s="6">
        <v>1617001973.325</v>
      </c>
      <c r="O316" s="6">
        <v>1617001978.325</v>
      </c>
      <c r="P316" s="6">
        <v>1617001983.325</v>
      </c>
      <c r="Q316" s="6">
        <v>1617001988.325</v>
      </c>
      <c r="R316" s="6">
        <v>1617001993.325</v>
      </c>
      <c r="S316" s="6">
        <v>1617001998.325</v>
      </c>
      <c r="T316" s="6">
        <v>1617002003.325</v>
      </c>
      <c r="U316" s="6">
        <v>1617002008.325</v>
      </c>
      <c r="V316" s="6">
        <v>1617002013.325</v>
      </c>
      <c r="W316" s="6">
        <v>1617002018.325</v>
      </c>
      <c r="X316" s="6">
        <v>1617002023.325</v>
      </c>
      <c r="Y316" s="6">
        <v>1617002028.325</v>
      </c>
      <c r="Z316" s="6">
        <v>1617002033.325</v>
      </c>
      <c r="AA316" s="6">
        <v>1617002038.325</v>
      </c>
      <c r="AB316" s="6">
        <v>1617002043.325</v>
      </c>
      <c r="AC316" s="6">
        <v>1617002048.325</v>
      </c>
      <c r="AD316" s="6">
        <v>1617002053.325</v>
      </c>
      <c r="AE316" s="6">
        <v>1617002058.325</v>
      </c>
      <c r="AF316" s="6">
        <v>1617002063.325</v>
      </c>
      <c r="AG316" s="6">
        <v>1617002068.325</v>
      </c>
      <c r="AH316" s="6">
        <v>1617002073.325</v>
      </c>
      <c r="AI316" s="6">
        <v>1617002078.325</v>
      </c>
      <c r="AJ316" s="6">
        <v>1617002083.325</v>
      </c>
      <c r="AK316" s="6">
        <v>1617002088.325</v>
      </c>
      <c r="AL316" s="6">
        <v>1617002093.325</v>
      </c>
      <c r="AM316" s="6">
        <v>1617002098.325</v>
      </c>
      <c r="AN316" s="6">
        <v>1617002103.325</v>
      </c>
      <c r="AO316" s="6">
        <v>1617002108.325</v>
      </c>
      <c r="AP316" s="6">
        <v>1617002113.325</v>
      </c>
      <c r="AQ316" s="6">
        <v>1617002118.325</v>
      </c>
      <c r="AR316" s="6">
        <v>1617002123.325</v>
      </c>
      <c r="AS316" s="6">
        <v>1617002128.325</v>
      </c>
      <c r="AT316" s="6">
        <v>1617002133.325</v>
      </c>
      <c r="AU316" s="6">
        <v>1617002138.325</v>
      </c>
      <c r="AV316" s="6">
        <v>1617002143.325</v>
      </c>
      <c r="AW316" s="6">
        <v>1617002148.325</v>
      </c>
      <c r="AX316" s="6">
        <v>1617002153.325</v>
      </c>
      <c r="AY316" s="6">
        <v>1617002158.325</v>
      </c>
      <c r="AZ316" s="6">
        <v>1617002163.325</v>
      </c>
      <c r="BA316" s="6">
        <v>1617002168.325</v>
      </c>
      <c r="BB316" s="6">
        <v>1617002173.325</v>
      </c>
      <c r="BC316" s="6">
        <v>1617002178.325</v>
      </c>
      <c r="BD316" s="7">
        <v>1617002183.325</v>
      </c>
    </row>
    <row r="317" spans="1:68" x14ac:dyDescent="0.2">
      <c r="A317" s="2" t="s">
        <v>1</v>
      </c>
      <c r="B317" s="9">
        <v>363178.66666666599</v>
      </c>
      <c r="C317" s="9">
        <v>363178.66666666599</v>
      </c>
      <c r="D317" s="9">
        <v>182135.46666666601</v>
      </c>
      <c r="E317" s="9">
        <v>182135.46666666601</v>
      </c>
      <c r="F317" s="9">
        <v>182135.46666666601</v>
      </c>
      <c r="G317" s="9">
        <v>3276.8</v>
      </c>
      <c r="H317" s="9">
        <v>3276.8</v>
      </c>
      <c r="I317" s="9">
        <v>3276.8</v>
      </c>
      <c r="J317" s="9">
        <v>13411.3460032742</v>
      </c>
      <c r="K317" s="9">
        <v>13411.3460032742</v>
      </c>
      <c r="L317" s="9">
        <v>13411.3460032742</v>
      </c>
      <c r="M317" s="9">
        <v>2054.2912670052001</v>
      </c>
      <c r="N317" s="9">
        <v>2054.2912670052001</v>
      </c>
      <c r="O317" s="9">
        <v>2054.2912670052001</v>
      </c>
      <c r="P317" s="9">
        <v>30583.466666666602</v>
      </c>
      <c r="Q317" s="9">
        <v>30583.466666666602</v>
      </c>
      <c r="R317" s="9">
        <v>30583.466666666602</v>
      </c>
      <c r="S317" s="9">
        <v>5461.3333333333303</v>
      </c>
      <c r="T317" s="9">
        <v>5461.3333333333303</v>
      </c>
      <c r="U317" s="9">
        <v>5461.3333333333303</v>
      </c>
      <c r="V317" s="9">
        <v>34679.466666666602</v>
      </c>
      <c r="W317" s="9">
        <v>34679.466666666602</v>
      </c>
      <c r="X317" s="9">
        <v>34679.466666666602</v>
      </c>
      <c r="Y317" s="9">
        <v>15837.866666666599</v>
      </c>
      <c r="Z317" s="9">
        <v>15837.866666666599</v>
      </c>
      <c r="AA317" s="9">
        <v>15837.866666666599</v>
      </c>
      <c r="AB317" s="9">
        <v>3003.7333333333299</v>
      </c>
      <c r="AC317" s="9">
        <v>3003.7333333333299</v>
      </c>
      <c r="AD317" s="9">
        <v>3003.7333333333299</v>
      </c>
      <c r="AE317" s="9">
        <v>18750.0178814104</v>
      </c>
      <c r="AF317" s="9">
        <v>18750.0178814104</v>
      </c>
      <c r="AG317" s="9">
        <v>18750.0178814104</v>
      </c>
      <c r="AH317" s="9">
        <v>2556.9636057182001</v>
      </c>
      <c r="AI317" s="9">
        <v>2556.9636057182001</v>
      </c>
      <c r="AJ317" s="9">
        <v>2556.9636057182001</v>
      </c>
      <c r="AK317" s="9">
        <v>4096</v>
      </c>
      <c r="AL317" s="9">
        <v>4096</v>
      </c>
      <c r="AM317" s="9">
        <v>4096</v>
      </c>
      <c r="AN317" s="9">
        <v>13653.333333333299</v>
      </c>
      <c r="AO317" s="9">
        <v>13653.333333333299</v>
      </c>
      <c r="AP317" s="9">
        <v>13653.333333333299</v>
      </c>
      <c r="AQ317" s="9">
        <v>3276.8</v>
      </c>
      <c r="AR317" s="9">
        <v>3276.8</v>
      </c>
      <c r="AS317" s="9">
        <v>3276.8</v>
      </c>
      <c r="AT317" s="9">
        <v>7949.9676514988096</v>
      </c>
      <c r="AU317" s="9">
        <v>7949.9676514988096</v>
      </c>
      <c r="AV317" s="9">
        <v>7949.9676514988096</v>
      </c>
      <c r="AW317" s="9">
        <v>6110.0130523960397</v>
      </c>
      <c r="AX317" s="9">
        <v>6110.0130523960397</v>
      </c>
      <c r="AY317" s="9">
        <v>6110.0130523960397</v>
      </c>
      <c r="AZ317" s="9">
        <v>7963.1336405529901</v>
      </c>
      <c r="BA317" s="9">
        <v>7963.1336405529901</v>
      </c>
      <c r="BB317" s="9">
        <v>7963.1336405529901</v>
      </c>
      <c r="BC317" s="9">
        <v>5733.2533493301298</v>
      </c>
      <c r="BD317" s="10">
        <v>5733.2533493301298</v>
      </c>
      <c r="BF317" s="8">
        <f t="shared" si="30"/>
        <v>7949.9676514988096</v>
      </c>
      <c r="BG317" s="8">
        <f t="shared" si="31"/>
        <v>32767.706169773774</v>
      </c>
      <c r="BH317" s="8">
        <f t="shared" si="32"/>
        <v>2054.2912670052001</v>
      </c>
      <c r="BI317" s="8">
        <f t="shared" si="33"/>
        <v>363178.66666666599</v>
      </c>
      <c r="BJ317" s="8">
        <f t="shared" si="34"/>
        <v>76303.968580429428</v>
      </c>
      <c r="BL317" s="8">
        <f>MEDIAN(B317:BD320)</f>
        <v>7236.2666666666646</v>
      </c>
      <c r="BM317" s="8">
        <f>AVERAGE(B317:BD320)</f>
        <v>25172.282038355654</v>
      </c>
      <c r="BN317" s="8">
        <f>MIN(B317:BD320)</f>
        <v>2054.2912670052001</v>
      </c>
      <c r="BO317" s="8">
        <f>MAX(B317:BD320)</f>
        <v>363178.66666666599</v>
      </c>
      <c r="BP317" s="8">
        <f>STDEV(B317:BD320)</f>
        <v>58226.665727459535</v>
      </c>
    </row>
    <row r="318" spans="1:68" x14ac:dyDescent="0.2">
      <c r="A318" s="2" t="s">
        <v>2</v>
      </c>
      <c r="B318" s="9">
        <v>42598.400000000001</v>
      </c>
      <c r="C318" s="9">
        <v>42598.400000000001</v>
      </c>
      <c r="D318" s="9">
        <v>42598.400000000001</v>
      </c>
      <c r="E318" s="9">
        <v>184046.933333333</v>
      </c>
      <c r="F318" s="9">
        <v>184046.933333333</v>
      </c>
      <c r="G318" s="9">
        <v>184046.933333333</v>
      </c>
      <c r="H318" s="9">
        <v>3003.7333333333299</v>
      </c>
      <c r="I318" s="9">
        <v>3003.7333333333299</v>
      </c>
      <c r="J318" s="9">
        <v>3003.7333333333299</v>
      </c>
      <c r="K318" s="9">
        <v>22937.599999999999</v>
      </c>
      <c r="L318" s="9">
        <v>22937.599999999999</v>
      </c>
      <c r="M318" s="9">
        <v>22937.599999999999</v>
      </c>
      <c r="N318" s="9">
        <v>3549.86666666666</v>
      </c>
      <c r="O318" s="9">
        <v>3549.86666666666</v>
      </c>
      <c r="P318" s="9">
        <v>3549.86666666666</v>
      </c>
      <c r="Q318" s="9">
        <v>8192</v>
      </c>
      <c r="R318" s="9">
        <v>8192</v>
      </c>
      <c r="S318" s="9">
        <v>8192</v>
      </c>
      <c r="T318" s="9">
        <v>13433.3380864109</v>
      </c>
      <c r="U318" s="9">
        <v>13433.3380864109</v>
      </c>
      <c r="V318" s="9">
        <v>13433.3380864109</v>
      </c>
      <c r="W318" s="9">
        <v>13333.6672092149</v>
      </c>
      <c r="X318" s="9">
        <v>13333.6672092149</v>
      </c>
      <c r="Y318" s="9">
        <v>13333.6672092149</v>
      </c>
      <c r="Z318" s="9">
        <v>2457.6</v>
      </c>
      <c r="AA318" s="9">
        <v>2457.6</v>
      </c>
      <c r="AB318" s="9">
        <v>2457.6</v>
      </c>
      <c r="AC318" s="9">
        <v>6553.6</v>
      </c>
      <c r="AD318" s="9">
        <v>6553.6</v>
      </c>
      <c r="AE318" s="9">
        <v>6553.6</v>
      </c>
      <c r="AF318" s="9">
        <v>15291.733333333301</v>
      </c>
      <c r="AG318" s="9">
        <v>15291.733333333301</v>
      </c>
      <c r="AH318" s="9">
        <v>15291.733333333301</v>
      </c>
      <c r="AI318" s="9">
        <v>6455.9392463103504</v>
      </c>
      <c r="AJ318" s="9">
        <v>6455.9392463103504</v>
      </c>
      <c r="AK318" s="9">
        <v>6455.9392463103504</v>
      </c>
      <c r="AL318" s="9">
        <v>4369.64928657154</v>
      </c>
      <c r="AM318" s="9">
        <v>4369.64928657154</v>
      </c>
      <c r="AN318" s="9">
        <v>4369.64928657154</v>
      </c>
      <c r="AO318" s="9">
        <v>14494.758629899099</v>
      </c>
      <c r="AP318" s="9">
        <v>14494.758629899099</v>
      </c>
      <c r="AQ318" s="9">
        <v>14494.758629899099</v>
      </c>
      <c r="AR318" s="9">
        <v>5608.5143461753896</v>
      </c>
      <c r="AS318" s="9">
        <v>5608.5143461753896</v>
      </c>
      <c r="AT318" s="9">
        <v>5608.5143461753896</v>
      </c>
      <c r="AU318" s="9">
        <v>3822.9333333333302</v>
      </c>
      <c r="AV318" s="9">
        <v>3822.9333333333302</v>
      </c>
      <c r="AW318" s="9">
        <v>3822.9333333333302</v>
      </c>
      <c r="AX318" s="9">
        <v>7918.9333333333298</v>
      </c>
      <c r="AY318" s="9">
        <v>7918.9333333333298</v>
      </c>
      <c r="AZ318" s="9">
        <v>7918.9333333333298</v>
      </c>
      <c r="BA318" s="9">
        <v>6007.4666666666599</v>
      </c>
      <c r="BB318" s="9">
        <v>6007.4666666666599</v>
      </c>
      <c r="BC318" s="9">
        <v>6007.4666666666599</v>
      </c>
      <c r="BD318" s="10">
        <v>3834.1013824884699</v>
      </c>
      <c r="BF318" s="8">
        <f t="shared" si="30"/>
        <v>6553.6</v>
      </c>
      <c r="BG318" s="8">
        <f t="shared" si="31"/>
        <v>19928.43821447697</v>
      </c>
      <c r="BH318" s="8">
        <f t="shared" si="32"/>
        <v>2457.6</v>
      </c>
      <c r="BI318" s="8">
        <f t="shared" si="33"/>
        <v>184046.933333333</v>
      </c>
      <c r="BJ318" s="8">
        <f t="shared" si="34"/>
        <v>40881.620069317963</v>
      </c>
    </row>
    <row r="319" spans="1:68" x14ac:dyDescent="0.2">
      <c r="A319" s="2" t="s">
        <v>3</v>
      </c>
      <c r="B319" s="9">
        <v>240298.66666666599</v>
      </c>
      <c r="C319" s="9">
        <v>193331.20000000001</v>
      </c>
      <c r="D319" s="9">
        <v>193331.20000000001</v>
      </c>
      <c r="E319" s="9">
        <v>193331.20000000001</v>
      </c>
      <c r="F319" s="9">
        <v>5461.3333333333303</v>
      </c>
      <c r="G319" s="9">
        <v>5461.3333333333303</v>
      </c>
      <c r="H319" s="9">
        <v>5461.3333333333303</v>
      </c>
      <c r="I319" s="9">
        <v>6826.6666666666597</v>
      </c>
      <c r="J319" s="9">
        <v>6826.6666666666597</v>
      </c>
      <c r="K319" s="9">
        <v>6826.6666666666597</v>
      </c>
      <c r="L319" s="9">
        <v>9011.2000000000007</v>
      </c>
      <c r="M319" s="9">
        <v>9011.2000000000007</v>
      </c>
      <c r="N319" s="9">
        <v>9011.2000000000007</v>
      </c>
      <c r="O319" s="9">
        <v>12014.9333333333</v>
      </c>
      <c r="P319" s="9">
        <v>12014.9333333333</v>
      </c>
      <c r="Q319" s="9">
        <v>12014.9333333333</v>
      </c>
      <c r="R319" s="9">
        <v>7645.8666666666604</v>
      </c>
      <c r="S319" s="9">
        <v>7645.8666666666604</v>
      </c>
      <c r="T319" s="9">
        <v>7645.8666666666604</v>
      </c>
      <c r="U319" s="9">
        <v>14472.5333333333</v>
      </c>
      <c r="V319" s="9">
        <v>14472.5333333333</v>
      </c>
      <c r="W319" s="9">
        <v>14472.5333333333</v>
      </c>
      <c r="X319" s="9">
        <v>9284.2666666666591</v>
      </c>
      <c r="Y319" s="9">
        <v>9284.2666666666591</v>
      </c>
      <c r="Z319" s="9">
        <v>9284.2666666666591</v>
      </c>
      <c r="AA319" s="9">
        <v>3276.8</v>
      </c>
      <c r="AB319" s="9">
        <v>3276.8</v>
      </c>
      <c r="AC319" s="9">
        <v>3276.8</v>
      </c>
      <c r="AD319" s="9">
        <v>7616.64997854384</v>
      </c>
      <c r="AE319" s="9">
        <v>7616.64997854384</v>
      </c>
      <c r="AF319" s="9">
        <v>7616.64997854384</v>
      </c>
      <c r="AG319" s="9">
        <v>13677.0402030185</v>
      </c>
      <c r="AH319" s="9">
        <v>13677.0402030185</v>
      </c>
      <c r="AI319" s="9">
        <v>13677.0402030185</v>
      </c>
      <c r="AJ319" s="9">
        <v>4850.6606831214103</v>
      </c>
      <c r="AK319" s="9">
        <v>4850.6606831214103</v>
      </c>
      <c r="AL319" s="9">
        <v>4850.6606831214103</v>
      </c>
      <c r="AM319" s="9">
        <v>5584.7865087908103</v>
      </c>
      <c r="AN319" s="9">
        <v>5584.7865087908103</v>
      </c>
      <c r="AO319" s="9">
        <v>5584.7865087908103</v>
      </c>
      <c r="AP319" s="9">
        <v>13513.103018985301</v>
      </c>
      <c r="AQ319" s="9">
        <v>13513.103018985301</v>
      </c>
      <c r="AR319" s="9">
        <v>13513.103018985301</v>
      </c>
      <c r="AS319" s="9">
        <v>4416.6486952771102</v>
      </c>
      <c r="AT319" s="9">
        <v>4416.6486952771102</v>
      </c>
      <c r="AU319" s="9">
        <v>4416.6486952771102</v>
      </c>
      <c r="AV319" s="9">
        <v>4327.9259121138602</v>
      </c>
      <c r="AW319" s="9">
        <v>4327.9259121138602</v>
      </c>
      <c r="AX319" s="9">
        <v>4327.9259121138602</v>
      </c>
      <c r="AY319" s="9">
        <v>7372.8</v>
      </c>
      <c r="AZ319" s="9">
        <v>7372.8</v>
      </c>
      <c r="BA319" s="9">
        <v>7372.8</v>
      </c>
      <c r="BB319" s="9">
        <v>4096</v>
      </c>
      <c r="BC319" s="9">
        <v>4096</v>
      </c>
      <c r="BD319" s="10">
        <v>4096</v>
      </c>
      <c r="BF319" s="8">
        <f t="shared" si="30"/>
        <v>7616.64997854384</v>
      </c>
      <c r="BG319" s="8">
        <f t="shared" si="31"/>
        <v>22193.452939385792</v>
      </c>
      <c r="BH319" s="8">
        <f t="shared" si="32"/>
        <v>3276.8</v>
      </c>
      <c r="BI319" s="8">
        <f t="shared" si="33"/>
        <v>240298.66666666599</v>
      </c>
      <c r="BJ319" s="8">
        <f t="shared" si="34"/>
        <v>52096.761916830845</v>
      </c>
    </row>
    <row r="320" spans="1:68" x14ac:dyDescent="0.2">
      <c r="A320" s="2" t="s">
        <v>4</v>
      </c>
      <c r="B320" s="9">
        <v>241937.06666666601</v>
      </c>
      <c r="C320" s="9">
        <v>241937.06666666601</v>
      </c>
      <c r="D320" s="9">
        <v>184046.933333333</v>
      </c>
      <c r="E320" s="9">
        <v>184046.933333333</v>
      </c>
      <c r="F320" s="9">
        <v>184046.933333333</v>
      </c>
      <c r="G320" s="9">
        <v>21299.200000000001</v>
      </c>
      <c r="H320" s="9">
        <v>21299.200000000001</v>
      </c>
      <c r="I320" s="9">
        <v>3498.3629893238399</v>
      </c>
      <c r="J320" s="9">
        <v>3498.3629893238399</v>
      </c>
      <c r="K320" s="9">
        <v>3498.3629893238399</v>
      </c>
      <c r="L320" s="9">
        <v>3498.3629893238399</v>
      </c>
      <c r="M320" s="9">
        <v>7704.0752351097099</v>
      </c>
      <c r="N320" s="9">
        <v>7704.0752351097099</v>
      </c>
      <c r="O320" s="9">
        <v>7704.0752351097099</v>
      </c>
      <c r="P320" s="9">
        <v>2457.6</v>
      </c>
      <c r="Q320" s="9">
        <v>2457.6</v>
      </c>
      <c r="R320" s="9">
        <v>2457.6</v>
      </c>
      <c r="S320" s="9">
        <v>13653.333333333299</v>
      </c>
      <c r="T320" s="9">
        <v>13653.333333333299</v>
      </c>
      <c r="U320" s="9">
        <v>13653.333333333299</v>
      </c>
      <c r="V320" s="9">
        <v>4642.1333333333296</v>
      </c>
      <c r="W320" s="9">
        <v>4642.1333333333296</v>
      </c>
      <c r="X320" s="9">
        <v>4642.1333333333296</v>
      </c>
      <c r="Y320" s="9">
        <v>3276.8</v>
      </c>
      <c r="Z320" s="9">
        <v>3276.8</v>
      </c>
      <c r="AA320" s="9">
        <v>3276.8</v>
      </c>
      <c r="AB320" s="9">
        <v>7099.7333333333299</v>
      </c>
      <c r="AC320" s="9">
        <v>7099.7333333333299</v>
      </c>
      <c r="AD320" s="9">
        <v>14064.5253594677</v>
      </c>
      <c r="AE320" s="9">
        <v>14064.5253594677</v>
      </c>
      <c r="AF320" s="9">
        <v>14064.5253594677</v>
      </c>
      <c r="AG320" s="9">
        <v>14064.5253594677</v>
      </c>
      <c r="AH320" s="9">
        <v>5624.6176892828098</v>
      </c>
      <c r="AI320" s="9">
        <v>5624.6176892828098</v>
      </c>
      <c r="AJ320" s="9">
        <v>5624.6176892828098</v>
      </c>
      <c r="AK320" s="9">
        <v>4369.0666666666602</v>
      </c>
      <c r="AL320" s="9">
        <v>4369.0666666666602</v>
      </c>
      <c r="AM320" s="9">
        <v>4369.0666666666602</v>
      </c>
      <c r="AN320" s="9">
        <v>12288</v>
      </c>
      <c r="AO320" s="9">
        <v>12288</v>
      </c>
      <c r="AP320" s="9">
        <v>12288</v>
      </c>
      <c r="AQ320" s="9">
        <v>4915.2</v>
      </c>
      <c r="AR320" s="9">
        <v>4915.2</v>
      </c>
      <c r="AS320" s="9">
        <v>5888.0184000575</v>
      </c>
      <c r="AT320" s="9">
        <v>5888.0184000575</v>
      </c>
      <c r="AU320" s="9">
        <v>5888.0184000575</v>
      </c>
      <c r="AV320" s="9">
        <v>5888.0184000575</v>
      </c>
      <c r="AW320" s="9">
        <v>10693.852178777801</v>
      </c>
      <c r="AX320" s="9">
        <v>10693.852178777801</v>
      </c>
      <c r="AY320" s="9">
        <v>10693.852178777801</v>
      </c>
      <c r="AZ320" s="9">
        <v>6007.4666666666599</v>
      </c>
      <c r="BA320" s="9">
        <v>6007.4666666666599</v>
      </c>
      <c r="BB320" s="9">
        <v>6007.4666666666599</v>
      </c>
      <c r="BC320" s="9">
        <v>5188.2666666666601</v>
      </c>
      <c r="BD320" s="10">
        <v>5188.2666666666601</v>
      </c>
      <c r="BF320" s="8">
        <f t="shared" si="30"/>
        <v>6007.4666666666599</v>
      </c>
      <c r="BG320" s="8">
        <f t="shared" si="31"/>
        <v>25799.530829786141</v>
      </c>
      <c r="BH320" s="8">
        <f t="shared" si="32"/>
        <v>2457.6</v>
      </c>
      <c r="BI320" s="8">
        <f t="shared" si="33"/>
        <v>241937.06666666601</v>
      </c>
      <c r="BJ320" s="8">
        <f t="shared" si="34"/>
        <v>58701.37478319955</v>
      </c>
    </row>
    <row r="321" spans="1:68" x14ac:dyDescent="0.2">
      <c r="A321" s="3" t="s">
        <v>5</v>
      </c>
      <c r="B321" s="11">
        <v>0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2">
        <v>0</v>
      </c>
    </row>
    <row r="322" spans="1:68" x14ac:dyDescent="0.2">
      <c r="A322" s="3" t="s">
        <v>6</v>
      </c>
      <c r="B322" s="11">
        <v>0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2">
        <v>0</v>
      </c>
    </row>
    <row r="323" spans="1:68" x14ac:dyDescent="0.2">
      <c r="A323" s="3" t="s">
        <v>7</v>
      </c>
      <c r="B323" s="11">
        <v>0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2">
        <v>0</v>
      </c>
    </row>
    <row r="324" spans="1:68" x14ac:dyDescent="0.2">
      <c r="A324" s="3" t="s">
        <v>8</v>
      </c>
      <c r="B324" s="11">
        <v>0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2">
        <v>0</v>
      </c>
    </row>
    <row r="325" spans="1:68" x14ac:dyDescent="0.2">
      <c r="A325" s="3" t="s">
        <v>9</v>
      </c>
      <c r="B325" s="11">
        <v>363178.66666666599</v>
      </c>
      <c r="C325" s="11">
        <v>363178.66666666599</v>
      </c>
      <c r="D325" s="11">
        <v>182135.46666666601</v>
      </c>
      <c r="E325" s="11">
        <v>182135.46666666601</v>
      </c>
      <c r="F325" s="11">
        <v>182135.46666666601</v>
      </c>
      <c r="G325" s="11">
        <v>3276.8</v>
      </c>
      <c r="H325" s="11">
        <v>3276.8</v>
      </c>
      <c r="I325" s="11">
        <v>3276.8</v>
      </c>
      <c r="J325" s="11">
        <v>13411.3460032742</v>
      </c>
      <c r="K325" s="11">
        <v>13411.3460032742</v>
      </c>
      <c r="L325" s="11">
        <v>13411.3460032742</v>
      </c>
      <c r="M325" s="11">
        <v>2054.2912670052001</v>
      </c>
      <c r="N325" s="11">
        <v>2054.2912670052001</v>
      </c>
      <c r="O325" s="11">
        <v>2054.2912670052001</v>
      </c>
      <c r="P325" s="11">
        <v>30583.466666666602</v>
      </c>
      <c r="Q325" s="11">
        <v>30583.466666666602</v>
      </c>
      <c r="R325" s="11">
        <v>30583.466666666602</v>
      </c>
      <c r="S325" s="11">
        <v>5461.3333333333303</v>
      </c>
      <c r="T325" s="11">
        <v>5461.3333333333303</v>
      </c>
      <c r="U325" s="11">
        <v>5461.3333333333303</v>
      </c>
      <c r="V325" s="11">
        <v>34679.466666666602</v>
      </c>
      <c r="W325" s="11">
        <v>34679.466666666602</v>
      </c>
      <c r="X325" s="11">
        <v>34679.466666666602</v>
      </c>
      <c r="Y325" s="11">
        <v>15837.866666666599</v>
      </c>
      <c r="Z325" s="11">
        <v>15837.866666666599</v>
      </c>
      <c r="AA325" s="11">
        <v>15837.866666666599</v>
      </c>
      <c r="AB325" s="11">
        <v>3003.7333333333299</v>
      </c>
      <c r="AC325" s="11">
        <v>3003.7333333333299</v>
      </c>
      <c r="AD325" s="11">
        <v>3003.7333333333299</v>
      </c>
      <c r="AE325" s="11">
        <v>18750.0178814104</v>
      </c>
      <c r="AF325" s="11">
        <v>18750.0178814104</v>
      </c>
      <c r="AG325" s="11">
        <v>18750.0178814104</v>
      </c>
      <c r="AH325" s="11">
        <v>2556.9636057182001</v>
      </c>
      <c r="AI325" s="11">
        <v>2556.9636057182001</v>
      </c>
      <c r="AJ325" s="11">
        <v>2556.9636057182001</v>
      </c>
      <c r="AK325" s="11">
        <v>4096</v>
      </c>
      <c r="AL325" s="11">
        <v>4096</v>
      </c>
      <c r="AM325" s="11">
        <v>4096</v>
      </c>
      <c r="AN325" s="11">
        <v>13653.333333333299</v>
      </c>
      <c r="AO325" s="11">
        <v>13653.333333333299</v>
      </c>
      <c r="AP325" s="11">
        <v>13653.333333333299</v>
      </c>
      <c r="AQ325" s="11">
        <v>3276.8</v>
      </c>
      <c r="AR325" s="11">
        <v>3276.8</v>
      </c>
      <c r="AS325" s="11">
        <v>3276.8</v>
      </c>
      <c r="AT325" s="11">
        <v>7949.9676514988096</v>
      </c>
      <c r="AU325" s="11">
        <v>7949.9676514988096</v>
      </c>
      <c r="AV325" s="11">
        <v>7949.9676514988096</v>
      </c>
      <c r="AW325" s="11">
        <v>6110.0130523960397</v>
      </c>
      <c r="AX325" s="11">
        <v>6110.0130523960397</v>
      </c>
      <c r="AY325" s="11">
        <v>6110.0130523960397</v>
      </c>
      <c r="AZ325" s="11">
        <v>7963.1336405529901</v>
      </c>
      <c r="BA325" s="11">
        <v>7963.1336405529901</v>
      </c>
      <c r="BB325" s="11">
        <v>7963.1336405529901</v>
      </c>
      <c r="BC325" s="11">
        <v>5733.2533493301298</v>
      </c>
      <c r="BD325" s="12">
        <v>5733.2533493301298</v>
      </c>
    </row>
    <row r="326" spans="1:68" x14ac:dyDescent="0.2">
      <c r="A326" s="3" t="s">
        <v>10</v>
      </c>
      <c r="B326" s="11">
        <v>42598.400000000001</v>
      </c>
      <c r="C326" s="11">
        <v>42598.400000000001</v>
      </c>
      <c r="D326" s="11">
        <v>42598.400000000001</v>
      </c>
      <c r="E326" s="11">
        <v>184046.933333333</v>
      </c>
      <c r="F326" s="11">
        <v>184046.933333333</v>
      </c>
      <c r="G326" s="11">
        <v>184046.933333333</v>
      </c>
      <c r="H326" s="11">
        <v>3003.7333333333299</v>
      </c>
      <c r="I326" s="11">
        <v>3003.7333333333299</v>
      </c>
      <c r="J326" s="11">
        <v>3003.7333333333299</v>
      </c>
      <c r="K326" s="11">
        <v>22937.599999999999</v>
      </c>
      <c r="L326" s="11">
        <v>22937.599999999999</v>
      </c>
      <c r="M326" s="11">
        <v>22937.599999999999</v>
      </c>
      <c r="N326" s="11">
        <v>3549.86666666666</v>
      </c>
      <c r="O326" s="11">
        <v>3549.86666666666</v>
      </c>
      <c r="P326" s="11">
        <v>3549.86666666666</v>
      </c>
      <c r="Q326" s="11">
        <v>8192</v>
      </c>
      <c r="R326" s="11">
        <v>8192</v>
      </c>
      <c r="S326" s="11">
        <v>8192</v>
      </c>
      <c r="T326" s="11">
        <v>13433.3380864109</v>
      </c>
      <c r="U326" s="11">
        <v>13433.3380864109</v>
      </c>
      <c r="V326" s="11">
        <v>13433.3380864109</v>
      </c>
      <c r="W326" s="11">
        <v>13333.6672092149</v>
      </c>
      <c r="X326" s="11">
        <v>13333.6672092149</v>
      </c>
      <c r="Y326" s="11">
        <v>13333.6672092149</v>
      </c>
      <c r="Z326" s="11">
        <v>2457.6</v>
      </c>
      <c r="AA326" s="11">
        <v>2457.6</v>
      </c>
      <c r="AB326" s="11">
        <v>2457.6</v>
      </c>
      <c r="AC326" s="11">
        <v>6553.6</v>
      </c>
      <c r="AD326" s="11">
        <v>6553.6</v>
      </c>
      <c r="AE326" s="11">
        <v>6553.6</v>
      </c>
      <c r="AF326" s="11">
        <v>15291.733333333301</v>
      </c>
      <c r="AG326" s="11">
        <v>15291.733333333301</v>
      </c>
      <c r="AH326" s="11">
        <v>15291.733333333301</v>
      </c>
      <c r="AI326" s="11">
        <v>6455.9392463103504</v>
      </c>
      <c r="AJ326" s="11">
        <v>6455.9392463103504</v>
      </c>
      <c r="AK326" s="11">
        <v>6455.9392463103504</v>
      </c>
      <c r="AL326" s="11">
        <v>4369.64928657154</v>
      </c>
      <c r="AM326" s="11">
        <v>4369.64928657154</v>
      </c>
      <c r="AN326" s="11">
        <v>4369.64928657154</v>
      </c>
      <c r="AO326" s="11">
        <v>14494.758629899099</v>
      </c>
      <c r="AP326" s="11">
        <v>14494.758629899099</v>
      </c>
      <c r="AQ326" s="11">
        <v>14494.758629899099</v>
      </c>
      <c r="AR326" s="11">
        <v>5608.5143461753896</v>
      </c>
      <c r="AS326" s="11">
        <v>5608.5143461753896</v>
      </c>
      <c r="AT326" s="11">
        <v>5608.5143461753896</v>
      </c>
      <c r="AU326" s="11">
        <v>3822.9333333333302</v>
      </c>
      <c r="AV326" s="11">
        <v>3822.9333333333302</v>
      </c>
      <c r="AW326" s="11">
        <v>3822.9333333333302</v>
      </c>
      <c r="AX326" s="11">
        <v>7918.9333333333298</v>
      </c>
      <c r="AY326" s="11">
        <v>7918.9333333333298</v>
      </c>
      <c r="AZ326" s="11">
        <v>7918.9333333333298</v>
      </c>
      <c r="BA326" s="11">
        <v>6007.4666666666599</v>
      </c>
      <c r="BB326" s="11">
        <v>6007.4666666666599</v>
      </c>
      <c r="BC326" s="11">
        <v>6007.4666666666599</v>
      </c>
      <c r="BD326" s="12">
        <v>3834.1013824884699</v>
      </c>
    </row>
    <row r="327" spans="1:68" x14ac:dyDescent="0.2">
      <c r="A327" s="3" t="s">
        <v>11</v>
      </c>
      <c r="B327" s="11">
        <v>240298.66666666599</v>
      </c>
      <c r="C327" s="11">
        <v>193331.20000000001</v>
      </c>
      <c r="D327" s="11">
        <v>193331.20000000001</v>
      </c>
      <c r="E327" s="11">
        <v>193331.20000000001</v>
      </c>
      <c r="F327" s="11">
        <v>5461.3333333333303</v>
      </c>
      <c r="G327" s="11">
        <v>5461.3333333333303</v>
      </c>
      <c r="H327" s="11">
        <v>5461.3333333333303</v>
      </c>
      <c r="I327" s="11">
        <v>6826.6666666666597</v>
      </c>
      <c r="J327" s="11">
        <v>6826.6666666666597</v>
      </c>
      <c r="K327" s="11">
        <v>6826.6666666666597</v>
      </c>
      <c r="L327" s="11">
        <v>9011.2000000000007</v>
      </c>
      <c r="M327" s="11">
        <v>9011.2000000000007</v>
      </c>
      <c r="N327" s="11">
        <v>9011.2000000000007</v>
      </c>
      <c r="O327" s="11">
        <v>12014.9333333333</v>
      </c>
      <c r="P327" s="11">
        <v>12014.9333333333</v>
      </c>
      <c r="Q327" s="11">
        <v>12014.9333333333</v>
      </c>
      <c r="R327" s="11">
        <v>7645.8666666666604</v>
      </c>
      <c r="S327" s="11">
        <v>7645.8666666666604</v>
      </c>
      <c r="T327" s="11">
        <v>7645.8666666666604</v>
      </c>
      <c r="U327" s="11">
        <v>14472.5333333333</v>
      </c>
      <c r="V327" s="11">
        <v>14472.5333333333</v>
      </c>
      <c r="W327" s="11">
        <v>14472.5333333333</v>
      </c>
      <c r="X327" s="11">
        <v>9284.2666666666591</v>
      </c>
      <c r="Y327" s="11">
        <v>9284.2666666666591</v>
      </c>
      <c r="Z327" s="11">
        <v>9284.2666666666591</v>
      </c>
      <c r="AA327" s="11">
        <v>3276.8</v>
      </c>
      <c r="AB327" s="11">
        <v>3276.8</v>
      </c>
      <c r="AC327" s="11">
        <v>3276.8</v>
      </c>
      <c r="AD327" s="11">
        <v>7616.64997854384</v>
      </c>
      <c r="AE327" s="11">
        <v>7616.64997854384</v>
      </c>
      <c r="AF327" s="11">
        <v>7616.64997854384</v>
      </c>
      <c r="AG327" s="11">
        <v>13677.0402030185</v>
      </c>
      <c r="AH327" s="11">
        <v>13677.0402030185</v>
      </c>
      <c r="AI327" s="11">
        <v>13677.0402030185</v>
      </c>
      <c r="AJ327" s="11">
        <v>4850.6606831214103</v>
      </c>
      <c r="AK327" s="11">
        <v>4850.6606831214103</v>
      </c>
      <c r="AL327" s="11">
        <v>4850.6606831214103</v>
      </c>
      <c r="AM327" s="11">
        <v>5584.7865087908103</v>
      </c>
      <c r="AN327" s="11">
        <v>5584.7865087908103</v>
      </c>
      <c r="AO327" s="11">
        <v>5584.7865087908103</v>
      </c>
      <c r="AP327" s="11">
        <v>13513.103018985301</v>
      </c>
      <c r="AQ327" s="11">
        <v>13513.103018985301</v>
      </c>
      <c r="AR327" s="11">
        <v>13513.103018985301</v>
      </c>
      <c r="AS327" s="11">
        <v>4416.6486952771102</v>
      </c>
      <c r="AT327" s="11">
        <v>4416.6486952771102</v>
      </c>
      <c r="AU327" s="11">
        <v>4416.6486952771102</v>
      </c>
      <c r="AV327" s="11">
        <v>4327.9259121138602</v>
      </c>
      <c r="AW327" s="11">
        <v>4327.9259121138602</v>
      </c>
      <c r="AX327" s="11">
        <v>4327.9259121138602</v>
      </c>
      <c r="AY327" s="11">
        <v>7372.8</v>
      </c>
      <c r="AZ327" s="11">
        <v>7372.8</v>
      </c>
      <c r="BA327" s="11">
        <v>7372.8</v>
      </c>
      <c r="BB327" s="11">
        <v>4096</v>
      </c>
      <c r="BC327" s="11">
        <v>4096</v>
      </c>
      <c r="BD327" s="12">
        <v>4096</v>
      </c>
    </row>
    <row r="328" spans="1:68" x14ac:dyDescent="0.2">
      <c r="A328" s="3" t="s">
        <v>12</v>
      </c>
      <c r="B328" s="11">
        <v>241937.06666666601</v>
      </c>
      <c r="C328" s="11">
        <v>241937.06666666601</v>
      </c>
      <c r="D328" s="11">
        <v>184046.933333333</v>
      </c>
      <c r="E328" s="11">
        <v>184046.933333333</v>
      </c>
      <c r="F328" s="11">
        <v>184046.933333333</v>
      </c>
      <c r="G328" s="11">
        <v>21299.200000000001</v>
      </c>
      <c r="H328" s="11">
        <v>21299.200000000001</v>
      </c>
      <c r="I328" s="11">
        <v>3498.3629893238399</v>
      </c>
      <c r="J328" s="11">
        <v>3498.3629893238399</v>
      </c>
      <c r="K328" s="11">
        <v>3498.3629893238399</v>
      </c>
      <c r="L328" s="11">
        <v>3498.3629893238399</v>
      </c>
      <c r="M328" s="11">
        <v>7704.0752351097099</v>
      </c>
      <c r="N328" s="11">
        <v>7704.0752351097099</v>
      </c>
      <c r="O328" s="11">
        <v>7704.0752351097099</v>
      </c>
      <c r="P328" s="11">
        <v>2457.6</v>
      </c>
      <c r="Q328" s="11">
        <v>2457.6</v>
      </c>
      <c r="R328" s="11">
        <v>2457.6</v>
      </c>
      <c r="S328" s="11">
        <v>13653.333333333299</v>
      </c>
      <c r="T328" s="11">
        <v>13653.333333333299</v>
      </c>
      <c r="U328" s="11">
        <v>13653.333333333299</v>
      </c>
      <c r="V328" s="11">
        <v>4642.1333333333296</v>
      </c>
      <c r="W328" s="11">
        <v>4642.1333333333296</v>
      </c>
      <c r="X328" s="11">
        <v>4642.1333333333296</v>
      </c>
      <c r="Y328" s="11">
        <v>3276.8</v>
      </c>
      <c r="Z328" s="11">
        <v>3276.8</v>
      </c>
      <c r="AA328" s="11">
        <v>3276.8</v>
      </c>
      <c r="AB328" s="11">
        <v>7099.7333333333299</v>
      </c>
      <c r="AC328" s="11">
        <v>7099.7333333333299</v>
      </c>
      <c r="AD328" s="11">
        <v>14064.5253594677</v>
      </c>
      <c r="AE328" s="11">
        <v>14064.5253594677</v>
      </c>
      <c r="AF328" s="11">
        <v>14064.5253594677</v>
      </c>
      <c r="AG328" s="11">
        <v>14064.5253594677</v>
      </c>
      <c r="AH328" s="11">
        <v>5624.6176892828098</v>
      </c>
      <c r="AI328" s="11">
        <v>5624.6176892828098</v>
      </c>
      <c r="AJ328" s="11">
        <v>5624.6176892828098</v>
      </c>
      <c r="AK328" s="11">
        <v>4369.0666666666602</v>
      </c>
      <c r="AL328" s="11">
        <v>4369.0666666666602</v>
      </c>
      <c r="AM328" s="11">
        <v>4369.0666666666602</v>
      </c>
      <c r="AN328" s="11">
        <v>12288</v>
      </c>
      <c r="AO328" s="11">
        <v>12288</v>
      </c>
      <c r="AP328" s="11">
        <v>12288</v>
      </c>
      <c r="AQ328" s="11">
        <v>4915.2</v>
      </c>
      <c r="AR328" s="11">
        <v>4915.2</v>
      </c>
      <c r="AS328" s="11">
        <v>5888.0184000575</v>
      </c>
      <c r="AT328" s="11">
        <v>5888.0184000575</v>
      </c>
      <c r="AU328" s="11">
        <v>5888.0184000575</v>
      </c>
      <c r="AV328" s="11">
        <v>5888.0184000575</v>
      </c>
      <c r="AW328" s="11">
        <v>10693.852178777801</v>
      </c>
      <c r="AX328" s="11">
        <v>10693.852178777801</v>
      </c>
      <c r="AY328" s="11">
        <v>10693.852178777801</v>
      </c>
      <c r="AZ328" s="11">
        <v>6007.4666666666599</v>
      </c>
      <c r="BA328" s="11">
        <v>6007.4666666666599</v>
      </c>
      <c r="BB328" s="11">
        <v>6007.4666666666599</v>
      </c>
      <c r="BC328" s="11">
        <v>5188.2666666666601</v>
      </c>
      <c r="BD328" s="12">
        <v>5188.2666666666601</v>
      </c>
    </row>
    <row r="329" spans="1:68" x14ac:dyDescent="0.2">
      <c r="A329" s="3" t="s">
        <v>13</v>
      </c>
      <c r="B329" s="11">
        <v>2184.5333333333301</v>
      </c>
      <c r="C329" s="11">
        <v>2184.5333333333301</v>
      </c>
      <c r="D329" s="11">
        <v>2184.5333333333301</v>
      </c>
      <c r="E329" s="11">
        <v>104311.46666666601</v>
      </c>
      <c r="F329" s="11">
        <v>104311.46666666601</v>
      </c>
      <c r="G329" s="11">
        <v>104311.46666666601</v>
      </c>
      <c r="H329" s="11">
        <v>9011.2000000000007</v>
      </c>
      <c r="I329" s="11">
        <v>9011.2000000000007</v>
      </c>
      <c r="J329" s="11">
        <v>9011.2000000000007</v>
      </c>
      <c r="K329" s="11">
        <v>7372.8</v>
      </c>
      <c r="L329" s="11">
        <v>7372.8</v>
      </c>
      <c r="M329" s="11">
        <v>7372.8</v>
      </c>
      <c r="N329" s="11">
        <v>21026.133333333299</v>
      </c>
      <c r="O329" s="11">
        <v>21026.133333333299</v>
      </c>
      <c r="P329" s="11">
        <v>21026.133333333299</v>
      </c>
      <c r="Q329" s="11">
        <v>6553.6</v>
      </c>
      <c r="R329" s="11">
        <v>6553.6</v>
      </c>
      <c r="S329" s="11">
        <v>6553.6</v>
      </c>
      <c r="T329" s="11">
        <v>4915.2</v>
      </c>
      <c r="U329" s="11">
        <v>4915.2</v>
      </c>
      <c r="V329" s="11">
        <v>4915.2</v>
      </c>
      <c r="W329" s="11">
        <v>3003.7333333333299</v>
      </c>
      <c r="X329" s="11">
        <v>3003.7333333333299</v>
      </c>
      <c r="Y329" s="11">
        <v>3003.7333333333299</v>
      </c>
      <c r="Z329" s="11">
        <v>0</v>
      </c>
      <c r="AA329" s="11">
        <v>0</v>
      </c>
      <c r="AB329" s="11">
        <v>0</v>
      </c>
      <c r="AC329" s="11">
        <v>2457.6</v>
      </c>
      <c r="AD329" s="11">
        <v>2457.6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2">
        <v>0</v>
      </c>
    </row>
    <row r="330" spans="1:68" x14ac:dyDescent="0.2">
      <c r="A330" s="2" t="s">
        <v>14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10">
        <v>0</v>
      </c>
      <c r="BF330" s="8">
        <f t="shared" si="30"/>
        <v>0</v>
      </c>
      <c r="BG330" s="8">
        <f t="shared" si="31"/>
        <v>0</v>
      </c>
      <c r="BH330" s="8">
        <f t="shared" si="32"/>
        <v>0</v>
      </c>
      <c r="BI330" s="8">
        <f t="shared" si="33"/>
        <v>0</v>
      </c>
      <c r="BJ330" s="8">
        <f t="shared" si="34"/>
        <v>0</v>
      </c>
      <c r="BL330" s="8">
        <f>MEDIAN(B330:BD333)</f>
        <v>0</v>
      </c>
      <c r="BM330" s="8">
        <f>AVERAGE(B330:BD333)</f>
        <v>0</v>
      </c>
      <c r="BN330" s="8">
        <f>MIN(B330:BD333)</f>
        <v>0</v>
      </c>
      <c r="BO330" s="8">
        <f>MAX(B330:BD333)</f>
        <v>0</v>
      </c>
      <c r="BP330" s="8">
        <f>STDEV(B330:BD333)</f>
        <v>0</v>
      </c>
    </row>
    <row r="331" spans="1:68" x14ac:dyDescent="0.2">
      <c r="A331" s="2" t="s">
        <v>15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10">
        <v>0</v>
      </c>
      <c r="BF331" s="8">
        <f t="shared" si="30"/>
        <v>0</v>
      </c>
      <c r="BG331" s="8">
        <f t="shared" si="31"/>
        <v>0</v>
      </c>
      <c r="BH331" s="8">
        <f t="shared" si="32"/>
        <v>0</v>
      </c>
      <c r="BI331" s="8">
        <f t="shared" si="33"/>
        <v>0</v>
      </c>
      <c r="BJ331" s="8">
        <f t="shared" si="34"/>
        <v>0</v>
      </c>
    </row>
    <row r="332" spans="1:68" x14ac:dyDescent="0.2">
      <c r="A332" s="2" t="s">
        <v>16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10">
        <v>0</v>
      </c>
      <c r="BF332" s="8">
        <f t="shared" si="30"/>
        <v>0</v>
      </c>
      <c r="BG332" s="8">
        <f t="shared" si="31"/>
        <v>0</v>
      </c>
      <c r="BH332" s="8">
        <f t="shared" si="32"/>
        <v>0</v>
      </c>
      <c r="BI332" s="8">
        <f t="shared" si="33"/>
        <v>0</v>
      </c>
      <c r="BJ332" s="8">
        <f t="shared" si="34"/>
        <v>0</v>
      </c>
    </row>
    <row r="333" spans="1:68" x14ac:dyDescent="0.2">
      <c r="A333" s="2" t="s">
        <v>17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10">
        <v>0</v>
      </c>
      <c r="BF333" s="8">
        <f t="shared" si="30"/>
        <v>0</v>
      </c>
      <c r="BG333" s="8">
        <f t="shared" si="31"/>
        <v>0</v>
      </c>
      <c r="BH333" s="8">
        <f t="shared" si="32"/>
        <v>0</v>
      </c>
      <c r="BI333" s="8">
        <f t="shared" si="33"/>
        <v>0</v>
      </c>
      <c r="BJ333" s="8">
        <f t="shared" si="34"/>
        <v>0</v>
      </c>
    </row>
    <row r="334" spans="1:68" x14ac:dyDescent="0.2">
      <c r="A334" s="3" t="s">
        <v>18</v>
      </c>
      <c r="B334" s="11">
        <v>0</v>
      </c>
      <c r="C334" s="11">
        <v>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2">
        <v>0</v>
      </c>
    </row>
    <row r="335" spans="1:68" x14ac:dyDescent="0.2">
      <c r="A335" s="3" t="s">
        <v>19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2">
        <v>0</v>
      </c>
    </row>
    <row r="336" spans="1:68" x14ac:dyDescent="0.2">
      <c r="A336" s="3" t="s">
        <v>20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2">
        <v>0</v>
      </c>
    </row>
    <row r="337" spans="1:68" x14ac:dyDescent="0.2">
      <c r="A337" s="3" t="s">
        <v>21</v>
      </c>
      <c r="B337" s="11">
        <v>0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2">
        <v>0</v>
      </c>
    </row>
    <row r="338" spans="1:68" x14ac:dyDescent="0.2">
      <c r="A338" s="3" t="s">
        <v>22</v>
      </c>
      <c r="B338" s="11">
        <v>0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2">
        <v>0</v>
      </c>
    </row>
    <row r="339" spans="1:68" x14ac:dyDescent="0.2">
      <c r="A339" s="3" t="s">
        <v>23</v>
      </c>
      <c r="B339" s="11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2">
        <v>0</v>
      </c>
    </row>
    <row r="340" spans="1:68" x14ac:dyDescent="0.2">
      <c r="A340" s="3" t="s">
        <v>24</v>
      </c>
      <c r="B340" s="11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2">
        <v>0</v>
      </c>
    </row>
    <row r="341" spans="1:68" x14ac:dyDescent="0.2">
      <c r="A341" s="3" t="s">
        <v>25</v>
      </c>
      <c r="B341" s="11">
        <v>0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2">
        <v>0</v>
      </c>
    </row>
    <row r="342" spans="1:68" x14ac:dyDescent="0.2">
      <c r="A342" s="3" t="s">
        <v>26</v>
      </c>
      <c r="B342" s="11">
        <v>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2">
        <v>0</v>
      </c>
    </row>
    <row r="343" spans="1:68" x14ac:dyDescent="0.2">
      <c r="A343" s="2" t="s">
        <v>27</v>
      </c>
      <c r="B343" s="9">
        <v>33.844516398302297</v>
      </c>
      <c r="C343" s="9">
        <v>33.844516398302297</v>
      </c>
      <c r="D343" s="9">
        <v>28.537301430992802</v>
      </c>
      <c r="E343" s="9">
        <v>28.537301430992802</v>
      </c>
      <c r="F343" s="9">
        <v>28.537301430992802</v>
      </c>
      <c r="G343" s="9">
        <v>28.3620882311222</v>
      </c>
      <c r="H343" s="9">
        <v>28.3620882311222</v>
      </c>
      <c r="I343" s="9">
        <v>28.3620882311222</v>
      </c>
      <c r="J343" s="9">
        <v>26.324533215504001</v>
      </c>
      <c r="K343" s="9">
        <v>26.324533215504001</v>
      </c>
      <c r="L343" s="9">
        <v>26.324533215504001</v>
      </c>
      <c r="M343" s="9">
        <v>27.2838688543995</v>
      </c>
      <c r="N343" s="9">
        <v>27.2838688543995</v>
      </c>
      <c r="O343" s="9">
        <v>27.2838688543995</v>
      </c>
      <c r="P343" s="9">
        <v>26.7673113600809</v>
      </c>
      <c r="Q343" s="9">
        <v>26.7673113600809</v>
      </c>
      <c r="R343" s="9">
        <v>26.7673113600809</v>
      </c>
      <c r="S343" s="9">
        <v>27.493981829666598</v>
      </c>
      <c r="T343" s="9">
        <v>27.493981829666598</v>
      </c>
      <c r="U343" s="9">
        <v>27.493981829666598</v>
      </c>
      <c r="V343" s="9">
        <v>27.489899984590998</v>
      </c>
      <c r="W343" s="9">
        <v>27.489899984590998</v>
      </c>
      <c r="X343" s="9">
        <v>27.489899984590998</v>
      </c>
      <c r="Y343" s="9">
        <v>27.628988855542399</v>
      </c>
      <c r="Z343" s="9">
        <v>27.628988855542399</v>
      </c>
      <c r="AA343" s="9">
        <v>27.628988855542399</v>
      </c>
      <c r="AB343" s="9">
        <v>27.629601132303801</v>
      </c>
      <c r="AC343" s="9">
        <v>27.629601132303801</v>
      </c>
      <c r="AD343" s="9">
        <v>27.629601132303801</v>
      </c>
      <c r="AE343" s="9">
        <v>27.630213409065099</v>
      </c>
      <c r="AF343" s="9">
        <v>27.630213409065099</v>
      </c>
      <c r="AG343" s="9">
        <v>27.630213409065099</v>
      </c>
      <c r="AH343" s="9">
        <v>27.630417501318899</v>
      </c>
      <c r="AI343" s="9">
        <v>27.630417501318899</v>
      </c>
      <c r="AJ343" s="9">
        <v>27.630417501318899</v>
      </c>
      <c r="AK343" s="9">
        <v>27.628988855542399</v>
      </c>
      <c r="AL343" s="9">
        <v>27.628988855542399</v>
      </c>
      <c r="AM343" s="9">
        <v>27.628988855542399</v>
      </c>
      <c r="AN343" s="9">
        <v>27.626743840750802</v>
      </c>
      <c r="AO343" s="9">
        <v>27.626743840750802</v>
      </c>
      <c r="AP343" s="9">
        <v>27.626743840750802</v>
      </c>
      <c r="AQ343" s="9">
        <v>27.6271520252584</v>
      </c>
      <c r="AR343" s="9">
        <v>27.6271520252584</v>
      </c>
      <c r="AS343" s="9">
        <v>27.6271520252584</v>
      </c>
      <c r="AT343" s="9">
        <v>27.612151244605499</v>
      </c>
      <c r="AU343" s="9">
        <v>27.612151244605499</v>
      </c>
      <c r="AV343" s="9">
        <v>27.612151244605499</v>
      </c>
      <c r="AW343" s="9">
        <v>27.5578627050999</v>
      </c>
      <c r="AX343" s="9">
        <v>27.5578627050999</v>
      </c>
      <c r="AY343" s="9">
        <v>27.5578627050999</v>
      </c>
      <c r="AZ343" s="9">
        <v>27.556434059323401</v>
      </c>
      <c r="BA343" s="9">
        <v>27.556434059323401</v>
      </c>
      <c r="BB343" s="9">
        <v>27.556434059323401</v>
      </c>
      <c r="BC343" s="9">
        <v>27.554393136785599</v>
      </c>
      <c r="BD343" s="10">
        <v>27.554393136785599</v>
      </c>
      <c r="BF343" s="8">
        <f t="shared" si="30"/>
        <v>27.626743840750802</v>
      </c>
      <c r="BG343" s="8">
        <f t="shared" si="31"/>
        <v>27.78109881228508</v>
      </c>
      <c r="BH343" s="8">
        <f t="shared" si="32"/>
        <v>26.324533215504001</v>
      </c>
      <c r="BI343" s="8">
        <f t="shared" si="33"/>
        <v>33.844516398302297</v>
      </c>
      <c r="BJ343" s="8">
        <f t="shared" si="34"/>
        <v>1.2760305239356984</v>
      </c>
      <c r="BL343" s="8">
        <f>MEDIAN(B343:BD346)</f>
        <v>34.899469258094001</v>
      </c>
      <c r="BM343" s="8">
        <f>AVERAGE(B343:BD346)</f>
        <v>33.27107004362653</v>
      </c>
      <c r="BN343" s="8">
        <f>MIN(B343:BD346)</f>
        <v>26.324533215504001</v>
      </c>
      <c r="BO343" s="8">
        <f>MAX(B343:BD346)</f>
        <v>38.675584137541797</v>
      </c>
      <c r="BP343" s="8">
        <f>STDEV(B343:BD346)</f>
        <v>3.3939054477817909</v>
      </c>
    </row>
    <row r="344" spans="1:68" x14ac:dyDescent="0.2">
      <c r="A344" s="2" t="s">
        <v>28</v>
      </c>
      <c r="B344" s="9">
        <v>38.3029116821385</v>
      </c>
      <c r="C344" s="9">
        <v>38.3029116821385</v>
      </c>
      <c r="D344" s="9">
        <v>38.3029116821385</v>
      </c>
      <c r="E344" s="9">
        <v>35.262141193062</v>
      </c>
      <c r="F344" s="9">
        <v>35.262141193062</v>
      </c>
      <c r="G344" s="9">
        <v>35.262141193062</v>
      </c>
      <c r="H344" s="9">
        <v>35.066212629432698</v>
      </c>
      <c r="I344" s="9">
        <v>35.066212629432698</v>
      </c>
      <c r="J344" s="9">
        <v>35.066212629432698</v>
      </c>
      <c r="K344" s="9">
        <v>34.899469258094001</v>
      </c>
      <c r="L344" s="9">
        <v>34.899469258094001</v>
      </c>
      <c r="M344" s="9">
        <v>34.899469258094001</v>
      </c>
      <c r="N344" s="9">
        <v>35.314082671649203</v>
      </c>
      <c r="O344" s="9">
        <v>35.314082671649203</v>
      </c>
      <c r="P344" s="9">
        <v>35.314082671649203</v>
      </c>
      <c r="Q344" s="9">
        <v>35.401332110140402</v>
      </c>
      <c r="R344" s="9">
        <v>35.401332110140402</v>
      </c>
      <c r="S344" s="9">
        <v>35.401332110140402</v>
      </c>
      <c r="T344" s="9">
        <v>35.775229119066303</v>
      </c>
      <c r="U344" s="9">
        <v>35.775229119066303</v>
      </c>
      <c r="V344" s="9">
        <v>35.775229119066303</v>
      </c>
      <c r="W344" s="9">
        <v>35.7629835838395</v>
      </c>
      <c r="X344" s="9">
        <v>35.7629835838395</v>
      </c>
      <c r="Y344" s="9">
        <v>35.7629835838395</v>
      </c>
      <c r="Z344" s="9">
        <v>35.7541055708001</v>
      </c>
      <c r="AA344" s="9">
        <v>35.7541055708001</v>
      </c>
      <c r="AB344" s="9">
        <v>35.7541055708001</v>
      </c>
      <c r="AC344" s="9">
        <v>35.753289201784902</v>
      </c>
      <c r="AD344" s="9">
        <v>35.753289201784902</v>
      </c>
      <c r="AE344" s="9">
        <v>35.753289201784902</v>
      </c>
      <c r="AF344" s="9">
        <v>35.738798651766501</v>
      </c>
      <c r="AG344" s="9">
        <v>35.738798651766501</v>
      </c>
      <c r="AH344" s="9">
        <v>35.738798651766501</v>
      </c>
      <c r="AI344" s="9">
        <v>35.7211446718145</v>
      </c>
      <c r="AJ344" s="9">
        <v>35.7211446718145</v>
      </c>
      <c r="AK344" s="9">
        <v>35.7211446718145</v>
      </c>
      <c r="AL344" s="9">
        <v>35.706654121796099</v>
      </c>
      <c r="AM344" s="9">
        <v>35.706654121796099</v>
      </c>
      <c r="AN344" s="9">
        <v>35.706654121796099</v>
      </c>
      <c r="AO344" s="9">
        <v>35.707878675318803</v>
      </c>
      <c r="AP344" s="9">
        <v>35.707878675318803</v>
      </c>
      <c r="AQ344" s="9">
        <v>35.707878675318803</v>
      </c>
      <c r="AR344" s="9">
        <v>35.707470490811197</v>
      </c>
      <c r="AS344" s="9">
        <v>35.707470490811197</v>
      </c>
      <c r="AT344" s="9">
        <v>35.707470490811197</v>
      </c>
      <c r="AU344" s="9">
        <v>35.707674583065</v>
      </c>
      <c r="AV344" s="9">
        <v>35.707674583065</v>
      </c>
      <c r="AW344" s="9">
        <v>35.707674583065</v>
      </c>
      <c r="AX344" s="9">
        <v>35.703286599608703</v>
      </c>
      <c r="AY344" s="9">
        <v>35.703286599608703</v>
      </c>
      <c r="AZ344" s="9">
        <v>35.703286599608703</v>
      </c>
      <c r="BA344" s="9">
        <v>35.707572536938102</v>
      </c>
      <c r="BB344" s="9">
        <v>35.707572536938102</v>
      </c>
      <c r="BC344" s="9">
        <v>35.707572536938102</v>
      </c>
      <c r="BD344" s="10">
        <v>35.719205795403603</v>
      </c>
      <c r="BF344" s="8">
        <f t="shared" si="30"/>
        <v>35.707674583065</v>
      </c>
      <c r="BG344" s="8">
        <f t="shared" si="31"/>
        <v>35.721743960886975</v>
      </c>
      <c r="BH344" s="8">
        <f t="shared" si="32"/>
        <v>34.899469258094001</v>
      </c>
      <c r="BI344" s="8">
        <f t="shared" si="33"/>
        <v>38.3029116821385</v>
      </c>
      <c r="BJ344" s="8">
        <f t="shared" si="34"/>
        <v>0.67727518818379806</v>
      </c>
    </row>
    <row r="345" spans="1:68" x14ac:dyDescent="0.2">
      <c r="A345" s="2" t="s">
        <v>29</v>
      </c>
      <c r="B345" s="9">
        <v>38.675584137541797</v>
      </c>
      <c r="C345" s="9">
        <v>35.483377196160198</v>
      </c>
      <c r="D345" s="9">
        <v>35.483377196160198</v>
      </c>
      <c r="E345" s="9">
        <v>35.483377196160198</v>
      </c>
      <c r="F345" s="9">
        <v>35.349186539299403</v>
      </c>
      <c r="G345" s="9">
        <v>35.349186539299403</v>
      </c>
      <c r="H345" s="9">
        <v>35.349186539299403</v>
      </c>
      <c r="I345" s="9">
        <v>35.217649081737903</v>
      </c>
      <c r="J345" s="9">
        <v>35.217649081737903</v>
      </c>
      <c r="K345" s="9">
        <v>35.217649081737903</v>
      </c>
      <c r="L345" s="9">
        <v>35.095703960103997</v>
      </c>
      <c r="M345" s="9">
        <v>35.095703960103997</v>
      </c>
      <c r="N345" s="9">
        <v>35.095703960103997</v>
      </c>
      <c r="O345" s="9">
        <v>35.229282340203397</v>
      </c>
      <c r="P345" s="9">
        <v>35.229282340203397</v>
      </c>
      <c r="Q345" s="9">
        <v>35.229282340203397</v>
      </c>
      <c r="R345" s="9">
        <v>35.571851188174001</v>
      </c>
      <c r="S345" s="9">
        <v>35.571851188174001</v>
      </c>
      <c r="T345" s="9">
        <v>35.571851188174001</v>
      </c>
      <c r="U345" s="9">
        <v>35.923604187564798</v>
      </c>
      <c r="V345" s="9">
        <v>35.923604187564798</v>
      </c>
      <c r="W345" s="9">
        <v>35.923604187564798</v>
      </c>
      <c r="X345" s="9">
        <v>35.915542543540496</v>
      </c>
      <c r="Y345" s="9">
        <v>35.915542543540496</v>
      </c>
      <c r="Z345" s="9">
        <v>35.915542543540496</v>
      </c>
      <c r="AA345" s="9">
        <v>35.915338451286701</v>
      </c>
      <c r="AB345" s="9">
        <v>35.915338451286701</v>
      </c>
      <c r="AC345" s="9">
        <v>35.915338451286701</v>
      </c>
      <c r="AD345" s="9">
        <v>35.908501360785102</v>
      </c>
      <c r="AE345" s="9">
        <v>35.908501360785102</v>
      </c>
      <c r="AF345" s="9">
        <v>35.908501360785102</v>
      </c>
      <c r="AG345" s="9">
        <v>35.860947865654197</v>
      </c>
      <c r="AH345" s="9">
        <v>35.860947865654197</v>
      </c>
      <c r="AI345" s="9">
        <v>35.860947865654197</v>
      </c>
      <c r="AJ345" s="9">
        <v>35.861356050161703</v>
      </c>
      <c r="AK345" s="9">
        <v>35.861356050161703</v>
      </c>
      <c r="AL345" s="9">
        <v>35.861356050161703</v>
      </c>
      <c r="AM345" s="9">
        <v>35.854518959660098</v>
      </c>
      <c r="AN345" s="9">
        <v>35.854518959660098</v>
      </c>
      <c r="AO345" s="9">
        <v>35.854518959660098</v>
      </c>
      <c r="AP345" s="9">
        <v>35.854314867406302</v>
      </c>
      <c r="AQ345" s="9">
        <v>35.854314867406302</v>
      </c>
      <c r="AR345" s="9">
        <v>35.854314867406302</v>
      </c>
      <c r="AS345" s="9">
        <v>35.856355789944097</v>
      </c>
      <c r="AT345" s="9">
        <v>35.856355789944097</v>
      </c>
      <c r="AU345" s="9">
        <v>35.856355789944097</v>
      </c>
      <c r="AV345" s="9">
        <v>35.857376251212997</v>
      </c>
      <c r="AW345" s="9">
        <v>35.857376251212997</v>
      </c>
      <c r="AX345" s="9">
        <v>35.857376251212997</v>
      </c>
      <c r="AY345" s="9">
        <v>35.8551312364214</v>
      </c>
      <c r="AZ345" s="9">
        <v>35.8551312364214</v>
      </c>
      <c r="BA345" s="9">
        <v>35.8551312364214</v>
      </c>
      <c r="BB345" s="9">
        <v>35.854927144167704</v>
      </c>
      <c r="BC345" s="9">
        <v>35.854927144167704</v>
      </c>
      <c r="BD345" s="10">
        <v>35.854927144167704</v>
      </c>
      <c r="BF345" s="8">
        <f t="shared" si="30"/>
        <v>35.8551312364214</v>
      </c>
      <c r="BG345" s="8">
        <f t="shared" si="31"/>
        <v>35.746735985054471</v>
      </c>
      <c r="BH345" s="8">
        <f t="shared" si="32"/>
        <v>35.095703960103997</v>
      </c>
      <c r="BI345" s="8">
        <f t="shared" si="33"/>
        <v>38.675584137541797</v>
      </c>
      <c r="BJ345" s="8">
        <f t="shared" si="34"/>
        <v>0.48878328714220404</v>
      </c>
    </row>
    <row r="346" spans="1:68" x14ac:dyDescent="0.2">
      <c r="A346" s="2" t="s">
        <v>30</v>
      </c>
      <c r="B346" s="9">
        <v>38.553230831400398</v>
      </c>
      <c r="C346" s="9">
        <v>38.553230831400398</v>
      </c>
      <c r="D346" s="9">
        <v>33.434393014330297</v>
      </c>
      <c r="E346" s="9">
        <v>33.434393014330297</v>
      </c>
      <c r="F346" s="9">
        <v>33.434393014330297</v>
      </c>
      <c r="G346" s="9">
        <v>33.259179814459699</v>
      </c>
      <c r="H346" s="9">
        <v>33.259179814459699</v>
      </c>
      <c r="I346" s="9">
        <v>33.138459246348503</v>
      </c>
      <c r="J346" s="9">
        <v>33.138459246348503</v>
      </c>
      <c r="K346" s="9">
        <v>33.138459246348503</v>
      </c>
      <c r="L346" s="9">
        <v>33.138459246348503</v>
      </c>
      <c r="M346" s="9">
        <v>32.996206945463399</v>
      </c>
      <c r="N346" s="9">
        <v>32.996206945463399</v>
      </c>
      <c r="O346" s="9">
        <v>32.996206945463399</v>
      </c>
      <c r="P346" s="9">
        <v>33.015493663445703</v>
      </c>
      <c r="Q346" s="9">
        <v>33.015493663445703</v>
      </c>
      <c r="R346" s="9">
        <v>33.015493663445703</v>
      </c>
      <c r="S346" s="9">
        <v>33.6366484378268</v>
      </c>
      <c r="T346" s="9">
        <v>33.6366484378268</v>
      </c>
      <c r="U346" s="9">
        <v>33.6366484378268</v>
      </c>
      <c r="V346" s="9">
        <v>34.357502278179702</v>
      </c>
      <c r="W346" s="9">
        <v>34.357502278179702</v>
      </c>
      <c r="X346" s="9">
        <v>34.357502278179702</v>
      </c>
      <c r="Y346" s="9">
        <v>34.414750155365198</v>
      </c>
      <c r="Z346" s="9">
        <v>34.414750155365198</v>
      </c>
      <c r="AA346" s="9">
        <v>34.414750155365198</v>
      </c>
      <c r="AB346" s="9">
        <v>34.192493690998198</v>
      </c>
      <c r="AC346" s="9">
        <v>34.192493690998198</v>
      </c>
      <c r="AD346" s="9">
        <v>33.927581945591001</v>
      </c>
      <c r="AE346" s="9">
        <v>33.927581945591001</v>
      </c>
      <c r="AF346" s="9">
        <v>33.927581945591001</v>
      </c>
      <c r="AG346" s="9">
        <v>33.927581945591001</v>
      </c>
      <c r="AH346" s="9">
        <v>33.7401232104936</v>
      </c>
      <c r="AI346" s="9">
        <v>33.7401232104936</v>
      </c>
      <c r="AJ346" s="9">
        <v>33.7401232104936</v>
      </c>
      <c r="AK346" s="9">
        <v>33.713795309755902</v>
      </c>
      <c r="AL346" s="9">
        <v>33.713795309755902</v>
      </c>
      <c r="AM346" s="9">
        <v>33.713795309755902</v>
      </c>
      <c r="AN346" s="9">
        <v>33.699304759737402</v>
      </c>
      <c r="AO346" s="9">
        <v>33.699304759737402</v>
      </c>
      <c r="AP346" s="9">
        <v>33.699304759737402</v>
      </c>
      <c r="AQ346" s="9">
        <v>33.692263576982</v>
      </c>
      <c r="AR346" s="9">
        <v>33.692263576982</v>
      </c>
      <c r="AS346" s="9">
        <v>33.689508331555999</v>
      </c>
      <c r="AT346" s="9">
        <v>33.689508331555999</v>
      </c>
      <c r="AU346" s="9">
        <v>33.689508331555999</v>
      </c>
      <c r="AV346" s="9">
        <v>33.689508331555999</v>
      </c>
      <c r="AW346" s="9">
        <v>33.687059224510598</v>
      </c>
      <c r="AX346" s="9">
        <v>33.687059224510598</v>
      </c>
      <c r="AY346" s="9">
        <v>33.687059224510598</v>
      </c>
      <c r="AZ346" s="9">
        <v>33.6816507797854</v>
      </c>
      <c r="BA346" s="9">
        <v>33.6816507797854</v>
      </c>
      <c r="BB346" s="9">
        <v>33.6816507797854</v>
      </c>
      <c r="BC346" s="9">
        <v>33.680630318516499</v>
      </c>
      <c r="BD346" s="10">
        <v>33.680630318516499</v>
      </c>
      <c r="BF346" s="8">
        <f t="shared" si="30"/>
        <v>33.689508331555999</v>
      </c>
      <c r="BG346" s="8">
        <f t="shared" si="31"/>
        <v>33.834701416279593</v>
      </c>
      <c r="BH346" s="8">
        <f t="shared" si="32"/>
        <v>32.996206945463399</v>
      </c>
      <c r="BI346" s="8">
        <f t="shared" si="33"/>
        <v>38.553230831400398</v>
      </c>
      <c r="BJ346" s="8">
        <f t="shared" si="34"/>
        <v>1.0037433863858691</v>
      </c>
    </row>
    <row r="347" spans="1:68" x14ac:dyDescent="0.2">
      <c r="A347" s="3" t="s">
        <v>31</v>
      </c>
      <c r="B347" s="11">
        <v>73.2657937765931</v>
      </c>
      <c r="C347" s="11">
        <v>73.2657937765931</v>
      </c>
      <c r="D347" s="11">
        <v>73.2657937765931</v>
      </c>
      <c r="E347" s="11">
        <v>73.2577739856129</v>
      </c>
      <c r="F347" s="11">
        <v>73.2577739856129</v>
      </c>
      <c r="G347" s="11">
        <v>73.2577739856129</v>
      </c>
      <c r="H347" s="11">
        <v>73.266603113297506</v>
      </c>
      <c r="I347" s="11">
        <v>73.266603113297506</v>
      </c>
      <c r="J347" s="11">
        <v>73.266603113297506</v>
      </c>
      <c r="K347" s="11">
        <v>73.266455961169498</v>
      </c>
      <c r="L347" s="11">
        <v>73.266455961169498</v>
      </c>
      <c r="M347" s="11">
        <v>73.266455961169498</v>
      </c>
      <c r="N347" s="11">
        <v>73.266455961169498</v>
      </c>
      <c r="O347" s="11">
        <v>73.266455961169498</v>
      </c>
      <c r="P347" s="11">
        <v>73.266455961169498</v>
      </c>
      <c r="Q347" s="11">
        <v>73.266455961169498</v>
      </c>
      <c r="R347" s="11">
        <v>73.266455961169498</v>
      </c>
      <c r="S347" s="11">
        <v>73.266455961169498</v>
      </c>
      <c r="T347" s="11">
        <v>73.266455961169498</v>
      </c>
      <c r="U347" s="11">
        <v>73.266455961169498</v>
      </c>
      <c r="V347" s="11">
        <v>73.266455961169498</v>
      </c>
      <c r="W347" s="11">
        <v>73.266455961169498</v>
      </c>
      <c r="X347" s="11">
        <v>73.266455961169498</v>
      </c>
      <c r="Y347" s="11">
        <v>73.266455961169498</v>
      </c>
      <c r="Z347" s="11">
        <v>73.266455961169498</v>
      </c>
      <c r="AA347" s="11">
        <v>73.266455961169498</v>
      </c>
      <c r="AB347" s="11">
        <v>73.266455961169498</v>
      </c>
      <c r="AC347" s="11">
        <v>73.266455961169498</v>
      </c>
      <c r="AD347" s="11">
        <v>73.266455961169498</v>
      </c>
      <c r="AE347" s="11">
        <v>73.266455961169498</v>
      </c>
      <c r="AF347" s="11">
        <v>73.266455961169498</v>
      </c>
      <c r="AG347" s="11">
        <v>73.266455961169498</v>
      </c>
      <c r="AH347" s="11">
        <v>73.266455961169498</v>
      </c>
      <c r="AI347" s="11">
        <v>73.266455961169498</v>
      </c>
      <c r="AJ347" s="11">
        <v>73.266455961169498</v>
      </c>
      <c r="AK347" s="11">
        <v>73.266455961169498</v>
      </c>
      <c r="AL347" s="11">
        <v>73.266406910460105</v>
      </c>
      <c r="AM347" s="11">
        <v>73.266406910460105</v>
      </c>
      <c r="AN347" s="11">
        <v>73.266406910460105</v>
      </c>
      <c r="AO347" s="11">
        <v>73.266406910460105</v>
      </c>
      <c r="AP347" s="11">
        <v>73.266406910460105</v>
      </c>
      <c r="AQ347" s="11">
        <v>73.266406910460105</v>
      </c>
      <c r="AR347" s="11">
        <v>73.266357859750698</v>
      </c>
      <c r="AS347" s="11">
        <v>73.266357859750698</v>
      </c>
      <c r="AT347" s="11">
        <v>73.266357859750698</v>
      </c>
      <c r="AU347" s="11">
        <v>73.264812762405896</v>
      </c>
      <c r="AV347" s="11">
        <v>73.264812762405896</v>
      </c>
      <c r="AW347" s="11">
        <v>73.264812762405896</v>
      </c>
      <c r="AX347" s="11">
        <v>73.266357859750698</v>
      </c>
      <c r="AY347" s="11">
        <v>73.266357859750698</v>
      </c>
      <c r="AZ347" s="11">
        <v>73.266357859750698</v>
      </c>
      <c r="BA347" s="11">
        <v>73.266357859750698</v>
      </c>
      <c r="BB347" s="11">
        <v>73.266357859750698</v>
      </c>
      <c r="BC347" s="11">
        <v>73.266357859750698</v>
      </c>
      <c r="BD347" s="12">
        <v>73.266357859750698</v>
      </c>
    </row>
    <row r="348" spans="1:68" x14ac:dyDescent="0.2">
      <c r="A348" s="3" t="s">
        <v>32</v>
      </c>
      <c r="B348" s="11">
        <v>0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2">
        <v>0</v>
      </c>
    </row>
    <row r="349" spans="1:68" x14ac:dyDescent="0.2">
      <c r="A349" s="3" t="s">
        <v>33</v>
      </c>
      <c r="B349" s="11">
        <v>0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2">
        <v>0</v>
      </c>
    </row>
    <row r="350" spans="1:68" x14ac:dyDescent="0.2">
      <c r="A350" s="3" t="s">
        <v>34</v>
      </c>
      <c r="B350" s="11">
        <v>0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2">
        <v>0</v>
      </c>
    </row>
    <row r="351" spans="1:68" x14ac:dyDescent="0.2">
      <c r="A351" s="3" t="s">
        <v>35</v>
      </c>
      <c r="B351" s="11">
        <v>0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2">
        <v>0</v>
      </c>
    </row>
    <row r="352" spans="1:68" x14ac:dyDescent="0.2">
      <c r="A352" s="3" t="s">
        <v>36</v>
      </c>
      <c r="B352" s="11">
        <v>0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2">
        <v>0</v>
      </c>
    </row>
    <row r="353" spans="1:68" x14ac:dyDescent="0.2">
      <c r="A353" s="3" t="s">
        <v>37</v>
      </c>
      <c r="B353" s="11">
        <v>0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2">
        <v>0</v>
      </c>
    </row>
    <row r="354" spans="1:68" x14ac:dyDescent="0.2">
      <c r="A354" s="3" t="s">
        <v>38</v>
      </c>
      <c r="B354" s="11">
        <v>0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2">
        <v>0</v>
      </c>
    </row>
    <row r="355" spans="1:68" x14ac:dyDescent="0.2">
      <c r="A355" s="3" t="s">
        <v>39</v>
      </c>
      <c r="B355" s="11">
        <v>0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2">
        <v>0</v>
      </c>
    </row>
    <row r="356" spans="1:68" x14ac:dyDescent="0.2">
      <c r="A356" s="3" t="s">
        <v>40</v>
      </c>
      <c r="B356" s="11">
        <v>0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2">
        <v>0</v>
      </c>
    </row>
    <row r="357" spans="1:68" x14ac:dyDescent="0.2">
      <c r="A357" s="3" t="s">
        <v>41</v>
      </c>
      <c r="B357" s="11">
        <v>0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2">
        <v>0</v>
      </c>
    </row>
    <row r="358" spans="1:68" x14ac:dyDescent="0.2">
      <c r="A358" s="3" t="s">
        <v>42</v>
      </c>
      <c r="B358" s="11">
        <v>0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2">
        <v>0</v>
      </c>
    </row>
    <row r="359" spans="1:68" x14ac:dyDescent="0.2">
      <c r="A359" s="3" t="s">
        <v>43</v>
      </c>
      <c r="B359" s="11">
        <v>0</v>
      </c>
      <c r="C359" s="11">
        <v>0</v>
      </c>
      <c r="D359" s="11">
        <v>5.86666666666666</v>
      </c>
      <c r="E359" s="11">
        <v>5.86666666666666</v>
      </c>
      <c r="F359" s="11">
        <v>5.86666666666666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2">
        <v>0</v>
      </c>
    </row>
    <row r="360" spans="1:68" x14ac:dyDescent="0.2">
      <c r="A360" s="3" t="s">
        <v>44</v>
      </c>
      <c r="B360" s="11">
        <v>0</v>
      </c>
      <c r="C360" s="11">
        <v>0</v>
      </c>
      <c r="D360" s="11">
        <v>0</v>
      </c>
      <c r="E360" s="11">
        <v>5.86666666666666</v>
      </c>
      <c r="F360" s="11">
        <v>5.86666666666666</v>
      </c>
      <c r="G360" s="11">
        <v>5.86666666666666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  <c r="BC360" s="11">
        <v>0</v>
      </c>
      <c r="BD360" s="12">
        <v>0</v>
      </c>
    </row>
    <row r="361" spans="1:68" x14ac:dyDescent="0.2">
      <c r="A361" s="3" t="s">
        <v>45</v>
      </c>
      <c r="B361" s="11">
        <v>0</v>
      </c>
      <c r="C361" s="11">
        <v>5.86666666666666</v>
      </c>
      <c r="D361" s="11">
        <v>5.86666666666666</v>
      </c>
      <c r="E361" s="11">
        <v>5.86666666666666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2">
        <v>0</v>
      </c>
    </row>
    <row r="362" spans="1:68" x14ac:dyDescent="0.2">
      <c r="A362" s="3" t="s">
        <v>46</v>
      </c>
      <c r="B362" s="11">
        <v>0</v>
      </c>
      <c r="C362" s="11">
        <v>0</v>
      </c>
      <c r="D362" s="11">
        <v>5.86666666666666</v>
      </c>
      <c r="E362" s="11">
        <v>5.86666666666666</v>
      </c>
      <c r="F362" s="11">
        <v>5.86666666666666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2">
        <v>0</v>
      </c>
    </row>
    <row r="363" spans="1:68" x14ac:dyDescent="0.2">
      <c r="A363" s="3" t="s">
        <v>47</v>
      </c>
      <c r="B363" s="11">
        <v>0</v>
      </c>
      <c r="C363" s="11">
        <v>0</v>
      </c>
      <c r="D363" s="11">
        <v>0</v>
      </c>
      <c r="E363" s="11">
        <v>25.466666666666601</v>
      </c>
      <c r="F363" s="11">
        <v>25.466666666666601</v>
      </c>
      <c r="G363" s="11">
        <v>25.466666666666601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2">
        <v>0</v>
      </c>
    </row>
    <row r="364" spans="1:68" x14ac:dyDescent="0.2">
      <c r="A364" s="2" t="s">
        <v>48</v>
      </c>
      <c r="B364" s="9">
        <v>72838</v>
      </c>
      <c r="C364" s="9">
        <v>72838</v>
      </c>
      <c r="D364" s="9">
        <v>23537.866666666599</v>
      </c>
      <c r="E364" s="9">
        <v>23537.866666666599</v>
      </c>
      <c r="F364" s="9">
        <v>23537.866666666599</v>
      </c>
      <c r="G364" s="9">
        <v>12097.866666666599</v>
      </c>
      <c r="H364" s="9">
        <v>12097.866666666599</v>
      </c>
      <c r="I364" s="9">
        <v>12097.866666666599</v>
      </c>
      <c r="J364" s="9">
        <v>8580.1124635205306</v>
      </c>
      <c r="K364" s="9">
        <v>8580.1124635205306</v>
      </c>
      <c r="L364" s="9">
        <v>8580.1124635205306</v>
      </c>
      <c r="M364" s="9">
        <v>6931.7284182809799</v>
      </c>
      <c r="N364" s="9">
        <v>6931.7284182809799</v>
      </c>
      <c r="O364" s="9">
        <v>6931.7284182809799</v>
      </c>
      <c r="P364" s="9">
        <v>73024</v>
      </c>
      <c r="Q364" s="9">
        <v>73024</v>
      </c>
      <c r="R364" s="9">
        <v>73024</v>
      </c>
      <c r="S364" s="9">
        <v>109981.4</v>
      </c>
      <c r="T364" s="9">
        <v>109981.4</v>
      </c>
      <c r="U364" s="9">
        <v>109981.4</v>
      </c>
      <c r="V364" s="9">
        <v>27321.733333333301</v>
      </c>
      <c r="W364" s="9">
        <v>27321.733333333301</v>
      </c>
      <c r="X364" s="9">
        <v>27321.733333333301</v>
      </c>
      <c r="Y364" s="9">
        <v>25322.333333333299</v>
      </c>
      <c r="Z364" s="9">
        <v>25322.333333333299</v>
      </c>
      <c r="AA364" s="9">
        <v>25322.333333333299</v>
      </c>
      <c r="AB364" s="9">
        <v>21368.0666666666</v>
      </c>
      <c r="AC364" s="9">
        <v>21368.0666666666</v>
      </c>
      <c r="AD364" s="9">
        <v>21368.0666666666</v>
      </c>
      <c r="AE364" s="9">
        <v>24742.865317216201</v>
      </c>
      <c r="AF364" s="9">
        <v>24742.865317216201</v>
      </c>
      <c r="AG364" s="9">
        <v>24742.865317216201</v>
      </c>
      <c r="AH364" s="9">
        <v>17558.5866783194</v>
      </c>
      <c r="AI364" s="9">
        <v>17558.5866783194</v>
      </c>
      <c r="AJ364" s="9">
        <v>17558.5866783194</v>
      </c>
      <c r="AK364" s="9">
        <v>11401.733333333301</v>
      </c>
      <c r="AL364" s="9">
        <v>11401.733333333301</v>
      </c>
      <c r="AM364" s="9">
        <v>11401.733333333301</v>
      </c>
      <c r="AN364" s="9">
        <v>15885.0666666666</v>
      </c>
      <c r="AO364" s="9">
        <v>15885.0666666666</v>
      </c>
      <c r="AP364" s="9">
        <v>15885.0666666666</v>
      </c>
      <c r="AQ364" s="9">
        <v>14053</v>
      </c>
      <c r="AR364" s="9">
        <v>14053</v>
      </c>
      <c r="AS364" s="9">
        <v>14053</v>
      </c>
      <c r="AT364" s="9">
        <v>14652.433326144699</v>
      </c>
      <c r="AU364" s="9">
        <v>14652.433326144699</v>
      </c>
      <c r="AV364" s="9">
        <v>14652.433326144699</v>
      </c>
      <c r="AW364" s="9">
        <v>31056.249611535801</v>
      </c>
      <c r="AX364" s="9">
        <v>31056.249611535801</v>
      </c>
      <c r="AY364" s="9">
        <v>31056.249611535801</v>
      </c>
      <c r="AZ364" s="9">
        <v>17274.481566820199</v>
      </c>
      <c r="BA364" s="9">
        <v>17274.481566820199</v>
      </c>
      <c r="BB364" s="9">
        <v>17274.481566820199</v>
      </c>
      <c r="BC364" s="9">
        <v>21772.378857561798</v>
      </c>
      <c r="BD364" s="10">
        <v>21772.378857561798</v>
      </c>
      <c r="BF364" s="8">
        <f t="shared" si="30"/>
        <v>21368.0666666666</v>
      </c>
      <c r="BG364" s="8">
        <f t="shared" si="31"/>
        <v>28247.078724738847</v>
      </c>
      <c r="BH364" s="8">
        <f t="shared" si="32"/>
        <v>6931.7284182809799</v>
      </c>
      <c r="BI364" s="8">
        <f t="shared" si="33"/>
        <v>109981.4</v>
      </c>
      <c r="BJ364" s="8">
        <f t="shared" si="34"/>
        <v>26137.998345906472</v>
      </c>
      <c r="BL364" s="8">
        <f>MEDIAN(B364:BD367)</f>
        <v>11781.6</v>
      </c>
      <c r="BM364" s="8">
        <f>AVERAGE(B364:BD367)</f>
        <v>16823.096745987084</v>
      </c>
      <c r="BN364" s="8">
        <f>MIN(B364:BD367)</f>
        <v>3913.0407718643</v>
      </c>
      <c r="BO364" s="8">
        <f>MAX(B364:BD367)</f>
        <v>109981.4</v>
      </c>
      <c r="BP364" s="8">
        <f>STDEV(B364:BD367)</f>
        <v>16408.866021671904</v>
      </c>
    </row>
    <row r="365" spans="1:68" x14ac:dyDescent="0.2">
      <c r="A365" s="2" t="s">
        <v>49</v>
      </c>
      <c r="B365" s="9">
        <v>44857</v>
      </c>
      <c r="C365" s="9">
        <v>44857</v>
      </c>
      <c r="D365" s="9">
        <v>44857</v>
      </c>
      <c r="E365" s="9">
        <v>16531.5333333333</v>
      </c>
      <c r="F365" s="9">
        <v>16531.5333333333</v>
      </c>
      <c r="G365" s="9">
        <v>16531.5333333333</v>
      </c>
      <c r="H365" s="9">
        <v>12760.4666666666</v>
      </c>
      <c r="I365" s="9">
        <v>12760.4666666666</v>
      </c>
      <c r="J365" s="9">
        <v>12760.4666666666</v>
      </c>
      <c r="K365" s="9">
        <v>10427</v>
      </c>
      <c r="L365" s="9">
        <v>10427</v>
      </c>
      <c r="M365" s="9">
        <v>10427</v>
      </c>
      <c r="N365" s="9">
        <v>11781.6</v>
      </c>
      <c r="O365" s="9">
        <v>11781.6</v>
      </c>
      <c r="P365" s="9">
        <v>11781.6</v>
      </c>
      <c r="Q365" s="9">
        <v>23846.266666666601</v>
      </c>
      <c r="R365" s="9">
        <v>23846.266666666601</v>
      </c>
      <c r="S365" s="9">
        <v>23846.266666666601</v>
      </c>
      <c r="T365" s="9">
        <v>18600.313703122702</v>
      </c>
      <c r="U365" s="9">
        <v>18600.313703122702</v>
      </c>
      <c r="V365" s="9">
        <v>18600.313703122702</v>
      </c>
      <c r="W365" s="9">
        <v>9507.7000125203394</v>
      </c>
      <c r="X365" s="9">
        <v>9507.7000125203394</v>
      </c>
      <c r="Y365" s="9">
        <v>9507.7000125203394</v>
      </c>
      <c r="Z365" s="9">
        <v>10577.866666666599</v>
      </c>
      <c r="AA365" s="9">
        <v>10577.866666666599</v>
      </c>
      <c r="AB365" s="9">
        <v>10577.866666666599</v>
      </c>
      <c r="AC365" s="9">
        <v>6805.1333333333296</v>
      </c>
      <c r="AD365" s="9">
        <v>6805.1333333333296</v>
      </c>
      <c r="AE365" s="9">
        <v>6805.1333333333296</v>
      </c>
      <c r="AF365" s="9">
        <v>9290.4</v>
      </c>
      <c r="AG365" s="9">
        <v>9290.4</v>
      </c>
      <c r="AH365" s="9">
        <v>9290.4</v>
      </c>
      <c r="AI365" s="9">
        <v>6439.8911018770596</v>
      </c>
      <c r="AJ365" s="9">
        <v>6439.8911018770596</v>
      </c>
      <c r="AK365" s="9">
        <v>6439.8911018770596</v>
      </c>
      <c r="AL365" s="9">
        <v>8973.7298306440807</v>
      </c>
      <c r="AM365" s="9">
        <v>8973.7298306440807</v>
      </c>
      <c r="AN365" s="9">
        <v>8973.7298306440807</v>
      </c>
      <c r="AO365" s="9">
        <v>11894.972290845901</v>
      </c>
      <c r="AP365" s="9">
        <v>11894.972290845901</v>
      </c>
      <c r="AQ365" s="9">
        <v>11894.972290845901</v>
      </c>
      <c r="AR365" s="9">
        <v>8146.7604406547498</v>
      </c>
      <c r="AS365" s="9">
        <v>8146.7604406547498</v>
      </c>
      <c r="AT365" s="9">
        <v>8146.7604406547498</v>
      </c>
      <c r="AU365" s="9">
        <v>6644.8666666666604</v>
      </c>
      <c r="AV365" s="9">
        <v>6644.8666666666604</v>
      </c>
      <c r="AW365" s="9">
        <v>6644.8666666666604</v>
      </c>
      <c r="AX365" s="9">
        <v>9254.2000000000007</v>
      </c>
      <c r="AY365" s="9">
        <v>9254.2000000000007</v>
      </c>
      <c r="AZ365" s="9">
        <v>9254.2000000000007</v>
      </c>
      <c r="BA365" s="9">
        <v>8734.8666666666595</v>
      </c>
      <c r="BB365" s="9">
        <v>8734.8666666666595</v>
      </c>
      <c r="BC365" s="9">
        <v>8734.8666666666595</v>
      </c>
      <c r="BD365" s="10">
        <v>13424.683179723501</v>
      </c>
      <c r="BF365" s="8">
        <f t="shared" si="30"/>
        <v>10427</v>
      </c>
      <c r="BG365" s="8">
        <f t="shared" si="31"/>
        <v>13066.334278522134</v>
      </c>
      <c r="BH365" s="8">
        <f t="shared" si="32"/>
        <v>6439.8911018770596</v>
      </c>
      <c r="BI365" s="8">
        <f t="shared" si="33"/>
        <v>44857</v>
      </c>
      <c r="BJ365" s="8">
        <f t="shared" si="34"/>
        <v>8854.7483710689448</v>
      </c>
    </row>
    <row r="366" spans="1:68" x14ac:dyDescent="0.2">
      <c r="A366" s="2" t="s">
        <v>50</v>
      </c>
      <c r="B366" s="9">
        <v>52554.0666666666</v>
      </c>
      <c r="C366" s="9">
        <v>27002.133333333299</v>
      </c>
      <c r="D366" s="9">
        <v>27002.133333333299</v>
      </c>
      <c r="E366" s="9">
        <v>27002.133333333299</v>
      </c>
      <c r="F366" s="9">
        <v>9741.8666666666595</v>
      </c>
      <c r="G366" s="9">
        <v>9741.8666666666595</v>
      </c>
      <c r="H366" s="9">
        <v>9741.8666666666595</v>
      </c>
      <c r="I366" s="9">
        <v>8381.6</v>
      </c>
      <c r="J366" s="9">
        <v>8381.6</v>
      </c>
      <c r="K366" s="9">
        <v>8381.6</v>
      </c>
      <c r="L366" s="9">
        <v>8186.4666666666599</v>
      </c>
      <c r="M366" s="9">
        <v>8186.4666666666599</v>
      </c>
      <c r="N366" s="9">
        <v>8186.4666666666599</v>
      </c>
      <c r="O366" s="9">
        <v>12667.5333333333</v>
      </c>
      <c r="P366" s="9">
        <v>12667.5333333333</v>
      </c>
      <c r="Q366" s="9">
        <v>12667.5333333333</v>
      </c>
      <c r="R366" s="9">
        <v>30227.466666666602</v>
      </c>
      <c r="S366" s="9">
        <v>30227.466666666602</v>
      </c>
      <c r="T366" s="9">
        <v>30227.466666666602</v>
      </c>
      <c r="U366" s="9">
        <v>16965.0666666666</v>
      </c>
      <c r="V366" s="9">
        <v>16965.0666666666</v>
      </c>
      <c r="W366" s="9">
        <v>16965.0666666666</v>
      </c>
      <c r="X366" s="9">
        <v>7491.3333333333303</v>
      </c>
      <c r="Y366" s="9">
        <v>7491.3333333333303</v>
      </c>
      <c r="Z366" s="9">
        <v>7491.3333333333303</v>
      </c>
      <c r="AA366" s="9">
        <v>9160</v>
      </c>
      <c r="AB366" s="9">
        <v>9160</v>
      </c>
      <c r="AC366" s="9">
        <v>9160</v>
      </c>
      <c r="AD366" s="9">
        <v>14486.1250178801</v>
      </c>
      <c r="AE366" s="9">
        <v>14486.1250178801</v>
      </c>
      <c r="AF366" s="9">
        <v>14486.1250178801</v>
      </c>
      <c r="AG366" s="9">
        <v>12611.3262989181</v>
      </c>
      <c r="AH366" s="9">
        <v>12611.3262989181</v>
      </c>
      <c r="AI366" s="9">
        <v>12611.3262989181</v>
      </c>
      <c r="AJ366" s="9">
        <v>6376.52705061082</v>
      </c>
      <c r="AK366" s="9">
        <v>6376.52705061082</v>
      </c>
      <c r="AL366" s="9">
        <v>6376.52705061082</v>
      </c>
      <c r="AM366" s="9">
        <v>10751.058485826999</v>
      </c>
      <c r="AN366" s="9">
        <v>10751.058485826999</v>
      </c>
      <c r="AO366" s="9">
        <v>10751.058485826999</v>
      </c>
      <c r="AP366" s="9">
        <v>3913.0407718643</v>
      </c>
      <c r="AQ366" s="9">
        <v>3913.0407718643</v>
      </c>
      <c r="AR366" s="9">
        <v>3913.0407718643</v>
      </c>
      <c r="AS366" s="9">
        <v>9515.2037955574706</v>
      </c>
      <c r="AT366" s="9">
        <v>9515.2037955574706</v>
      </c>
      <c r="AU366" s="9">
        <v>9515.2037955574706</v>
      </c>
      <c r="AV366" s="9">
        <v>10870.408353533399</v>
      </c>
      <c r="AW366" s="9">
        <v>10870.408353533399</v>
      </c>
      <c r="AX366" s="9">
        <v>10870.408353533399</v>
      </c>
      <c r="AY366" s="9">
        <v>7949.5333333333301</v>
      </c>
      <c r="AZ366" s="9">
        <v>7949.5333333333301</v>
      </c>
      <c r="BA366" s="9">
        <v>7949.5333333333301</v>
      </c>
      <c r="BB366" s="9">
        <v>10803.733333333301</v>
      </c>
      <c r="BC366" s="9">
        <v>10803.733333333301</v>
      </c>
      <c r="BD366" s="10">
        <v>10803.733333333301</v>
      </c>
      <c r="BF366" s="8">
        <f t="shared" si="30"/>
        <v>10751.058485826999</v>
      </c>
      <c r="BG366" s="8">
        <f t="shared" si="31"/>
        <v>12797.3697452589</v>
      </c>
      <c r="BH366" s="8">
        <f t="shared" si="32"/>
        <v>3913.0407718643</v>
      </c>
      <c r="BI366" s="8">
        <f t="shared" si="33"/>
        <v>52554.0666666666</v>
      </c>
      <c r="BJ366" s="8">
        <f t="shared" si="34"/>
        <v>8532.647992061191</v>
      </c>
    </row>
    <row r="367" spans="1:68" x14ac:dyDescent="0.2">
      <c r="A367" s="2" t="s">
        <v>51</v>
      </c>
      <c r="B367" s="9">
        <v>46157.533333333296</v>
      </c>
      <c r="C367" s="9">
        <v>46157.533333333296</v>
      </c>
      <c r="D367" s="9">
        <v>28738.666666666599</v>
      </c>
      <c r="E367" s="9">
        <v>28738.666666666599</v>
      </c>
      <c r="F367" s="9">
        <v>28738.666666666599</v>
      </c>
      <c r="G367" s="9">
        <v>11323.666666666601</v>
      </c>
      <c r="H367" s="9">
        <v>11323.666666666601</v>
      </c>
      <c r="I367" s="9">
        <v>7549.9644128113796</v>
      </c>
      <c r="J367" s="9">
        <v>7549.9644128113796</v>
      </c>
      <c r="K367" s="9">
        <v>7549.9644128113796</v>
      </c>
      <c r="L367" s="9">
        <v>7549.9644128113796</v>
      </c>
      <c r="M367" s="9">
        <v>9261.1285266457598</v>
      </c>
      <c r="N367" s="9">
        <v>9261.1285266457598</v>
      </c>
      <c r="O367" s="9">
        <v>9261.1285266457598</v>
      </c>
      <c r="P367" s="9">
        <v>12917.2</v>
      </c>
      <c r="Q367" s="9">
        <v>12917.2</v>
      </c>
      <c r="R367" s="9">
        <v>12917.2</v>
      </c>
      <c r="S367" s="9">
        <v>27573</v>
      </c>
      <c r="T367" s="9">
        <v>27573</v>
      </c>
      <c r="U367" s="9">
        <v>27573</v>
      </c>
      <c r="V367" s="9">
        <v>11437.9333333333</v>
      </c>
      <c r="W367" s="9">
        <v>11437.9333333333</v>
      </c>
      <c r="X367" s="9">
        <v>11437.9333333333</v>
      </c>
      <c r="Y367" s="9">
        <v>4696.2</v>
      </c>
      <c r="Z367" s="9">
        <v>4696.2</v>
      </c>
      <c r="AA367" s="9">
        <v>4696.2</v>
      </c>
      <c r="AB367" s="9">
        <v>10507.266666666599</v>
      </c>
      <c r="AC367" s="9">
        <v>10507.266666666599</v>
      </c>
      <c r="AD367" s="9">
        <v>12718.2917232992</v>
      </c>
      <c r="AE367" s="9">
        <v>12718.2917232992</v>
      </c>
      <c r="AF367" s="9">
        <v>12718.2917232992</v>
      </c>
      <c r="AG367" s="9">
        <v>12718.2917232992</v>
      </c>
      <c r="AH367" s="9">
        <v>8934.1489295299907</v>
      </c>
      <c r="AI367" s="9">
        <v>8934.1489295299907</v>
      </c>
      <c r="AJ367" s="9">
        <v>8934.1489295299907</v>
      </c>
      <c r="AK367" s="9">
        <v>6768.4666666666599</v>
      </c>
      <c r="AL367" s="9">
        <v>6768.4666666666599</v>
      </c>
      <c r="AM367" s="9">
        <v>6768.4666666666599</v>
      </c>
      <c r="AN367" s="9">
        <v>12332.666666666601</v>
      </c>
      <c r="AO367" s="9">
        <v>12332.666666666601</v>
      </c>
      <c r="AP367" s="9">
        <v>12332.666666666601</v>
      </c>
      <c r="AQ367" s="9">
        <v>8158.7333333333299</v>
      </c>
      <c r="AR367" s="9">
        <v>8158.7333333333299</v>
      </c>
      <c r="AS367" s="9">
        <v>12131.603536261</v>
      </c>
      <c r="AT367" s="9">
        <v>12131.603536261</v>
      </c>
      <c r="AU367" s="9">
        <v>12131.603536261</v>
      </c>
      <c r="AV367" s="9">
        <v>12131.603536261</v>
      </c>
      <c r="AW367" s="9">
        <v>11811.27618574</v>
      </c>
      <c r="AX367" s="9">
        <v>11811.27618574</v>
      </c>
      <c r="AY367" s="9">
        <v>11811.27618574</v>
      </c>
      <c r="AZ367" s="9">
        <v>6630.8666666666604</v>
      </c>
      <c r="BA367" s="9">
        <v>6630.8666666666604</v>
      </c>
      <c r="BB367" s="9">
        <v>6630.8666666666604</v>
      </c>
      <c r="BC367" s="9">
        <v>9894.8666666666595</v>
      </c>
      <c r="BD367" s="10">
        <v>9894.8666666666595</v>
      </c>
      <c r="BF367" s="8">
        <f t="shared" ref="BF367:BF424" si="35">MEDIAN(B367:BD367)</f>
        <v>11437.9333333333</v>
      </c>
      <c r="BG367" s="8">
        <f t="shared" ref="BG367:BG424" si="36">AVERAGE(B367:BD367)</f>
        <v>13181.604235428478</v>
      </c>
      <c r="BH367" s="8">
        <f t="shared" ref="BH367:BH424" si="37">MIN(B367:BD367)</f>
        <v>4696.2</v>
      </c>
      <c r="BI367" s="8">
        <f t="shared" ref="BI367:BI424" si="38">MAX(B367:BD367)</f>
        <v>46157.533333333296</v>
      </c>
      <c r="BJ367" s="8">
        <f t="shared" ref="BJ367:BJ424" si="39">STDEV(B367:BD367)</f>
        <v>8957.8397438589018</v>
      </c>
    </row>
    <row r="368" spans="1:68" x14ac:dyDescent="0.2">
      <c r="A368" s="3" t="s">
        <v>52</v>
      </c>
      <c r="B368" s="11">
        <v>99.733333333333306</v>
      </c>
      <c r="C368" s="11">
        <v>99.733333333333306</v>
      </c>
      <c r="D368" s="11">
        <v>99.733333333333306</v>
      </c>
      <c r="E368" s="11">
        <v>191.73333333333301</v>
      </c>
      <c r="F368" s="11">
        <v>191.73333333333301</v>
      </c>
      <c r="G368" s="11">
        <v>191.73333333333301</v>
      </c>
      <c r="H368" s="11">
        <v>137.6</v>
      </c>
      <c r="I368" s="11">
        <v>137.6</v>
      </c>
      <c r="J368" s="11">
        <v>137.6</v>
      </c>
      <c r="K368" s="11">
        <v>103.73333333333299</v>
      </c>
      <c r="L368" s="11">
        <v>103.73333333333299</v>
      </c>
      <c r="M368" s="11">
        <v>103.73333333333299</v>
      </c>
      <c r="N368" s="11">
        <v>103.73333333333299</v>
      </c>
      <c r="O368" s="11">
        <v>103.73333333333299</v>
      </c>
      <c r="P368" s="11">
        <v>103.73333333333299</v>
      </c>
      <c r="Q368" s="11">
        <v>99.3333333333333</v>
      </c>
      <c r="R368" s="11">
        <v>99.3333333333333</v>
      </c>
      <c r="S368" s="11">
        <v>99.3333333333333</v>
      </c>
      <c r="T368" s="11">
        <v>104.133333333333</v>
      </c>
      <c r="U368" s="11">
        <v>104.133333333333</v>
      </c>
      <c r="V368" s="11">
        <v>104.133333333333</v>
      </c>
      <c r="W368" s="11">
        <v>103.73333333333299</v>
      </c>
      <c r="X368" s="11">
        <v>103.73333333333299</v>
      </c>
      <c r="Y368" s="11">
        <v>103.73333333333299</v>
      </c>
      <c r="Z368" s="11">
        <v>103.73333333333299</v>
      </c>
      <c r="AA368" s="11">
        <v>103.73333333333299</v>
      </c>
      <c r="AB368" s="11">
        <v>103.73333333333299</v>
      </c>
      <c r="AC368" s="11">
        <v>100.133333333333</v>
      </c>
      <c r="AD368" s="11">
        <v>100.133333333333</v>
      </c>
      <c r="AE368" s="11">
        <v>111.30982187567</v>
      </c>
      <c r="AF368" s="11">
        <v>111.30982187567</v>
      </c>
      <c r="AG368" s="11">
        <v>111.30982187567</v>
      </c>
      <c r="AH368" s="11">
        <v>104.693863924684</v>
      </c>
      <c r="AI368" s="11">
        <v>104.693863924684</v>
      </c>
      <c r="AJ368" s="11">
        <v>104.693863924684</v>
      </c>
      <c r="AK368" s="11">
        <v>104.693863924684</v>
      </c>
      <c r="AL368" s="11">
        <v>96.983295936175494</v>
      </c>
      <c r="AM368" s="11">
        <v>96.983295936175494</v>
      </c>
      <c r="AN368" s="11">
        <v>107.801622048374</v>
      </c>
      <c r="AO368" s="11">
        <v>107.801622048374</v>
      </c>
      <c r="AP368" s="11">
        <v>107.801622048374</v>
      </c>
      <c r="AQ368" s="11">
        <v>107.801622048374</v>
      </c>
      <c r="AR368" s="11">
        <v>100.952262401195</v>
      </c>
      <c r="AS368" s="11">
        <v>100.952262401195</v>
      </c>
      <c r="AT368" s="11">
        <v>100.952262401195</v>
      </c>
      <c r="AU368" s="11">
        <v>103.73333333333299</v>
      </c>
      <c r="AV368" s="11">
        <v>103.73333333333299</v>
      </c>
      <c r="AW368" s="11">
        <v>103.73333333333299</v>
      </c>
      <c r="AX368" s="11">
        <v>95.3333333333333</v>
      </c>
      <c r="AY368" s="11">
        <v>95.3333333333333</v>
      </c>
      <c r="AZ368" s="11">
        <v>95.3333333333333</v>
      </c>
      <c r="BA368" s="11">
        <v>104.533333333333</v>
      </c>
      <c r="BB368" s="11">
        <v>104.533333333333</v>
      </c>
      <c r="BC368" s="11">
        <v>104.533333333333</v>
      </c>
      <c r="BD368" s="12">
        <v>103.333333333333</v>
      </c>
    </row>
    <row r="369" spans="1:56" x14ac:dyDescent="0.2">
      <c r="A369" s="3" t="s">
        <v>53</v>
      </c>
      <c r="B369" s="11">
        <v>26</v>
      </c>
      <c r="C369" s="11">
        <v>26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2">
        <v>0</v>
      </c>
    </row>
    <row r="370" spans="1:56" x14ac:dyDescent="0.2">
      <c r="A370" s="3" t="s">
        <v>54</v>
      </c>
      <c r="B370" s="11">
        <v>0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2">
        <v>0</v>
      </c>
    </row>
    <row r="371" spans="1:56" x14ac:dyDescent="0.2">
      <c r="A371" s="3" t="s">
        <v>55</v>
      </c>
      <c r="B371" s="11">
        <v>17.3333333333333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2">
        <v>0</v>
      </c>
    </row>
    <row r="372" spans="1:56" x14ac:dyDescent="0.2">
      <c r="A372" s="3" t="s">
        <v>56</v>
      </c>
      <c r="B372" s="11">
        <v>17.3333333333333</v>
      </c>
      <c r="C372" s="11">
        <v>17.3333333333333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  <c r="BC372" s="11">
        <v>0</v>
      </c>
      <c r="BD372" s="12">
        <v>0</v>
      </c>
    </row>
    <row r="373" spans="1:56" x14ac:dyDescent="0.2">
      <c r="A373" s="3" t="s">
        <v>57</v>
      </c>
      <c r="B373" s="11">
        <v>0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2">
        <v>0</v>
      </c>
    </row>
    <row r="374" spans="1:56" x14ac:dyDescent="0.2">
      <c r="A374" s="3" t="s">
        <v>58</v>
      </c>
      <c r="B374" s="11">
        <v>0</v>
      </c>
      <c r="C374" s="11">
        <v>0</v>
      </c>
      <c r="D374" s="11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2">
        <v>0</v>
      </c>
    </row>
    <row r="375" spans="1:56" x14ac:dyDescent="0.2">
      <c r="A375" s="3" t="s">
        <v>59</v>
      </c>
      <c r="B375" s="11">
        <v>0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2">
        <v>0</v>
      </c>
    </row>
    <row r="376" spans="1:56" x14ac:dyDescent="0.2">
      <c r="A376" s="3" t="s">
        <v>60</v>
      </c>
      <c r="B376" s="11">
        <v>0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2">
        <v>0</v>
      </c>
    </row>
    <row r="377" spans="1:56" x14ac:dyDescent="0.2">
      <c r="A377" s="3" t="s">
        <v>61</v>
      </c>
      <c r="B377" s="11">
        <v>0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  <c r="BC377" s="11">
        <v>0</v>
      </c>
      <c r="BD377" s="12">
        <v>0</v>
      </c>
    </row>
    <row r="378" spans="1:56" x14ac:dyDescent="0.2">
      <c r="A378" s="3" t="s">
        <v>62</v>
      </c>
      <c r="B378" s="11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2">
        <v>0</v>
      </c>
    </row>
    <row r="379" spans="1:56" x14ac:dyDescent="0.2">
      <c r="A379" s="3" t="s">
        <v>63</v>
      </c>
      <c r="B379" s="11">
        <v>0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2">
        <v>0</v>
      </c>
    </row>
    <row r="380" spans="1:56" x14ac:dyDescent="0.2">
      <c r="A380" s="3" t="s">
        <v>64</v>
      </c>
      <c r="B380" s="11">
        <v>0</v>
      </c>
      <c r="C380" s="11">
        <v>0</v>
      </c>
      <c r="D380" s="11">
        <v>5.86666666666666</v>
      </c>
      <c r="E380" s="11">
        <v>5.86666666666666</v>
      </c>
      <c r="F380" s="11">
        <v>5.86666666666666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2">
        <v>0</v>
      </c>
    </row>
    <row r="381" spans="1:56" x14ac:dyDescent="0.2">
      <c r="A381" s="3" t="s">
        <v>65</v>
      </c>
      <c r="B381" s="11">
        <v>0</v>
      </c>
      <c r="C381" s="11">
        <v>0</v>
      </c>
      <c r="D381" s="11">
        <v>0</v>
      </c>
      <c r="E381" s="11">
        <v>5.86666666666666</v>
      </c>
      <c r="F381" s="11">
        <v>5.86666666666666</v>
      </c>
      <c r="G381" s="11">
        <v>5.86666666666666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2">
        <v>0</v>
      </c>
    </row>
    <row r="382" spans="1:56" x14ac:dyDescent="0.2">
      <c r="A382" s="3" t="s">
        <v>66</v>
      </c>
      <c r="B382" s="11">
        <v>0</v>
      </c>
      <c r="C382" s="11">
        <v>5.86666666666666</v>
      </c>
      <c r="D382" s="11">
        <v>5.86666666666666</v>
      </c>
      <c r="E382" s="11">
        <v>5.86666666666666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2">
        <v>0</v>
      </c>
    </row>
    <row r="383" spans="1:56" x14ac:dyDescent="0.2">
      <c r="A383" s="3" t="s">
        <v>67</v>
      </c>
      <c r="B383" s="11">
        <v>0</v>
      </c>
      <c r="C383" s="11">
        <v>0</v>
      </c>
      <c r="D383" s="11">
        <v>5.86666666666666</v>
      </c>
      <c r="E383" s="11">
        <v>5.86666666666666</v>
      </c>
      <c r="F383" s="11">
        <v>5.86666666666666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2">
        <v>0</v>
      </c>
    </row>
    <row r="384" spans="1:56" x14ac:dyDescent="0.2">
      <c r="A384" s="3" t="s">
        <v>68</v>
      </c>
      <c r="B384" s="11">
        <v>0</v>
      </c>
      <c r="C384" s="11">
        <v>0</v>
      </c>
      <c r="D384" s="11">
        <v>0</v>
      </c>
      <c r="E384" s="11">
        <v>25.466666666666601</v>
      </c>
      <c r="F384" s="11">
        <v>25.466666666666601</v>
      </c>
      <c r="G384" s="11">
        <v>25.466666666666601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2">
        <v>0</v>
      </c>
    </row>
    <row r="385" spans="1:74" x14ac:dyDescent="0.2">
      <c r="A385" s="2" t="s">
        <v>69</v>
      </c>
      <c r="B385" s="9">
        <v>13140.333333333299</v>
      </c>
      <c r="C385" s="9">
        <v>13140.333333333299</v>
      </c>
      <c r="D385" s="9">
        <v>29125.0666666666</v>
      </c>
      <c r="E385" s="9">
        <v>29125.0666666666</v>
      </c>
      <c r="F385" s="9">
        <v>29125.0666666666</v>
      </c>
      <c r="G385" s="9">
        <v>18085.733333333301</v>
      </c>
      <c r="H385" s="9">
        <v>18085.733333333301</v>
      </c>
      <c r="I385" s="9">
        <v>18085.733333333301</v>
      </c>
      <c r="J385" s="9">
        <v>14393.8358602035</v>
      </c>
      <c r="K385" s="9">
        <v>14393.8358602035</v>
      </c>
      <c r="L385" s="9">
        <v>14393.8358602035</v>
      </c>
      <c r="M385" s="9">
        <v>13059.6200865149</v>
      </c>
      <c r="N385" s="9">
        <v>13059.6200865149</v>
      </c>
      <c r="O385" s="9">
        <v>13059.6200865149</v>
      </c>
      <c r="P385" s="9">
        <v>100446.53333333301</v>
      </c>
      <c r="Q385" s="9">
        <v>100446.53333333301</v>
      </c>
      <c r="R385" s="9">
        <v>100446.53333333301</v>
      </c>
      <c r="S385" s="9">
        <v>221054.46666666601</v>
      </c>
      <c r="T385" s="9">
        <v>221054.46666666601</v>
      </c>
      <c r="U385" s="9">
        <v>221054.46666666601</v>
      </c>
      <c r="V385" s="9">
        <v>136586.66666666599</v>
      </c>
      <c r="W385" s="9">
        <v>136586.66666666599</v>
      </c>
      <c r="X385" s="9">
        <v>136586.66666666599</v>
      </c>
      <c r="Y385" s="9">
        <v>122843.46666666601</v>
      </c>
      <c r="Z385" s="9">
        <v>122843.46666666601</v>
      </c>
      <c r="AA385" s="9">
        <v>122843.46666666601</v>
      </c>
      <c r="AB385" s="9">
        <v>103926.733333333</v>
      </c>
      <c r="AC385" s="9">
        <v>103926.733333333</v>
      </c>
      <c r="AD385" s="9">
        <v>103926.733333333</v>
      </c>
      <c r="AE385" s="9">
        <v>102198.91281024201</v>
      </c>
      <c r="AF385" s="9">
        <v>102198.91281024201</v>
      </c>
      <c r="AG385" s="9">
        <v>102198.91281024201</v>
      </c>
      <c r="AH385" s="9">
        <v>74094.637617828805</v>
      </c>
      <c r="AI385" s="9">
        <v>74094.637617828805</v>
      </c>
      <c r="AJ385" s="9">
        <v>74094.637617828805</v>
      </c>
      <c r="AK385" s="9">
        <v>60122.666666666599</v>
      </c>
      <c r="AL385" s="9">
        <v>60122.666666666599</v>
      </c>
      <c r="AM385" s="9">
        <v>60122.666666666599</v>
      </c>
      <c r="AN385" s="9">
        <v>54080.666666666599</v>
      </c>
      <c r="AO385" s="9">
        <v>54080.666666666599</v>
      </c>
      <c r="AP385" s="9">
        <v>54080.666666666599</v>
      </c>
      <c r="AQ385" s="9">
        <v>40633.199999999997</v>
      </c>
      <c r="AR385" s="9">
        <v>40633.199999999997</v>
      </c>
      <c r="AS385" s="9">
        <v>40633.199999999997</v>
      </c>
      <c r="AT385" s="9">
        <v>25200.920135144799</v>
      </c>
      <c r="AU385" s="9">
        <v>25200.920135144799</v>
      </c>
      <c r="AV385" s="9">
        <v>25200.920135144799</v>
      </c>
      <c r="AW385" s="9">
        <v>24171.421468083699</v>
      </c>
      <c r="AX385" s="9">
        <v>24171.421468083699</v>
      </c>
      <c r="AY385" s="9">
        <v>24171.421468083699</v>
      </c>
      <c r="AZ385" s="9">
        <v>16545.794930875501</v>
      </c>
      <c r="BA385" s="9">
        <v>16545.794930875501</v>
      </c>
      <c r="BB385" s="9">
        <v>16545.794930875501</v>
      </c>
      <c r="BC385" s="9">
        <v>38457.1085782843</v>
      </c>
      <c r="BD385" s="10">
        <v>38457.1085782843</v>
      </c>
      <c r="BF385" s="8">
        <f t="shared" si="35"/>
        <v>40633.199999999997</v>
      </c>
      <c r="BG385" s="8">
        <f t="shared" si="36"/>
        <v>64961.925682725538</v>
      </c>
      <c r="BH385" s="8">
        <f t="shared" si="37"/>
        <v>13059.6200865149</v>
      </c>
      <c r="BI385" s="8">
        <f t="shared" si="38"/>
        <v>221054.46666666601</v>
      </c>
      <c r="BJ385" s="8">
        <f t="shared" si="39"/>
        <v>54978.074734420275</v>
      </c>
      <c r="BL385" s="8">
        <f>MEDIAN(B385:BD388)</f>
        <v>16936</v>
      </c>
      <c r="BM385" s="8">
        <f>AVERAGE(B385:BD388)</f>
        <v>28521.889609509111</v>
      </c>
      <c r="BN385" s="8">
        <f>MIN(B385:BD388)</f>
        <v>7809.1333333333296</v>
      </c>
      <c r="BO385" s="8">
        <f>MAX(B385:BD388)</f>
        <v>221054.46666666601</v>
      </c>
      <c r="BP385" s="8">
        <f>STDEV(B385:BD388)</f>
        <v>34714.959937568143</v>
      </c>
    </row>
    <row r="386" spans="1:74" x14ac:dyDescent="0.2">
      <c r="A386" s="2" t="s">
        <v>70</v>
      </c>
      <c r="B386" s="9">
        <v>7809.1333333333296</v>
      </c>
      <c r="C386" s="9">
        <v>7809.1333333333296</v>
      </c>
      <c r="D386" s="9">
        <v>7809.1333333333296</v>
      </c>
      <c r="E386" s="9">
        <v>19056.5333333333</v>
      </c>
      <c r="F386" s="9">
        <v>19056.5333333333</v>
      </c>
      <c r="G386" s="9">
        <v>19056.5333333333</v>
      </c>
      <c r="H386" s="9">
        <v>19166.266666666601</v>
      </c>
      <c r="I386" s="9">
        <v>19166.266666666601</v>
      </c>
      <c r="J386" s="9">
        <v>19166.266666666601</v>
      </c>
      <c r="K386" s="9">
        <v>15470.4666666666</v>
      </c>
      <c r="L386" s="9">
        <v>15470.4666666666</v>
      </c>
      <c r="M386" s="9">
        <v>15470.4666666666</v>
      </c>
      <c r="N386" s="9">
        <v>19788.666666666599</v>
      </c>
      <c r="O386" s="9">
        <v>19788.666666666599</v>
      </c>
      <c r="P386" s="9">
        <v>19788.666666666599</v>
      </c>
      <c r="Q386" s="9">
        <v>25259.0666666666</v>
      </c>
      <c r="R386" s="9">
        <v>25259.0666666666</v>
      </c>
      <c r="S386" s="9">
        <v>25259.0666666666</v>
      </c>
      <c r="T386" s="9">
        <v>19340.7956651932</v>
      </c>
      <c r="U386" s="9">
        <v>19340.7956651932</v>
      </c>
      <c r="V386" s="9">
        <v>19340.7956651932</v>
      </c>
      <c r="W386" s="9">
        <v>15708.4011518717</v>
      </c>
      <c r="X386" s="9">
        <v>15708.4011518717</v>
      </c>
      <c r="Y386" s="9">
        <v>15708.4011518717</v>
      </c>
      <c r="Z386" s="9">
        <v>17464.8</v>
      </c>
      <c r="AA386" s="9">
        <v>17464.8</v>
      </c>
      <c r="AB386" s="9">
        <v>17464.8</v>
      </c>
      <c r="AC386" s="9">
        <v>10817.4</v>
      </c>
      <c r="AD386" s="9">
        <v>10817.4</v>
      </c>
      <c r="AE386" s="9">
        <v>10817.4</v>
      </c>
      <c r="AF386" s="9">
        <v>16876.8</v>
      </c>
      <c r="AG386" s="9">
        <v>16876.8</v>
      </c>
      <c r="AH386" s="9">
        <v>16876.8</v>
      </c>
      <c r="AI386" s="9">
        <v>12845.966470841</v>
      </c>
      <c r="AJ386" s="9">
        <v>12845.966470841</v>
      </c>
      <c r="AK386" s="9">
        <v>12845.966470841</v>
      </c>
      <c r="AL386" s="9">
        <v>15043.1390852113</v>
      </c>
      <c r="AM386" s="9">
        <v>15043.1390852113</v>
      </c>
      <c r="AN386" s="9">
        <v>15043.1390852113</v>
      </c>
      <c r="AO386" s="9">
        <v>17725.045069105901</v>
      </c>
      <c r="AP386" s="9">
        <v>17725.045069105901</v>
      </c>
      <c r="AQ386" s="9">
        <v>17725.045069105901</v>
      </c>
      <c r="AR386" s="9">
        <v>14415.447812286</v>
      </c>
      <c r="AS386" s="9">
        <v>14415.447812286</v>
      </c>
      <c r="AT386" s="9">
        <v>14415.447812286</v>
      </c>
      <c r="AU386" s="9">
        <v>12257</v>
      </c>
      <c r="AV386" s="9">
        <v>12257</v>
      </c>
      <c r="AW386" s="9">
        <v>12257</v>
      </c>
      <c r="AX386" s="9">
        <v>16687.733333333301</v>
      </c>
      <c r="AY386" s="9">
        <v>16687.733333333301</v>
      </c>
      <c r="AZ386" s="9">
        <v>16687.733333333301</v>
      </c>
      <c r="BA386" s="9">
        <v>15305.1333333333</v>
      </c>
      <c r="BB386" s="9">
        <v>15305.1333333333</v>
      </c>
      <c r="BC386" s="9">
        <v>15305.1333333333</v>
      </c>
      <c r="BD386" s="10">
        <v>23546.875</v>
      </c>
      <c r="BF386" s="8">
        <f t="shared" si="35"/>
        <v>16687.733333333301</v>
      </c>
      <c r="BG386" s="8">
        <f t="shared" si="36"/>
        <v>16302.913832064112</v>
      </c>
      <c r="BH386" s="8">
        <f t="shared" si="37"/>
        <v>7809.1333333333296</v>
      </c>
      <c r="BI386" s="8">
        <f t="shared" si="38"/>
        <v>25259.0666666666</v>
      </c>
      <c r="BJ386" s="8">
        <f t="shared" si="39"/>
        <v>3919.0504876905939</v>
      </c>
    </row>
    <row r="387" spans="1:74" x14ac:dyDescent="0.2">
      <c r="A387" s="2" t="s">
        <v>71</v>
      </c>
      <c r="B387" s="9">
        <v>9570.6</v>
      </c>
      <c r="C387" s="9">
        <v>14232.8</v>
      </c>
      <c r="D387" s="9">
        <v>14232.8</v>
      </c>
      <c r="E387" s="9">
        <v>14232.8</v>
      </c>
      <c r="F387" s="9">
        <v>14786.2</v>
      </c>
      <c r="G387" s="9">
        <v>14786.2</v>
      </c>
      <c r="H387" s="9">
        <v>14786.2</v>
      </c>
      <c r="I387" s="9">
        <v>13587.733333333301</v>
      </c>
      <c r="J387" s="9">
        <v>13587.733333333301</v>
      </c>
      <c r="K387" s="9">
        <v>13587.733333333301</v>
      </c>
      <c r="L387" s="9">
        <v>13958.4</v>
      </c>
      <c r="M387" s="9">
        <v>13958.4</v>
      </c>
      <c r="N387" s="9">
        <v>13958.4</v>
      </c>
      <c r="O387" s="9">
        <v>16914.400000000001</v>
      </c>
      <c r="P387" s="9">
        <v>16914.400000000001</v>
      </c>
      <c r="Q387" s="9">
        <v>16914.400000000001</v>
      </c>
      <c r="R387" s="9">
        <v>31015.466666666602</v>
      </c>
      <c r="S387" s="9">
        <v>31015.466666666602</v>
      </c>
      <c r="T387" s="9">
        <v>31015.466666666602</v>
      </c>
      <c r="U387" s="9">
        <v>21447.466666666602</v>
      </c>
      <c r="V387" s="9">
        <v>21447.466666666602</v>
      </c>
      <c r="W387" s="9">
        <v>21447.466666666602</v>
      </c>
      <c r="X387" s="9">
        <v>11982.733333333301</v>
      </c>
      <c r="Y387" s="9">
        <v>11982.733333333301</v>
      </c>
      <c r="Z387" s="9">
        <v>11982.733333333301</v>
      </c>
      <c r="AA387" s="9">
        <v>14432.866666666599</v>
      </c>
      <c r="AB387" s="9">
        <v>14432.866666666599</v>
      </c>
      <c r="AC387" s="9">
        <v>14432.866666666599</v>
      </c>
      <c r="AD387" s="9">
        <v>24196.967529680998</v>
      </c>
      <c r="AE387" s="9">
        <v>24196.967529680998</v>
      </c>
      <c r="AF387" s="9">
        <v>24196.967529680998</v>
      </c>
      <c r="AG387" s="9">
        <v>19242.486977427499</v>
      </c>
      <c r="AH387" s="9">
        <v>19242.486977427499</v>
      </c>
      <c r="AI387" s="9">
        <v>19242.486977427499</v>
      </c>
      <c r="AJ387" s="9">
        <v>10277.1129394166</v>
      </c>
      <c r="AK387" s="9">
        <v>10277.1129394166</v>
      </c>
      <c r="AL387" s="9">
        <v>10277.1129394166</v>
      </c>
      <c r="AM387" s="9">
        <v>17291.496232508001</v>
      </c>
      <c r="AN387" s="9">
        <v>17291.496232508001</v>
      </c>
      <c r="AO387" s="9">
        <v>17291.496232508001</v>
      </c>
      <c r="AP387" s="9">
        <v>8453.2835356364703</v>
      </c>
      <c r="AQ387" s="9">
        <v>8453.2835356364703</v>
      </c>
      <c r="AR387" s="9">
        <v>8453.2835356364703</v>
      </c>
      <c r="AS387" s="9">
        <v>16769.894328229399</v>
      </c>
      <c r="AT387" s="9">
        <v>16769.894328229399</v>
      </c>
      <c r="AU387" s="9">
        <v>16769.894328229399</v>
      </c>
      <c r="AV387" s="9">
        <v>18357.4491888868</v>
      </c>
      <c r="AW387" s="9">
        <v>18357.4491888868</v>
      </c>
      <c r="AX387" s="9">
        <v>18357.4491888868</v>
      </c>
      <c r="AY387" s="9">
        <v>14118.1333333333</v>
      </c>
      <c r="AZ387" s="9">
        <v>14118.1333333333</v>
      </c>
      <c r="BA387" s="9">
        <v>14118.1333333333</v>
      </c>
      <c r="BB387" s="9">
        <v>17451.666666666599</v>
      </c>
      <c r="BC387" s="9">
        <v>17451.666666666599</v>
      </c>
      <c r="BD387" s="10">
        <v>17451.666666666599</v>
      </c>
      <c r="BF387" s="8">
        <f t="shared" si="35"/>
        <v>14786.2</v>
      </c>
      <c r="BG387" s="8">
        <f t="shared" si="36"/>
        <v>16456.732221733746</v>
      </c>
      <c r="BH387" s="8">
        <f t="shared" si="37"/>
        <v>8453.2835356364703</v>
      </c>
      <c r="BI387" s="8">
        <f t="shared" si="38"/>
        <v>31015.466666666602</v>
      </c>
      <c r="BJ387" s="8">
        <f t="shared" si="39"/>
        <v>5163.8869034230438</v>
      </c>
    </row>
    <row r="388" spans="1:74" x14ac:dyDescent="0.2">
      <c r="A388" s="2" t="s">
        <v>72</v>
      </c>
      <c r="B388" s="9">
        <v>8564.8666666666595</v>
      </c>
      <c r="C388" s="9">
        <v>8564.8666666666595</v>
      </c>
      <c r="D388" s="9">
        <v>16392.0666666666</v>
      </c>
      <c r="E388" s="9">
        <v>16392.0666666666</v>
      </c>
      <c r="F388" s="9">
        <v>16392.0666666666</v>
      </c>
      <c r="G388" s="9">
        <v>16936</v>
      </c>
      <c r="H388" s="9">
        <v>16936</v>
      </c>
      <c r="I388" s="9">
        <v>11936.939501779299</v>
      </c>
      <c r="J388" s="9">
        <v>11936.939501779299</v>
      </c>
      <c r="K388" s="9">
        <v>11936.939501779299</v>
      </c>
      <c r="L388" s="9">
        <v>11936.939501779299</v>
      </c>
      <c r="M388" s="9">
        <v>16387.398119122201</v>
      </c>
      <c r="N388" s="9">
        <v>16387.398119122201</v>
      </c>
      <c r="O388" s="9">
        <v>16387.398119122201</v>
      </c>
      <c r="P388" s="9">
        <v>17040.0666666666</v>
      </c>
      <c r="Q388" s="9">
        <v>17040.0666666666</v>
      </c>
      <c r="R388" s="9">
        <v>17040.0666666666</v>
      </c>
      <c r="S388" s="9">
        <v>25414.2</v>
      </c>
      <c r="T388" s="9">
        <v>25414.2</v>
      </c>
      <c r="U388" s="9">
        <v>25414.2</v>
      </c>
      <c r="V388" s="9">
        <v>16468.400000000001</v>
      </c>
      <c r="W388" s="9">
        <v>16468.400000000001</v>
      </c>
      <c r="X388" s="9">
        <v>16468.400000000001</v>
      </c>
      <c r="Y388" s="9">
        <v>8280.8666666666595</v>
      </c>
      <c r="Z388" s="9">
        <v>8280.8666666666595</v>
      </c>
      <c r="AA388" s="9">
        <v>8280.8666666666595</v>
      </c>
      <c r="AB388" s="9">
        <v>18615.266666666601</v>
      </c>
      <c r="AC388" s="9">
        <v>18615.266666666601</v>
      </c>
      <c r="AD388" s="9">
        <v>19562.772730524299</v>
      </c>
      <c r="AE388" s="9">
        <v>19562.772730524299</v>
      </c>
      <c r="AF388" s="9">
        <v>19562.772730524299</v>
      </c>
      <c r="AG388" s="9">
        <v>19562.772730524299</v>
      </c>
      <c r="AH388" s="9">
        <v>14653.517258598</v>
      </c>
      <c r="AI388" s="9">
        <v>14653.517258598</v>
      </c>
      <c r="AJ388" s="9">
        <v>14653.517258598</v>
      </c>
      <c r="AK388" s="9">
        <v>11934.4666666666</v>
      </c>
      <c r="AL388" s="9">
        <v>11934.4666666666</v>
      </c>
      <c r="AM388" s="9">
        <v>11934.4666666666</v>
      </c>
      <c r="AN388" s="9">
        <v>20247.666666666599</v>
      </c>
      <c r="AO388" s="9">
        <v>20247.666666666599</v>
      </c>
      <c r="AP388" s="9">
        <v>20247.666666666599</v>
      </c>
      <c r="AQ388" s="9">
        <v>13706.4666666666</v>
      </c>
      <c r="AR388" s="9">
        <v>13706.4666666666</v>
      </c>
      <c r="AS388" s="9">
        <v>22092.7909149716</v>
      </c>
      <c r="AT388" s="9">
        <v>22092.7909149716</v>
      </c>
      <c r="AU388" s="9">
        <v>22092.7909149716</v>
      </c>
      <c r="AV388" s="9">
        <v>22092.7909149716</v>
      </c>
      <c r="AW388" s="9">
        <v>20228.258842543601</v>
      </c>
      <c r="AX388" s="9">
        <v>20228.258842543601</v>
      </c>
      <c r="AY388" s="9">
        <v>20228.258842543601</v>
      </c>
      <c r="AZ388" s="9">
        <v>11977.733333333301</v>
      </c>
      <c r="BA388" s="9">
        <v>11977.733333333301</v>
      </c>
      <c r="BB388" s="9">
        <v>11977.733333333301</v>
      </c>
      <c r="BC388" s="9">
        <v>16520.0666666666</v>
      </c>
      <c r="BD388" s="10">
        <v>16520.0666666666</v>
      </c>
      <c r="BF388" s="8">
        <f t="shared" si="35"/>
        <v>16468.400000000001</v>
      </c>
      <c r="BG388" s="8">
        <f t="shared" si="36"/>
        <v>16365.986701513166</v>
      </c>
      <c r="BH388" s="8">
        <f t="shared" si="37"/>
        <v>8280.8666666666595</v>
      </c>
      <c r="BI388" s="8">
        <f t="shared" si="38"/>
        <v>25414.2</v>
      </c>
      <c r="BJ388" s="8">
        <f t="shared" si="39"/>
        <v>4421.660625986392</v>
      </c>
    </row>
    <row r="389" spans="1:74" x14ac:dyDescent="0.2">
      <c r="A389" s="3" t="s">
        <v>73</v>
      </c>
      <c r="B389" s="11">
        <v>929.86666666666599</v>
      </c>
      <c r="C389" s="11">
        <v>929.86666666666599</v>
      </c>
      <c r="D389" s="11">
        <v>929.86666666666599</v>
      </c>
      <c r="E389" s="11">
        <v>1051.06666666666</v>
      </c>
      <c r="F389" s="11">
        <v>1051.06666666666</v>
      </c>
      <c r="G389" s="11">
        <v>1051.06666666666</v>
      </c>
      <c r="H389" s="11">
        <v>971.86666666666599</v>
      </c>
      <c r="I389" s="11">
        <v>971.86666666666599</v>
      </c>
      <c r="J389" s="11">
        <v>971.86666666666599</v>
      </c>
      <c r="K389" s="11">
        <v>937.53333333333296</v>
      </c>
      <c r="L389" s="11">
        <v>937.53333333333296</v>
      </c>
      <c r="M389" s="11">
        <v>937.53333333333296</v>
      </c>
      <c r="N389" s="11">
        <v>937.6</v>
      </c>
      <c r="O389" s="11">
        <v>937.6</v>
      </c>
      <c r="P389" s="11">
        <v>937.6</v>
      </c>
      <c r="Q389" s="11">
        <v>937.13333333333298</v>
      </c>
      <c r="R389" s="11">
        <v>937.13333333333298</v>
      </c>
      <c r="S389" s="11">
        <v>937.13333333333298</v>
      </c>
      <c r="T389" s="11">
        <v>933.4</v>
      </c>
      <c r="U389" s="11">
        <v>933.4</v>
      </c>
      <c r="V389" s="11">
        <v>933.4</v>
      </c>
      <c r="W389" s="11">
        <v>930.73333333333301</v>
      </c>
      <c r="X389" s="11">
        <v>930.73333333333301</v>
      </c>
      <c r="Y389" s="11">
        <v>930.73333333333301</v>
      </c>
      <c r="Z389" s="11">
        <v>944.4</v>
      </c>
      <c r="AA389" s="11">
        <v>944.4</v>
      </c>
      <c r="AB389" s="11">
        <v>944.4</v>
      </c>
      <c r="AC389" s="11">
        <v>938</v>
      </c>
      <c r="AD389" s="11">
        <v>938</v>
      </c>
      <c r="AE389" s="11">
        <v>1006.0805493955201</v>
      </c>
      <c r="AF389" s="11">
        <v>1006.0805493955201</v>
      </c>
      <c r="AG389" s="11">
        <v>1006.0805493955201</v>
      </c>
      <c r="AH389" s="11">
        <v>938.03832543232897</v>
      </c>
      <c r="AI389" s="11">
        <v>938.03832543232897</v>
      </c>
      <c r="AJ389" s="11">
        <v>938.03832543232897</v>
      </c>
      <c r="AK389" s="11">
        <v>938.03832543232897</v>
      </c>
      <c r="AL389" s="11">
        <v>874.96883570182001</v>
      </c>
      <c r="AM389" s="11">
        <v>874.96883570182001</v>
      </c>
      <c r="AN389" s="11">
        <v>1005.0240436374</v>
      </c>
      <c r="AO389" s="11">
        <v>1005.0240436374</v>
      </c>
      <c r="AP389" s="11">
        <v>1005.0240436374</v>
      </c>
      <c r="AQ389" s="11">
        <v>1005.0240436374</v>
      </c>
      <c r="AR389" s="11">
        <v>879.69129271176905</v>
      </c>
      <c r="AS389" s="11">
        <v>879.69129271176905</v>
      </c>
      <c r="AT389" s="11">
        <v>879.69129271176905</v>
      </c>
      <c r="AU389" s="11">
        <v>937</v>
      </c>
      <c r="AV389" s="11">
        <v>937</v>
      </c>
      <c r="AW389" s="11">
        <v>937</v>
      </c>
      <c r="AX389" s="11">
        <v>930.8</v>
      </c>
      <c r="AY389" s="11">
        <v>930.8</v>
      </c>
      <c r="AZ389" s="11">
        <v>930.8</v>
      </c>
      <c r="BA389" s="11">
        <v>936.6</v>
      </c>
      <c r="BB389" s="11">
        <v>936.6</v>
      </c>
      <c r="BC389" s="11">
        <v>936.6</v>
      </c>
      <c r="BD389" s="12">
        <v>947.26666666666597</v>
      </c>
    </row>
    <row r="390" spans="1:74" x14ac:dyDescent="0.2">
      <c r="A390" s="3" t="s">
        <v>74</v>
      </c>
      <c r="B390" s="11">
        <v>0.19489333333316</v>
      </c>
      <c r="C390" s="11">
        <v>0.19489333333316</v>
      </c>
      <c r="D390" s="11">
        <v>0.19489333333316</v>
      </c>
      <c r="E390" s="11">
        <v>0.14879333333283201</v>
      </c>
      <c r="F390" s="11">
        <v>0.14879333333283201</v>
      </c>
      <c r="G390" s="11">
        <v>0.14879333333283201</v>
      </c>
      <c r="H390" s="11">
        <v>0.14709999999998499</v>
      </c>
      <c r="I390" s="11">
        <v>0.14709999999998499</v>
      </c>
      <c r="J390" s="11">
        <v>0.14709999999998499</v>
      </c>
      <c r="K390" s="11">
        <v>0.17958666666724299</v>
      </c>
      <c r="L390" s="11">
        <v>0.17958666666724299</v>
      </c>
      <c r="M390" s="11">
        <v>0.17958666666724299</v>
      </c>
      <c r="N390" s="11">
        <v>0.165726666665856</v>
      </c>
      <c r="O390" s="11">
        <v>0.165726666665856</v>
      </c>
      <c r="P390" s="11">
        <v>0.165726666665856</v>
      </c>
      <c r="Q390" s="11">
        <v>0.16456666666726899</v>
      </c>
      <c r="R390" s="11">
        <v>0.16456666666726899</v>
      </c>
      <c r="S390" s="11">
        <v>0.16456666666726899</v>
      </c>
      <c r="T390" s="11">
        <v>0.18272666666689399</v>
      </c>
      <c r="U390" s="11">
        <v>0.18272666666689399</v>
      </c>
      <c r="V390" s="11">
        <v>0.18272666666689399</v>
      </c>
      <c r="W390" s="11">
        <v>0.25152666666599499</v>
      </c>
      <c r="X390" s="11">
        <v>0.25152666666599499</v>
      </c>
      <c r="Y390" s="11">
        <v>0.25152666666599499</v>
      </c>
      <c r="Z390" s="11">
        <v>0.16372000000046599</v>
      </c>
      <c r="AA390" s="11">
        <v>0.16372000000046599</v>
      </c>
      <c r="AB390" s="11">
        <v>0.16372000000046599</v>
      </c>
      <c r="AC390" s="11">
        <v>0.16449999999925499</v>
      </c>
      <c r="AD390" s="11">
        <v>0.16449999999925499</v>
      </c>
      <c r="AE390" s="11">
        <v>0.19668073538994599</v>
      </c>
      <c r="AF390" s="11">
        <v>0.19668073538994599</v>
      </c>
      <c r="AG390" s="11">
        <v>0.19668073538994599</v>
      </c>
      <c r="AH390" s="11">
        <v>0.17673766441813299</v>
      </c>
      <c r="AI390" s="11">
        <v>0.17673766441813299</v>
      </c>
      <c r="AJ390" s="11">
        <v>0.17673766441813299</v>
      </c>
      <c r="AK390" s="11">
        <v>0.17673766441813299</v>
      </c>
      <c r="AL390" s="11">
        <v>0.148778359511269</v>
      </c>
      <c r="AM390" s="11">
        <v>0.148778359511269</v>
      </c>
      <c r="AN390" s="11">
        <v>0.16669776788934401</v>
      </c>
      <c r="AO390" s="11">
        <v>0.16669776788934401</v>
      </c>
      <c r="AP390" s="11">
        <v>0.16669776788934401</v>
      </c>
      <c r="AQ390" s="11">
        <v>0.16669776788934401</v>
      </c>
      <c r="AR390" s="11">
        <v>0.146785336403983</v>
      </c>
      <c r="AS390" s="11">
        <v>0.146785336403983</v>
      </c>
      <c r="AT390" s="11">
        <v>0.146785336403983</v>
      </c>
      <c r="AU390" s="11">
        <v>0.15253333333400099</v>
      </c>
      <c r="AV390" s="11">
        <v>0.15253333333400099</v>
      </c>
      <c r="AW390" s="11">
        <v>0.15253333333400099</v>
      </c>
      <c r="AX390" s="11">
        <v>0.17400666666541501</v>
      </c>
      <c r="AY390" s="11">
        <v>0.17400666666541501</v>
      </c>
      <c r="AZ390" s="11">
        <v>0.17400666666541501</v>
      </c>
      <c r="BA390" s="11">
        <v>0.121253333334152</v>
      </c>
      <c r="BB390" s="11">
        <v>0.121253333334152</v>
      </c>
      <c r="BC390" s="11">
        <v>0.121253333334152</v>
      </c>
      <c r="BD390" s="12">
        <v>0.18928666666624799</v>
      </c>
    </row>
    <row r="391" spans="1:74" x14ac:dyDescent="0.2">
      <c r="A391" s="3" t="s">
        <v>75</v>
      </c>
      <c r="B391" s="11">
        <v>0.65118666666649005</v>
      </c>
      <c r="C391" s="11">
        <v>0.65118666666649005</v>
      </c>
      <c r="D391" s="11">
        <v>0.65118666666649005</v>
      </c>
      <c r="E391" s="11">
        <v>0.69651999999981196</v>
      </c>
      <c r="F391" s="11">
        <v>0.69651999999981196</v>
      </c>
      <c r="G391" s="11">
        <v>0.69651999999981196</v>
      </c>
      <c r="H391" s="11">
        <v>0.40383333333390198</v>
      </c>
      <c r="I391" s="11">
        <v>0.40383333333390198</v>
      </c>
      <c r="J391" s="11">
        <v>0.40383333333390198</v>
      </c>
      <c r="K391" s="11">
        <v>0.31730666666665702</v>
      </c>
      <c r="L391" s="11">
        <v>0.31730666666665702</v>
      </c>
      <c r="M391" s="11">
        <v>0.31730666666665702</v>
      </c>
      <c r="N391" s="11">
        <v>0.50928666666625999</v>
      </c>
      <c r="O391" s="11">
        <v>0.50928666666625999</v>
      </c>
      <c r="P391" s="11">
        <v>0.50928666666625999</v>
      </c>
      <c r="Q391" s="11">
        <v>0.42232000000012698</v>
      </c>
      <c r="R391" s="11">
        <v>0.42232000000012698</v>
      </c>
      <c r="S391" s="11">
        <v>0.42232000000012698</v>
      </c>
      <c r="T391" s="11">
        <v>0.32455333333397601</v>
      </c>
      <c r="U391" s="11">
        <v>0.32455333333397601</v>
      </c>
      <c r="V391" s="11">
        <v>0.32455333333397601</v>
      </c>
      <c r="W391" s="11">
        <v>0.25780666666605601</v>
      </c>
      <c r="X391" s="11">
        <v>0.25780666666605601</v>
      </c>
      <c r="Y391" s="11">
        <v>0.25780666666605601</v>
      </c>
      <c r="Z391" s="11">
        <v>0.13721999999991799</v>
      </c>
      <c r="AA391" s="11">
        <v>0.13721999999991799</v>
      </c>
      <c r="AB391" s="11">
        <v>0.13721999999991799</v>
      </c>
      <c r="AC391" s="11">
        <v>0.16390000000001201</v>
      </c>
      <c r="AD391" s="11">
        <v>0.16390000000001201</v>
      </c>
      <c r="AE391" s="11">
        <v>0.17813148293869199</v>
      </c>
      <c r="AF391" s="11">
        <v>0.17813148293869199</v>
      </c>
      <c r="AG391" s="11">
        <v>0.17813148293869199</v>
      </c>
      <c r="AH391" s="11">
        <v>0.19880483407949501</v>
      </c>
      <c r="AI391" s="11">
        <v>0.19880483407949501</v>
      </c>
      <c r="AJ391" s="11">
        <v>0.19880483407949501</v>
      </c>
      <c r="AK391" s="11">
        <v>0.19880483407949501</v>
      </c>
      <c r="AL391" s="11">
        <v>0.18901146846140501</v>
      </c>
      <c r="AM391" s="11">
        <v>0.18901146846140501</v>
      </c>
      <c r="AN391" s="11">
        <v>0.19899519127273099</v>
      </c>
      <c r="AO391" s="11">
        <v>0.19899519127273099</v>
      </c>
      <c r="AP391" s="11">
        <v>0.19899519127273099</v>
      </c>
      <c r="AQ391" s="11">
        <v>0.19899519127273099</v>
      </c>
      <c r="AR391" s="11">
        <v>0.11626314806686899</v>
      </c>
      <c r="AS391" s="11">
        <v>0.11626314806686899</v>
      </c>
      <c r="AT391" s="11">
        <v>0.11626314806686899</v>
      </c>
      <c r="AU391" s="11">
        <v>0.13118000000000901</v>
      </c>
      <c r="AV391" s="11">
        <v>0.13118000000000901</v>
      </c>
      <c r="AW391" s="11">
        <v>0.13118000000000901</v>
      </c>
      <c r="AX391" s="11">
        <v>0.143346666667033</v>
      </c>
      <c r="AY391" s="11">
        <v>0.143346666667033</v>
      </c>
      <c r="AZ391" s="11">
        <v>0.143346666667033</v>
      </c>
      <c r="BA391" s="11">
        <v>0.27692000000039702</v>
      </c>
      <c r="BB391" s="11">
        <v>0.27692000000039702</v>
      </c>
      <c r="BC391" s="11">
        <v>0.27692000000039702</v>
      </c>
      <c r="BD391" s="12">
        <v>9.4599999999142398E-2</v>
      </c>
    </row>
    <row r="392" spans="1:74" x14ac:dyDescent="0.2">
      <c r="A392" s="3" t="s">
        <v>76</v>
      </c>
      <c r="B392" s="11">
        <v>0</v>
      </c>
      <c r="C392" s="11">
        <v>0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2">
        <v>0</v>
      </c>
    </row>
    <row r="393" spans="1:74" x14ac:dyDescent="0.2">
      <c r="A393" s="2" t="s">
        <v>77</v>
      </c>
      <c r="B393" s="9">
        <v>18.200000000263799</v>
      </c>
      <c r="C393" s="9">
        <v>18.200000000263799</v>
      </c>
      <c r="D393" s="9">
        <v>15</v>
      </c>
      <c r="E393" s="9">
        <v>15</v>
      </c>
      <c r="F393" s="9">
        <v>15</v>
      </c>
      <c r="G393" s="9">
        <v>7.7999999998913498</v>
      </c>
      <c r="H393" s="9">
        <v>7.7999999998913498</v>
      </c>
      <c r="I393" s="9">
        <v>7.7999999998913498</v>
      </c>
      <c r="J393" s="9">
        <v>1.1317531495909301</v>
      </c>
      <c r="K393" s="9">
        <v>1.1317531495909301</v>
      </c>
      <c r="L393" s="9">
        <v>1.1317531495909301</v>
      </c>
      <c r="M393" s="9">
        <v>13.2342799826506</v>
      </c>
      <c r="N393" s="9">
        <v>13.2342799826506</v>
      </c>
      <c r="O393" s="9">
        <v>13.2342799826506</v>
      </c>
      <c r="P393" s="9">
        <v>35.933333333426397</v>
      </c>
      <c r="Q393" s="9">
        <v>35.933333333426397</v>
      </c>
      <c r="R393" s="9">
        <v>35.933333333426397</v>
      </c>
      <c r="S393" s="9">
        <v>41.999999999922302</v>
      </c>
      <c r="T393" s="9">
        <v>41.999999999922302</v>
      </c>
      <c r="U393" s="9">
        <v>41.999999999922302</v>
      </c>
      <c r="V393" s="9">
        <v>11.6666666666666</v>
      </c>
      <c r="W393" s="9">
        <v>11.6666666666666</v>
      </c>
      <c r="X393" s="9">
        <v>11.6666666666666</v>
      </c>
      <c r="Y393" s="9">
        <v>11.1999999999534</v>
      </c>
      <c r="Z393" s="9">
        <v>11.1999999999534</v>
      </c>
      <c r="AA393" s="9">
        <v>11.1999999999534</v>
      </c>
      <c r="AB393" s="9">
        <v>9.1333333333022892</v>
      </c>
      <c r="AC393" s="9">
        <v>9.1333333333022892</v>
      </c>
      <c r="AD393" s="9">
        <v>9.1333333333022892</v>
      </c>
      <c r="AE393" s="9">
        <v>4.5847936483397902</v>
      </c>
      <c r="AF393" s="9">
        <v>4.5847936483397902</v>
      </c>
      <c r="AG393" s="9">
        <v>4.5847936483397902</v>
      </c>
      <c r="AH393" s="9">
        <v>14.8511143020428</v>
      </c>
      <c r="AI393" s="9">
        <v>14.8511143020428</v>
      </c>
      <c r="AJ393" s="9">
        <v>14.8511143020428</v>
      </c>
      <c r="AK393" s="9">
        <v>5.9999999997671596</v>
      </c>
      <c r="AL393" s="9">
        <v>5.9999999997671596</v>
      </c>
      <c r="AM393" s="9">
        <v>5.9999999997671596</v>
      </c>
      <c r="AN393" s="9">
        <v>8.5333333335195896</v>
      </c>
      <c r="AO393" s="9">
        <v>8.5333333335195896</v>
      </c>
      <c r="AP393" s="9">
        <v>8.5333333335195896</v>
      </c>
      <c r="AQ393" s="9">
        <v>8.9333333331160194</v>
      </c>
      <c r="AR393" s="9">
        <v>8.9333333331160194</v>
      </c>
      <c r="AS393" s="9">
        <v>8.9333333331160194</v>
      </c>
      <c r="AT393" s="9">
        <v>2.45129753427514</v>
      </c>
      <c r="AU393" s="9">
        <v>2.45129753427514</v>
      </c>
      <c r="AV393" s="9">
        <v>2.45129753427514</v>
      </c>
      <c r="AW393" s="9">
        <v>18.018521971518801</v>
      </c>
      <c r="AX393" s="9">
        <v>18.018521971518801</v>
      </c>
      <c r="AY393" s="9">
        <v>18.018521971518801</v>
      </c>
      <c r="AZ393" s="9">
        <v>-0.66244239617925804</v>
      </c>
      <c r="BA393" s="9">
        <v>-0.66244239617925804</v>
      </c>
      <c r="BB393" s="9">
        <v>-0.66244239617925804</v>
      </c>
      <c r="BC393" s="9">
        <v>13.8838898887975</v>
      </c>
      <c r="BD393" s="10">
        <v>13.8838898887975</v>
      </c>
      <c r="BF393" s="8">
        <f t="shared" si="35"/>
        <v>11.1999999999534</v>
      </c>
      <c r="BG393" s="8">
        <f t="shared" si="36"/>
        <v>12.610831533700626</v>
      </c>
      <c r="BH393" s="8">
        <f t="shared" si="37"/>
        <v>-0.66244239617925804</v>
      </c>
      <c r="BI393" s="8">
        <f t="shared" si="38"/>
        <v>41.999999999922302</v>
      </c>
      <c r="BJ393" s="8">
        <f t="shared" si="39"/>
        <v>10.691330736746776</v>
      </c>
      <c r="BL393" s="8">
        <f>MEDIAN(B393:BD396)</f>
        <v>7.5666666665347249</v>
      </c>
      <c r="BM393" s="8">
        <f>AVERAGE(B393:BD396)</f>
        <v>9.0391882543039159</v>
      </c>
      <c r="BN393" s="8">
        <f>MIN(B393:BD396)</f>
        <v>-1.8054162484793399</v>
      </c>
      <c r="BO393" s="8">
        <f>MAX(B393:BD396)</f>
        <v>41.999999999922302</v>
      </c>
      <c r="BP393" s="8">
        <f>STDEV(B393:BD396)</f>
        <v>6.9779073079922149</v>
      </c>
      <c r="BR393">
        <f>MEDIAN($B393:$BD396,$B398:$BD401,$B403:$BD406,$B408:$BD411)</f>
        <v>6.6666666666666696</v>
      </c>
      <c r="BS393">
        <f>AVERAGE($B393:$BD396,$B398:$BD401,$B403:$BD406,$B408:$BD411)</f>
        <v>7.8916678577607389</v>
      </c>
      <c r="BT393">
        <f>MIN($B393:$BD396,$B398:$BD401,$B403:$BD406,$B408:$BD411)</f>
        <v>-4.38458231843377</v>
      </c>
      <c r="BU393">
        <f>MAX($B393:$BD396,$B398:$BD401,$B403:$BD406,$B408:$BD411)</f>
        <v>41.999999999922302</v>
      </c>
      <c r="BV393">
        <f>STDEV($B393:$BD396,$B398:$BD401,$B403:$BD406,$B408:$BD411)</f>
        <v>7.073070176874757</v>
      </c>
    </row>
    <row r="394" spans="1:74" x14ac:dyDescent="0.2">
      <c r="A394" s="2" t="s">
        <v>78</v>
      </c>
      <c r="B394" s="9">
        <v>5.6666666668995003</v>
      </c>
      <c r="C394" s="9">
        <v>5.6666666668995003</v>
      </c>
      <c r="D394" s="9">
        <v>5.6666666668995003</v>
      </c>
      <c r="E394" s="9">
        <v>13.5333333331315</v>
      </c>
      <c r="F394" s="9">
        <v>13.5333333331315</v>
      </c>
      <c r="G394" s="9">
        <v>13.5333333331315</v>
      </c>
      <c r="H394" s="9">
        <v>9.6000000000155108</v>
      </c>
      <c r="I394" s="9">
        <v>9.6000000000155108</v>
      </c>
      <c r="J394" s="9">
        <v>9.6000000000155108</v>
      </c>
      <c r="K394" s="9">
        <v>7.4666666666356099</v>
      </c>
      <c r="L394" s="9">
        <v>7.4666666666356099</v>
      </c>
      <c r="M394" s="9">
        <v>7.4666666666356099</v>
      </c>
      <c r="N394" s="9">
        <v>8.6000000002483503</v>
      </c>
      <c r="O394" s="9">
        <v>8.6000000002483503</v>
      </c>
      <c r="P394" s="9">
        <v>8.6000000002483503</v>
      </c>
      <c r="Q394" s="9">
        <v>15.3333333332557</v>
      </c>
      <c r="R394" s="9">
        <v>15.3333333332557</v>
      </c>
      <c r="S394" s="9">
        <v>15.3333333332557</v>
      </c>
      <c r="T394" s="9">
        <v>5.3186938540714399</v>
      </c>
      <c r="U394" s="9">
        <v>5.3186938540714399</v>
      </c>
      <c r="V394" s="9">
        <v>5.3186938540714399</v>
      </c>
      <c r="W394" s="9">
        <v>13.296606986498499</v>
      </c>
      <c r="X394" s="9">
        <v>13.296606986498499</v>
      </c>
      <c r="Y394" s="9">
        <v>13.296606986498499</v>
      </c>
      <c r="Z394" s="9">
        <v>7.1333333333798903</v>
      </c>
      <c r="AA394" s="9">
        <v>7.1333333333798903</v>
      </c>
      <c r="AB394" s="9">
        <v>7.1333333333798903</v>
      </c>
      <c r="AC394" s="9">
        <v>5.2666666665269499</v>
      </c>
      <c r="AD394" s="9">
        <v>5.2666666665269499</v>
      </c>
      <c r="AE394" s="9">
        <v>5.2666666665269499</v>
      </c>
      <c r="AF394" s="9">
        <v>7.3999999999068597</v>
      </c>
      <c r="AG394" s="9">
        <v>7.3999999999068597</v>
      </c>
      <c r="AH394" s="9">
        <v>7.3999999999068597</v>
      </c>
      <c r="AI394" s="9">
        <v>-1.8054162484793399</v>
      </c>
      <c r="AJ394" s="9">
        <v>-1.8054162484793399</v>
      </c>
      <c r="AK394" s="9">
        <v>-1.8054162484793399</v>
      </c>
      <c r="AL394" s="9">
        <v>6.58754500593869</v>
      </c>
      <c r="AM394" s="9">
        <v>6.58754500593869</v>
      </c>
      <c r="AN394" s="9">
        <v>6.58754500593869</v>
      </c>
      <c r="AO394" s="9">
        <v>6.7236429189405804</v>
      </c>
      <c r="AP394" s="9">
        <v>6.7236429189405804</v>
      </c>
      <c r="AQ394" s="9">
        <v>6.7236429189405804</v>
      </c>
      <c r="AR394" s="9">
        <v>13.1138358127668</v>
      </c>
      <c r="AS394" s="9">
        <v>13.1138358127668</v>
      </c>
      <c r="AT394" s="9">
        <v>13.1138358127668</v>
      </c>
      <c r="AU394" s="9">
        <v>4.5333333332867696</v>
      </c>
      <c r="AV394" s="9">
        <v>4.5333333332867696</v>
      </c>
      <c r="AW394" s="9">
        <v>4.5333333332867696</v>
      </c>
      <c r="AX394" s="9">
        <v>7.6666666664338399</v>
      </c>
      <c r="AY394" s="9">
        <v>7.6666666664338399</v>
      </c>
      <c r="AZ394" s="9">
        <v>7.6666666664338399</v>
      </c>
      <c r="BA394" s="9">
        <v>6.0666666668839699</v>
      </c>
      <c r="BB394" s="9">
        <v>6.0666666668839699</v>
      </c>
      <c r="BC394" s="9">
        <v>6.0666666668839699</v>
      </c>
      <c r="BD394" s="10">
        <v>1.28168202749888</v>
      </c>
      <c r="BF394" s="8">
        <f t="shared" si="35"/>
        <v>7.1333333333798903</v>
      </c>
      <c r="BG394" s="8">
        <f t="shared" si="36"/>
        <v>7.7415710366640393</v>
      </c>
      <c r="BH394" s="8">
        <f t="shared" si="37"/>
        <v>-1.8054162484793399</v>
      </c>
      <c r="BI394" s="8">
        <f t="shared" si="38"/>
        <v>15.3333333332557</v>
      </c>
      <c r="BJ394" s="8">
        <f t="shared" si="39"/>
        <v>4.030986002036224</v>
      </c>
    </row>
    <row r="395" spans="1:74" x14ac:dyDescent="0.2">
      <c r="A395" s="2" t="s">
        <v>79</v>
      </c>
      <c r="B395" s="9">
        <v>9.4000000002173092</v>
      </c>
      <c r="C395" s="9">
        <v>18.1999999998758</v>
      </c>
      <c r="D395" s="9">
        <v>18.1999999998758</v>
      </c>
      <c r="E395" s="9">
        <v>18.1999999998758</v>
      </c>
      <c r="F395" s="9">
        <v>6.9999999999223901</v>
      </c>
      <c r="G395" s="9">
        <v>6.9999999999223901</v>
      </c>
      <c r="H395" s="9">
        <v>6.9999999999223901</v>
      </c>
      <c r="I395" s="9">
        <v>5.6000000001707502</v>
      </c>
      <c r="J395" s="9">
        <v>5.6000000001707502</v>
      </c>
      <c r="K395" s="9">
        <v>5.6000000001707502</v>
      </c>
      <c r="L395" s="9">
        <v>4.9333333332712499</v>
      </c>
      <c r="M395" s="9">
        <v>4.9333333332712499</v>
      </c>
      <c r="N395" s="9">
        <v>4.9333333332712499</v>
      </c>
      <c r="O395" s="9">
        <v>7.1333333333798903</v>
      </c>
      <c r="P395" s="9">
        <v>7.1333333333798903</v>
      </c>
      <c r="Q395" s="9">
        <v>7.1333333333798903</v>
      </c>
      <c r="R395" s="9">
        <v>13.933333333504001</v>
      </c>
      <c r="S395" s="9">
        <v>13.933333333504001</v>
      </c>
      <c r="T395" s="9">
        <v>13.933333333504001</v>
      </c>
      <c r="U395" s="9">
        <v>11.0666666664959</v>
      </c>
      <c r="V395" s="9">
        <v>11.0666666664959</v>
      </c>
      <c r="W395" s="9">
        <v>11.0666666664959</v>
      </c>
      <c r="X395" s="9">
        <v>6.2666666666821804</v>
      </c>
      <c r="Y395" s="9">
        <v>6.2666666666821804</v>
      </c>
      <c r="Z395" s="9">
        <v>6.2666666666821804</v>
      </c>
      <c r="AA395" s="9">
        <v>6.4666666664803998</v>
      </c>
      <c r="AB395" s="9">
        <v>6.4666666664803998</v>
      </c>
      <c r="AC395" s="9">
        <v>6.4666666664803998</v>
      </c>
      <c r="AD395" s="9">
        <v>2.80360463476323</v>
      </c>
      <c r="AE395" s="9">
        <v>2.80360463476323</v>
      </c>
      <c r="AF395" s="9">
        <v>2.80360463476323</v>
      </c>
      <c r="AG395" s="9">
        <v>7.4395619073992902</v>
      </c>
      <c r="AH395" s="9">
        <v>7.4395619073992902</v>
      </c>
      <c r="AI395" s="9">
        <v>7.4395619073992902</v>
      </c>
      <c r="AJ395" s="9">
        <v>10.1221640486044</v>
      </c>
      <c r="AK395" s="9">
        <v>10.1221640486044</v>
      </c>
      <c r="AL395" s="9">
        <v>10.1221640486044</v>
      </c>
      <c r="AM395" s="9">
        <v>-0.96878363837089398</v>
      </c>
      <c r="AN395" s="9">
        <v>-0.96878363837089398</v>
      </c>
      <c r="AO395" s="9">
        <v>-0.96878363837089398</v>
      </c>
      <c r="AP395" s="9">
        <v>9.2436974792524698</v>
      </c>
      <c r="AQ395" s="9">
        <v>9.2436974792524698</v>
      </c>
      <c r="AR395" s="9">
        <v>9.2436974792524698</v>
      </c>
      <c r="AS395" s="9">
        <v>-0.99920925877621802</v>
      </c>
      <c r="AT395" s="9">
        <v>-0.99920925877621802</v>
      </c>
      <c r="AU395" s="9">
        <v>-0.99920925877621802</v>
      </c>
      <c r="AV395" s="9">
        <v>14.7865000931011</v>
      </c>
      <c r="AW395" s="9">
        <v>14.7865000931011</v>
      </c>
      <c r="AX395" s="9">
        <v>14.7865000931011</v>
      </c>
      <c r="AY395" s="9">
        <v>5.4666666667132304</v>
      </c>
      <c r="AZ395" s="9">
        <v>5.4666666667132304</v>
      </c>
      <c r="BA395" s="9">
        <v>5.4666666667132304</v>
      </c>
      <c r="BB395" s="9">
        <v>6.8666666664648801</v>
      </c>
      <c r="BC395" s="9">
        <v>6.8666666664648801</v>
      </c>
      <c r="BD395" s="10">
        <v>6.8666666664648801</v>
      </c>
      <c r="BF395" s="8">
        <f t="shared" si="35"/>
        <v>6.9999999999223901</v>
      </c>
      <c r="BG395" s="8">
        <f t="shared" si="36"/>
        <v>7.5542291963094499</v>
      </c>
      <c r="BH395" s="8">
        <f t="shared" si="37"/>
        <v>-0.99920925877621802</v>
      </c>
      <c r="BI395" s="8">
        <f t="shared" si="38"/>
        <v>18.1999999998758</v>
      </c>
      <c r="BJ395" s="8">
        <f t="shared" si="39"/>
        <v>4.8101797116301865</v>
      </c>
    </row>
    <row r="396" spans="1:74" x14ac:dyDescent="0.2">
      <c r="A396" s="2" t="s">
        <v>80</v>
      </c>
      <c r="B396" s="9">
        <v>7.0666666666511402</v>
      </c>
      <c r="C396" s="9">
        <v>7.0666666666511402</v>
      </c>
      <c r="D396" s="9">
        <v>16.5999999999379</v>
      </c>
      <c r="E396" s="9">
        <v>16.5999999999379</v>
      </c>
      <c r="F396" s="9">
        <v>16.5999999999379</v>
      </c>
      <c r="G396" s="9">
        <v>8.0666666664183104</v>
      </c>
      <c r="H396" s="9">
        <v>8.0666666664183104</v>
      </c>
      <c r="I396" s="9">
        <v>-0.85409252657437595</v>
      </c>
      <c r="J396" s="9">
        <v>-0.85409252657437595</v>
      </c>
      <c r="K396" s="9">
        <v>-0.85409252657437595</v>
      </c>
      <c r="L396" s="9">
        <v>-0.85409252657437595</v>
      </c>
      <c r="M396" s="9">
        <v>12.0376175550486</v>
      </c>
      <c r="N396" s="9">
        <v>12.0376175550486</v>
      </c>
      <c r="O396" s="9">
        <v>12.0376175550486</v>
      </c>
      <c r="P396" s="9">
        <v>9.2666666663717407</v>
      </c>
      <c r="Q396" s="9">
        <v>9.2666666663717407</v>
      </c>
      <c r="R396" s="9">
        <v>9.2666666663717407</v>
      </c>
      <c r="S396" s="9">
        <v>16.066666666883901</v>
      </c>
      <c r="T396" s="9">
        <v>16.066666666883901</v>
      </c>
      <c r="U396" s="9">
        <v>16.066666666883901</v>
      </c>
      <c r="V396" s="9">
        <v>11.3333333334109</v>
      </c>
      <c r="W396" s="9">
        <v>11.3333333334109</v>
      </c>
      <c r="X396" s="9">
        <v>11.3333333334109</v>
      </c>
      <c r="Y396" s="9">
        <v>6.6666666666666696</v>
      </c>
      <c r="Z396" s="9">
        <v>6.6666666666666696</v>
      </c>
      <c r="AA396" s="9">
        <v>6.6666666666666696</v>
      </c>
      <c r="AB396" s="9">
        <v>7.8666666666200999</v>
      </c>
      <c r="AC396" s="9">
        <v>7.8666666666200999</v>
      </c>
      <c r="AD396" s="9">
        <v>2.4966020458927098</v>
      </c>
      <c r="AE396" s="9">
        <v>2.4966020458927098</v>
      </c>
      <c r="AF396" s="9">
        <v>2.4966020458927098</v>
      </c>
      <c r="AG396" s="9">
        <v>2.4966020458927098</v>
      </c>
      <c r="AH396" s="9">
        <v>14.487235503329099</v>
      </c>
      <c r="AI396" s="9">
        <v>14.487235503329099</v>
      </c>
      <c r="AJ396" s="9">
        <v>14.487235503329099</v>
      </c>
      <c r="AK396" s="9">
        <v>5.13333333345751</v>
      </c>
      <c r="AL396" s="9">
        <v>5.13333333345751</v>
      </c>
      <c r="AM396" s="9">
        <v>5.13333333345751</v>
      </c>
      <c r="AN396" s="9">
        <v>8.0000000000776001</v>
      </c>
      <c r="AO396" s="9">
        <v>8.0000000000776001</v>
      </c>
      <c r="AP396" s="9">
        <v>8.0000000000776001</v>
      </c>
      <c r="AQ396" s="9">
        <v>6.1999999999534303</v>
      </c>
      <c r="AR396" s="9">
        <v>6.1999999999534303</v>
      </c>
      <c r="AS396" s="9">
        <v>1.6746927334649899</v>
      </c>
      <c r="AT396" s="9">
        <v>1.6746927334649899</v>
      </c>
      <c r="AU396" s="9">
        <v>1.6746927334649899</v>
      </c>
      <c r="AV396" s="9">
        <v>1.6746927334649899</v>
      </c>
      <c r="AW396" s="9">
        <v>15.1488779758607</v>
      </c>
      <c r="AX396" s="9">
        <v>15.1488779758607</v>
      </c>
      <c r="AY396" s="9">
        <v>15.1488779758607</v>
      </c>
      <c r="AZ396" s="9">
        <v>7.4666666666356099</v>
      </c>
      <c r="BA396" s="9">
        <v>7.4666666666356099</v>
      </c>
      <c r="BB396" s="9">
        <v>7.4666666666356099</v>
      </c>
      <c r="BC396" s="9">
        <v>7.73333333316259</v>
      </c>
      <c r="BD396" s="10">
        <v>7.73333333316259</v>
      </c>
      <c r="BF396" s="8">
        <f t="shared" si="35"/>
        <v>7.8666666666200999</v>
      </c>
      <c r="BG396" s="8">
        <f t="shared" si="36"/>
        <v>8.2501212505415484</v>
      </c>
      <c r="BH396" s="8">
        <f t="shared" si="37"/>
        <v>-0.85409252657437595</v>
      </c>
      <c r="BI396" s="8">
        <f t="shared" si="38"/>
        <v>16.5999999999379</v>
      </c>
      <c r="BJ396" s="8">
        <f t="shared" si="39"/>
        <v>5.1176792062421956</v>
      </c>
    </row>
    <row r="397" spans="1:74" x14ac:dyDescent="0.2">
      <c r="A397" s="3" t="s">
        <v>81</v>
      </c>
      <c r="B397" s="11">
        <v>0.53333333344198697</v>
      </c>
      <c r="C397" s="11">
        <v>0.53333333344198697</v>
      </c>
      <c r="D397" s="11">
        <v>0.53333333344198697</v>
      </c>
      <c r="E397" s="11">
        <v>6.6666666728750101E-2</v>
      </c>
      <c r="F397" s="11">
        <v>6.6666666728750101E-2</v>
      </c>
      <c r="G397" s="11">
        <v>6.6666666728750101E-2</v>
      </c>
      <c r="H397" s="11">
        <v>0.66666666651144602</v>
      </c>
      <c r="I397" s="11">
        <v>0.66666666651144602</v>
      </c>
      <c r="J397" s="11">
        <v>0.66666666651144602</v>
      </c>
      <c r="K397" s="11">
        <v>0.93333333342645997</v>
      </c>
      <c r="L397" s="11">
        <v>0.93333333342645997</v>
      </c>
      <c r="M397" s="11">
        <v>0.93333333342645997</v>
      </c>
      <c r="N397" s="11">
        <v>-0.26666666652697302</v>
      </c>
      <c r="O397" s="11">
        <v>-0.26666666652697302</v>
      </c>
      <c r="P397" s="11">
        <v>-0.26666666652697302</v>
      </c>
      <c r="Q397" s="11">
        <v>0.59999999978269603</v>
      </c>
      <c r="R397" s="11">
        <v>0.59999999978269603</v>
      </c>
      <c r="S397" s="11">
        <v>0.59999999978269603</v>
      </c>
      <c r="T397" s="11">
        <v>0.73333333362825204</v>
      </c>
      <c r="U397" s="11">
        <v>0.73333333362825204</v>
      </c>
      <c r="V397" s="11">
        <v>0.73333333362825204</v>
      </c>
      <c r="W397" s="11">
        <v>0</v>
      </c>
      <c r="X397" s="11">
        <v>0</v>
      </c>
      <c r="Y397" s="11">
        <v>0</v>
      </c>
      <c r="Z397" s="11">
        <v>0.73333333324020999</v>
      </c>
      <c r="AA397" s="11">
        <v>0.73333333324020999</v>
      </c>
      <c r="AB397" s="11">
        <v>0.73333333324020999</v>
      </c>
      <c r="AC397" s="11">
        <v>0.133333333457514</v>
      </c>
      <c r="AD397" s="11">
        <v>0.133333333457514</v>
      </c>
      <c r="AE397" s="11">
        <v>-6.08770298316258</v>
      </c>
      <c r="AF397" s="11">
        <v>-6.08770298316258</v>
      </c>
      <c r="AG397" s="11">
        <v>-6.08770298316258</v>
      </c>
      <c r="AH397" s="11">
        <v>4.6738331907135902E-2</v>
      </c>
      <c r="AI397" s="11">
        <v>4.6738331907135902E-2</v>
      </c>
      <c r="AJ397" s="11">
        <v>4.6738331907135902E-2</v>
      </c>
      <c r="AK397" s="11">
        <v>4.6738331907135902E-2</v>
      </c>
      <c r="AL397" s="11">
        <v>6.19546247825755</v>
      </c>
      <c r="AM397" s="11">
        <v>6.19546247825755</v>
      </c>
      <c r="AN397" s="11">
        <v>-7.1556735806575302</v>
      </c>
      <c r="AO397" s="11">
        <v>-7.1556735806575302</v>
      </c>
      <c r="AP397" s="11">
        <v>-7.1556735806575302</v>
      </c>
      <c r="AQ397" s="11">
        <v>-7.1556735806575302</v>
      </c>
      <c r="AR397" s="11">
        <v>6.2675048235658704</v>
      </c>
      <c r="AS397" s="11">
        <v>6.2675048235658704</v>
      </c>
      <c r="AT397" s="11">
        <v>6.2675048235658704</v>
      </c>
      <c r="AU397" s="11">
        <v>1.8666666668529299</v>
      </c>
      <c r="AV397" s="11">
        <v>1.8666666668529299</v>
      </c>
      <c r="AW397" s="11">
        <v>1.8666666668529299</v>
      </c>
      <c r="AX397" s="11">
        <v>0.13333333306945799</v>
      </c>
      <c r="AY397" s="11">
        <v>0.13333333306945799</v>
      </c>
      <c r="AZ397" s="11">
        <v>0.13333333306945799</v>
      </c>
      <c r="BA397" s="11">
        <v>0.399999999984473</v>
      </c>
      <c r="BB397" s="11">
        <v>0.399999999984473</v>
      </c>
      <c r="BC397" s="11">
        <v>0.399999999984473</v>
      </c>
      <c r="BD397" s="12">
        <v>-0.46666666671322299</v>
      </c>
    </row>
    <row r="398" spans="1:74" x14ac:dyDescent="0.2">
      <c r="A398" s="2" t="s">
        <v>82</v>
      </c>
      <c r="B398" s="9">
        <v>14.6000000000155</v>
      </c>
      <c r="C398" s="9">
        <v>14.6000000000155</v>
      </c>
      <c r="D398" s="9">
        <v>20.199999999798202</v>
      </c>
      <c r="E398" s="9">
        <v>20.199999999798202</v>
      </c>
      <c r="F398" s="9">
        <v>20.199999999798202</v>
      </c>
      <c r="G398" s="9">
        <v>5.5333333334419796</v>
      </c>
      <c r="H398" s="9">
        <v>5.5333333334419796</v>
      </c>
      <c r="I398" s="9">
        <v>5.5333333334419796</v>
      </c>
      <c r="J398" s="9">
        <v>0.41995871598913898</v>
      </c>
      <c r="K398" s="9">
        <v>0.41995871598913898</v>
      </c>
      <c r="L398" s="9">
        <v>0.41995871598913898</v>
      </c>
      <c r="M398" s="9">
        <v>13.108895994069099</v>
      </c>
      <c r="N398" s="9">
        <v>13.108895994069099</v>
      </c>
      <c r="O398" s="9">
        <v>13.108895994069099</v>
      </c>
      <c r="P398" s="9">
        <v>28.3333333333333</v>
      </c>
      <c r="Q398" s="9">
        <v>28.3333333333333</v>
      </c>
      <c r="R398" s="9">
        <v>28.3333333333333</v>
      </c>
      <c r="S398" s="9">
        <v>38.1999999998758</v>
      </c>
      <c r="T398" s="9">
        <v>38.1999999998758</v>
      </c>
      <c r="U398" s="9">
        <v>38.1999999998758</v>
      </c>
      <c r="V398" s="9">
        <v>10.9333333334264</v>
      </c>
      <c r="W398" s="9">
        <v>10.9333333334264</v>
      </c>
      <c r="X398" s="9">
        <v>10.9333333334264</v>
      </c>
      <c r="Y398" s="9">
        <v>8.4000000000620894</v>
      </c>
      <c r="Z398" s="9">
        <v>8.4000000000620894</v>
      </c>
      <c r="AA398" s="9">
        <v>8.4000000000620894</v>
      </c>
      <c r="AB398" s="9">
        <v>6.9999999999223901</v>
      </c>
      <c r="AC398" s="9">
        <v>6.9999999999223901</v>
      </c>
      <c r="AD398" s="9">
        <v>6.9999999999223901</v>
      </c>
      <c r="AE398" s="9">
        <v>0.72240898358731398</v>
      </c>
      <c r="AF398" s="9">
        <v>0.72240898358731398</v>
      </c>
      <c r="AG398" s="9">
        <v>0.72240898358731398</v>
      </c>
      <c r="AH398" s="9">
        <v>12.1043760533348</v>
      </c>
      <c r="AI398" s="9">
        <v>12.1043760533348</v>
      </c>
      <c r="AJ398" s="9">
        <v>12.1043760533348</v>
      </c>
      <c r="AK398" s="9">
        <v>5.2000000001862601</v>
      </c>
      <c r="AL398" s="9">
        <v>5.2000000001862601</v>
      </c>
      <c r="AM398" s="9">
        <v>5.2000000001862601</v>
      </c>
      <c r="AN398" s="9">
        <v>6.1333333332246802</v>
      </c>
      <c r="AO398" s="9">
        <v>6.1333333332246802</v>
      </c>
      <c r="AP398" s="9">
        <v>6.1333333332246802</v>
      </c>
      <c r="AQ398" s="9">
        <v>6.8666666664648801</v>
      </c>
      <c r="AR398" s="9">
        <v>6.8666666664648801</v>
      </c>
      <c r="AS398" s="9">
        <v>6.8666666664648801</v>
      </c>
      <c r="AT398" s="9">
        <v>-1.2867514913910101</v>
      </c>
      <c r="AU398" s="9">
        <v>-1.2867514913910101</v>
      </c>
      <c r="AV398" s="9">
        <v>-1.2867514913910101</v>
      </c>
      <c r="AW398" s="9">
        <v>20.193921312538901</v>
      </c>
      <c r="AX398" s="9">
        <v>20.193921312538901</v>
      </c>
      <c r="AY398" s="9">
        <v>20.193921312538901</v>
      </c>
      <c r="AZ398" s="9">
        <v>2.64976958553846</v>
      </c>
      <c r="BA398" s="9">
        <v>2.64976958553846</v>
      </c>
      <c r="BB398" s="9">
        <v>2.64976958553846</v>
      </c>
      <c r="BC398" s="9">
        <v>8.6182763445913793</v>
      </c>
      <c r="BD398" s="10">
        <v>8.6182763445913793</v>
      </c>
      <c r="BF398" s="8">
        <f t="shared" si="35"/>
        <v>8.4000000000620894</v>
      </c>
      <c r="BG398" s="8">
        <f t="shared" si="36"/>
        <v>10.919532548171309</v>
      </c>
      <c r="BH398" s="8">
        <f t="shared" si="37"/>
        <v>-1.2867514913910101</v>
      </c>
      <c r="BI398" s="8">
        <f t="shared" si="38"/>
        <v>38.1999999998758</v>
      </c>
      <c r="BJ398" s="8">
        <f t="shared" si="39"/>
        <v>9.9798054167195485</v>
      </c>
      <c r="BL398" s="8">
        <f>MEDIAN(B398:BD401)</f>
        <v>6.6666666666666696</v>
      </c>
      <c r="BM398" s="8">
        <f>AVERAGE(B398:BD401)</f>
        <v>7.9620691452792043</v>
      </c>
      <c r="BN398" s="8">
        <f>MIN(B398:BD401)</f>
        <v>-4.38458231843377</v>
      </c>
      <c r="BO398" s="8">
        <f>MAX(B398:BD401)</f>
        <v>38.1999999998758</v>
      </c>
      <c r="BP398" s="8">
        <f>STDEV(B398:BD401)</f>
        <v>7.1237484721598232</v>
      </c>
    </row>
    <row r="399" spans="1:74" x14ac:dyDescent="0.2">
      <c r="A399" s="2" t="s">
        <v>83</v>
      </c>
      <c r="B399" s="9">
        <v>8.5999999998602998</v>
      </c>
      <c r="C399" s="9">
        <v>8.5999999998602998</v>
      </c>
      <c r="D399" s="9">
        <v>8.5999999998602998</v>
      </c>
      <c r="E399" s="9">
        <v>23.866666666775298</v>
      </c>
      <c r="F399" s="9">
        <v>23.866666666775298</v>
      </c>
      <c r="G399" s="9">
        <v>23.866666666775298</v>
      </c>
      <c r="H399" s="9">
        <v>7.2666666664493604</v>
      </c>
      <c r="I399" s="9">
        <v>7.2666666664493604</v>
      </c>
      <c r="J399" s="9">
        <v>7.2666666664493604</v>
      </c>
      <c r="K399" s="9">
        <v>4.2666666667598001</v>
      </c>
      <c r="L399" s="9">
        <v>4.2666666667598001</v>
      </c>
      <c r="M399" s="9">
        <v>4.2666666667598001</v>
      </c>
      <c r="N399" s="9">
        <v>6.8000000001241698</v>
      </c>
      <c r="O399" s="9">
        <v>6.8000000001241698</v>
      </c>
      <c r="P399" s="9">
        <v>6.8000000001241698</v>
      </c>
      <c r="Q399" s="9">
        <v>14.8666666665425</v>
      </c>
      <c r="R399" s="9">
        <v>14.8666666665425</v>
      </c>
      <c r="S399" s="9">
        <v>14.8666666665425</v>
      </c>
      <c r="T399" s="9">
        <v>0.541850848341354</v>
      </c>
      <c r="U399" s="9">
        <v>0.541850848341354</v>
      </c>
      <c r="V399" s="9">
        <v>0.541850848341354</v>
      </c>
      <c r="W399" s="9">
        <v>11.8567672466739</v>
      </c>
      <c r="X399" s="9">
        <v>11.8567672466739</v>
      </c>
      <c r="Y399" s="9">
        <v>11.8567672466739</v>
      </c>
      <c r="Z399" s="9">
        <v>5.4666666667132304</v>
      </c>
      <c r="AA399" s="9">
        <v>5.4666666667132304</v>
      </c>
      <c r="AB399" s="9">
        <v>5.4666666667132304</v>
      </c>
      <c r="AC399" s="9">
        <v>2.3333333335661699</v>
      </c>
      <c r="AD399" s="9">
        <v>2.3333333335661699</v>
      </c>
      <c r="AE399" s="9">
        <v>2.3333333335661699</v>
      </c>
      <c r="AF399" s="9">
        <v>5.1999999997981998</v>
      </c>
      <c r="AG399" s="9">
        <v>5.1999999997981998</v>
      </c>
      <c r="AH399" s="9">
        <v>5.1999999997981998</v>
      </c>
      <c r="AI399" s="9">
        <v>-4.38458231843377</v>
      </c>
      <c r="AJ399" s="9">
        <v>-4.38458231843377</v>
      </c>
      <c r="AK399" s="9">
        <v>-4.38458231843377</v>
      </c>
      <c r="AL399" s="9">
        <v>5.8541138818819496</v>
      </c>
      <c r="AM399" s="9">
        <v>5.8541138818819496</v>
      </c>
      <c r="AN399" s="9">
        <v>5.8541138818819496</v>
      </c>
      <c r="AO399" s="9">
        <v>7.3245643319446003</v>
      </c>
      <c r="AP399" s="9">
        <v>7.3245643319446003</v>
      </c>
      <c r="AQ399" s="9">
        <v>7.3245643319446003</v>
      </c>
      <c r="AR399" s="9">
        <v>11.2466546340256</v>
      </c>
      <c r="AS399" s="9">
        <v>11.2466546340256</v>
      </c>
      <c r="AT399" s="9">
        <v>11.2466546340256</v>
      </c>
      <c r="AU399" s="9">
        <v>3.4666666664028001</v>
      </c>
      <c r="AV399" s="9">
        <v>3.4666666664028001</v>
      </c>
      <c r="AW399" s="9">
        <v>3.4666666664028001</v>
      </c>
      <c r="AX399" s="9">
        <v>6.6666666666666696</v>
      </c>
      <c r="AY399" s="9">
        <v>6.6666666666666696</v>
      </c>
      <c r="AZ399" s="9">
        <v>6.6666666666666696</v>
      </c>
      <c r="BA399" s="9">
        <v>5.5333333334419796</v>
      </c>
      <c r="BB399" s="9">
        <v>5.5333333334419796</v>
      </c>
      <c r="BC399" s="9">
        <v>5.5333333334419796</v>
      </c>
      <c r="BD399" s="10">
        <v>0.12960829496439799</v>
      </c>
      <c r="BF399" s="8">
        <f t="shared" si="35"/>
        <v>5.8541138818819496</v>
      </c>
      <c r="BG399" s="8">
        <f t="shared" si="36"/>
        <v>6.9172311666830311</v>
      </c>
      <c r="BH399" s="8">
        <f t="shared" si="37"/>
        <v>-4.38458231843377</v>
      </c>
      <c r="BI399" s="8">
        <f t="shared" si="38"/>
        <v>23.866666666775298</v>
      </c>
      <c r="BJ399" s="8">
        <f t="shared" si="39"/>
        <v>5.9094661849172461</v>
      </c>
    </row>
    <row r="400" spans="1:74" x14ac:dyDescent="0.2">
      <c r="A400" s="2" t="s">
        <v>84</v>
      </c>
      <c r="B400" s="9">
        <v>9.7999999998137302</v>
      </c>
      <c r="C400" s="9">
        <v>21.400000000139698</v>
      </c>
      <c r="D400" s="9">
        <v>21.400000000139698</v>
      </c>
      <c r="E400" s="9">
        <v>21.400000000139698</v>
      </c>
      <c r="F400" s="9">
        <v>7.0666666666511402</v>
      </c>
      <c r="G400" s="9">
        <v>7.0666666666511402</v>
      </c>
      <c r="H400" s="9">
        <v>7.0666666666511402</v>
      </c>
      <c r="I400" s="9">
        <v>4.8666666665424803</v>
      </c>
      <c r="J400" s="9">
        <v>4.8666666665424803</v>
      </c>
      <c r="K400" s="9">
        <v>4.8666666665424803</v>
      </c>
      <c r="L400" s="9">
        <v>5.2666666669150102</v>
      </c>
      <c r="M400" s="9">
        <v>5.2666666669150102</v>
      </c>
      <c r="N400" s="9">
        <v>5.2666666669150102</v>
      </c>
      <c r="O400" s="9">
        <v>6.9999999999223901</v>
      </c>
      <c r="P400" s="9">
        <v>6.9999999999223901</v>
      </c>
      <c r="Q400" s="9">
        <v>6.9999999999223901</v>
      </c>
      <c r="R400" s="9">
        <v>13.4666666664027</v>
      </c>
      <c r="S400" s="9">
        <v>13.4666666664027</v>
      </c>
      <c r="T400" s="9">
        <v>13.4666666664027</v>
      </c>
      <c r="U400" s="9">
        <v>9.2000000000310393</v>
      </c>
      <c r="V400" s="9">
        <v>9.2000000000310393</v>
      </c>
      <c r="W400" s="9">
        <v>9.2000000000310393</v>
      </c>
      <c r="X400" s="9">
        <v>6.6000000003259602</v>
      </c>
      <c r="Y400" s="9">
        <v>6.6000000003259602</v>
      </c>
      <c r="Z400" s="9">
        <v>6.6000000003259602</v>
      </c>
      <c r="AA400" s="9">
        <v>6.3999999997516399</v>
      </c>
      <c r="AB400" s="9">
        <v>6.3999999997516399</v>
      </c>
      <c r="AC400" s="9">
        <v>6.3999999997516399</v>
      </c>
      <c r="AD400" s="9">
        <v>1.58775568581523</v>
      </c>
      <c r="AE400" s="9">
        <v>1.58775568581523</v>
      </c>
      <c r="AF400" s="9">
        <v>1.58775568581523</v>
      </c>
      <c r="AG400" s="9">
        <v>7.4395619073992902</v>
      </c>
      <c r="AH400" s="9">
        <v>7.4395619073992902</v>
      </c>
      <c r="AI400" s="9">
        <v>7.4395619073992902</v>
      </c>
      <c r="AJ400" s="9">
        <v>10.4338070306946</v>
      </c>
      <c r="AK400" s="9">
        <v>10.4338070306946</v>
      </c>
      <c r="AL400" s="9">
        <v>10.4338070306946</v>
      </c>
      <c r="AM400" s="9">
        <v>-1.4711158953280901</v>
      </c>
      <c r="AN400" s="9">
        <v>-1.4711158953280901</v>
      </c>
      <c r="AO400" s="9">
        <v>-1.4711158953280901</v>
      </c>
      <c r="AP400" s="9">
        <v>9.4304388422760095</v>
      </c>
      <c r="AQ400" s="9">
        <v>9.4304388422760095</v>
      </c>
      <c r="AR400" s="9">
        <v>9.4304388422760095</v>
      </c>
      <c r="AS400" s="9">
        <v>-2.65257709704359</v>
      </c>
      <c r="AT400" s="9">
        <v>-2.65257709704359</v>
      </c>
      <c r="AU400" s="9">
        <v>-2.65257709704359</v>
      </c>
      <c r="AV400" s="9">
        <v>12.7354092856159</v>
      </c>
      <c r="AW400" s="9">
        <v>12.7354092856159</v>
      </c>
      <c r="AX400" s="9">
        <v>12.7354092856159</v>
      </c>
      <c r="AY400" s="9">
        <v>4.9333333332712499</v>
      </c>
      <c r="AZ400" s="9">
        <v>4.9333333332712499</v>
      </c>
      <c r="BA400" s="9">
        <v>4.9333333332712499</v>
      </c>
      <c r="BB400" s="9">
        <v>5.13333333345751</v>
      </c>
      <c r="BC400" s="9">
        <v>5.13333333345751</v>
      </c>
      <c r="BD400" s="10">
        <v>5.13333333345751</v>
      </c>
      <c r="BF400" s="8">
        <f t="shared" si="35"/>
        <v>6.9999999999223901</v>
      </c>
      <c r="BG400" s="8">
        <f t="shared" si="36"/>
        <v>7.2056334414242622</v>
      </c>
      <c r="BH400" s="8">
        <f t="shared" si="37"/>
        <v>-2.65257709704359</v>
      </c>
      <c r="BI400" s="8">
        <f t="shared" si="38"/>
        <v>21.400000000139698</v>
      </c>
      <c r="BJ400" s="8">
        <f t="shared" si="39"/>
        <v>5.3577673381005484</v>
      </c>
    </row>
    <row r="401" spans="1:68" x14ac:dyDescent="0.2">
      <c r="A401" s="2" t="s">
        <v>85</v>
      </c>
      <c r="B401" s="9">
        <v>16.0000000001552</v>
      </c>
      <c r="C401" s="9">
        <v>16.0000000001552</v>
      </c>
      <c r="D401" s="9">
        <v>14.466666666558</v>
      </c>
      <c r="E401" s="9">
        <v>14.466666666558</v>
      </c>
      <c r="F401" s="9">
        <v>14.466666666558</v>
      </c>
      <c r="G401" s="9">
        <v>4.0666666669615799</v>
      </c>
      <c r="H401" s="9">
        <v>4.0666666669615799</v>
      </c>
      <c r="I401" s="9">
        <v>-2.6334519575936599</v>
      </c>
      <c r="J401" s="9">
        <v>-2.6334519575936599</v>
      </c>
      <c r="K401" s="9">
        <v>-2.6334519575936599</v>
      </c>
      <c r="L401" s="9">
        <v>-2.6334519575936599</v>
      </c>
      <c r="M401" s="9">
        <v>11.4733542320041</v>
      </c>
      <c r="N401" s="9">
        <v>11.4733542320041</v>
      </c>
      <c r="O401" s="9">
        <v>11.4733542320041</v>
      </c>
      <c r="P401" s="9">
        <v>6.1999999999534303</v>
      </c>
      <c r="Q401" s="9">
        <v>6.1999999999534303</v>
      </c>
      <c r="R401" s="9">
        <v>6.1999999999534303</v>
      </c>
      <c r="S401" s="9">
        <v>11.8666666668529</v>
      </c>
      <c r="T401" s="9">
        <v>11.8666666668529</v>
      </c>
      <c r="U401" s="9">
        <v>11.8666666668529</v>
      </c>
      <c r="V401" s="9">
        <v>11.4666666664804</v>
      </c>
      <c r="W401" s="9">
        <v>11.4666666664804</v>
      </c>
      <c r="X401" s="9">
        <v>11.4666666664804</v>
      </c>
      <c r="Y401" s="9">
        <v>6.4000000001396904</v>
      </c>
      <c r="Z401" s="9">
        <v>6.4000000001396904</v>
      </c>
      <c r="AA401" s="9">
        <v>6.4000000001396904</v>
      </c>
      <c r="AB401" s="9">
        <v>8.3333333333333393</v>
      </c>
      <c r="AC401" s="9">
        <v>8.3333333333333393</v>
      </c>
      <c r="AD401" s="9">
        <v>0.20745403811687799</v>
      </c>
      <c r="AE401" s="9">
        <v>0.20745403811687799</v>
      </c>
      <c r="AF401" s="9">
        <v>0.20745403811687799</v>
      </c>
      <c r="AG401" s="9">
        <v>0.20745403811687799</v>
      </c>
      <c r="AH401" s="9">
        <v>12.1153486048542</v>
      </c>
      <c r="AI401" s="9">
        <v>12.1153486048542</v>
      </c>
      <c r="AJ401" s="9">
        <v>12.1153486048542</v>
      </c>
      <c r="AK401" s="9">
        <v>5.3999999999844697</v>
      </c>
      <c r="AL401" s="9">
        <v>5.3999999999844697</v>
      </c>
      <c r="AM401" s="9">
        <v>5.3999999999844697</v>
      </c>
      <c r="AN401" s="9">
        <v>6.6000000003259602</v>
      </c>
      <c r="AO401" s="9">
        <v>6.6000000003259602</v>
      </c>
      <c r="AP401" s="9">
        <v>6.6000000003259602</v>
      </c>
      <c r="AQ401" s="9">
        <v>5.3333333332557196</v>
      </c>
      <c r="AR401" s="9">
        <v>5.3333333332557196</v>
      </c>
      <c r="AS401" s="9">
        <v>-1.9909437217158601</v>
      </c>
      <c r="AT401" s="9">
        <v>-1.9909437217158601</v>
      </c>
      <c r="AU401" s="9">
        <v>-1.9909437217158601</v>
      </c>
      <c r="AV401" s="9">
        <v>-1.9909437217158601</v>
      </c>
      <c r="AW401" s="9">
        <v>13.408342139659201</v>
      </c>
      <c r="AX401" s="9">
        <v>13.408342139659201</v>
      </c>
      <c r="AY401" s="9">
        <v>13.408342139659201</v>
      </c>
      <c r="AZ401" s="9">
        <v>4.7333333330849703</v>
      </c>
      <c r="BA401" s="9">
        <v>4.7333333330849703</v>
      </c>
      <c r="BB401" s="9">
        <v>4.7333333330849703</v>
      </c>
      <c r="BC401" s="9">
        <v>6.0666666668839699</v>
      </c>
      <c r="BD401" s="10">
        <v>6.0666666668839699</v>
      </c>
      <c r="BF401" s="8">
        <f t="shared" si="35"/>
        <v>6.4000000001396904</v>
      </c>
      <c r="BG401" s="8">
        <f t="shared" si="36"/>
        <v>6.8058794248382011</v>
      </c>
      <c r="BH401" s="8">
        <f t="shared" si="37"/>
        <v>-2.6334519575936599</v>
      </c>
      <c r="BI401" s="8">
        <f t="shared" si="38"/>
        <v>16.0000000001552</v>
      </c>
      <c r="BJ401" s="8">
        <f t="shared" si="39"/>
        <v>5.5336900855605293</v>
      </c>
    </row>
    <row r="402" spans="1:68" x14ac:dyDescent="0.2">
      <c r="A402" s="3" t="s">
        <v>86</v>
      </c>
      <c r="B402" s="11">
        <v>1.13333333322468</v>
      </c>
      <c r="C402" s="11">
        <v>1.13333333322468</v>
      </c>
      <c r="D402" s="11">
        <v>1.13333333322468</v>
      </c>
      <c r="E402" s="11">
        <v>0</v>
      </c>
      <c r="F402" s="11">
        <v>0</v>
      </c>
      <c r="G402" s="11">
        <v>0</v>
      </c>
      <c r="H402" s="11">
        <v>1.0666666664959099</v>
      </c>
      <c r="I402" s="11">
        <v>1.0666666664959099</v>
      </c>
      <c r="J402" s="11">
        <v>1.0666666664959099</v>
      </c>
      <c r="K402" s="11">
        <v>1.26666666668219</v>
      </c>
      <c r="L402" s="11">
        <v>1.26666666668219</v>
      </c>
      <c r="M402" s="11">
        <v>1.26666666668219</v>
      </c>
      <c r="N402" s="11">
        <v>6.6666666728750101E-2</v>
      </c>
      <c r="O402" s="11">
        <v>6.6666666728750101E-2</v>
      </c>
      <c r="P402" s="11">
        <v>6.6666666728750101E-2</v>
      </c>
      <c r="Q402" s="11">
        <v>0.66666666689950205</v>
      </c>
      <c r="R402" s="11">
        <v>0.66666666689950205</v>
      </c>
      <c r="S402" s="11">
        <v>0.66666666689950205</v>
      </c>
      <c r="T402" s="11">
        <v>1.2666666662941399</v>
      </c>
      <c r="U402" s="11">
        <v>1.2666666662941399</v>
      </c>
      <c r="V402" s="11">
        <v>1.2666666662941399</v>
      </c>
      <c r="W402" s="11">
        <v>6.6666666728750101E-2</v>
      </c>
      <c r="X402" s="11">
        <v>6.6666666728750101E-2</v>
      </c>
      <c r="Y402" s="11">
        <v>6.6666666728750101E-2</v>
      </c>
      <c r="Z402" s="11">
        <v>0.60000000017073696</v>
      </c>
      <c r="AA402" s="11">
        <v>0.60000000017073696</v>
      </c>
      <c r="AB402" s="11">
        <v>0.60000000017073696</v>
      </c>
      <c r="AC402" s="11">
        <v>-6.6666666728764298E-2</v>
      </c>
      <c r="AD402" s="11">
        <v>-6.6666666728764298E-2</v>
      </c>
      <c r="AE402" s="11">
        <v>-6.1592388584706397</v>
      </c>
      <c r="AF402" s="11">
        <v>-6.1592388584706397</v>
      </c>
      <c r="AG402" s="11">
        <v>-6.1592388584706397</v>
      </c>
      <c r="AH402" s="11">
        <v>0.18027642416082301</v>
      </c>
      <c r="AI402" s="11">
        <v>0.18027642416082301</v>
      </c>
      <c r="AJ402" s="11">
        <v>0.18027642416082301</v>
      </c>
      <c r="AK402" s="11">
        <v>0.18027642416082301</v>
      </c>
      <c r="AL402" s="11">
        <v>6.0708052854214403</v>
      </c>
      <c r="AM402" s="11">
        <v>6.0708052854214403</v>
      </c>
      <c r="AN402" s="11">
        <v>-6.9403574249858897</v>
      </c>
      <c r="AO402" s="11">
        <v>-6.9403574249858897</v>
      </c>
      <c r="AP402" s="11">
        <v>-6.9403574249858897</v>
      </c>
      <c r="AQ402" s="11">
        <v>-6.9403574249858897</v>
      </c>
      <c r="AR402" s="11">
        <v>6.3919835689360402</v>
      </c>
      <c r="AS402" s="11">
        <v>6.3919835689360402</v>
      </c>
      <c r="AT402" s="11">
        <v>6.3919835689360402</v>
      </c>
      <c r="AU402" s="11">
        <v>1.5999999999379</v>
      </c>
      <c r="AV402" s="11">
        <v>1.5999999999379</v>
      </c>
      <c r="AW402" s="11">
        <v>1.5999999999379</v>
      </c>
      <c r="AX402" s="11">
        <v>0.66666666651144602</v>
      </c>
      <c r="AY402" s="11">
        <v>0.66666666651144602</v>
      </c>
      <c r="AZ402" s="11">
        <v>0.66666666651144602</v>
      </c>
      <c r="BA402" s="11">
        <v>0.399999999984473</v>
      </c>
      <c r="BB402" s="11">
        <v>0.399999999984473</v>
      </c>
      <c r="BC402" s="11">
        <v>0.399999999984473</v>
      </c>
      <c r="BD402" s="12">
        <v>-0.33333333325570802</v>
      </c>
    </row>
    <row r="403" spans="1:68" x14ac:dyDescent="0.2">
      <c r="A403" s="2" t="s">
        <v>87</v>
      </c>
      <c r="B403" s="9">
        <v>13.600000000248301</v>
      </c>
      <c r="C403" s="9">
        <v>13.600000000248301</v>
      </c>
      <c r="D403" s="9">
        <v>9.4666666665580106</v>
      </c>
      <c r="E403" s="9">
        <v>9.4666666665580106</v>
      </c>
      <c r="F403" s="9">
        <v>9.4666666665580106</v>
      </c>
      <c r="G403" s="9">
        <v>5.7333333332401901</v>
      </c>
      <c r="H403" s="9">
        <v>5.7333333332401901</v>
      </c>
      <c r="I403" s="9">
        <v>5.7333333332401901</v>
      </c>
      <c r="J403" s="9">
        <v>6.1854936294895397</v>
      </c>
      <c r="K403" s="9">
        <v>6.1854936294895397</v>
      </c>
      <c r="L403" s="9">
        <v>6.1854936294895397</v>
      </c>
      <c r="M403" s="9">
        <v>11.980440097930799</v>
      </c>
      <c r="N403" s="9">
        <v>11.980440097930799</v>
      </c>
      <c r="O403" s="9">
        <v>11.980440097930799</v>
      </c>
      <c r="P403" s="9">
        <v>35</v>
      </c>
      <c r="Q403" s="9">
        <v>35</v>
      </c>
      <c r="R403" s="9">
        <v>35</v>
      </c>
      <c r="S403" s="9">
        <v>38.866666666387196</v>
      </c>
      <c r="T403" s="9">
        <v>38.866666666387196</v>
      </c>
      <c r="U403" s="9">
        <v>38.866666666387196</v>
      </c>
      <c r="V403" s="9">
        <v>7.93333333334885</v>
      </c>
      <c r="W403" s="9">
        <v>7.93333333334885</v>
      </c>
      <c r="X403" s="9">
        <v>7.93333333334885</v>
      </c>
      <c r="Y403" s="9">
        <v>8.5333333335195896</v>
      </c>
      <c r="Z403" s="9">
        <v>8.5333333335195896</v>
      </c>
      <c r="AA403" s="9">
        <v>8.5333333335195896</v>
      </c>
      <c r="AB403" s="9">
        <v>6.6666666666666696</v>
      </c>
      <c r="AC403" s="9">
        <v>6.6666666666666696</v>
      </c>
      <c r="AD403" s="9">
        <v>6.6666666666666696</v>
      </c>
      <c r="AE403" s="9">
        <v>1.65224232887489</v>
      </c>
      <c r="AF403" s="9">
        <v>1.65224232887489</v>
      </c>
      <c r="AG403" s="9">
        <v>1.65224232887489</v>
      </c>
      <c r="AH403" s="9">
        <v>13.977152131669</v>
      </c>
      <c r="AI403" s="9">
        <v>13.977152131669</v>
      </c>
      <c r="AJ403" s="9">
        <v>13.977152131669</v>
      </c>
      <c r="AK403" s="9">
        <v>5.6000000001707502</v>
      </c>
      <c r="AL403" s="9">
        <v>5.6000000001707502</v>
      </c>
      <c r="AM403" s="9">
        <v>5.6000000001707502</v>
      </c>
      <c r="AN403" s="9">
        <v>7.8666666666200999</v>
      </c>
      <c r="AO403" s="9">
        <v>7.8666666666200999</v>
      </c>
      <c r="AP403" s="9">
        <v>7.8666666666200999</v>
      </c>
      <c r="AQ403" s="9">
        <v>7.8666666666200999</v>
      </c>
      <c r="AR403" s="9">
        <v>7.8666666666200999</v>
      </c>
      <c r="AS403" s="9">
        <v>7.8666666666200999</v>
      </c>
      <c r="AT403" s="9">
        <v>-3.2995471209499199</v>
      </c>
      <c r="AU403" s="9">
        <v>-3.2995471209499199</v>
      </c>
      <c r="AV403" s="9">
        <v>-3.2995471209499199</v>
      </c>
      <c r="AW403" s="9">
        <v>22.990863322680202</v>
      </c>
      <c r="AX403" s="9">
        <v>22.990863322680202</v>
      </c>
      <c r="AY403" s="9">
        <v>22.990863322680202</v>
      </c>
      <c r="AZ403" s="9">
        <v>-2.5345622119144999</v>
      </c>
      <c r="BA403" s="9">
        <v>-2.5345622119144999</v>
      </c>
      <c r="BB403" s="9">
        <v>-2.5345622119144999</v>
      </c>
      <c r="BC403" s="9">
        <v>13.5506232088778</v>
      </c>
      <c r="BD403" s="10">
        <v>13.5506232088778</v>
      </c>
      <c r="BF403" s="8">
        <f t="shared" si="35"/>
        <v>7.93333333334885</v>
      </c>
      <c r="BG403" s="8">
        <f t="shared" si="36"/>
        <v>11.050136235472484</v>
      </c>
      <c r="BH403" s="8">
        <f t="shared" si="37"/>
        <v>-3.2995471209499199</v>
      </c>
      <c r="BI403" s="8">
        <f t="shared" si="38"/>
        <v>38.866666666387196</v>
      </c>
      <c r="BJ403" s="8">
        <f t="shared" si="39"/>
        <v>10.868729079923211</v>
      </c>
      <c r="BL403" s="8">
        <f>MEDIAN(B403:BD406)</f>
        <v>6.1333333334187099</v>
      </c>
      <c r="BM403" s="8">
        <f>AVERAGE(B403:BD406)</f>
        <v>7.5505086841429785</v>
      </c>
      <c r="BN403" s="8">
        <f>MIN(B403:BD406)</f>
        <v>-3.4532167932535098</v>
      </c>
      <c r="BO403" s="8">
        <f>MAX(B403:BD406)</f>
        <v>38.866666666387196</v>
      </c>
      <c r="BP403" s="8">
        <f>STDEV(B403:BD406)</f>
        <v>7.3255939882650196</v>
      </c>
    </row>
    <row r="404" spans="1:68" x14ac:dyDescent="0.2">
      <c r="A404" s="2" t="s">
        <v>88</v>
      </c>
      <c r="B404" s="9">
        <v>8.0000000000776001</v>
      </c>
      <c r="C404" s="9">
        <v>8.0000000000776001</v>
      </c>
      <c r="D404" s="9">
        <v>8.0000000000776001</v>
      </c>
      <c r="E404" s="9">
        <v>9.6000000000155108</v>
      </c>
      <c r="F404" s="9">
        <v>9.6000000000155108</v>
      </c>
      <c r="G404" s="9">
        <v>9.6000000000155108</v>
      </c>
      <c r="H404" s="9">
        <v>5.3333333332557196</v>
      </c>
      <c r="I404" s="9">
        <v>5.3333333332557196</v>
      </c>
      <c r="J404" s="9">
        <v>5.3333333332557196</v>
      </c>
      <c r="K404" s="9">
        <v>6.1333333332246802</v>
      </c>
      <c r="L404" s="9">
        <v>6.1333333332246802</v>
      </c>
      <c r="M404" s="9">
        <v>6.1333333332246802</v>
      </c>
      <c r="N404" s="9">
        <v>8.8666666667753304</v>
      </c>
      <c r="O404" s="9">
        <v>8.8666666667753304</v>
      </c>
      <c r="P404" s="9">
        <v>8.8666666667753304</v>
      </c>
      <c r="Q404" s="9">
        <v>13.7333333333178</v>
      </c>
      <c r="R404" s="9">
        <v>13.7333333333178</v>
      </c>
      <c r="S404" s="9">
        <v>13.7333333333178</v>
      </c>
      <c r="T404" s="9">
        <v>3.53628974782738</v>
      </c>
      <c r="U404" s="9">
        <v>3.53628974782738</v>
      </c>
      <c r="V404" s="9">
        <v>3.53628974782738</v>
      </c>
      <c r="W404" s="9">
        <v>11.9193689745399</v>
      </c>
      <c r="X404" s="9">
        <v>11.9193689745399</v>
      </c>
      <c r="Y404" s="9">
        <v>11.9193689745399</v>
      </c>
      <c r="Z404" s="9">
        <v>5.93333333342646</v>
      </c>
      <c r="AA404" s="9">
        <v>5.93333333342646</v>
      </c>
      <c r="AB404" s="9">
        <v>5.93333333342646</v>
      </c>
      <c r="AC404" s="9">
        <v>4.1333333333022804</v>
      </c>
      <c r="AD404" s="9">
        <v>4.1333333333022804</v>
      </c>
      <c r="AE404" s="9">
        <v>4.1333333333022804</v>
      </c>
      <c r="AF404" s="9">
        <v>4.6000000000155197</v>
      </c>
      <c r="AG404" s="9">
        <v>4.6000000000155197</v>
      </c>
      <c r="AH404" s="9">
        <v>4.6000000000155197</v>
      </c>
      <c r="AI404" s="9">
        <v>-3.4532167932535098</v>
      </c>
      <c r="AJ404" s="9">
        <v>-3.4532167932535098</v>
      </c>
      <c r="AK404" s="9">
        <v>-3.4532167932535098</v>
      </c>
      <c r="AL404" s="9">
        <v>4.5872783037893603</v>
      </c>
      <c r="AM404" s="9">
        <v>4.5872783037893603</v>
      </c>
      <c r="AN404" s="9">
        <v>4.5872783037893603</v>
      </c>
      <c r="AO404" s="9">
        <v>6.7904119648731101</v>
      </c>
      <c r="AP404" s="9">
        <v>6.7904119648731101</v>
      </c>
      <c r="AQ404" s="9">
        <v>6.7904119648731101</v>
      </c>
      <c r="AR404" s="9">
        <v>11.6200908694115</v>
      </c>
      <c r="AS404" s="9">
        <v>11.6200908694115</v>
      </c>
      <c r="AT404" s="9">
        <v>11.6200908694115</v>
      </c>
      <c r="AU404" s="9">
        <v>3.6666666665890499</v>
      </c>
      <c r="AV404" s="9">
        <v>3.6666666665890499</v>
      </c>
      <c r="AW404" s="9">
        <v>3.6666666665890499</v>
      </c>
      <c r="AX404" s="9">
        <v>3.9333333335040801</v>
      </c>
      <c r="AY404" s="9">
        <v>3.9333333335040801</v>
      </c>
      <c r="AZ404" s="9">
        <v>3.9333333335040801</v>
      </c>
      <c r="BA404" s="9">
        <v>3.5333333331315502</v>
      </c>
      <c r="BB404" s="9">
        <v>3.5333333331315502</v>
      </c>
      <c r="BC404" s="9">
        <v>3.5333333331315502</v>
      </c>
      <c r="BD404" s="10">
        <v>-0.446428571093264</v>
      </c>
      <c r="BF404" s="8">
        <f t="shared" si="35"/>
        <v>5.3333333332557196</v>
      </c>
      <c r="BG404" s="8">
        <f t="shared" si="36"/>
        <v>6.1264407387341233</v>
      </c>
      <c r="BH404" s="8">
        <f t="shared" si="37"/>
        <v>-3.4532167932535098</v>
      </c>
      <c r="BI404" s="8">
        <f t="shared" si="38"/>
        <v>13.7333333333178</v>
      </c>
      <c r="BJ404" s="8">
        <f t="shared" si="39"/>
        <v>3.9786265128487317</v>
      </c>
    </row>
    <row r="405" spans="1:68" x14ac:dyDescent="0.2">
      <c r="A405" s="2" t="s">
        <v>89</v>
      </c>
      <c r="B405" s="9">
        <v>16.199999999953398</v>
      </c>
      <c r="C405" s="9">
        <v>10.8666666666977</v>
      </c>
      <c r="D405" s="9">
        <v>10.8666666666977</v>
      </c>
      <c r="E405" s="9">
        <v>10.8666666666977</v>
      </c>
      <c r="F405" s="9">
        <v>5.5999999997826899</v>
      </c>
      <c r="G405" s="9">
        <v>5.5999999997826899</v>
      </c>
      <c r="H405" s="9">
        <v>5.5999999997826899</v>
      </c>
      <c r="I405" s="9">
        <v>4.1333333333022804</v>
      </c>
      <c r="J405" s="9">
        <v>4.1333333333022804</v>
      </c>
      <c r="K405" s="9">
        <v>4.1333333333022804</v>
      </c>
      <c r="L405" s="9">
        <v>3.86666666677531</v>
      </c>
      <c r="M405" s="9">
        <v>3.86666666677531</v>
      </c>
      <c r="N405" s="9">
        <v>3.86666666677531</v>
      </c>
      <c r="O405" s="9">
        <v>6.4000000001396904</v>
      </c>
      <c r="P405" s="9">
        <v>6.4000000001396904</v>
      </c>
      <c r="Q405" s="9">
        <v>6.4000000001396904</v>
      </c>
      <c r="R405" s="9">
        <v>14.2666666663717</v>
      </c>
      <c r="S405" s="9">
        <v>14.2666666663717</v>
      </c>
      <c r="T405" s="9">
        <v>14.2666666663717</v>
      </c>
      <c r="U405" s="9">
        <v>9.7333333334730199</v>
      </c>
      <c r="V405" s="9">
        <v>9.7333333334730199</v>
      </c>
      <c r="W405" s="9">
        <v>9.7333333334730199</v>
      </c>
      <c r="X405" s="9">
        <v>2.0666666666511402</v>
      </c>
      <c r="Y405" s="9">
        <v>2.0666666666511402</v>
      </c>
      <c r="Z405" s="9">
        <v>2.0666666666511402</v>
      </c>
      <c r="AA405" s="9">
        <v>4.0000000002328298</v>
      </c>
      <c r="AB405" s="9">
        <v>4.0000000002328298</v>
      </c>
      <c r="AC405" s="9">
        <v>4.0000000002328298</v>
      </c>
      <c r="AD405" s="9">
        <v>-1.7021885283240401</v>
      </c>
      <c r="AE405" s="9">
        <v>-1.7021885283240401</v>
      </c>
      <c r="AF405" s="9">
        <v>-1.7021885283240401</v>
      </c>
      <c r="AG405" s="9">
        <v>5.6364364898847503</v>
      </c>
      <c r="AH405" s="9">
        <v>5.6364364898847503</v>
      </c>
      <c r="AI405" s="9">
        <v>5.6364364898847503</v>
      </c>
      <c r="AJ405" s="9">
        <v>9.6858638744035908</v>
      </c>
      <c r="AK405" s="9">
        <v>9.6858638744035908</v>
      </c>
      <c r="AL405" s="9">
        <v>9.6858638744035908</v>
      </c>
      <c r="AM405" s="9">
        <v>-3.1216361678890698</v>
      </c>
      <c r="AN405" s="9">
        <v>-3.1216361678890698</v>
      </c>
      <c r="AO405" s="9">
        <v>-3.1216361678890698</v>
      </c>
      <c r="AP405" s="9">
        <v>8.4967320260713208</v>
      </c>
      <c r="AQ405" s="9">
        <v>8.4967320260713208</v>
      </c>
      <c r="AR405" s="9">
        <v>8.4967320260713208</v>
      </c>
      <c r="AS405" s="9">
        <v>-1.7180648405224299</v>
      </c>
      <c r="AT405" s="9">
        <v>-1.7180648405224299</v>
      </c>
      <c r="AU405" s="9">
        <v>-1.7180648405224299</v>
      </c>
      <c r="AV405" s="9">
        <v>12.611100751719301</v>
      </c>
      <c r="AW405" s="9">
        <v>12.611100751719301</v>
      </c>
      <c r="AX405" s="9">
        <v>12.611100751719301</v>
      </c>
      <c r="AY405" s="9">
        <v>4.4000000002173003</v>
      </c>
      <c r="AZ405" s="9">
        <v>4.4000000002173003</v>
      </c>
      <c r="BA405" s="9">
        <v>4.4000000002173003</v>
      </c>
      <c r="BB405" s="9">
        <v>5.13333333345751</v>
      </c>
      <c r="BC405" s="9">
        <v>5.13333333345751</v>
      </c>
      <c r="BD405" s="10">
        <v>5.13333333345751</v>
      </c>
      <c r="BF405" s="8">
        <f t="shared" si="35"/>
        <v>5.5999999997826899</v>
      </c>
      <c r="BG405" s="8">
        <f t="shared" si="36"/>
        <v>5.7684496512234027</v>
      </c>
      <c r="BH405" s="8">
        <f t="shared" si="37"/>
        <v>-3.1216361678890698</v>
      </c>
      <c r="BI405" s="8">
        <f t="shared" si="38"/>
        <v>16.199999999953398</v>
      </c>
      <c r="BJ405" s="8">
        <f t="shared" si="39"/>
        <v>4.924707549347203</v>
      </c>
    </row>
    <row r="406" spans="1:68" x14ac:dyDescent="0.2">
      <c r="A406" s="2" t="s">
        <v>90</v>
      </c>
      <c r="B406" s="9">
        <v>23.533333333131502</v>
      </c>
      <c r="C406" s="9">
        <v>23.533333333131502</v>
      </c>
      <c r="D406" s="9">
        <v>18.200000000263799</v>
      </c>
      <c r="E406" s="9">
        <v>18.200000000263799</v>
      </c>
      <c r="F406" s="9">
        <v>18.200000000263799</v>
      </c>
      <c r="G406" s="9">
        <v>6.6666666666666696</v>
      </c>
      <c r="H406" s="9">
        <v>6.6666666666666696</v>
      </c>
      <c r="I406" s="9">
        <v>-0.99644128115534103</v>
      </c>
      <c r="J406" s="9">
        <v>-0.99644128115534103</v>
      </c>
      <c r="K406" s="9">
        <v>-0.99644128115534103</v>
      </c>
      <c r="L406" s="9">
        <v>-0.99644128115534103</v>
      </c>
      <c r="M406" s="9">
        <v>11.5360501564624</v>
      </c>
      <c r="N406" s="9">
        <v>11.5360501564624</v>
      </c>
      <c r="O406" s="9">
        <v>11.5360501564624</v>
      </c>
      <c r="P406" s="9">
        <v>6.1333333336127396</v>
      </c>
      <c r="Q406" s="9">
        <v>6.1333333336127396</v>
      </c>
      <c r="R406" s="9">
        <v>6.1333333336127396</v>
      </c>
      <c r="S406" s="9">
        <v>13.0000000000776</v>
      </c>
      <c r="T406" s="9">
        <v>13.0000000000776</v>
      </c>
      <c r="U406" s="9">
        <v>13.0000000000776</v>
      </c>
      <c r="V406" s="9">
        <v>11.4666666664804</v>
      </c>
      <c r="W406" s="9">
        <v>11.4666666664804</v>
      </c>
      <c r="X406" s="9">
        <v>11.4666666664804</v>
      </c>
      <c r="Y406" s="9">
        <v>5.3999999999844697</v>
      </c>
      <c r="Z406" s="9">
        <v>5.3999999999844697</v>
      </c>
      <c r="AA406" s="9">
        <v>5.3999999999844697</v>
      </c>
      <c r="AB406" s="9">
        <v>8.5333333335195896</v>
      </c>
      <c r="AC406" s="9">
        <v>8.5333333335195896</v>
      </c>
      <c r="AD406" s="9">
        <v>-1.15172759148703</v>
      </c>
      <c r="AE406" s="9">
        <v>-1.15172759148703</v>
      </c>
      <c r="AF406" s="9">
        <v>-1.15172759148703</v>
      </c>
      <c r="AG406" s="9">
        <v>-1.15172759148703</v>
      </c>
      <c r="AH406" s="9">
        <v>12.9892016727899</v>
      </c>
      <c r="AI406" s="9">
        <v>12.9892016727899</v>
      </c>
      <c r="AJ406" s="9">
        <v>12.9892016727899</v>
      </c>
      <c r="AK406" s="9">
        <v>5</v>
      </c>
      <c r="AL406" s="9">
        <v>5</v>
      </c>
      <c r="AM406" s="9">
        <v>5</v>
      </c>
      <c r="AN406" s="9">
        <v>5.5333333334419796</v>
      </c>
      <c r="AO406" s="9">
        <v>5.5333333334419796</v>
      </c>
      <c r="AP406" s="9">
        <v>5.5333333334419796</v>
      </c>
      <c r="AQ406" s="9">
        <v>5.0666666663406996</v>
      </c>
      <c r="AR406" s="9">
        <v>5.0666666663406996</v>
      </c>
      <c r="AS406" s="9">
        <v>-1.9190684970388501</v>
      </c>
      <c r="AT406" s="9">
        <v>-1.9190684970388501</v>
      </c>
      <c r="AU406" s="9">
        <v>-1.9190684970388501</v>
      </c>
      <c r="AV406" s="9">
        <v>-1.9190684970388501</v>
      </c>
      <c r="AW406" s="9">
        <v>12.1651022564514</v>
      </c>
      <c r="AX406" s="9">
        <v>12.1651022564514</v>
      </c>
      <c r="AY406" s="9">
        <v>12.1651022564514</v>
      </c>
      <c r="AZ406" s="9">
        <v>4.3333333334885502</v>
      </c>
      <c r="BA406" s="9">
        <v>4.3333333334885502</v>
      </c>
      <c r="BB406" s="9">
        <v>4.3333333334885502</v>
      </c>
      <c r="BC406" s="9">
        <v>5.2666666665269499</v>
      </c>
      <c r="BD406" s="10">
        <v>5.2666666665269499</v>
      </c>
      <c r="BF406" s="8">
        <f t="shared" si="35"/>
        <v>5.5333333334419796</v>
      </c>
      <c r="BG406" s="8">
        <f t="shared" si="36"/>
        <v>7.2570081111419196</v>
      </c>
      <c r="BH406" s="8">
        <f t="shared" si="37"/>
        <v>-1.9190684970388501</v>
      </c>
      <c r="BI406" s="8">
        <f t="shared" si="38"/>
        <v>23.533333333131502</v>
      </c>
      <c r="BJ406" s="8">
        <f t="shared" si="39"/>
        <v>6.4471057275685899</v>
      </c>
    </row>
    <row r="407" spans="1:68" x14ac:dyDescent="0.2">
      <c r="A407" s="3" t="s">
        <v>91</v>
      </c>
      <c r="B407" s="11">
        <v>1.0666666668839699</v>
      </c>
      <c r="C407" s="11">
        <v>1.0666666668839699</v>
      </c>
      <c r="D407" s="11">
        <v>1.0666666668839699</v>
      </c>
      <c r="E407" s="11">
        <v>6.6666666728750101E-2</v>
      </c>
      <c r="F407" s="11">
        <v>6.6666666728750101E-2</v>
      </c>
      <c r="G407" s="11">
        <v>6.6666666728750101E-2</v>
      </c>
      <c r="H407" s="11">
        <v>0.66666666651144602</v>
      </c>
      <c r="I407" s="11">
        <v>0.66666666651144602</v>
      </c>
      <c r="J407" s="11">
        <v>0.66666666651144602</v>
      </c>
      <c r="K407" s="11">
        <v>0.73333333324020999</v>
      </c>
      <c r="L407" s="11">
        <v>0.73333333324020999</v>
      </c>
      <c r="M407" s="11">
        <v>0.73333333324020999</v>
      </c>
      <c r="N407" s="11">
        <v>-6.6666666728764298E-2</v>
      </c>
      <c r="O407" s="11">
        <v>-6.6666666728764298E-2</v>
      </c>
      <c r="P407" s="11">
        <v>-6.6666666728764298E-2</v>
      </c>
      <c r="Q407" s="11">
        <v>0.53333333344198697</v>
      </c>
      <c r="R407" s="11">
        <v>0.53333333344198697</v>
      </c>
      <c r="S407" s="11">
        <v>0.53333333344198697</v>
      </c>
      <c r="T407" s="11">
        <v>0.86666666669770998</v>
      </c>
      <c r="U407" s="11">
        <v>0.86666666669770998</v>
      </c>
      <c r="V407" s="11">
        <v>0.86666666669770998</v>
      </c>
      <c r="W407" s="11">
        <v>-0.133333333457514</v>
      </c>
      <c r="X407" s="11">
        <v>-0.133333333457514</v>
      </c>
      <c r="Y407" s="11">
        <v>-0.133333333457514</v>
      </c>
      <c r="Z407" s="11">
        <v>1.0666666668839699</v>
      </c>
      <c r="AA407" s="11">
        <v>1.0666666668839699</v>
      </c>
      <c r="AB407" s="11">
        <v>1.0666666668839699</v>
      </c>
      <c r="AC407" s="11">
        <v>-6.6666666728764298E-2</v>
      </c>
      <c r="AD407" s="11">
        <v>-6.6666666728764298E-2</v>
      </c>
      <c r="AE407" s="11">
        <v>-5.6584877317306503</v>
      </c>
      <c r="AF407" s="11">
        <v>-5.6584877317306503</v>
      </c>
      <c r="AG407" s="11">
        <v>-5.6584877317306503</v>
      </c>
      <c r="AH407" s="11">
        <v>0.24704546970470101</v>
      </c>
      <c r="AI407" s="11">
        <v>0.24704546970470101</v>
      </c>
      <c r="AJ407" s="11">
        <v>0.24704546970470101</v>
      </c>
      <c r="AK407" s="11">
        <v>0.24704546970470101</v>
      </c>
      <c r="AL407" s="11">
        <v>6.19546247825755</v>
      </c>
      <c r="AM407" s="11">
        <v>6.19546247825755</v>
      </c>
      <c r="AN407" s="11">
        <v>-7.0839015286277203</v>
      </c>
      <c r="AO407" s="11">
        <v>-7.0839015286277203</v>
      </c>
      <c r="AP407" s="11">
        <v>-7.0839015286277203</v>
      </c>
      <c r="AQ407" s="11">
        <v>-7.0839015286277203</v>
      </c>
      <c r="AR407" s="11">
        <v>6.4542229412588599</v>
      </c>
      <c r="AS407" s="11">
        <v>6.4542229412588599</v>
      </c>
      <c r="AT407" s="11">
        <v>6.4542229412588599</v>
      </c>
      <c r="AU407" s="11">
        <v>1.4000000001396899</v>
      </c>
      <c r="AV407" s="11">
        <v>1.4000000001396899</v>
      </c>
      <c r="AW407" s="11">
        <v>1.4000000001396899</v>
      </c>
      <c r="AX407" s="11">
        <v>0.133333333457514</v>
      </c>
      <c r="AY407" s="11">
        <v>0.133333333457514</v>
      </c>
      <c r="AZ407" s="11">
        <v>0.133333333457514</v>
      </c>
      <c r="BA407" s="11">
        <v>0.46666666671323698</v>
      </c>
      <c r="BB407" s="11">
        <v>0.46666666671323698</v>
      </c>
      <c r="BC407" s="11">
        <v>0.46666666671323698</v>
      </c>
      <c r="BD407" s="12">
        <v>-0.200000000186278</v>
      </c>
    </row>
    <row r="408" spans="1:68" x14ac:dyDescent="0.2">
      <c r="A408" s="2" t="s">
        <v>92</v>
      </c>
      <c r="B408" s="9">
        <v>23.9999999998447</v>
      </c>
      <c r="C408" s="9">
        <v>23.9999999998447</v>
      </c>
      <c r="D408" s="9">
        <v>8.4000000000620894</v>
      </c>
      <c r="E408" s="9">
        <v>8.4000000000620894</v>
      </c>
      <c r="F408" s="9">
        <v>8.4000000000620894</v>
      </c>
      <c r="G408" s="9">
        <v>6.8000000001241698</v>
      </c>
      <c r="H408" s="9">
        <v>6.8000000001241698</v>
      </c>
      <c r="I408" s="9">
        <v>6.8000000001241698</v>
      </c>
      <c r="J408" s="9">
        <v>1.20293259303397</v>
      </c>
      <c r="K408" s="9">
        <v>1.20293259303397</v>
      </c>
      <c r="L408" s="9">
        <v>1.20293259303397</v>
      </c>
      <c r="M408" s="9">
        <v>13.6104319476651</v>
      </c>
      <c r="N408" s="9">
        <v>13.6104319476651</v>
      </c>
      <c r="O408" s="9">
        <v>13.6104319476651</v>
      </c>
      <c r="P408" s="9">
        <v>28.733333333317798</v>
      </c>
      <c r="Q408" s="9">
        <v>28.733333333317798</v>
      </c>
      <c r="R408" s="9">
        <v>28.733333333317798</v>
      </c>
      <c r="S408" s="9">
        <v>39.200000000030997</v>
      </c>
      <c r="T408" s="9">
        <v>39.200000000030997</v>
      </c>
      <c r="U408" s="9">
        <v>39.200000000030997</v>
      </c>
      <c r="V408" s="9">
        <v>9.0666666669615807</v>
      </c>
      <c r="W408" s="9">
        <v>9.0666666669615807</v>
      </c>
      <c r="X408" s="9">
        <v>9.0666666669615807</v>
      </c>
      <c r="Y408" s="9">
        <v>7.5999999997050702</v>
      </c>
      <c r="Z408" s="9">
        <v>7.5999999997050702</v>
      </c>
      <c r="AA408" s="9">
        <v>7.5999999997050702</v>
      </c>
      <c r="AB408" s="9">
        <v>7.6000000000931296</v>
      </c>
      <c r="AC408" s="9">
        <v>7.6000000000931296</v>
      </c>
      <c r="AD408" s="9">
        <v>7.6000000000931296</v>
      </c>
      <c r="AE408" s="9">
        <v>1.5807166868656399</v>
      </c>
      <c r="AF408" s="9">
        <v>1.5807166868656399</v>
      </c>
      <c r="AG408" s="9">
        <v>1.5807166868656399</v>
      </c>
      <c r="AH408" s="9">
        <v>12.7910606156934</v>
      </c>
      <c r="AI408" s="9">
        <v>12.7910606156934</v>
      </c>
      <c r="AJ408" s="9">
        <v>12.7910606156934</v>
      </c>
      <c r="AK408" s="9">
        <v>4.6000000000155197</v>
      </c>
      <c r="AL408" s="9">
        <v>4.6000000000155197</v>
      </c>
      <c r="AM408" s="9">
        <v>4.6000000000155197</v>
      </c>
      <c r="AN408" s="9">
        <v>6.7333333333954197</v>
      </c>
      <c r="AO408" s="9">
        <v>6.7333333333954197</v>
      </c>
      <c r="AP408" s="9">
        <v>6.7333333333954197</v>
      </c>
      <c r="AQ408" s="9">
        <v>5.3333333332557196</v>
      </c>
      <c r="AR408" s="9">
        <v>5.3333333332557196</v>
      </c>
      <c r="AS408" s="9">
        <v>5.3333333332557196</v>
      </c>
      <c r="AT408" s="9">
        <v>-0.92732370093632699</v>
      </c>
      <c r="AU408" s="9">
        <v>-0.92732370093632699</v>
      </c>
      <c r="AV408" s="9">
        <v>-0.92732370093632699</v>
      </c>
      <c r="AW408" s="9">
        <v>16.588973833154899</v>
      </c>
      <c r="AX408" s="9">
        <v>16.588973833154899</v>
      </c>
      <c r="AY408" s="9">
        <v>16.588973833154899</v>
      </c>
      <c r="AZ408" s="9">
        <v>-2.2465437788856599</v>
      </c>
      <c r="BA408" s="9">
        <v>-2.2465437788856599</v>
      </c>
      <c r="BB408" s="9">
        <v>-2.2465437788856599</v>
      </c>
      <c r="BC408" s="9">
        <v>10.5512230888242</v>
      </c>
      <c r="BD408" s="10">
        <v>10.5512230888242</v>
      </c>
      <c r="BF408" s="8">
        <f t="shared" si="35"/>
        <v>7.6000000000931296</v>
      </c>
      <c r="BG408" s="8">
        <f t="shared" si="36"/>
        <v>10.347330741236277</v>
      </c>
      <c r="BH408" s="8">
        <f t="shared" si="37"/>
        <v>-2.2465437788856599</v>
      </c>
      <c r="BI408" s="8">
        <f t="shared" si="38"/>
        <v>39.200000000030997</v>
      </c>
      <c r="BJ408" s="8">
        <f t="shared" si="39"/>
        <v>10.276543082871999</v>
      </c>
      <c r="BL408" s="8">
        <f>MEDIAN(B408:BD411)</f>
        <v>6.0333333333255705</v>
      </c>
      <c r="BM408" s="8">
        <f>AVERAGE(B408:BD411)</f>
        <v>7.0149053473168506</v>
      </c>
      <c r="BN408" s="8">
        <f>MIN(B408:BD411)</f>
        <v>-4.2340593774710804</v>
      </c>
      <c r="BO408" s="8">
        <f>MAX(B408:BD411)</f>
        <v>39.200000000030997</v>
      </c>
      <c r="BP408" s="8">
        <f>STDEV(B408:BD411)</f>
        <v>6.7437643740683244</v>
      </c>
    </row>
    <row r="409" spans="1:68" x14ac:dyDescent="0.2">
      <c r="A409" s="2" t="s">
        <v>93</v>
      </c>
      <c r="B409" s="9">
        <v>3.0000000000776001</v>
      </c>
      <c r="C409" s="9">
        <v>3.0000000000776001</v>
      </c>
      <c r="D409" s="9">
        <v>3.0000000000776001</v>
      </c>
      <c r="E409" s="9">
        <v>9.2666666667598001</v>
      </c>
      <c r="F409" s="9">
        <v>9.2666666667598001</v>
      </c>
      <c r="G409" s="9">
        <v>9.2666666667598001</v>
      </c>
      <c r="H409" s="9">
        <v>5.93333333342646</v>
      </c>
      <c r="I409" s="9">
        <v>5.93333333342646</v>
      </c>
      <c r="J409" s="9">
        <v>5.93333333342646</v>
      </c>
      <c r="K409" s="9">
        <v>5.0666666663406996</v>
      </c>
      <c r="L409" s="9">
        <v>5.0666666663406996</v>
      </c>
      <c r="M409" s="9">
        <v>5.0666666663406996</v>
      </c>
      <c r="N409" s="9">
        <v>9.2000000000310393</v>
      </c>
      <c r="O409" s="9">
        <v>9.2000000000310393</v>
      </c>
      <c r="P409" s="9">
        <v>9.2000000000310393</v>
      </c>
      <c r="Q409" s="9">
        <v>12.333333333566101</v>
      </c>
      <c r="R409" s="9">
        <v>12.333333333566101</v>
      </c>
      <c r="S409" s="9">
        <v>12.333333333566101</v>
      </c>
      <c r="T409" s="9">
        <v>3.3936974191618501</v>
      </c>
      <c r="U409" s="9">
        <v>3.3936974191618501</v>
      </c>
      <c r="V409" s="9">
        <v>3.3936974191618501</v>
      </c>
      <c r="W409" s="9">
        <v>10.4169275072137</v>
      </c>
      <c r="X409" s="9">
        <v>10.4169275072137</v>
      </c>
      <c r="Y409" s="9">
        <v>10.4169275072137</v>
      </c>
      <c r="Z409" s="9">
        <v>6.2666666662941397</v>
      </c>
      <c r="AA409" s="9">
        <v>6.2666666662941397</v>
      </c>
      <c r="AB409" s="9">
        <v>6.2666666662941397</v>
      </c>
      <c r="AC409" s="9">
        <v>5.2000000001862601</v>
      </c>
      <c r="AD409" s="9">
        <v>5.2000000001862601</v>
      </c>
      <c r="AE409" s="9">
        <v>5.2000000001862601</v>
      </c>
      <c r="AF409" s="9">
        <v>6.4000000001396904</v>
      </c>
      <c r="AG409" s="9">
        <v>6.4000000001396904</v>
      </c>
      <c r="AH409" s="9">
        <v>6.4000000001396904</v>
      </c>
      <c r="AI409" s="9">
        <v>-2.09199025648374</v>
      </c>
      <c r="AJ409" s="9">
        <v>-2.09199025648374</v>
      </c>
      <c r="AK409" s="9">
        <v>-2.09199025648374</v>
      </c>
      <c r="AL409" s="9">
        <v>5.32070942784609</v>
      </c>
      <c r="AM409" s="9">
        <v>5.32070942784609</v>
      </c>
      <c r="AN409" s="9">
        <v>5.32070942784609</v>
      </c>
      <c r="AO409" s="9">
        <v>5.4550310473886796</v>
      </c>
      <c r="AP409" s="9">
        <v>5.4550310473886796</v>
      </c>
      <c r="AQ409" s="9">
        <v>5.4550310473886796</v>
      </c>
      <c r="AR409" s="9">
        <v>11.2466546340256</v>
      </c>
      <c r="AS409" s="9">
        <v>11.2466546340256</v>
      </c>
      <c r="AT409" s="9">
        <v>11.2466546340256</v>
      </c>
      <c r="AU409" s="9">
        <v>4.4666666665580097</v>
      </c>
      <c r="AV409" s="9">
        <v>4.4666666665580097</v>
      </c>
      <c r="AW409" s="9">
        <v>4.4666666665580097</v>
      </c>
      <c r="AX409" s="9">
        <v>5.93333333342646</v>
      </c>
      <c r="AY409" s="9">
        <v>5.93333333342646</v>
      </c>
      <c r="AZ409" s="9">
        <v>5.93333333342646</v>
      </c>
      <c r="BA409" s="9">
        <v>5.8666666666977099</v>
      </c>
      <c r="BB409" s="9">
        <v>5.8666666666977099</v>
      </c>
      <c r="BC409" s="9">
        <v>5.8666666666977099</v>
      </c>
      <c r="BD409" s="10">
        <v>-0.80645161290323097</v>
      </c>
      <c r="BF409" s="8">
        <f t="shared" si="35"/>
        <v>5.8666666666977099</v>
      </c>
      <c r="BG409" s="8">
        <f t="shared" si="36"/>
        <v>6.1312115950011847</v>
      </c>
      <c r="BH409" s="8">
        <f t="shared" si="37"/>
        <v>-2.09199025648374</v>
      </c>
      <c r="BI409" s="8">
        <f t="shared" si="38"/>
        <v>12.333333333566101</v>
      </c>
      <c r="BJ409" s="8">
        <f t="shared" si="39"/>
        <v>3.4102570852707839</v>
      </c>
    </row>
    <row r="410" spans="1:68" x14ac:dyDescent="0.2">
      <c r="A410" s="2" t="s">
        <v>94</v>
      </c>
      <c r="B410" s="9">
        <v>19.600000000015498</v>
      </c>
      <c r="C410" s="9">
        <v>8.2666666666045696</v>
      </c>
      <c r="D410" s="9">
        <v>8.2666666666045696</v>
      </c>
      <c r="E410" s="9">
        <v>8.2666666666045696</v>
      </c>
      <c r="F410" s="9">
        <v>5.33333333364377</v>
      </c>
      <c r="G410" s="9">
        <v>5.33333333364377</v>
      </c>
      <c r="H410" s="9">
        <v>5.33333333364377</v>
      </c>
      <c r="I410" s="9">
        <v>5.3333333332557196</v>
      </c>
      <c r="J410" s="9">
        <v>5.3333333332557196</v>
      </c>
      <c r="K410" s="9">
        <v>5.3333333332557196</v>
      </c>
      <c r="L410" s="9">
        <v>5.0666666667287599</v>
      </c>
      <c r="M410" s="9">
        <v>5.0666666667287599</v>
      </c>
      <c r="N410" s="9">
        <v>5.0666666667287599</v>
      </c>
      <c r="O410" s="9">
        <v>6.2666666666821804</v>
      </c>
      <c r="P410" s="9">
        <v>6.2666666666821804</v>
      </c>
      <c r="Q410" s="9">
        <v>6.2666666666821804</v>
      </c>
      <c r="R410" s="9">
        <v>13.8666666663872</v>
      </c>
      <c r="S410" s="9">
        <v>13.8666666663872</v>
      </c>
      <c r="T410" s="9">
        <v>13.8666666663872</v>
      </c>
      <c r="U410" s="9">
        <v>11.933333333581601</v>
      </c>
      <c r="V410" s="9">
        <v>11.933333333581601</v>
      </c>
      <c r="W410" s="9">
        <v>11.933333333581601</v>
      </c>
      <c r="X410" s="9">
        <v>4.7999999998137302</v>
      </c>
      <c r="Y410" s="9">
        <v>4.7999999998137302</v>
      </c>
      <c r="Z410" s="9">
        <v>4.7999999998137302</v>
      </c>
      <c r="AA410" s="9">
        <v>5.2666666669150102</v>
      </c>
      <c r="AB410" s="9">
        <v>5.2666666669150102</v>
      </c>
      <c r="AC410" s="9">
        <v>5.2666666669150102</v>
      </c>
      <c r="AD410" s="9">
        <v>-0.55786010583373902</v>
      </c>
      <c r="AE410" s="9">
        <v>-0.55786010583373902</v>
      </c>
      <c r="AF410" s="9">
        <v>-0.55786010583373902</v>
      </c>
      <c r="AG410" s="9">
        <v>6.23747829546378</v>
      </c>
      <c r="AH410" s="9">
        <v>6.23747829546378</v>
      </c>
      <c r="AI410" s="9">
        <v>6.23747829546378</v>
      </c>
      <c r="AJ410" s="9">
        <v>10.4961356271127</v>
      </c>
      <c r="AK410" s="9">
        <v>10.4961356271127</v>
      </c>
      <c r="AL410" s="9">
        <v>10.4961356271127</v>
      </c>
      <c r="AM410" s="9">
        <v>-1.3993541442745201</v>
      </c>
      <c r="AN410" s="9">
        <v>-1.3993541442745201</v>
      </c>
      <c r="AO410" s="9">
        <v>-1.3993541442745201</v>
      </c>
      <c r="AP410" s="9">
        <v>10.239651416223399</v>
      </c>
      <c r="AQ410" s="9">
        <v>10.239651416223399</v>
      </c>
      <c r="AR410" s="9">
        <v>10.239651416223399</v>
      </c>
      <c r="AS410" s="9">
        <v>-4.2340593774710804</v>
      </c>
      <c r="AT410" s="9">
        <v>-4.2340593774710804</v>
      </c>
      <c r="AU410" s="9">
        <v>-4.2340593774710804</v>
      </c>
      <c r="AV410" s="9">
        <v>11.2437068803036</v>
      </c>
      <c r="AW410" s="9">
        <v>11.2437068803036</v>
      </c>
      <c r="AX410" s="9">
        <v>11.2437068803036</v>
      </c>
      <c r="AY410" s="9">
        <v>4.0666666665735303</v>
      </c>
      <c r="AZ410" s="9">
        <v>4.0666666665735303</v>
      </c>
      <c r="BA410" s="9">
        <v>4.0666666665735303</v>
      </c>
      <c r="BB410" s="9">
        <v>6.1333333336127396</v>
      </c>
      <c r="BC410" s="9">
        <v>6.1333333336127396</v>
      </c>
      <c r="BD410" s="10">
        <v>6.1333333336127396</v>
      </c>
      <c r="BF410" s="8">
        <f t="shared" si="35"/>
        <v>6.1333333336127396</v>
      </c>
      <c r="BG410" s="8">
        <f t="shared" si="36"/>
        <v>6.2668562868360844</v>
      </c>
      <c r="BH410" s="8">
        <f t="shared" si="37"/>
        <v>-4.2340593774710804</v>
      </c>
      <c r="BI410" s="8">
        <f t="shared" si="38"/>
        <v>19.600000000015498</v>
      </c>
      <c r="BJ410" s="8">
        <f t="shared" si="39"/>
        <v>4.9349860169434745</v>
      </c>
    </row>
    <row r="411" spans="1:68" x14ac:dyDescent="0.2">
      <c r="A411" s="2" t="s">
        <v>95</v>
      </c>
      <c r="B411" s="9">
        <v>10.9333333334264</v>
      </c>
      <c r="C411" s="9">
        <v>10.9333333334264</v>
      </c>
      <c r="D411" s="9">
        <v>12.6000000000931</v>
      </c>
      <c r="E411" s="9">
        <v>12.6000000000931</v>
      </c>
      <c r="F411" s="9">
        <v>12.6000000000931</v>
      </c>
      <c r="G411" s="9">
        <v>6.1333333332246802</v>
      </c>
      <c r="H411" s="9">
        <v>6.1333333332246802</v>
      </c>
      <c r="I411" s="9">
        <v>-3.1316725977984698</v>
      </c>
      <c r="J411" s="9">
        <v>-3.1316725977984698</v>
      </c>
      <c r="K411" s="9">
        <v>-3.1316725977984698</v>
      </c>
      <c r="L411" s="9">
        <v>-3.1316725977984698</v>
      </c>
      <c r="M411" s="9">
        <v>10.6583072100313</v>
      </c>
      <c r="N411" s="9">
        <v>10.6583072100313</v>
      </c>
      <c r="O411" s="9">
        <v>10.6583072100313</v>
      </c>
      <c r="P411" s="9">
        <v>7.8666666666200999</v>
      </c>
      <c r="Q411" s="9">
        <v>7.8666666666200999</v>
      </c>
      <c r="R411" s="9">
        <v>7.8666666666200999</v>
      </c>
      <c r="S411" s="9">
        <v>13.9999999998447</v>
      </c>
      <c r="T411" s="9">
        <v>13.9999999998447</v>
      </c>
      <c r="U411" s="9">
        <v>13.9999999998447</v>
      </c>
      <c r="V411" s="9">
        <v>5.4666666667132304</v>
      </c>
      <c r="W411" s="9">
        <v>5.4666666667132304</v>
      </c>
      <c r="X411" s="9">
        <v>5.4666666667132304</v>
      </c>
      <c r="Y411" s="9">
        <v>2.6666666668218801</v>
      </c>
      <c r="Z411" s="9">
        <v>2.6666666668218801</v>
      </c>
      <c r="AA411" s="9">
        <v>2.6666666668218801</v>
      </c>
      <c r="AB411" s="9">
        <v>2.0666666666511402</v>
      </c>
      <c r="AC411" s="9">
        <v>2.0666666666511402</v>
      </c>
      <c r="AD411" s="9">
        <v>-1.29479934168674</v>
      </c>
      <c r="AE411" s="9">
        <v>-1.29479934168674</v>
      </c>
      <c r="AF411" s="9">
        <v>-1.29479934168674</v>
      </c>
      <c r="AG411" s="9">
        <v>-1.29479934168674</v>
      </c>
      <c r="AH411" s="9">
        <v>8.8696086384437596</v>
      </c>
      <c r="AI411" s="9">
        <v>8.8696086384437596</v>
      </c>
      <c r="AJ411" s="9">
        <v>8.8696086384437596</v>
      </c>
      <c r="AK411" s="9">
        <v>3.86666666677531</v>
      </c>
      <c r="AL411" s="9">
        <v>3.86666666677531</v>
      </c>
      <c r="AM411" s="9">
        <v>3.86666666677531</v>
      </c>
      <c r="AN411" s="9">
        <v>4.0666666665735303</v>
      </c>
      <c r="AO411" s="9">
        <v>4.0666666665735303</v>
      </c>
      <c r="AP411" s="9">
        <v>4.0666666665735303</v>
      </c>
      <c r="AQ411" s="9">
        <v>6.3333333334109296</v>
      </c>
      <c r="AR411" s="9">
        <v>6.3333333334109296</v>
      </c>
      <c r="AS411" s="9">
        <v>-2.0628189463928801</v>
      </c>
      <c r="AT411" s="9">
        <v>-2.0628189463928801</v>
      </c>
      <c r="AU411" s="9">
        <v>-2.0628189463928801</v>
      </c>
      <c r="AV411" s="9">
        <v>-2.0628189463928801</v>
      </c>
      <c r="AW411" s="9">
        <v>12.0407782680221</v>
      </c>
      <c r="AX411" s="9">
        <v>12.0407782680221</v>
      </c>
      <c r="AY411" s="9">
        <v>12.0407782680221</v>
      </c>
      <c r="AZ411" s="9">
        <v>3.6666666669771</v>
      </c>
      <c r="BA411" s="9">
        <v>3.6666666669771</v>
      </c>
      <c r="BB411" s="9">
        <v>3.6666666669771</v>
      </c>
      <c r="BC411" s="9">
        <v>5</v>
      </c>
      <c r="BD411" s="10">
        <v>5</v>
      </c>
      <c r="BF411" s="8">
        <f t="shared" si="35"/>
        <v>5</v>
      </c>
      <c r="BG411" s="8">
        <f t="shared" si="36"/>
        <v>5.3142227661938604</v>
      </c>
      <c r="BH411" s="8">
        <f t="shared" si="37"/>
        <v>-3.1316725977984698</v>
      </c>
      <c r="BI411" s="8">
        <f t="shared" si="38"/>
        <v>13.9999999998447</v>
      </c>
      <c r="BJ411" s="8">
        <f t="shared" si="39"/>
        <v>5.217932741873418</v>
      </c>
    </row>
    <row r="412" spans="1:68" x14ac:dyDescent="0.2">
      <c r="A412" s="3" t="s">
        <v>96</v>
      </c>
      <c r="B412" s="11">
        <v>0.46666666671323698</v>
      </c>
      <c r="C412" s="11">
        <v>0.46666666671323698</v>
      </c>
      <c r="D412" s="11">
        <v>0.46666666671323698</v>
      </c>
      <c r="E412" s="11">
        <v>0.20000000018626399</v>
      </c>
      <c r="F412" s="11">
        <v>0.20000000018626399</v>
      </c>
      <c r="G412" s="11">
        <v>0.20000000018626399</v>
      </c>
      <c r="H412" s="11">
        <v>0.66666666651144602</v>
      </c>
      <c r="I412" s="11">
        <v>0.66666666651144602</v>
      </c>
      <c r="J412" s="11">
        <v>0.66666666651144602</v>
      </c>
      <c r="K412" s="11">
        <v>0.86666666669770998</v>
      </c>
      <c r="L412" s="11">
        <v>0.86666666669770998</v>
      </c>
      <c r="M412" s="11">
        <v>0.86666666669770998</v>
      </c>
      <c r="N412" s="11">
        <v>-0.33333333325570802</v>
      </c>
      <c r="O412" s="11">
        <v>-0.33333333325570802</v>
      </c>
      <c r="P412" s="11">
        <v>-0.33333333325570802</v>
      </c>
      <c r="Q412" s="11">
        <v>0.99999999976716902</v>
      </c>
      <c r="R412" s="11">
        <v>0.99999999976716902</v>
      </c>
      <c r="S412" s="11">
        <v>0.99999999976716902</v>
      </c>
      <c r="T412" s="11">
        <v>1.0000000001552201</v>
      </c>
      <c r="U412" s="11">
        <v>1.0000000001552201</v>
      </c>
      <c r="V412" s="11">
        <v>1.0000000001552201</v>
      </c>
      <c r="W412" s="11">
        <v>-0.133333333457514</v>
      </c>
      <c r="X412" s="11">
        <v>-0.133333333457514</v>
      </c>
      <c r="Y412" s="11">
        <v>-0.133333333457514</v>
      </c>
      <c r="Z412" s="11">
        <v>0.46666666671323698</v>
      </c>
      <c r="AA412" s="11">
        <v>0.46666666671323698</v>
      </c>
      <c r="AB412" s="11">
        <v>0.46666666671323698</v>
      </c>
      <c r="AC412" s="11">
        <v>-0.133333333457514</v>
      </c>
      <c r="AD412" s="11">
        <v>-0.133333333457514</v>
      </c>
      <c r="AE412" s="11">
        <v>-6.2307747333623098</v>
      </c>
      <c r="AF412" s="11">
        <v>-6.2307747333623098</v>
      </c>
      <c r="AG412" s="11">
        <v>-6.2307747333623098</v>
      </c>
      <c r="AH412" s="11">
        <v>4.6738332295774399E-2</v>
      </c>
      <c r="AI412" s="11">
        <v>4.6738332295774399E-2</v>
      </c>
      <c r="AJ412" s="11">
        <v>4.6738332295774399E-2</v>
      </c>
      <c r="AK412" s="11">
        <v>4.6738332295774399E-2</v>
      </c>
      <c r="AL412" s="11">
        <v>6.5071054599850404</v>
      </c>
      <c r="AM412" s="11">
        <v>6.5071054599850404</v>
      </c>
      <c r="AN412" s="11">
        <v>-7.1556735810753196</v>
      </c>
      <c r="AO412" s="11">
        <v>-7.1556735810753196</v>
      </c>
      <c r="AP412" s="11">
        <v>-7.1556735810753196</v>
      </c>
      <c r="AQ412" s="11">
        <v>-7.1556735810753196</v>
      </c>
      <c r="AR412" s="11">
        <v>6.1430260785579804</v>
      </c>
      <c r="AS412" s="11">
        <v>6.1430260785579804</v>
      </c>
      <c r="AT412" s="11">
        <v>6.1430260785579804</v>
      </c>
      <c r="AU412" s="11">
        <v>1.6666666666666701</v>
      </c>
      <c r="AV412" s="11">
        <v>1.6666666666666701</v>
      </c>
      <c r="AW412" s="11">
        <v>1.6666666666666701</v>
      </c>
      <c r="AX412" s="11">
        <v>6.6666666728750101E-2</v>
      </c>
      <c r="AY412" s="11">
        <v>6.6666666728750101E-2</v>
      </c>
      <c r="AZ412" s="11">
        <v>6.6666666728750101E-2</v>
      </c>
      <c r="BA412" s="11">
        <v>0.466666666325181</v>
      </c>
      <c r="BB412" s="11">
        <v>0.466666666325181</v>
      </c>
      <c r="BC412" s="11">
        <v>0.466666666325181</v>
      </c>
      <c r="BD412" s="12">
        <v>-0.399999999984473</v>
      </c>
    </row>
    <row r="413" spans="1:68" x14ac:dyDescent="0.2">
      <c r="A413" s="3" t="s">
        <v>97</v>
      </c>
      <c r="B413" s="11">
        <v>0.53333333344198697</v>
      </c>
      <c r="C413" s="11">
        <v>0.53333333344198697</v>
      </c>
      <c r="D413" s="11">
        <v>0.53333333344198697</v>
      </c>
      <c r="E413" s="11">
        <v>0</v>
      </c>
      <c r="F413" s="11">
        <v>0</v>
      </c>
      <c r="G413" s="11">
        <v>0</v>
      </c>
      <c r="H413" s="11">
        <v>0.53333333305393105</v>
      </c>
      <c r="I413" s="11">
        <v>0.53333333305393105</v>
      </c>
      <c r="J413" s="11">
        <v>0.53333333305393105</v>
      </c>
      <c r="K413" s="11">
        <v>0.73333333362825204</v>
      </c>
      <c r="L413" s="11">
        <v>0.73333333362825204</v>
      </c>
      <c r="M413" s="11">
        <v>0.73333333362825204</v>
      </c>
      <c r="N413" s="11">
        <v>-0.33333333364377798</v>
      </c>
      <c r="O413" s="11">
        <v>-0.33333333364377798</v>
      </c>
      <c r="P413" s="11">
        <v>-0.33333333364377798</v>
      </c>
      <c r="Q413" s="11">
        <v>0.80000000035700203</v>
      </c>
      <c r="R413" s="11">
        <v>0.80000000035700203</v>
      </c>
      <c r="S413" s="11">
        <v>0.80000000035700203</v>
      </c>
      <c r="T413" s="11">
        <v>0.59999999978269603</v>
      </c>
      <c r="U413" s="11">
        <v>0.59999999978269603</v>
      </c>
      <c r="V413" s="11">
        <v>0.59999999978269603</v>
      </c>
      <c r="W413" s="11">
        <v>-0.19999999979820801</v>
      </c>
      <c r="X413" s="11">
        <v>-0.19999999979820801</v>
      </c>
      <c r="Y413" s="11">
        <v>-0.19999999979820801</v>
      </c>
      <c r="Z413" s="11">
        <v>0.59999999978269603</v>
      </c>
      <c r="AA413" s="11">
        <v>0.59999999978269603</v>
      </c>
      <c r="AB413" s="11">
        <v>0.59999999978269603</v>
      </c>
      <c r="AC413" s="11">
        <v>-6.6666666728764298E-2</v>
      </c>
      <c r="AD413" s="11">
        <v>-6.6666666728764298E-2</v>
      </c>
      <c r="AE413" s="11">
        <v>-6.1592388580542501</v>
      </c>
      <c r="AF413" s="11">
        <v>-6.1592388580542501</v>
      </c>
      <c r="AG413" s="11">
        <v>-6.1592388580542501</v>
      </c>
      <c r="AH413" s="11">
        <v>0.58089069897863499</v>
      </c>
      <c r="AI413" s="11">
        <v>0.58089069897863499</v>
      </c>
      <c r="AJ413" s="11">
        <v>0.58089069897863499</v>
      </c>
      <c r="AK413" s="11">
        <v>0.58089069897863499</v>
      </c>
      <c r="AL413" s="11">
        <v>6.1331338818394903</v>
      </c>
      <c r="AM413" s="11">
        <v>6.1331338818394903</v>
      </c>
      <c r="AN413" s="11">
        <v>-7.2274456326873597</v>
      </c>
      <c r="AO413" s="11">
        <v>-7.2274456326873597</v>
      </c>
      <c r="AP413" s="11">
        <v>-7.2274456326873597</v>
      </c>
      <c r="AQ413" s="11">
        <v>-7.2274456326873597</v>
      </c>
      <c r="AR413" s="11">
        <v>6.2675048235658704</v>
      </c>
      <c r="AS413" s="11">
        <v>6.2675048235658704</v>
      </c>
      <c r="AT413" s="11">
        <v>6.2675048235658704</v>
      </c>
      <c r="AU413" s="11">
        <v>1.3333333334109401</v>
      </c>
      <c r="AV413" s="11">
        <v>1.3333333334109401</v>
      </c>
      <c r="AW413" s="11">
        <v>1.3333333334109401</v>
      </c>
      <c r="AX413" s="11">
        <v>0</v>
      </c>
      <c r="AY413" s="11">
        <v>0</v>
      </c>
      <c r="AZ413" s="11">
        <v>0</v>
      </c>
      <c r="BA413" s="11">
        <v>0.53333333305393105</v>
      </c>
      <c r="BB413" s="11">
        <v>0.53333333305393105</v>
      </c>
      <c r="BC413" s="11">
        <v>0.53333333305393105</v>
      </c>
      <c r="BD413" s="12">
        <v>-0.399999999984473</v>
      </c>
    </row>
    <row r="414" spans="1:68" x14ac:dyDescent="0.2">
      <c r="A414" s="3" t="s">
        <v>98</v>
      </c>
      <c r="B414" s="11">
        <v>0.66666666689950205</v>
      </c>
      <c r="C414" s="11">
        <v>0.66666666689950205</v>
      </c>
      <c r="D414" s="11">
        <v>0.66666666689950205</v>
      </c>
      <c r="E414" s="11">
        <v>0.66666666651144602</v>
      </c>
      <c r="F414" s="11">
        <v>0.66666666651144602</v>
      </c>
      <c r="G414" s="11">
        <v>0.66666666651144602</v>
      </c>
      <c r="H414" s="11">
        <v>0.46666666671323698</v>
      </c>
      <c r="I414" s="11">
        <v>0.46666666671323698</v>
      </c>
      <c r="J414" s="11">
        <v>0.46666666671323698</v>
      </c>
      <c r="K414" s="11">
        <v>0.79999999996895998</v>
      </c>
      <c r="L414" s="11">
        <v>0.79999999996895998</v>
      </c>
      <c r="M414" s="11">
        <v>0.79999999996895998</v>
      </c>
      <c r="N414" s="11">
        <v>-0.399999999984473</v>
      </c>
      <c r="O414" s="11">
        <v>-0.399999999984473</v>
      </c>
      <c r="P414" s="11">
        <v>-0.399999999984473</v>
      </c>
      <c r="Q414" s="11">
        <v>0.79999999996895998</v>
      </c>
      <c r="R414" s="11">
        <v>0.79999999996895998</v>
      </c>
      <c r="S414" s="11">
        <v>0.79999999996895998</v>
      </c>
      <c r="T414" s="11">
        <v>0.60000000017073696</v>
      </c>
      <c r="U414" s="11">
        <v>0.60000000017073696</v>
      </c>
      <c r="V414" s="11">
        <v>0.60000000017073696</v>
      </c>
      <c r="W414" s="11">
        <v>-0.26666666691501401</v>
      </c>
      <c r="X414" s="11">
        <v>-0.26666666691501401</v>
      </c>
      <c r="Y414" s="11">
        <v>-0.26666666691501401</v>
      </c>
      <c r="Z414" s="11">
        <v>0.46666666671323698</v>
      </c>
      <c r="AA414" s="11">
        <v>0.46666666671323698</v>
      </c>
      <c r="AB414" s="11">
        <v>0.46666666671323698</v>
      </c>
      <c r="AC414" s="11">
        <v>0.26666666652697302</v>
      </c>
      <c r="AD414" s="11">
        <v>0.26666666652697302</v>
      </c>
      <c r="AE414" s="11">
        <v>-6.3738464839784204</v>
      </c>
      <c r="AF414" s="11">
        <v>-6.3738464839784204</v>
      </c>
      <c r="AG414" s="11">
        <v>-6.3738464839784204</v>
      </c>
      <c r="AH414" s="11">
        <v>0.18027642416082301</v>
      </c>
      <c r="AI414" s="11">
        <v>0.18027642416082301</v>
      </c>
      <c r="AJ414" s="11">
        <v>0.18027642416082301</v>
      </c>
      <c r="AK414" s="11">
        <v>0.18027642416082301</v>
      </c>
      <c r="AL414" s="11">
        <v>6.25779107431282</v>
      </c>
      <c r="AM414" s="11">
        <v>6.25779107431282</v>
      </c>
      <c r="AN414" s="11">
        <v>-6.7968133209262698</v>
      </c>
      <c r="AO414" s="11">
        <v>-6.7968133209262698</v>
      </c>
      <c r="AP414" s="11">
        <v>-6.7968133209262698</v>
      </c>
      <c r="AQ414" s="11">
        <v>-6.7968133209262698</v>
      </c>
      <c r="AR414" s="11">
        <v>6.2052654508807796</v>
      </c>
      <c r="AS414" s="11">
        <v>6.2052654508807796</v>
      </c>
      <c r="AT414" s="11">
        <v>6.2052654508807796</v>
      </c>
      <c r="AU414" s="11">
        <v>1.5333333335972099</v>
      </c>
      <c r="AV414" s="11">
        <v>1.5333333335972099</v>
      </c>
      <c r="AW414" s="11">
        <v>1.5333333335972099</v>
      </c>
      <c r="AX414" s="11">
        <v>-0.200000000186278</v>
      </c>
      <c r="AY414" s="11">
        <v>-0.200000000186278</v>
      </c>
      <c r="AZ414" s="11">
        <v>-0.200000000186278</v>
      </c>
      <c r="BA414" s="11">
        <v>0.46666666671323698</v>
      </c>
      <c r="BB414" s="11">
        <v>0.46666666671323698</v>
      </c>
      <c r="BC414" s="11">
        <v>0.46666666671323698</v>
      </c>
      <c r="BD414" s="12">
        <v>-0.59999999978268104</v>
      </c>
    </row>
    <row r="415" spans="1:68" x14ac:dyDescent="0.2">
      <c r="A415" s="3" t="s">
        <v>99</v>
      </c>
      <c r="B415" s="11">
        <v>0.46666666671323698</v>
      </c>
      <c r="C415" s="11">
        <v>0.46666666671323698</v>
      </c>
      <c r="D415" s="11">
        <v>0.46666666671323698</v>
      </c>
      <c r="E415" s="11">
        <v>-6.6666666728764298E-2</v>
      </c>
      <c r="F415" s="11">
        <v>-6.6666666728764298E-2</v>
      </c>
      <c r="G415" s="11">
        <v>-6.6666666728764298E-2</v>
      </c>
      <c r="H415" s="11">
        <v>0.53333333305393105</v>
      </c>
      <c r="I415" s="11">
        <v>0.53333333305393105</v>
      </c>
      <c r="J415" s="11">
        <v>0.53333333305393105</v>
      </c>
      <c r="K415" s="11">
        <v>0.73333333362825204</v>
      </c>
      <c r="L415" s="11">
        <v>0.73333333362825204</v>
      </c>
      <c r="M415" s="11">
        <v>0.73333333362825204</v>
      </c>
      <c r="N415" s="11">
        <v>-0.399999999984473</v>
      </c>
      <c r="O415" s="11">
        <v>-0.399999999984473</v>
      </c>
      <c r="P415" s="11">
        <v>-0.399999999984473</v>
      </c>
      <c r="Q415" s="11">
        <v>0.399999999984473</v>
      </c>
      <c r="R415" s="11">
        <v>0.399999999984473</v>
      </c>
      <c r="S415" s="11">
        <v>0.399999999984473</v>
      </c>
      <c r="T415" s="11">
        <v>0.73333333324020999</v>
      </c>
      <c r="U415" s="11">
        <v>0.73333333324020999</v>
      </c>
      <c r="V415" s="11">
        <v>0.73333333324020999</v>
      </c>
      <c r="W415" s="11">
        <v>-0.399999999984473</v>
      </c>
      <c r="X415" s="11">
        <v>-0.399999999984473</v>
      </c>
      <c r="Y415" s="11">
        <v>-0.399999999984473</v>
      </c>
      <c r="Z415" s="11">
        <v>0.53333333344198697</v>
      </c>
      <c r="AA415" s="11">
        <v>0.53333333344198697</v>
      </c>
      <c r="AB415" s="11">
        <v>0.53333333344198697</v>
      </c>
      <c r="AC415" s="11">
        <v>-0.26666666691501401</v>
      </c>
      <c r="AD415" s="11">
        <v>-0.26666666691501401</v>
      </c>
      <c r="AE415" s="11">
        <v>-6.3023106086703597</v>
      </c>
      <c r="AF415" s="11">
        <v>-6.3023106086703597</v>
      </c>
      <c r="AG415" s="11">
        <v>-6.3023106086703597</v>
      </c>
      <c r="AH415" s="11">
        <v>0.24704546970470101</v>
      </c>
      <c r="AI415" s="11">
        <v>0.24704546970470101</v>
      </c>
      <c r="AJ415" s="11">
        <v>0.24704546970470101</v>
      </c>
      <c r="AK415" s="11">
        <v>0.24704546970470101</v>
      </c>
      <c r="AL415" s="11">
        <v>6.32011967073087</v>
      </c>
      <c r="AM415" s="11">
        <v>6.32011967073087</v>
      </c>
      <c r="AN415" s="11">
        <v>-6.8685853725383197</v>
      </c>
      <c r="AO415" s="11">
        <v>-6.8685853725383197</v>
      </c>
      <c r="AP415" s="11">
        <v>-6.8685853725383197</v>
      </c>
      <c r="AQ415" s="11">
        <v>-6.8685853725383197</v>
      </c>
      <c r="AR415" s="11">
        <v>6.2052654508807796</v>
      </c>
      <c r="AS415" s="11">
        <v>6.2052654508807796</v>
      </c>
      <c r="AT415" s="11">
        <v>6.2052654508807796</v>
      </c>
      <c r="AU415" s="11">
        <v>1.46666666648039</v>
      </c>
      <c r="AV415" s="11">
        <v>1.46666666648039</v>
      </c>
      <c r="AW415" s="11">
        <v>1.46666666648039</v>
      </c>
      <c r="AX415" s="11">
        <v>-0.13333333306945799</v>
      </c>
      <c r="AY415" s="11">
        <v>-0.13333333306945799</v>
      </c>
      <c r="AZ415" s="11">
        <v>-0.13333333306945799</v>
      </c>
      <c r="BA415" s="11">
        <v>0.66666666651144602</v>
      </c>
      <c r="BB415" s="11">
        <v>0.66666666651144602</v>
      </c>
      <c r="BC415" s="11">
        <v>0.66666666651144602</v>
      </c>
      <c r="BD415" s="12">
        <v>-0.399999999984473</v>
      </c>
    </row>
    <row r="416" spans="1:68" x14ac:dyDescent="0.2">
      <c r="A416" s="5" t="s">
        <v>100</v>
      </c>
      <c r="B416" s="15">
        <v>0.46666666671323698</v>
      </c>
      <c r="C416" s="15">
        <v>0.46666666671323698</v>
      </c>
      <c r="D416" s="15">
        <v>0.46666666671323698</v>
      </c>
      <c r="E416" s="15">
        <v>6.6666666728750101E-2</v>
      </c>
      <c r="F416" s="15">
        <v>6.6666666728750101E-2</v>
      </c>
      <c r="G416" s="15">
        <v>6.6666666728750101E-2</v>
      </c>
      <c r="H416" s="15">
        <v>0.73333333324020999</v>
      </c>
      <c r="I416" s="15">
        <v>0.73333333324020999</v>
      </c>
      <c r="J416" s="15">
        <v>0.73333333324020999</v>
      </c>
      <c r="K416" s="15">
        <v>0.93333333342645997</v>
      </c>
      <c r="L416" s="15">
        <v>0.93333333342645997</v>
      </c>
      <c r="M416" s="15">
        <v>0.93333333342645997</v>
      </c>
      <c r="N416" s="15">
        <v>-0.133333333457514</v>
      </c>
      <c r="O416" s="15">
        <v>-0.133333333457514</v>
      </c>
      <c r="P416" s="15">
        <v>-0.133333333457514</v>
      </c>
      <c r="Q416" s="15">
        <v>0.399999999984473</v>
      </c>
      <c r="R416" s="15">
        <v>0.399999999984473</v>
      </c>
      <c r="S416" s="15">
        <v>0.399999999984473</v>
      </c>
      <c r="T416" s="15">
        <v>0.60000000017073696</v>
      </c>
      <c r="U416" s="15">
        <v>0.60000000017073696</v>
      </c>
      <c r="V416" s="15">
        <v>0.60000000017073696</v>
      </c>
      <c r="W416" s="15">
        <v>-0.26666666691501401</v>
      </c>
      <c r="X416" s="15">
        <v>-0.26666666691501401</v>
      </c>
      <c r="Y416" s="15">
        <v>-0.26666666691501401</v>
      </c>
      <c r="Z416" s="15">
        <v>0.60000000017073696</v>
      </c>
      <c r="AA416" s="15">
        <v>0.60000000017073696</v>
      </c>
      <c r="AB416" s="15">
        <v>0.60000000017073696</v>
      </c>
      <c r="AC416" s="15">
        <v>-0.26666666691501401</v>
      </c>
      <c r="AD416" s="15">
        <v>-0.26666666691501401</v>
      </c>
      <c r="AE416" s="15">
        <v>-6.3023106086703597</v>
      </c>
      <c r="AF416" s="15">
        <v>-6.3023106086703597</v>
      </c>
      <c r="AG416" s="15">
        <v>-6.3023106086703597</v>
      </c>
      <c r="AH416" s="15">
        <v>0.24704546970470101</v>
      </c>
      <c r="AI416" s="15">
        <v>0.24704546970470101</v>
      </c>
      <c r="AJ416" s="15">
        <v>0.24704546970470101</v>
      </c>
      <c r="AK416" s="15">
        <v>0.24704546970470101</v>
      </c>
      <c r="AL416" s="15">
        <v>6.19546247825755</v>
      </c>
      <c r="AM416" s="15">
        <v>6.19546247825755</v>
      </c>
      <c r="AN416" s="15">
        <v>-7.0839015286277203</v>
      </c>
      <c r="AO416" s="15">
        <v>-7.0839015286277203</v>
      </c>
      <c r="AP416" s="15">
        <v>-7.0839015286277203</v>
      </c>
      <c r="AQ416" s="15">
        <v>-7.0839015286277203</v>
      </c>
      <c r="AR416" s="15">
        <v>6.3297441958886704</v>
      </c>
      <c r="AS416" s="15">
        <v>6.3297441958886704</v>
      </c>
      <c r="AT416" s="15">
        <v>6.3297441958886704</v>
      </c>
      <c r="AU416" s="15">
        <v>1.46666666686844</v>
      </c>
      <c r="AV416" s="15">
        <v>1.46666666686844</v>
      </c>
      <c r="AW416" s="15">
        <v>1.46666666686844</v>
      </c>
      <c r="AX416" s="15">
        <v>-6.6666666728764298E-2</v>
      </c>
      <c r="AY416" s="15">
        <v>-6.6666666728764298E-2</v>
      </c>
      <c r="AZ416" s="15">
        <v>-6.6666666728764298E-2</v>
      </c>
      <c r="BA416" s="15">
        <v>0.73333333324020999</v>
      </c>
      <c r="BB416" s="15">
        <v>0.73333333324020999</v>
      </c>
      <c r="BC416" s="15">
        <v>0.73333333324020999</v>
      </c>
      <c r="BD416" s="16">
        <v>-0.33333333325570802</v>
      </c>
    </row>
    <row r="421" spans="1:68" x14ac:dyDescent="0.2">
      <c r="A421" s="1" t="s">
        <v>0</v>
      </c>
      <c r="B421" s="6">
        <v>1617062720.8989999</v>
      </c>
      <c r="C421" s="6">
        <v>1617062725.8989999</v>
      </c>
      <c r="D421" s="6">
        <v>1617062730.8989999</v>
      </c>
      <c r="E421" s="6">
        <v>1617062735.8989999</v>
      </c>
      <c r="F421" s="6">
        <v>1617062740.8989999</v>
      </c>
      <c r="G421" s="6">
        <v>1617062745.8989999</v>
      </c>
      <c r="H421" s="6">
        <v>1617062750.8989999</v>
      </c>
      <c r="I421" s="6">
        <v>1617062755.8989999</v>
      </c>
      <c r="J421" s="6">
        <v>1617062760.8989999</v>
      </c>
      <c r="K421" s="6">
        <v>1617062765.8989999</v>
      </c>
      <c r="L421" s="6">
        <v>1617062770.8989999</v>
      </c>
      <c r="M421" s="6">
        <v>1617062775.8989999</v>
      </c>
      <c r="N421" s="6">
        <v>1617062780.8989999</v>
      </c>
      <c r="O421" s="6">
        <v>1617062785.8989999</v>
      </c>
      <c r="P421" s="6">
        <v>1617062790.8989999</v>
      </c>
      <c r="Q421" s="6">
        <v>1617062795.8989999</v>
      </c>
      <c r="R421" s="6">
        <v>1617062800.8989999</v>
      </c>
      <c r="S421" s="6">
        <v>1617062805.8989999</v>
      </c>
      <c r="T421" s="6">
        <v>1617062810.8989999</v>
      </c>
      <c r="U421" s="6">
        <v>1617062815.8989999</v>
      </c>
      <c r="V421" s="6">
        <v>1617062820.8989999</v>
      </c>
      <c r="W421" s="6">
        <v>1617062825.8989999</v>
      </c>
      <c r="X421" s="6">
        <v>1617062830.8989999</v>
      </c>
      <c r="Y421" s="6">
        <v>1617062835.8989999</v>
      </c>
      <c r="Z421" s="6">
        <v>1617062840.8989999</v>
      </c>
      <c r="AA421" s="6">
        <v>1617062845.8989999</v>
      </c>
      <c r="AB421" s="6">
        <v>1617062850.8989999</v>
      </c>
      <c r="AC421" s="6">
        <v>1617062855.8989999</v>
      </c>
      <c r="AD421" s="6">
        <v>1617062860.8989999</v>
      </c>
      <c r="AE421" s="6">
        <v>1617062865.8989999</v>
      </c>
      <c r="AF421" s="6">
        <v>1617062870.8989999</v>
      </c>
      <c r="AG421" s="6">
        <v>1617062875.8989999</v>
      </c>
      <c r="AH421" s="6">
        <v>1617062880.8989999</v>
      </c>
      <c r="AI421" s="6">
        <v>1617062885.8989999</v>
      </c>
      <c r="AJ421" s="6">
        <v>1617062890.8989999</v>
      </c>
      <c r="AK421" s="6">
        <v>1617062895.8989999</v>
      </c>
      <c r="AL421" s="6">
        <v>1617062900.8989999</v>
      </c>
      <c r="AM421" s="6">
        <v>1617062905.8989999</v>
      </c>
      <c r="AN421" s="6">
        <v>1617062910.8989999</v>
      </c>
      <c r="AO421" s="6">
        <v>1617062915.8989999</v>
      </c>
      <c r="AP421" s="6">
        <v>1617062920.8989999</v>
      </c>
      <c r="AQ421" s="6">
        <v>1617062925.8989999</v>
      </c>
      <c r="AR421" s="6">
        <v>1617062930.8989999</v>
      </c>
      <c r="AS421" s="6">
        <v>1617062935.8989999</v>
      </c>
      <c r="AT421" s="6">
        <v>1617062940.8989999</v>
      </c>
      <c r="AU421" s="6">
        <v>1617062945.8989999</v>
      </c>
      <c r="AV421" s="6">
        <v>1617062950.8989999</v>
      </c>
      <c r="AW421" s="6">
        <v>1617062955.8989999</v>
      </c>
      <c r="AX421" s="6">
        <v>1617062960.8989999</v>
      </c>
      <c r="AY421" s="6">
        <v>1617062965.8989999</v>
      </c>
      <c r="AZ421" s="6">
        <v>1617062970.8989999</v>
      </c>
      <c r="BA421" s="6">
        <v>1617062975.8989999</v>
      </c>
      <c r="BB421" s="6">
        <v>1617062980.8989999</v>
      </c>
      <c r="BC421" s="6">
        <v>1617062985.8989999</v>
      </c>
      <c r="BD421" s="7">
        <v>1617062990.8989999</v>
      </c>
    </row>
    <row r="422" spans="1:68" x14ac:dyDescent="0.2">
      <c r="A422" s="2" t="s">
        <v>1</v>
      </c>
      <c r="B422" s="9">
        <v>10664.5303424794</v>
      </c>
      <c r="C422" s="9">
        <v>10664.5303424794</v>
      </c>
      <c r="D422" s="9">
        <v>10664.5303424794</v>
      </c>
      <c r="E422" s="9">
        <v>10664.5303424794</v>
      </c>
      <c r="F422" s="9">
        <v>10664.5303424794</v>
      </c>
      <c r="G422" s="9">
        <v>10664.5303424794</v>
      </c>
      <c r="H422" s="9">
        <v>10664.5303424794</v>
      </c>
      <c r="I422" s="9">
        <v>10664.5303424794</v>
      </c>
      <c r="J422" s="9">
        <v>144973.01264302601</v>
      </c>
      <c r="K422" s="9">
        <v>144973.01264302601</v>
      </c>
      <c r="L422" s="9">
        <v>144973.01264302601</v>
      </c>
      <c r="M422" s="9">
        <v>144973.01264302601</v>
      </c>
      <c r="N422" s="9">
        <v>144973.01264302601</v>
      </c>
      <c r="O422" s="9">
        <v>144973.01264302601</v>
      </c>
      <c r="P422" s="9">
        <v>144973.01264302601</v>
      </c>
      <c r="Q422" s="9">
        <v>144973.01264302601</v>
      </c>
      <c r="R422" s="9">
        <v>144973.01264302601</v>
      </c>
      <c r="S422" s="9">
        <v>14935.6101031661</v>
      </c>
      <c r="T422" s="9">
        <v>14935.6101031661</v>
      </c>
      <c r="U422" s="9">
        <v>14935.6101031661</v>
      </c>
      <c r="V422" s="9">
        <v>14935.6101031661</v>
      </c>
      <c r="W422" s="9">
        <v>14935.6101031661</v>
      </c>
      <c r="X422" s="9">
        <v>14935.6101031661</v>
      </c>
      <c r="Y422" s="9">
        <v>14935.6101031661</v>
      </c>
      <c r="Z422" s="9">
        <v>14935.6101031661</v>
      </c>
      <c r="AA422" s="9">
        <v>14935.6101031661</v>
      </c>
      <c r="AB422" s="9">
        <v>13757.501612652</v>
      </c>
      <c r="AC422" s="9">
        <v>13757.501612652</v>
      </c>
      <c r="AD422" s="9">
        <v>13757.501612652</v>
      </c>
      <c r="AE422" s="9">
        <v>13757.501612652</v>
      </c>
      <c r="AF422" s="9">
        <v>13757.501612652</v>
      </c>
      <c r="AG422" s="9">
        <v>13757.501612652</v>
      </c>
      <c r="AH422" s="9">
        <v>13757.501612652</v>
      </c>
      <c r="AI422" s="9">
        <v>13757.501612652</v>
      </c>
      <c r="AJ422" s="9">
        <v>13757.501612652</v>
      </c>
      <c r="AK422" s="9">
        <v>13757.501612652</v>
      </c>
      <c r="AL422" s="9">
        <v>13757.501612652</v>
      </c>
      <c r="AM422" s="9">
        <v>13757.501612652</v>
      </c>
      <c r="AN422" s="9">
        <v>7105.0621299307804</v>
      </c>
      <c r="AO422" s="9">
        <v>7105.0621299307804</v>
      </c>
      <c r="AP422" s="9">
        <v>7105.0621299307804</v>
      </c>
      <c r="AQ422" s="9">
        <v>7105.0621299307804</v>
      </c>
      <c r="AR422" s="9">
        <v>7105.0621299307804</v>
      </c>
      <c r="AS422" s="9">
        <v>7105.0621299307804</v>
      </c>
      <c r="AT422" s="9">
        <v>7105.0621299307804</v>
      </c>
      <c r="AU422" s="9">
        <v>7105.0621299307804</v>
      </c>
      <c r="AV422" s="9">
        <v>7105.0621299307804</v>
      </c>
      <c r="AW422" s="9">
        <v>7105.0621299307804</v>
      </c>
      <c r="AX422" s="9">
        <v>7105.0621299307804</v>
      </c>
      <c r="AY422" s="9">
        <v>7105.0621299307804</v>
      </c>
      <c r="AZ422" s="9">
        <v>7105.0621299307804</v>
      </c>
      <c r="BA422" s="9">
        <v>7105.0621299307804</v>
      </c>
      <c r="BB422" s="9">
        <v>7105.0621299307804</v>
      </c>
      <c r="BC422" s="9">
        <v>6721.5625583691299</v>
      </c>
      <c r="BD422" s="10">
        <v>6721.5625583691299</v>
      </c>
      <c r="BF422" s="8">
        <f t="shared" si="35"/>
        <v>13757.501612652</v>
      </c>
      <c r="BG422" s="8">
        <f t="shared" si="36"/>
        <v>32901.871343147104</v>
      </c>
      <c r="BH422" s="8">
        <f t="shared" si="37"/>
        <v>6721.5625583691299</v>
      </c>
      <c r="BI422" s="8">
        <f t="shared" si="38"/>
        <v>144973.01264302601</v>
      </c>
      <c r="BJ422" s="8">
        <f t="shared" si="39"/>
        <v>50120.515926422107</v>
      </c>
      <c r="BL422" s="8">
        <f>MEDIAN(B422:BD424)</f>
        <v>10664.5303424794</v>
      </c>
      <c r="BM422" s="8">
        <f>AVERAGE(B422:BD424)</f>
        <v>36529.296396566897</v>
      </c>
      <c r="BN422" s="8">
        <f>MIN(B422:BD424)</f>
        <v>3829.05982905982</v>
      </c>
      <c r="BO422" s="8">
        <f>MAX(B422:BD424)</f>
        <v>144973.01264302601</v>
      </c>
      <c r="BP422" s="8">
        <f>STDEV(B422:BD424)</f>
        <v>45873.007927924235</v>
      </c>
    </row>
    <row r="423" spans="1:68" x14ac:dyDescent="0.2">
      <c r="A423" s="2" t="s">
        <v>3</v>
      </c>
      <c r="B423" s="9">
        <v>3829.05982905982</v>
      </c>
      <c r="C423" s="9">
        <v>3829.05982905982</v>
      </c>
      <c r="D423" s="9">
        <v>3829.05982905982</v>
      </c>
      <c r="E423" s="9">
        <v>3829.05982905982</v>
      </c>
      <c r="F423" s="9">
        <v>110494.456674004</v>
      </c>
      <c r="G423" s="9">
        <v>110494.456674004</v>
      </c>
      <c r="H423" s="9">
        <v>110494.456674004</v>
      </c>
      <c r="I423" s="9">
        <v>110494.456674004</v>
      </c>
      <c r="J423" s="9">
        <v>110494.456674004</v>
      </c>
      <c r="K423" s="9">
        <v>110494.456674004</v>
      </c>
      <c r="L423" s="9">
        <v>110494.456674004</v>
      </c>
      <c r="M423" s="9">
        <v>110494.456674004</v>
      </c>
      <c r="N423" s="9">
        <v>110494.456674004</v>
      </c>
      <c r="O423" s="9">
        <v>110494.456674004</v>
      </c>
      <c r="P423" s="9">
        <v>110494.456674004</v>
      </c>
      <c r="Q423" s="9">
        <v>110494.456674004</v>
      </c>
      <c r="R423" s="9">
        <v>110494.456674004</v>
      </c>
      <c r="S423" s="9">
        <v>110494.456674004</v>
      </c>
      <c r="T423" s="9">
        <v>110494.456674004</v>
      </c>
      <c r="U423" s="9">
        <v>110494.456674004</v>
      </c>
      <c r="V423" s="9">
        <v>110494.456674004</v>
      </c>
      <c r="W423" s="9">
        <v>110494.456674004</v>
      </c>
      <c r="X423" s="9">
        <v>110494.456674004</v>
      </c>
      <c r="Y423" s="9">
        <v>110494.456674004</v>
      </c>
      <c r="Z423" s="9">
        <v>110494.456674004</v>
      </c>
      <c r="AA423" s="9">
        <v>110494.456674004</v>
      </c>
      <c r="AB423" s="9">
        <v>110494.456674004</v>
      </c>
      <c r="AC423" s="9">
        <v>110494.456674004</v>
      </c>
      <c r="AD423" s="9">
        <v>110494.456674004</v>
      </c>
      <c r="AE423" s="9">
        <v>110494.456674004</v>
      </c>
      <c r="AF423" s="9">
        <v>110494.456674004</v>
      </c>
      <c r="AG423" s="9">
        <v>6680.6043622021498</v>
      </c>
      <c r="AH423" s="9">
        <v>6680.6043622021498</v>
      </c>
      <c r="AI423" s="9">
        <v>6680.6043622021498</v>
      </c>
      <c r="AJ423" s="9">
        <v>6680.6043622021498</v>
      </c>
      <c r="AK423" s="9">
        <v>6680.6043622021498</v>
      </c>
      <c r="AL423" s="9">
        <v>6680.6043622021498</v>
      </c>
      <c r="AM423" s="9">
        <v>6680.6043622021498</v>
      </c>
      <c r="AN423" s="9">
        <v>6680.6043622021498</v>
      </c>
      <c r="AO423" s="9">
        <v>6680.6043622021498</v>
      </c>
      <c r="AP423" s="9">
        <v>6680.6043622021498</v>
      </c>
      <c r="AQ423" s="9">
        <v>6680.6043622021498</v>
      </c>
      <c r="AR423" s="9">
        <v>6680.6043622021498</v>
      </c>
      <c r="AS423" s="9">
        <v>8334.9234413049999</v>
      </c>
      <c r="AT423" s="9">
        <v>8334.9234413049999</v>
      </c>
      <c r="AU423" s="9">
        <v>8334.9234413049999</v>
      </c>
      <c r="AV423" s="9">
        <v>8334.9234413049999</v>
      </c>
      <c r="AW423" s="9">
        <v>8334.9234413049999</v>
      </c>
      <c r="AX423" s="9">
        <v>8334.9234413049999</v>
      </c>
      <c r="AY423" s="9">
        <v>6012.2764878569496</v>
      </c>
      <c r="AZ423" s="9">
        <v>6012.2764878569496</v>
      </c>
      <c r="BA423" s="9">
        <v>6012.2764878569496</v>
      </c>
      <c r="BB423" s="9">
        <v>6012.2764878569496</v>
      </c>
      <c r="BC423" s="9">
        <v>6012.2764878569496</v>
      </c>
      <c r="BD423" s="10">
        <v>6012.2764878569496</v>
      </c>
      <c r="BF423" s="8">
        <f t="shared" si="35"/>
        <v>8334.9234413049999</v>
      </c>
      <c r="BG423" s="8">
        <f t="shared" si="36"/>
        <v>57543.945844286296</v>
      </c>
      <c r="BH423" s="8">
        <f t="shared" si="37"/>
        <v>3829.05982905982</v>
      </c>
      <c r="BI423" s="8">
        <f t="shared" si="38"/>
        <v>110494.456674004</v>
      </c>
      <c r="BJ423" s="8">
        <f t="shared" si="39"/>
        <v>52484.527370199634</v>
      </c>
    </row>
    <row r="424" spans="1:68" x14ac:dyDescent="0.2">
      <c r="A424" s="2" t="s">
        <v>4</v>
      </c>
      <c r="B424" s="9">
        <v>5465.3412502501797</v>
      </c>
      <c r="C424" s="9">
        <v>5465.3412502501797</v>
      </c>
      <c r="D424" s="9">
        <v>5465.3412502501797</v>
      </c>
      <c r="E424" s="9">
        <v>5465.3412502501797</v>
      </c>
      <c r="F424" s="9">
        <v>5465.3412502501797</v>
      </c>
      <c r="G424" s="9">
        <v>5465.3412502501797</v>
      </c>
      <c r="H424" s="9">
        <v>5465.3412502501797</v>
      </c>
      <c r="I424" s="9">
        <v>5465.3412502501797</v>
      </c>
      <c r="J424" s="9">
        <v>5465.3412502501797</v>
      </c>
      <c r="K424" s="9">
        <v>5465.3412502501797</v>
      </c>
      <c r="L424" s="9">
        <v>5465.3412502501797</v>
      </c>
      <c r="M424" s="9">
        <v>5465.3412502501797</v>
      </c>
      <c r="N424" s="9">
        <v>5465.3412502501797</v>
      </c>
      <c r="O424" s="9">
        <v>5465.3412502501797</v>
      </c>
      <c r="P424" s="9">
        <v>5465.3412502501797</v>
      </c>
      <c r="Q424" s="9">
        <v>5465.3412502501797</v>
      </c>
      <c r="R424" s="9">
        <v>5465.3412502501797</v>
      </c>
      <c r="S424" s="9">
        <v>5465.3412502501797</v>
      </c>
      <c r="T424" s="9">
        <v>5465.3412502501797</v>
      </c>
      <c r="U424" s="9">
        <v>5465.3412502501797</v>
      </c>
      <c r="V424" s="9">
        <v>5465.3412502501797</v>
      </c>
      <c r="W424" s="9">
        <v>5465.3412502501797</v>
      </c>
      <c r="X424" s="9">
        <v>5465.3412502501797</v>
      </c>
      <c r="Y424" s="9">
        <v>5465.3412502501797</v>
      </c>
      <c r="Z424" s="9">
        <v>5465.3412502501797</v>
      </c>
      <c r="AA424" s="9">
        <v>5465.3412502501797</v>
      </c>
      <c r="AB424" s="9">
        <v>45807.995319212198</v>
      </c>
      <c r="AC424" s="9">
        <v>45807.995319212198</v>
      </c>
      <c r="AD424" s="9">
        <v>45807.995319212198</v>
      </c>
      <c r="AE424" s="9">
        <v>45807.995319212198</v>
      </c>
      <c r="AF424" s="9">
        <v>45807.995319212198</v>
      </c>
      <c r="AG424" s="9">
        <v>45807.995319212198</v>
      </c>
      <c r="AH424" s="9">
        <v>45807.995319212198</v>
      </c>
      <c r="AI424" s="9">
        <v>45807.995319212198</v>
      </c>
      <c r="AJ424" s="9">
        <v>45807.995319212198</v>
      </c>
      <c r="AK424" s="9">
        <v>45807.995319212198</v>
      </c>
      <c r="AL424" s="9">
        <v>45807.995319212198</v>
      </c>
      <c r="AM424" s="9">
        <v>45807.995319212198</v>
      </c>
      <c r="AN424" s="9">
        <v>45807.995319212198</v>
      </c>
      <c r="AO424" s="9">
        <v>45807.995319212198</v>
      </c>
      <c r="AP424" s="9">
        <v>45807.995319212198</v>
      </c>
      <c r="AQ424" s="9">
        <v>45807.995319212198</v>
      </c>
      <c r="AR424" s="9">
        <v>45807.995319212198</v>
      </c>
      <c r="AS424" s="9">
        <v>45807.995319212198</v>
      </c>
      <c r="AT424" s="9">
        <v>7833.7428974903496</v>
      </c>
      <c r="AU424" s="9">
        <v>7833.7428974903496</v>
      </c>
      <c r="AV424" s="9">
        <v>7833.7428974903496</v>
      </c>
      <c r="AW424" s="9">
        <v>7833.7428974903496</v>
      </c>
      <c r="AX424" s="9">
        <v>7833.7428974903496</v>
      </c>
      <c r="AY424" s="9">
        <v>7833.7428974903496</v>
      </c>
      <c r="AZ424" s="9">
        <v>7833.7428974903496</v>
      </c>
      <c r="BA424" s="9">
        <v>7833.7428974903496</v>
      </c>
      <c r="BB424" s="9">
        <v>7833.7428974903496</v>
      </c>
      <c r="BC424" s="9">
        <v>7833.7428974903496</v>
      </c>
      <c r="BD424" s="10">
        <v>7833.7428974903496</v>
      </c>
      <c r="BF424" s="8">
        <f t="shared" si="35"/>
        <v>7833.7428974903496</v>
      </c>
      <c r="BG424" s="8">
        <f t="shared" si="36"/>
        <v>19142.072002267611</v>
      </c>
      <c r="BH424" s="8">
        <f t="shared" si="37"/>
        <v>5465.3412502501797</v>
      </c>
      <c r="BI424" s="8">
        <f t="shared" si="38"/>
        <v>45807.995319212198</v>
      </c>
      <c r="BJ424" s="8">
        <f t="shared" si="39"/>
        <v>18791.903712925774</v>
      </c>
    </row>
    <row r="425" spans="1:68" x14ac:dyDescent="0.2">
      <c r="A425" s="3" t="s">
        <v>5</v>
      </c>
      <c r="B425" s="11">
        <v>0</v>
      </c>
      <c r="C425" s="11">
        <v>0</v>
      </c>
      <c r="D425" s="11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>
        <v>0</v>
      </c>
      <c r="BB425" s="11">
        <v>0</v>
      </c>
      <c r="BC425" s="11">
        <v>0</v>
      </c>
      <c r="BD425" s="12">
        <v>0</v>
      </c>
    </row>
    <row r="426" spans="1:68" x14ac:dyDescent="0.2">
      <c r="A426" s="3" t="s">
        <v>7</v>
      </c>
      <c r="B426" s="11">
        <v>0</v>
      </c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  <c r="BC426" s="11">
        <v>0</v>
      </c>
      <c r="BD426" s="12">
        <v>0</v>
      </c>
    </row>
    <row r="427" spans="1:68" x14ac:dyDescent="0.2">
      <c r="A427" s="3" t="s">
        <v>8</v>
      </c>
      <c r="B427" s="11">
        <v>0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11">
        <v>0</v>
      </c>
      <c r="BB427" s="11">
        <v>0</v>
      </c>
      <c r="BC427" s="11">
        <v>0</v>
      </c>
      <c r="BD427" s="12">
        <v>0</v>
      </c>
    </row>
    <row r="428" spans="1:68" x14ac:dyDescent="0.2">
      <c r="A428" s="3" t="s">
        <v>9</v>
      </c>
      <c r="B428" s="11">
        <v>10664.5303424794</v>
      </c>
      <c r="C428" s="11">
        <v>10664.5303424794</v>
      </c>
      <c r="D428" s="11">
        <v>10664.5303424794</v>
      </c>
      <c r="E428" s="11">
        <v>10664.5303424794</v>
      </c>
      <c r="F428" s="11">
        <v>10664.5303424794</v>
      </c>
      <c r="G428" s="11">
        <v>10664.5303424794</v>
      </c>
      <c r="H428" s="11">
        <v>10664.5303424794</v>
      </c>
      <c r="I428" s="11">
        <v>10664.5303424794</v>
      </c>
      <c r="J428" s="11">
        <v>144973.01264302601</v>
      </c>
      <c r="K428" s="11">
        <v>144973.01264302601</v>
      </c>
      <c r="L428" s="11">
        <v>144973.01264302601</v>
      </c>
      <c r="M428" s="11">
        <v>144973.01264302601</v>
      </c>
      <c r="N428" s="11">
        <v>144973.01264302601</v>
      </c>
      <c r="O428" s="11">
        <v>144973.01264302601</v>
      </c>
      <c r="P428" s="11">
        <v>144973.01264302601</v>
      </c>
      <c r="Q428" s="11">
        <v>144973.01264302601</v>
      </c>
      <c r="R428" s="11">
        <v>144973.01264302601</v>
      </c>
      <c r="S428" s="11">
        <v>14935.6101031661</v>
      </c>
      <c r="T428" s="11">
        <v>14935.6101031661</v>
      </c>
      <c r="U428" s="11">
        <v>14935.6101031661</v>
      </c>
      <c r="V428" s="11">
        <v>14935.6101031661</v>
      </c>
      <c r="W428" s="11">
        <v>14935.6101031661</v>
      </c>
      <c r="X428" s="11">
        <v>14935.6101031661</v>
      </c>
      <c r="Y428" s="11">
        <v>14935.6101031661</v>
      </c>
      <c r="Z428" s="11">
        <v>14935.6101031661</v>
      </c>
      <c r="AA428" s="11">
        <v>14935.6101031661</v>
      </c>
      <c r="AB428" s="11">
        <v>13757.501612652</v>
      </c>
      <c r="AC428" s="11">
        <v>13757.501612652</v>
      </c>
      <c r="AD428" s="11">
        <v>13757.501612652</v>
      </c>
      <c r="AE428" s="11">
        <v>13757.501612652</v>
      </c>
      <c r="AF428" s="11">
        <v>13757.501612652</v>
      </c>
      <c r="AG428" s="11">
        <v>13757.501612652</v>
      </c>
      <c r="AH428" s="11">
        <v>13757.501612652</v>
      </c>
      <c r="AI428" s="11">
        <v>13757.501612652</v>
      </c>
      <c r="AJ428" s="11">
        <v>13757.501612652</v>
      </c>
      <c r="AK428" s="11">
        <v>13757.501612652</v>
      </c>
      <c r="AL428" s="11">
        <v>13757.501612652</v>
      </c>
      <c r="AM428" s="11">
        <v>13757.501612652</v>
      </c>
      <c r="AN428" s="11">
        <v>7105.0621299307804</v>
      </c>
      <c r="AO428" s="11">
        <v>7105.0621299307804</v>
      </c>
      <c r="AP428" s="11">
        <v>7105.0621299307804</v>
      </c>
      <c r="AQ428" s="11">
        <v>7105.0621299307804</v>
      </c>
      <c r="AR428" s="11">
        <v>7105.0621299307804</v>
      </c>
      <c r="AS428" s="11">
        <v>7105.0621299307804</v>
      </c>
      <c r="AT428" s="11">
        <v>7105.0621299307804</v>
      </c>
      <c r="AU428" s="11">
        <v>7105.0621299307804</v>
      </c>
      <c r="AV428" s="11">
        <v>7105.0621299307804</v>
      </c>
      <c r="AW428" s="11">
        <v>7105.0621299307804</v>
      </c>
      <c r="AX428" s="11">
        <v>7105.0621299307804</v>
      </c>
      <c r="AY428" s="11">
        <v>7105.0621299307804</v>
      </c>
      <c r="AZ428" s="11">
        <v>7105.0621299307804</v>
      </c>
      <c r="BA428" s="11">
        <v>7105.0621299307804</v>
      </c>
      <c r="BB428" s="11">
        <v>7105.0621299307804</v>
      </c>
      <c r="BC428" s="11">
        <v>6721.5625583691299</v>
      </c>
      <c r="BD428" s="12">
        <v>6721.5625583691299</v>
      </c>
    </row>
    <row r="429" spans="1:68" x14ac:dyDescent="0.2">
      <c r="A429" s="3" t="s">
        <v>11</v>
      </c>
      <c r="B429" s="11">
        <v>3829.05982905982</v>
      </c>
      <c r="C429" s="11">
        <v>3829.05982905982</v>
      </c>
      <c r="D429" s="11">
        <v>3829.05982905982</v>
      </c>
      <c r="E429" s="11">
        <v>3829.05982905982</v>
      </c>
      <c r="F429" s="11">
        <v>110494.456674004</v>
      </c>
      <c r="G429" s="11">
        <v>110494.456674004</v>
      </c>
      <c r="H429" s="11">
        <v>110494.456674004</v>
      </c>
      <c r="I429" s="11">
        <v>110494.456674004</v>
      </c>
      <c r="J429" s="11">
        <v>110494.456674004</v>
      </c>
      <c r="K429" s="11">
        <v>110494.456674004</v>
      </c>
      <c r="L429" s="11">
        <v>110494.456674004</v>
      </c>
      <c r="M429" s="11">
        <v>110494.456674004</v>
      </c>
      <c r="N429" s="11">
        <v>110494.456674004</v>
      </c>
      <c r="O429" s="11">
        <v>110494.456674004</v>
      </c>
      <c r="P429" s="11">
        <v>110494.456674004</v>
      </c>
      <c r="Q429" s="11">
        <v>110494.456674004</v>
      </c>
      <c r="R429" s="11">
        <v>110494.456674004</v>
      </c>
      <c r="S429" s="11">
        <v>110494.456674004</v>
      </c>
      <c r="T429" s="11">
        <v>110494.456674004</v>
      </c>
      <c r="U429" s="11">
        <v>110494.456674004</v>
      </c>
      <c r="V429" s="11">
        <v>110494.456674004</v>
      </c>
      <c r="W429" s="11">
        <v>110494.456674004</v>
      </c>
      <c r="X429" s="11">
        <v>110494.456674004</v>
      </c>
      <c r="Y429" s="11">
        <v>110494.456674004</v>
      </c>
      <c r="Z429" s="11">
        <v>110494.456674004</v>
      </c>
      <c r="AA429" s="11">
        <v>110494.456674004</v>
      </c>
      <c r="AB429" s="11">
        <v>110494.456674004</v>
      </c>
      <c r="AC429" s="11">
        <v>110494.456674004</v>
      </c>
      <c r="AD429" s="11">
        <v>110494.456674004</v>
      </c>
      <c r="AE429" s="11">
        <v>110494.456674004</v>
      </c>
      <c r="AF429" s="11">
        <v>110494.456674004</v>
      </c>
      <c r="AG429" s="11">
        <v>6680.6043622021498</v>
      </c>
      <c r="AH429" s="11">
        <v>6680.6043622021498</v>
      </c>
      <c r="AI429" s="11">
        <v>6680.6043622021498</v>
      </c>
      <c r="AJ429" s="11">
        <v>6680.6043622021498</v>
      </c>
      <c r="AK429" s="11">
        <v>6680.6043622021498</v>
      </c>
      <c r="AL429" s="11">
        <v>6680.6043622021498</v>
      </c>
      <c r="AM429" s="11">
        <v>6680.6043622021498</v>
      </c>
      <c r="AN429" s="11">
        <v>6680.6043622021498</v>
      </c>
      <c r="AO429" s="11">
        <v>6680.6043622021498</v>
      </c>
      <c r="AP429" s="11">
        <v>6680.6043622021498</v>
      </c>
      <c r="AQ429" s="11">
        <v>6680.6043622021498</v>
      </c>
      <c r="AR429" s="11">
        <v>6680.6043622021498</v>
      </c>
      <c r="AS429" s="11">
        <v>8334.9234413049999</v>
      </c>
      <c r="AT429" s="11">
        <v>8334.9234413049999</v>
      </c>
      <c r="AU429" s="11">
        <v>8334.9234413049999</v>
      </c>
      <c r="AV429" s="11">
        <v>8334.9234413049999</v>
      </c>
      <c r="AW429" s="11">
        <v>8334.9234413049999</v>
      </c>
      <c r="AX429" s="11">
        <v>8334.9234413049999</v>
      </c>
      <c r="AY429" s="11">
        <v>6012.2764878569496</v>
      </c>
      <c r="AZ429" s="11">
        <v>6012.2764878569496</v>
      </c>
      <c r="BA429" s="11">
        <v>6012.2764878569496</v>
      </c>
      <c r="BB429" s="11">
        <v>6012.2764878569496</v>
      </c>
      <c r="BC429" s="11">
        <v>6012.2764878569496</v>
      </c>
      <c r="BD429" s="12">
        <v>6012.2764878569496</v>
      </c>
    </row>
    <row r="430" spans="1:68" x14ac:dyDescent="0.2">
      <c r="A430" s="3" t="s">
        <v>12</v>
      </c>
      <c r="B430" s="11">
        <v>5465.3412502501797</v>
      </c>
      <c r="C430" s="11">
        <v>5465.3412502501797</v>
      </c>
      <c r="D430" s="11">
        <v>5465.3412502501797</v>
      </c>
      <c r="E430" s="11">
        <v>5465.3412502501797</v>
      </c>
      <c r="F430" s="11">
        <v>5465.3412502501797</v>
      </c>
      <c r="G430" s="11">
        <v>5465.3412502501797</v>
      </c>
      <c r="H430" s="11">
        <v>5465.3412502501797</v>
      </c>
      <c r="I430" s="11">
        <v>5465.3412502501797</v>
      </c>
      <c r="J430" s="11">
        <v>5465.3412502501797</v>
      </c>
      <c r="K430" s="11">
        <v>5465.3412502501797</v>
      </c>
      <c r="L430" s="11">
        <v>5465.3412502501797</v>
      </c>
      <c r="M430" s="11">
        <v>5465.3412502501797</v>
      </c>
      <c r="N430" s="11">
        <v>5465.3412502501797</v>
      </c>
      <c r="O430" s="11">
        <v>5465.3412502501797</v>
      </c>
      <c r="P430" s="11">
        <v>5465.3412502501797</v>
      </c>
      <c r="Q430" s="11">
        <v>5465.3412502501797</v>
      </c>
      <c r="R430" s="11">
        <v>5465.3412502501797</v>
      </c>
      <c r="S430" s="11">
        <v>5465.3412502501797</v>
      </c>
      <c r="T430" s="11">
        <v>5465.3412502501797</v>
      </c>
      <c r="U430" s="11">
        <v>5465.3412502501797</v>
      </c>
      <c r="V430" s="11">
        <v>5465.3412502501797</v>
      </c>
      <c r="W430" s="11">
        <v>5465.3412502501797</v>
      </c>
      <c r="X430" s="11">
        <v>5465.3412502501797</v>
      </c>
      <c r="Y430" s="11">
        <v>5465.3412502501797</v>
      </c>
      <c r="Z430" s="11">
        <v>5465.3412502501797</v>
      </c>
      <c r="AA430" s="11">
        <v>5465.3412502501797</v>
      </c>
      <c r="AB430" s="11">
        <v>45807.995319212198</v>
      </c>
      <c r="AC430" s="11">
        <v>45807.995319212198</v>
      </c>
      <c r="AD430" s="11">
        <v>45807.995319212198</v>
      </c>
      <c r="AE430" s="11">
        <v>45807.995319212198</v>
      </c>
      <c r="AF430" s="11">
        <v>45807.995319212198</v>
      </c>
      <c r="AG430" s="11">
        <v>45807.995319212198</v>
      </c>
      <c r="AH430" s="11">
        <v>45807.995319212198</v>
      </c>
      <c r="AI430" s="11">
        <v>45807.995319212198</v>
      </c>
      <c r="AJ430" s="11">
        <v>45807.995319212198</v>
      </c>
      <c r="AK430" s="11">
        <v>45807.995319212198</v>
      </c>
      <c r="AL430" s="11">
        <v>45807.995319212198</v>
      </c>
      <c r="AM430" s="11">
        <v>45807.995319212198</v>
      </c>
      <c r="AN430" s="11">
        <v>45807.995319212198</v>
      </c>
      <c r="AO430" s="11">
        <v>45807.995319212198</v>
      </c>
      <c r="AP430" s="11">
        <v>45807.995319212198</v>
      </c>
      <c r="AQ430" s="11">
        <v>45807.995319212198</v>
      </c>
      <c r="AR430" s="11">
        <v>45807.995319212198</v>
      </c>
      <c r="AS430" s="11">
        <v>45807.995319212198</v>
      </c>
      <c r="AT430" s="11">
        <v>7833.7428974903496</v>
      </c>
      <c r="AU430" s="11">
        <v>7833.7428974903496</v>
      </c>
      <c r="AV430" s="11">
        <v>7833.7428974903496</v>
      </c>
      <c r="AW430" s="11">
        <v>7833.7428974903496</v>
      </c>
      <c r="AX430" s="11">
        <v>7833.7428974903496</v>
      </c>
      <c r="AY430" s="11">
        <v>7833.7428974903496</v>
      </c>
      <c r="AZ430" s="11">
        <v>7833.7428974903496</v>
      </c>
      <c r="BA430" s="11">
        <v>7833.7428974903496</v>
      </c>
      <c r="BB430" s="11">
        <v>7833.7428974903496</v>
      </c>
      <c r="BC430" s="11">
        <v>7833.7428974903496</v>
      </c>
      <c r="BD430" s="12">
        <v>7833.7428974903496</v>
      </c>
    </row>
    <row r="431" spans="1:68" x14ac:dyDescent="0.2">
      <c r="A431" s="3" t="s">
        <v>13</v>
      </c>
      <c r="B431" s="11">
        <v>17206.641328265599</v>
      </c>
      <c r="C431" s="11">
        <v>17206.641328265599</v>
      </c>
      <c r="D431" s="11">
        <v>17206.641328265599</v>
      </c>
      <c r="E431" s="11">
        <v>17206.641328265599</v>
      </c>
      <c r="F431" s="11">
        <v>17206.641328265599</v>
      </c>
      <c r="G431" s="11">
        <v>17206.641328265599</v>
      </c>
      <c r="H431" s="11">
        <v>17206.641328265599</v>
      </c>
      <c r="I431" s="11">
        <v>17206.641328265599</v>
      </c>
      <c r="J431" s="11">
        <v>17206.641328265599</v>
      </c>
      <c r="K431" s="11">
        <v>17206.641328265599</v>
      </c>
      <c r="L431" s="11">
        <v>17206.641328265599</v>
      </c>
      <c r="M431" s="11">
        <v>17206.641328265599</v>
      </c>
      <c r="N431" s="11">
        <v>17206.641328265599</v>
      </c>
      <c r="O431" s="11">
        <v>17206.641328265599</v>
      </c>
      <c r="P431" s="11">
        <v>17206.641328265599</v>
      </c>
      <c r="Q431" s="11">
        <v>17206.641328265599</v>
      </c>
      <c r="R431" s="11">
        <v>17206.641328265599</v>
      </c>
      <c r="S431" s="11">
        <v>17206.641328265599</v>
      </c>
      <c r="T431" s="11">
        <v>17206.641328265599</v>
      </c>
      <c r="U431" s="11">
        <v>17206.641328265599</v>
      </c>
      <c r="V431" s="11">
        <v>17206.641328265599</v>
      </c>
      <c r="W431" s="11">
        <v>17206.641328265599</v>
      </c>
      <c r="X431" s="11">
        <v>17206.641328265599</v>
      </c>
      <c r="Y431" s="11">
        <v>17206.641328265599</v>
      </c>
      <c r="Z431" s="11">
        <v>17206.641328265599</v>
      </c>
      <c r="AA431" s="11">
        <v>17206.641328265599</v>
      </c>
      <c r="AB431" s="11">
        <v>17206.641328265599</v>
      </c>
      <c r="AC431" s="11">
        <v>7757.2174234375698</v>
      </c>
      <c r="AD431" s="11">
        <v>7757.2174234375698</v>
      </c>
      <c r="AE431" s="11">
        <v>7757.2174234375698</v>
      </c>
      <c r="AF431" s="11">
        <v>7757.2174234375698</v>
      </c>
      <c r="AG431" s="11">
        <v>7757.2174234375698</v>
      </c>
      <c r="AH431" s="11">
        <v>7757.2174234375698</v>
      </c>
      <c r="AI431" s="11">
        <v>7757.2174234375698</v>
      </c>
      <c r="AJ431" s="11">
        <v>7757.2174234375698</v>
      </c>
      <c r="AK431" s="11">
        <v>7757.2174234375698</v>
      </c>
      <c r="AL431" s="11">
        <v>273.206305445005</v>
      </c>
      <c r="AM431" s="11">
        <v>273.206305445005</v>
      </c>
      <c r="AN431" s="11">
        <v>273.206305445005</v>
      </c>
      <c r="AO431" s="11">
        <v>5195.1935914552696</v>
      </c>
      <c r="AP431" s="11">
        <v>5195.1935914552696</v>
      </c>
      <c r="AQ431" s="11">
        <v>5195.1935914552696</v>
      </c>
      <c r="AR431" s="11">
        <v>5195.1935914552696</v>
      </c>
      <c r="AS431" s="11">
        <v>5195.1935914552696</v>
      </c>
      <c r="AT431" s="11">
        <v>5195.1935914552696</v>
      </c>
      <c r="AU431" s="11">
        <v>5195.1935914552696</v>
      </c>
      <c r="AV431" s="11">
        <v>5195.1935914552696</v>
      </c>
      <c r="AW431" s="11">
        <v>5195.1935914552696</v>
      </c>
      <c r="AX431" s="11">
        <v>1274.9911063678401</v>
      </c>
      <c r="AY431" s="11">
        <v>1274.9911063678401</v>
      </c>
      <c r="AZ431" s="11">
        <v>1274.9911063678401</v>
      </c>
      <c r="BA431" s="11">
        <v>1274.9911063678401</v>
      </c>
      <c r="BB431" s="11">
        <v>1274.9911063678401</v>
      </c>
      <c r="BC431" s="11">
        <v>1274.9911063678401</v>
      </c>
      <c r="BD431" s="12">
        <v>1274.9911063678401</v>
      </c>
    </row>
    <row r="432" spans="1:68" x14ac:dyDescent="0.2">
      <c r="A432" s="2" t="s">
        <v>14</v>
      </c>
      <c r="B432" s="9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10">
        <v>0</v>
      </c>
      <c r="BF432" s="8">
        <f t="shared" ref="BF432:BF493" si="40">MEDIAN(B432:BD432)</f>
        <v>0</v>
      </c>
      <c r="BG432" s="8">
        <f t="shared" ref="BG432:BG493" si="41">AVERAGE(B432:BD432)</f>
        <v>0</v>
      </c>
      <c r="BH432" s="8">
        <f t="shared" ref="BH432:BH493" si="42">MIN(B432:BD432)</f>
        <v>0</v>
      </c>
      <c r="BI432" s="8">
        <f t="shared" ref="BI432:BI493" si="43">MAX(B432:BD432)</f>
        <v>0</v>
      </c>
      <c r="BJ432" s="8">
        <f t="shared" ref="BJ432:BJ493" si="44">STDEV(B432:BD432)</f>
        <v>0</v>
      </c>
      <c r="BL432" s="8">
        <f>MEDIAN(B432:BD434)</f>
        <v>0</v>
      </c>
      <c r="BM432" s="8">
        <f>AVERAGE(B432:BD434)</f>
        <v>0</v>
      </c>
      <c r="BN432" s="8">
        <f>MIN(B432:BD434)</f>
        <v>0</v>
      </c>
      <c r="BO432" s="8">
        <f>MAX(B432:BD434)</f>
        <v>0</v>
      </c>
      <c r="BP432" s="8">
        <f>STDEV(B432:BD434)</f>
        <v>0</v>
      </c>
    </row>
    <row r="433" spans="1:68" x14ac:dyDescent="0.2">
      <c r="A433" s="2" t="s">
        <v>16</v>
      </c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10">
        <v>0</v>
      </c>
      <c r="BF433" s="8">
        <f t="shared" si="40"/>
        <v>0</v>
      </c>
      <c r="BG433" s="8">
        <f t="shared" si="41"/>
        <v>0</v>
      </c>
      <c r="BH433" s="8">
        <f t="shared" si="42"/>
        <v>0</v>
      </c>
      <c r="BI433" s="8">
        <f t="shared" si="43"/>
        <v>0</v>
      </c>
      <c r="BJ433" s="8">
        <f t="shared" si="44"/>
        <v>0</v>
      </c>
    </row>
    <row r="434" spans="1:68" x14ac:dyDescent="0.2">
      <c r="A434" s="2" t="s">
        <v>17</v>
      </c>
      <c r="B434" s="9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0</v>
      </c>
      <c r="AV434" s="9">
        <v>0</v>
      </c>
      <c r="AW434" s="9">
        <v>0</v>
      </c>
      <c r="AX434" s="9">
        <v>0</v>
      </c>
      <c r="AY434" s="9">
        <v>0</v>
      </c>
      <c r="AZ434" s="9">
        <v>0</v>
      </c>
      <c r="BA434" s="9">
        <v>0</v>
      </c>
      <c r="BB434" s="9">
        <v>0</v>
      </c>
      <c r="BC434" s="9">
        <v>0</v>
      </c>
      <c r="BD434" s="10">
        <v>0</v>
      </c>
      <c r="BF434" s="8">
        <f t="shared" si="40"/>
        <v>0</v>
      </c>
      <c r="BG434" s="8">
        <f t="shared" si="41"/>
        <v>0</v>
      </c>
      <c r="BH434" s="8">
        <f t="shared" si="42"/>
        <v>0</v>
      </c>
      <c r="BI434" s="8">
        <f t="shared" si="43"/>
        <v>0</v>
      </c>
      <c r="BJ434" s="8">
        <f t="shared" si="44"/>
        <v>0</v>
      </c>
    </row>
    <row r="435" spans="1:68" x14ac:dyDescent="0.2">
      <c r="A435" s="3" t="s">
        <v>18</v>
      </c>
      <c r="B435" s="11">
        <v>0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  <c r="BC435" s="11">
        <v>0</v>
      </c>
      <c r="BD435" s="12">
        <v>0</v>
      </c>
    </row>
    <row r="436" spans="1:68" x14ac:dyDescent="0.2">
      <c r="A436" s="3" t="s">
        <v>20</v>
      </c>
      <c r="B436" s="11">
        <v>0</v>
      </c>
      <c r="C436" s="11">
        <v>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2">
        <v>0</v>
      </c>
    </row>
    <row r="437" spans="1:68" x14ac:dyDescent="0.2">
      <c r="A437" s="3" t="s">
        <v>21</v>
      </c>
      <c r="B437" s="11">
        <v>0</v>
      </c>
      <c r="C437" s="11">
        <v>0</v>
      </c>
      <c r="D437" s="11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  <c r="BC437" s="11">
        <v>0</v>
      </c>
      <c r="BD437" s="12">
        <v>0</v>
      </c>
    </row>
    <row r="438" spans="1:68" x14ac:dyDescent="0.2">
      <c r="A438" s="3" t="s">
        <v>22</v>
      </c>
      <c r="B438" s="11">
        <v>0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  <c r="BC438" s="11">
        <v>0</v>
      </c>
      <c r="BD438" s="12">
        <v>0</v>
      </c>
    </row>
    <row r="439" spans="1:68" x14ac:dyDescent="0.2">
      <c r="A439" s="3" t="s">
        <v>24</v>
      </c>
      <c r="B439" s="11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11">
        <v>0</v>
      </c>
      <c r="BB439" s="11">
        <v>0</v>
      </c>
      <c r="BC439" s="11">
        <v>0</v>
      </c>
      <c r="BD439" s="12">
        <v>0</v>
      </c>
    </row>
    <row r="440" spans="1:68" x14ac:dyDescent="0.2">
      <c r="A440" s="3" t="s">
        <v>25</v>
      </c>
      <c r="B440" s="11">
        <v>0</v>
      </c>
      <c r="C440" s="11">
        <v>0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  <c r="BC440" s="11">
        <v>0</v>
      </c>
      <c r="BD440" s="12">
        <v>0</v>
      </c>
    </row>
    <row r="441" spans="1:68" x14ac:dyDescent="0.2">
      <c r="A441" s="3" t="s">
        <v>26</v>
      </c>
      <c r="B441" s="11">
        <v>0</v>
      </c>
      <c r="C441" s="11">
        <v>0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>
        <v>0</v>
      </c>
      <c r="BB441" s="11">
        <v>0</v>
      </c>
      <c r="BC441" s="11">
        <v>0</v>
      </c>
      <c r="BD441" s="12">
        <v>0</v>
      </c>
    </row>
    <row r="442" spans="1:68" x14ac:dyDescent="0.2">
      <c r="A442" s="2" t="s">
        <v>27</v>
      </c>
      <c r="B442" s="9">
        <v>28.184834108713801</v>
      </c>
      <c r="C442" s="9">
        <v>28.184834108713801</v>
      </c>
      <c r="D442" s="9">
        <v>28.184834108713801</v>
      </c>
      <c r="E442" s="9">
        <v>28.184834108713801</v>
      </c>
      <c r="F442" s="9">
        <v>28.184834108713801</v>
      </c>
      <c r="G442" s="9">
        <v>28.184834108713801</v>
      </c>
      <c r="H442" s="9">
        <v>28.184834108713801</v>
      </c>
      <c r="I442" s="9">
        <v>28.184834108713801</v>
      </c>
      <c r="J442" s="9">
        <v>25.5953115927461</v>
      </c>
      <c r="K442" s="9">
        <v>25.5953115927461</v>
      </c>
      <c r="L442" s="9">
        <v>25.5953115927461</v>
      </c>
      <c r="M442" s="9">
        <v>25.5953115927461</v>
      </c>
      <c r="N442" s="9">
        <v>25.5953115927461</v>
      </c>
      <c r="O442" s="9">
        <v>25.5953115927461</v>
      </c>
      <c r="P442" s="9">
        <v>25.5953115927461</v>
      </c>
      <c r="Q442" s="9">
        <v>25.5953115927461</v>
      </c>
      <c r="R442" s="9">
        <v>25.5953115927461</v>
      </c>
      <c r="S442" s="9">
        <v>26.827416528819299</v>
      </c>
      <c r="T442" s="9">
        <v>26.827416528819299</v>
      </c>
      <c r="U442" s="9">
        <v>26.827416528819299</v>
      </c>
      <c r="V442" s="9">
        <v>26.827416528819299</v>
      </c>
      <c r="W442" s="9">
        <v>26.827416528819299</v>
      </c>
      <c r="X442" s="9">
        <v>26.827416528819299</v>
      </c>
      <c r="Y442" s="9">
        <v>26.827416528819299</v>
      </c>
      <c r="Z442" s="9">
        <v>26.827416528819299</v>
      </c>
      <c r="AA442" s="9">
        <v>26.827416528819299</v>
      </c>
      <c r="AB442" s="9">
        <v>27.113349776365901</v>
      </c>
      <c r="AC442" s="9">
        <v>27.113349776365901</v>
      </c>
      <c r="AD442" s="9">
        <v>27.113349776365901</v>
      </c>
      <c r="AE442" s="9">
        <v>27.113349776365901</v>
      </c>
      <c r="AF442" s="9">
        <v>27.113349776365901</v>
      </c>
      <c r="AG442" s="9">
        <v>27.113349776365901</v>
      </c>
      <c r="AH442" s="9">
        <v>27.113349776365901</v>
      </c>
      <c r="AI442" s="9">
        <v>27.113349776365901</v>
      </c>
      <c r="AJ442" s="9">
        <v>27.113349776365901</v>
      </c>
      <c r="AK442" s="9">
        <v>27.113349776365901</v>
      </c>
      <c r="AL442" s="9">
        <v>27.113349776365901</v>
      </c>
      <c r="AM442" s="9">
        <v>27.113349776365901</v>
      </c>
      <c r="AN442" s="9">
        <v>27.111512946081799</v>
      </c>
      <c r="AO442" s="9">
        <v>27.111512946081799</v>
      </c>
      <c r="AP442" s="9">
        <v>27.111512946081799</v>
      </c>
      <c r="AQ442" s="9">
        <v>27.111512946081799</v>
      </c>
      <c r="AR442" s="9">
        <v>27.111512946081799</v>
      </c>
      <c r="AS442" s="9">
        <v>27.111512946081799</v>
      </c>
      <c r="AT442" s="9">
        <v>27.111512946081799</v>
      </c>
      <c r="AU442" s="9">
        <v>27.111512946081799</v>
      </c>
      <c r="AV442" s="9">
        <v>27.111512946081799</v>
      </c>
      <c r="AW442" s="9">
        <v>27.111512946081799</v>
      </c>
      <c r="AX442" s="9">
        <v>27.111512946081799</v>
      </c>
      <c r="AY442" s="9">
        <v>27.111512946081799</v>
      </c>
      <c r="AZ442" s="9">
        <v>27.111512946081799</v>
      </c>
      <c r="BA442" s="9">
        <v>27.111512946081799</v>
      </c>
      <c r="BB442" s="9">
        <v>27.111512946081799</v>
      </c>
      <c r="BC442" s="9">
        <v>27.0074258966538</v>
      </c>
      <c r="BD442" s="10">
        <v>27.0074258966538</v>
      </c>
      <c r="BF442" s="8">
        <f t="shared" si="40"/>
        <v>27.111512946081799</v>
      </c>
      <c r="BG442" s="8">
        <f t="shared" si="41"/>
        <v>26.969653986631354</v>
      </c>
      <c r="BH442" s="8">
        <f t="shared" si="42"/>
        <v>25.5953115927461</v>
      </c>
      <c r="BI442" s="8">
        <f t="shared" si="43"/>
        <v>28.184834108713801</v>
      </c>
      <c r="BJ442" s="8">
        <f t="shared" si="44"/>
        <v>0.73971006686326768</v>
      </c>
      <c r="BL442" s="8">
        <f>MEDIAN(B442:BD444)</f>
        <v>34.502611870617699</v>
      </c>
      <c r="BM442" s="8">
        <f>AVERAGE(B442:BD444)</f>
        <v>32.011257728718526</v>
      </c>
      <c r="BN442" s="8">
        <f>MIN(B442:BD444)</f>
        <v>25.5953115927461</v>
      </c>
      <c r="BO442" s="8">
        <f>MAX(B442:BD444)</f>
        <v>35.758493554256297</v>
      </c>
      <c r="BP442" s="8">
        <f>STDEV(B442:BD444)</f>
        <v>3.6654088571547812</v>
      </c>
    </row>
    <row r="443" spans="1:68" x14ac:dyDescent="0.2">
      <c r="A443" s="2" t="s">
        <v>29</v>
      </c>
      <c r="B443" s="9">
        <v>35.758493554256297</v>
      </c>
      <c r="C443" s="9">
        <v>35.758493554256297</v>
      </c>
      <c r="D443" s="9">
        <v>35.758493554256297</v>
      </c>
      <c r="E443" s="9">
        <v>35.758493554256297</v>
      </c>
      <c r="F443" s="9">
        <v>34.659456767648102</v>
      </c>
      <c r="G443" s="9">
        <v>34.659456767648102</v>
      </c>
      <c r="H443" s="9">
        <v>34.659456767648102</v>
      </c>
      <c r="I443" s="9">
        <v>34.659456767648102</v>
      </c>
      <c r="J443" s="9">
        <v>34.659456767648102</v>
      </c>
      <c r="K443" s="9">
        <v>34.659456767648102</v>
      </c>
      <c r="L443" s="9">
        <v>34.659456767648102</v>
      </c>
      <c r="M443" s="9">
        <v>34.659456767648102</v>
      </c>
      <c r="N443" s="9">
        <v>34.659456767648102</v>
      </c>
      <c r="O443" s="9">
        <v>34.659456767648102</v>
      </c>
      <c r="P443" s="9">
        <v>34.659456767648102</v>
      </c>
      <c r="Q443" s="9">
        <v>34.659456767648102</v>
      </c>
      <c r="R443" s="9">
        <v>34.659456767648102</v>
      </c>
      <c r="S443" s="9">
        <v>34.659456767648102</v>
      </c>
      <c r="T443" s="9">
        <v>34.659456767648102</v>
      </c>
      <c r="U443" s="9">
        <v>34.659456767648102</v>
      </c>
      <c r="V443" s="9">
        <v>34.659456767648102</v>
      </c>
      <c r="W443" s="9">
        <v>34.659456767648102</v>
      </c>
      <c r="X443" s="9">
        <v>34.659456767648102</v>
      </c>
      <c r="Y443" s="9">
        <v>34.659456767648102</v>
      </c>
      <c r="Z443" s="9">
        <v>34.659456767648102</v>
      </c>
      <c r="AA443" s="9">
        <v>34.659456767648102</v>
      </c>
      <c r="AB443" s="9">
        <v>34.659456767648102</v>
      </c>
      <c r="AC443" s="9">
        <v>34.659456767648102</v>
      </c>
      <c r="AD443" s="9">
        <v>34.659456767648102</v>
      </c>
      <c r="AE443" s="9">
        <v>34.659456767648102</v>
      </c>
      <c r="AF443" s="9">
        <v>34.659456767648102</v>
      </c>
      <c r="AG443" s="9">
        <v>34.507101900200901</v>
      </c>
      <c r="AH443" s="9">
        <v>34.507101900200901</v>
      </c>
      <c r="AI443" s="9">
        <v>34.507101900200901</v>
      </c>
      <c r="AJ443" s="9">
        <v>34.507101900200901</v>
      </c>
      <c r="AK443" s="9">
        <v>34.507101900200901</v>
      </c>
      <c r="AL443" s="9">
        <v>34.507101900200901</v>
      </c>
      <c r="AM443" s="9">
        <v>34.507101900200901</v>
      </c>
      <c r="AN443" s="9">
        <v>34.507101900200901</v>
      </c>
      <c r="AO443" s="9">
        <v>34.507101900200901</v>
      </c>
      <c r="AP443" s="9">
        <v>34.507101900200901</v>
      </c>
      <c r="AQ443" s="9">
        <v>34.507101900200901</v>
      </c>
      <c r="AR443" s="9">
        <v>34.507101900200901</v>
      </c>
      <c r="AS443" s="9">
        <v>34.502611870617699</v>
      </c>
      <c r="AT443" s="9">
        <v>34.502611870617699</v>
      </c>
      <c r="AU443" s="9">
        <v>34.502611870617699</v>
      </c>
      <c r="AV443" s="9">
        <v>34.502611870617699</v>
      </c>
      <c r="AW443" s="9">
        <v>34.502611870617699</v>
      </c>
      <c r="AX443" s="9">
        <v>34.502611870617699</v>
      </c>
      <c r="AY443" s="9">
        <v>34.966309471207097</v>
      </c>
      <c r="AZ443" s="9">
        <v>34.966309471207097</v>
      </c>
      <c r="BA443" s="9">
        <v>34.966309471207097</v>
      </c>
      <c r="BB443" s="9">
        <v>34.966309471207097</v>
      </c>
      <c r="BC443" s="9">
        <v>34.966309471207097</v>
      </c>
      <c r="BD443" s="10">
        <v>34.966309471207097</v>
      </c>
      <c r="BF443" s="8">
        <f t="shared" si="40"/>
        <v>34.659456767648102</v>
      </c>
      <c r="BG443" s="8">
        <f t="shared" si="41"/>
        <v>34.722510141761532</v>
      </c>
      <c r="BH443" s="8">
        <f t="shared" si="42"/>
        <v>34.502611870617699</v>
      </c>
      <c r="BI443" s="8">
        <f t="shared" si="43"/>
        <v>35.758493554256297</v>
      </c>
      <c r="BJ443" s="8">
        <f t="shared" si="44"/>
        <v>0.32214443166462792</v>
      </c>
    </row>
    <row r="444" spans="1:68" x14ac:dyDescent="0.2">
      <c r="A444" s="2" t="s">
        <v>30</v>
      </c>
      <c r="B444" s="9">
        <v>33.173767206252499</v>
      </c>
      <c r="C444" s="9">
        <v>33.173767206252499</v>
      </c>
      <c r="D444" s="9">
        <v>33.173767206252499</v>
      </c>
      <c r="E444" s="9">
        <v>33.173767206252499</v>
      </c>
      <c r="F444" s="9">
        <v>33.173767206252499</v>
      </c>
      <c r="G444" s="9">
        <v>33.173767206252499</v>
      </c>
      <c r="H444" s="9">
        <v>33.173767206252499</v>
      </c>
      <c r="I444" s="9">
        <v>33.173767206252499</v>
      </c>
      <c r="J444" s="9">
        <v>33.173767206252499</v>
      </c>
      <c r="K444" s="9">
        <v>33.173767206252499</v>
      </c>
      <c r="L444" s="9">
        <v>33.173767206252499</v>
      </c>
      <c r="M444" s="9">
        <v>33.173767206252499</v>
      </c>
      <c r="N444" s="9">
        <v>33.173767206252499</v>
      </c>
      <c r="O444" s="9">
        <v>33.173767206252499</v>
      </c>
      <c r="P444" s="9">
        <v>33.173767206252499</v>
      </c>
      <c r="Q444" s="9">
        <v>33.173767206252499</v>
      </c>
      <c r="R444" s="9">
        <v>33.173767206252499</v>
      </c>
      <c r="S444" s="9">
        <v>33.173767206252499</v>
      </c>
      <c r="T444" s="9">
        <v>33.173767206252499</v>
      </c>
      <c r="U444" s="9">
        <v>33.173767206252499</v>
      </c>
      <c r="V444" s="9">
        <v>33.173767206252499</v>
      </c>
      <c r="W444" s="9">
        <v>33.173767206252499</v>
      </c>
      <c r="X444" s="9">
        <v>33.173767206252499</v>
      </c>
      <c r="Y444" s="9">
        <v>33.173767206252499</v>
      </c>
      <c r="Z444" s="9">
        <v>33.173767206252499</v>
      </c>
      <c r="AA444" s="9">
        <v>33.173767206252499</v>
      </c>
      <c r="AB444" s="9">
        <v>35.407761016134501</v>
      </c>
      <c r="AC444" s="9">
        <v>35.407761016134501</v>
      </c>
      <c r="AD444" s="9">
        <v>35.407761016134501</v>
      </c>
      <c r="AE444" s="9">
        <v>35.407761016134501</v>
      </c>
      <c r="AF444" s="9">
        <v>35.407761016134501</v>
      </c>
      <c r="AG444" s="9">
        <v>35.407761016134501</v>
      </c>
      <c r="AH444" s="9">
        <v>35.407761016134501</v>
      </c>
      <c r="AI444" s="9">
        <v>35.407761016134501</v>
      </c>
      <c r="AJ444" s="9">
        <v>35.407761016134501</v>
      </c>
      <c r="AK444" s="9">
        <v>35.407761016134501</v>
      </c>
      <c r="AL444" s="9">
        <v>35.407761016134501</v>
      </c>
      <c r="AM444" s="9">
        <v>35.407761016134501</v>
      </c>
      <c r="AN444" s="9">
        <v>35.407761016134501</v>
      </c>
      <c r="AO444" s="9">
        <v>35.407761016134501</v>
      </c>
      <c r="AP444" s="9">
        <v>35.407761016134501</v>
      </c>
      <c r="AQ444" s="9">
        <v>35.407761016134501</v>
      </c>
      <c r="AR444" s="9">
        <v>35.407761016134501</v>
      </c>
      <c r="AS444" s="9">
        <v>35.407761016134501</v>
      </c>
      <c r="AT444" s="9">
        <v>35.357350229450702</v>
      </c>
      <c r="AU444" s="9">
        <v>35.357350229450702</v>
      </c>
      <c r="AV444" s="9">
        <v>35.357350229450702</v>
      </c>
      <c r="AW444" s="9">
        <v>35.357350229450702</v>
      </c>
      <c r="AX444" s="9">
        <v>35.357350229450702</v>
      </c>
      <c r="AY444" s="9">
        <v>35.357350229450702</v>
      </c>
      <c r="AZ444" s="9">
        <v>35.357350229450702</v>
      </c>
      <c r="BA444" s="9">
        <v>35.357350229450702</v>
      </c>
      <c r="BB444" s="9">
        <v>35.357350229450702</v>
      </c>
      <c r="BC444" s="9">
        <v>35.357350229450702</v>
      </c>
      <c r="BD444" s="10">
        <v>35.357350229450702</v>
      </c>
      <c r="BF444" s="8">
        <f t="shared" si="40"/>
        <v>35.357350229450702</v>
      </c>
      <c r="BG444" s="8">
        <f t="shared" si="41"/>
        <v>34.341609057762639</v>
      </c>
      <c r="BH444" s="8">
        <f t="shared" si="42"/>
        <v>33.173767206252499</v>
      </c>
      <c r="BI444" s="8">
        <f t="shared" si="43"/>
        <v>35.407761016134501</v>
      </c>
      <c r="BJ444" s="8">
        <f t="shared" si="44"/>
        <v>1.1161233397942867</v>
      </c>
    </row>
    <row r="445" spans="1:68" x14ac:dyDescent="0.2">
      <c r="A445" s="3" t="s">
        <v>31</v>
      </c>
      <c r="B445" s="11">
        <v>72.172330838205497</v>
      </c>
      <c r="C445" s="11">
        <v>72.172330838205497</v>
      </c>
      <c r="D445" s="11">
        <v>72.172330838205497</v>
      </c>
      <c r="E445" s="11">
        <v>72.172330838205497</v>
      </c>
      <c r="F445" s="11">
        <v>72.172330838205497</v>
      </c>
      <c r="G445" s="11">
        <v>72.172330838205497</v>
      </c>
      <c r="H445" s="11">
        <v>72.172330838205497</v>
      </c>
      <c r="I445" s="11">
        <v>72.172330838205497</v>
      </c>
      <c r="J445" s="11">
        <v>72.172330838205497</v>
      </c>
      <c r="K445" s="11">
        <v>72.172330838205497</v>
      </c>
      <c r="L445" s="11">
        <v>72.172330838205497</v>
      </c>
      <c r="M445" s="11">
        <v>72.172330838205497</v>
      </c>
      <c r="N445" s="11">
        <v>72.172330838205497</v>
      </c>
      <c r="O445" s="11">
        <v>72.172330838205497</v>
      </c>
      <c r="P445" s="11">
        <v>72.172330838205497</v>
      </c>
      <c r="Q445" s="11">
        <v>72.172330838205497</v>
      </c>
      <c r="R445" s="11">
        <v>72.172330838205497</v>
      </c>
      <c r="S445" s="11">
        <v>72.172330838205497</v>
      </c>
      <c r="T445" s="11">
        <v>72.172330838205497</v>
      </c>
      <c r="U445" s="11">
        <v>72.172330838205497</v>
      </c>
      <c r="V445" s="11">
        <v>72.172330838205497</v>
      </c>
      <c r="W445" s="11">
        <v>72.172330838205497</v>
      </c>
      <c r="X445" s="11">
        <v>72.172330838205497</v>
      </c>
      <c r="Y445" s="11">
        <v>72.172330838205497</v>
      </c>
      <c r="Z445" s="11">
        <v>72.172330838205497</v>
      </c>
      <c r="AA445" s="11">
        <v>72.172330838205497</v>
      </c>
      <c r="AB445" s="11">
        <v>72.172330838205497</v>
      </c>
      <c r="AC445" s="11">
        <v>72.164433673998602</v>
      </c>
      <c r="AD445" s="11">
        <v>72.164433673998602</v>
      </c>
      <c r="AE445" s="11">
        <v>72.164433673998602</v>
      </c>
      <c r="AF445" s="11">
        <v>72.164433673998602</v>
      </c>
      <c r="AG445" s="11">
        <v>72.164433673998602</v>
      </c>
      <c r="AH445" s="11">
        <v>72.164433673998602</v>
      </c>
      <c r="AI445" s="11">
        <v>72.164433673998602</v>
      </c>
      <c r="AJ445" s="11">
        <v>72.164433673998602</v>
      </c>
      <c r="AK445" s="11">
        <v>72.164433673998602</v>
      </c>
      <c r="AL445" s="11">
        <v>72.164433673998602</v>
      </c>
      <c r="AM445" s="11">
        <v>72.164433673998602</v>
      </c>
      <c r="AN445" s="11">
        <v>72.164433673998602</v>
      </c>
      <c r="AO445" s="11">
        <v>72.164433673998602</v>
      </c>
      <c r="AP445" s="11">
        <v>72.164433673998602</v>
      </c>
      <c r="AQ445" s="11">
        <v>72.164433673998602</v>
      </c>
      <c r="AR445" s="11">
        <v>72.164433673998602</v>
      </c>
      <c r="AS445" s="11">
        <v>72.164433673998602</v>
      </c>
      <c r="AT445" s="11">
        <v>72.164433673998602</v>
      </c>
      <c r="AU445" s="11">
        <v>72.164433673998602</v>
      </c>
      <c r="AV445" s="11">
        <v>72.164433673998602</v>
      </c>
      <c r="AW445" s="11">
        <v>72.164433673998602</v>
      </c>
      <c r="AX445" s="11">
        <v>72.164384623289294</v>
      </c>
      <c r="AY445" s="11">
        <v>72.164384623289294</v>
      </c>
      <c r="AZ445" s="11">
        <v>72.164384623289294</v>
      </c>
      <c r="BA445" s="11">
        <v>72.164384623289294</v>
      </c>
      <c r="BB445" s="11">
        <v>72.164384623289294</v>
      </c>
      <c r="BC445" s="11">
        <v>72.164384623289294</v>
      </c>
      <c r="BD445" s="12">
        <v>72.164384623289294</v>
      </c>
    </row>
    <row r="446" spans="1:68" x14ac:dyDescent="0.2">
      <c r="A446" s="3" t="s">
        <v>32</v>
      </c>
      <c r="B446" s="11">
        <v>0</v>
      </c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>
        <v>0</v>
      </c>
      <c r="BB446" s="11">
        <v>0</v>
      </c>
      <c r="BC446" s="11">
        <v>0</v>
      </c>
      <c r="BD446" s="12">
        <v>0</v>
      </c>
    </row>
    <row r="447" spans="1:68" x14ac:dyDescent="0.2">
      <c r="A447" s="3" t="s">
        <v>34</v>
      </c>
      <c r="B447" s="11">
        <v>0</v>
      </c>
      <c r="C447" s="11">
        <v>0</v>
      </c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 s="11">
        <v>0</v>
      </c>
      <c r="AY447" s="11">
        <v>0</v>
      </c>
      <c r="AZ447" s="11">
        <v>0</v>
      </c>
      <c r="BA447" s="11">
        <v>0</v>
      </c>
      <c r="BB447" s="11">
        <v>0</v>
      </c>
      <c r="BC447" s="11">
        <v>0</v>
      </c>
      <c r="BD447" s="12">
        <v>0</v>
      </c>
    </row>
    <row r="448" spans="1:68" x14ac:dyDescent="0.2">
      <c r="A448" s="3" t="s">
        <v>35</v>
      </c>
      <c r="B448" s="11">
        <v>0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11">
        <v>0</v>
      </c>
      <c r="BB448" s="11">
        <v>0</v>
      </c>
      <c r="BC448" s="11">
        <v>0</v>
      </c>
      <c r="BD448" s="12">
        <v>0</v>
      </c>
    </row>
    <row r="449" spans="1:68" x14ac:dyDescent="0.2">
      <c r="A449" s="3" t="s">
        <v>36</v>
      </c>
      <c r="B449" s="11">
        <v>0</v>
      </c>
      <c r="C449" s="11">
        <v>0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11">
        <v>0</v>
      </c>
      <c r="BB449" s="11">
        <v>0</v>
      </c>
      <c r="BC449" s="11">
        <v>0</v>
      </c>
      <c r="BD449" s="12">
        <v>0</v>
      </c>
    </row>
    <row r="450" spans="1:68" x14ac:dyDescent="0.2">
      <c r="A450" s="3" t="s">
        <v>37</v>
      </c>
      <c r="B450" s="11">
        <v>0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 s="11">
        <v>0</v>
      </c>
      <c r="AY450" s="11">
        <v>0</v>
      </c>
      <c r="AZ450" s="11">
        <v>0</v>
      </c>
      <c r="BA450" s="11">
        <v>0</v>
      </c>
      <c r="BB450" s="11">
        <v>0</v>
      </c>
      <c r="BC450" s="11">
        <v>0</v>
      </c>
      <c r="BD450" s="12">
        <v>0</v>
      </c>
    </row>
    <row r="451" spans="1:68" x14ac:dyDescent="0.2">
      <c r="A451" s="3" t="s">
        <v>38</v>
      </c>
      <c r="B451" s="11">
        <v>0</v>
      </c>
      <c r="C451" s="11">
        <v>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 s="11">
        <v>0</v>
      </c>
      <c r="AD451" s="11">
        <v>0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 s="11">
        <v>0</v>
      </c>
      <c r="AY451" s="11">
        <v>0</v>
      </c>
      <c r="AZ451" s="11">
        <v>0</v>
      </c>
      <c r="BA451" s="11">
        <v>0</v>
      </c>
      <c r="BB451" s="11">
        <v>0</v>
      </c>
      <c r="BC451" s="11">
        <v>0</v>
      </c>
      <c r="BD451" s="12">
        <v>0</v>
      </c>
    </row>
    <row r="452" spans="1:68" x14ac:dyDescent="0.2">
      <c r="A452" s="3" t="s">
        <v>39</v>
      </c>
      <c r="B452" s="11">
        <v>0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  <c r="BC452" s="11">
        <v>0</v>
      </c>
      <c r="BD452" s="12">
        <v>0</v>
      </c>
    </row>
    <row r="453" spans="1:68" x14ac:dyDescent="0.2">
      <c r="A453" s="3" t="s">
        <v>41</v>
      </c>
      <c r="B453" s="11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  <c r="BC453" s="11">
        <v>0</v>
      </c>
      <c r="BD453" s="12">
        <v>0</v>
      </c>
    </row>
    <row r="454" spans="1:68" x14ac:dyDescent="0.2">
      <c r="A454" s="3" t="s">
        <v>42</v>
      </c>
      <c r="B454" s="11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  <c r="BC454" s="11">
        <v>0</v>
      </c>
      <c r="BD454" s="12">
        <v>0</v>
      </c>
    </row>
    <row r="455" spans="1:68" x14ac:dyDescent="0.2">
      <c r="A455" s="3" t="s">
        <v>43</v>
      </c>
      <c r="B455" s="11">
        <v>0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0.97852798256440998</v>
      </c>
      <c r="K455" s="11">
        <v>0.97852798256440998</v>
      </c>
      <c r="L455" s="11">
        <v>0.97852798256440998</v>
      </c>
      <c r="M455" s="11">
        <v>0.97852798256440998</v>
      </c>
      <c r="N455" s="11">
        <v>0.97852798256440998</v>
      </c>
      <c r="O455" s="11">
        <v>0.97852798256440998</v>
      </c>
      <c r="P455" s="11">
        <v>0.97852798256440998</v>
      </c>
      <c r="Q455" s="11">
        <v>0.97852798256440998</v>
      </c>
      <c r="R455" s="11">
        <v>0.97852798256440998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  <c r="BC455" s="11">
        <v>0</v>
      </c>
      <c r="BD455" s="12">
        <v>0</v>
      </c>
    </row>
    <row r="456" spans="1:68" x14ac:dyDescent="0.2">
      <c r="A456" s="3" t="s">
        <v>45</v>
      </c>
      <c r="B456" s="11">
        <v>0</v>
      </c>
      <c r="C456" s="11">
        <v>0</v>
      </c>
      <c r="D456" s="11">
        <v>0</v>
      </c>
      <c r="E456" s="11">
        <v>0</v>
      </c>
      <c r="F456" s="11">
        <v>1.17403775598692</v>
      </c>
      <c r="G456" s="11">
        <v>1.17403775598692</v>
      </c>
      <c r="H456" s="11">
        <v>1.17403775598692</v>
      </c>
      <c r="I456" s="11">
        <v>1.17403775598692</v>
      </c>
      <c r="J456" s="11">
        <v>1.17403775598692</v>
      </c>
      <c r="K456" s="11">
        <v>1.17403775598692</v>
      </c>
      <c r="L456" s="11">
        <v>1.17403775598692</v>
      </c>
      <c r="M456" s="11">
        <v>1.17403775598692</v>
      </c>
      <c r="N456" s="11">
        <v>1.17403775598692</v>
      </c>
      <c r="O456" s="11">
        <v>1.17403775598692</v>
      </c>
      <c r="P456" s="11">
        <v>1.17403775598692</v>
      </c>
      <c r="Q456" s="11">
        <v>1.17403775598692</v>
      </c>
      <c r="R456" s="11">
        <v>1.17403775598692</v>
      </c>
      <c r="S456" s="11">
        <v>1.17403775598692</v>
      </c>
      <c r="T456" s="11">
        <v>1.17403775598692</v>
      </c>
      <c r="U456" s="11">
        <v>1.17403775598692</v>
      </c>
      <c r="V456" s="11">
        <v>1.17403775598692</v>
      </c>
      <c r="W456" s="11">
        <v>1.17403775598692</v>
      </c>
      <c r="X456" s="11">
        <v>1.17403775598692</v>
      </c>
      <c r="Y456" s="11">
        <v>1.17403775598692</v>
      </c>
      <c r="Z456" s="11">
        <v>1.17403775598692</v>
      </c>
      <c r="AA456" s="11">
        <v>1.17403775598692</v>
      </c>
      <c r="AB456" s="11">
        <v>1.17403775598692</v>
      </c>
      <c r="AC456" s="11">
        <v>1.17403775598692</v>
      </c>
      <c r="AD456" s="11">
        <v>1.17403775598692</v>
      </c>
      <c r="AE456" s="11">
        <v>1.17403775598692</v>
      </c>
      <c r="AF456" s="11">
        <v>1.17403775598692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  <c r="BC456" s="11">
        <v>0</v>
      </c>
      <c r="BD456" s="12">
        <v>0</v>
      </c>
    </row>
    <row r="457" spans="1:68" x14ac:dyDescent="0.2">
      <c r="A457" s="3" t="s">
        <v>46</v>
      </c>
      <c r="B457" s="11">
        <v>0</v>
      </c>
      <c r="C457" s="11">
        <v>0</v>
      </c>
      <c r="D457" s="11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0.451654956143277</v>
      </c>
      <c r="AC457" s="11">
        <v>0.451654956143277</v>
      </c>
      <c r="AD457" s="11">
        <v>0.451654956143277</v>
      </c>
      <c r="AE457" s="11">
        <v>0.451654956143277</v>
      </c>
      <c r="AF457" s="11">
        <v>0.451654956143277</v>
      </c>
      <c r="AG457" s="11">
        <v>0.451654956143277</v>
      </c>
      <c r="AH457" s="11">
        <v>0.451654956143277</v>
      </c>
      <c r="AI457" s="11">
        <v>0.451654956143277</v>
      </c>
      <c r="AJ457" s="11">
        <v>0.451654956143277</v>
      </c>
      <c r="AK457" s="11">
        <v>0.451654956143277</v>
      </c>
      <c r="AL457" s="11">
        <v>0.451654956143277</v>
      </c>
      <c r="AM457" s="11">
        <v>0.451654956143277</v>
      </c>
      <c r="AN457" s="11">
        <v>0.451654956143277</v>
      </c>
      <c r="AO457" s="11">
        <v>0.451654956143277</v>
      </c>
      <c r="AP457" s="11">
        <v>0.451654956143277</v>
      </c>
      <c r="AQ457" s="11">
        <v>0.451654956143277</v>
      </c>
      <c r="AR457" s="11">
        <v>0.451654956143277</v>
      </c>
      <c r="AS457" s="11">
        <v>0.451654956143277</v>
      </c>
      <c r="AT457" s="11">
        <v>0</v>
      </c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  <c r="BC457" s="11">
        <v>0</v>
      </c>
      <c r="BD457" s="12">
        <v>0</v>
      </c>
    </row>
    <row r="458" spans="1:68" x14ac:dyDescent="0.2">
      <c r="A458" s="3" t="s">
        <v>47</v>
      </c>
      <c r="B458" s="11">
        <v>0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2.3352374500233499</v>
      </c>
      <c r="AD458" s="11">
        <v>2.3352374500233499</v>
      </c>
      <c r="AE458" s="11">
        <v>2.3352374500233499</v>
      </c>
      <c r="AF458" s="11">
        <v>2.3352374500233499</v>
      </c>
      <c r="AG458" s="11">
        <v>2.3352374500233499</v>
      </c>
      <c r="AH458" s="11">
        <v>2.3352374500233499</v>
      </c>
      <c r="AI458" s="11">
        <v>2.3352374500233499</v>
      </c>
      <c r="AJ458" s="11">
        <v>2.3352374500233499</v>
      </c>
      <c r="AK458" s="11">
        <v>2.3352374500233499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  <c r="BC458" s="11">
        <v>0</v>
      </c>
      <c r="BD458" s="12">
        <v>0</v>
      </c>
    </row>
    <row r="459" spans="1:68" x14ac:dyDescent="0.2">
      <c r="A459" s="2" t="s">
        <v>48</v>
      </c>
      <c r="B459" s="9">
        <v>7619.8010548100601</v>
      </c>
      <c r="C459" s="9">
        <v>7619.8010548100601</v>
      </c>
      <c r="D459" s="9">
        <v>7619.8010548100601</v>
      </c>
      <c r="E459" s="9">
        <v>7619.8010548100601</v>
      </c>
      <c r="F459" s="9">
        <v>7619.8010548100601</v>
      </c>
      <c r="G459" s="9">
        <v>7619.8010548100601</v>
      </c>
      <c r="H459" s="9">
        <v>7619.8010548100601</v>
      </c>
      <c r="I459" s="9">
        <v>7619.8010548100601</v>
      </c>
      <c r="J459" s="9">
        <v>33739.767154818597</v>
      </c>
      <c r="K459" s="9">
        <v>33739.767154818597</v>
      </c>
      <c r="L459" s="9">
        <v>33739.767154818597</v>
      </c>
      <c r="M459" s="9">
        <v>33739.767154818597</v>
      </c>
      <c r="N459" s="9">
        <v>33739.767154818597</v>
      </c>
      <c r="O459" s="9">
        <v>33739.767154818597</v>
      </c>
      <c r="P459" s="9">
        <v>33739.767154818597</v>
      </c>
      <c r="Q459" s="9">
        <v>33739.767154818597</v>
      </c>
      <c r="R459" s="9">
        <v>33739.767154818597</v>
      </c>
      <c r="S459" s="9">
        <v>63258.226609747398</v>
      </c>
      <c r="T459" s="9">
        <v>63258.226609747398</v>
      </c>
      <c r="U459" s="9">
        <v>63258.226609747398</v>
      </c>
      <c r="V459" s="9">
        <v>63258.226609747398</v>
      </c>
      <c r="W459" s="9">
        <v>63258.226609747398</v>
      </c>
      <c r="X459" s="9">
        <v>63258.226609747398</v>
      </c>
      <c r="Y459" s="9">
        <v>63258.226609747398</v>
      </c>
      <c r="Z459" s="9">
        <v>63258.226609747398</v>
      </c>
      <c r="AA459" s="9">
        <v>63258.226609747398</v>
      </c>
      <c r="AB459" s="9">
        <v>24394.5325533287</v>
      </c>
      <c r="AC459" s="9">
        <v>24394.5325533287</v>
      </c>
      <c r="AD459" s="9">
        <v>24394.5325533287</v>
      </c>
      <c r="AE459" s="9">
        <v>24394.5325533287</v>
      </c>
      <c r="AF459" s="9">
        <v>24394.5325533287</v>
      </c>
      <c r="AG459" s="9">
        <v>24394.5325533287</v>
      </c>
      <c r="AH459" s="9">
        <v>24394.5325533287</v>
      </c>
      <c r="AI459" s="9">
        <v>24394.5325533287</v>
      </c>
      <c r="AJ459" s="9">
        <v>24394.5325533287</v>
      </c>
      <c r="AK459" s="9">
        <v>24394.5325533287</v>
      </c>
      <c r="AL459" s="9">
        <v>24394.5325533287</v>
      </c>
      <c r="AM459" s="9">
        <v>24394.5325533287</v>
      </c>
      <c r="AN459" s="9">
        <v>19050.671336835901</v>
      </c>
      <c r="AO459" s="9">
        <v>19050.671336835901</v>
      </c>
      <c r="AP459" s="9">
        <v>19050.671336835901</v>
      </c>
      <c r="AQ459" s="9">
        <v>19050.671336835901</v>
      </c>
      <c r="AR459" s="9">
        <v>19050.671336835901</v>
      </c>
      <c r="AS459" s="9">
        <v>19050.671336835901</v>
      </c>
      <c r="AT459" s="9">
        <v>19050.671336835901</v>
      </c>
      <c r="AU459" s="9">
        <v>19050.671336835901</v>
      </c>
      <c r="AV459" s="9">
        <v>19050.671336835901</v>
      </c>
      <c r="AW459" s="9">
        <v>19050.671336835901</v>
      </c>
      <c r="AX459" s="9">
        <v>19050.671336835901</v>
      </c>
      <c r="AY459" s="9">
        <v>19050.671336835901</v>
      </c>
      <c r="AZ459" s="9">
        <v>19050.671336835901</v>
      </c>
      <c r="BA459" s="9">
        <v>19050.671336835901</v>
      </c>
      <c r="BB459" s="9">
        <v>19050.671336835901</v>
      </c>
      <c r="BC459" s="9">
        <v>18727.793046401701</v>
      </c>
      <c r="BD459" s="10">
        <v>18727.793046401701</v>
      </c>
      <c r="BF459" s="8">
        <f t="shared" si="40"/>
        <v>24394.5325533287</v>
      </c>
      <c r="BG459" s="8">
        <f t="shared" si="41"/>
        <v>28179.825438270207</v>
      </c>
      <c r="BH459" s="8">
        <f t="shared" si="42"/>
        <v>7619.8010548100601</v>
      </c>
      <c r="BI459" s="8">
        <f t="shared" si="43"/>
        <v>63258.226609747398</v>
      </c>
      <c r="BJ459" s="8">
        <f t="shared" si="44"/>
        <v>17392.594425247276</v>
      </c>
      <c r="BL459" s="8">
        <f>MEDIAN(B459:BD461)</f>
        <v>19050.671336835901</v>
      </c>
      <c r="BM459" s="8">
        <f>AVERAGE(B459:BD461)</f>
        <v>20793.585031664014</v>
      </c>
      <c r="BN459" s="8">
        <f>MIN(B459:BD461)</f>
        <v>7593.2548287019999</v>
      </c>
      <c r="BO459" s="8">
        <f>MAX(B459:BD461)</f>
        <v>63258.226609747398</v>
      </c>
      <c r="BP459" s="8">
        <f>STDEV(B459:BD461)</f>
        <v>14072.743316485563</v>
      </c>
    </row>
    <row r="460" spans="1:68" x14ac:dyDescent="0.2">
      <c r="A460" s="2" t="s">
        <v>50</v>
      </c>
      <c r="B460" s="9">
        <v>8980.4353632478596</v>
      </c>
      <c r="C460" s="9">
        <v>8980.4353632478596</v>
      </c>
      <c r="D460" s="9">
        <v>8980.4353632478596</v>
      </c>
      <c r="E460" s="9">
        <v>8980.4353632478596</v>
      </c>
      <c r="F460" s="9">
        <v>33641.971849776499</v>
      </c>
      <c r="G460" s="9">
        <v>33641.971849776499</v>
      </c>
      <c r="H460" s="9">
        <v>33641.971849776499</v>
      </c>
      <c r="I460" s="9">
        <v>33641.971849776499</v>
      </c>
      <c r="J460" s="9">
        <v>33641.971849776499</v>
      </c>
      <c r="K460" s="9">
        <v>33641.971849776499</v>
      </c>
      <c r="L460" s="9">
        <v>33641.971849776499</v>
      </c>
      <c r="M460" s="9">
        <v>33641.971849776499</v>
      </c>
      <c r="N460" s="9">
        <v>33641.971849776499</v>
      </c>
      <c r="O460" s="9">
        <v>33641.971849776499</v>
      </c>
      <c r="P460" s="9">
        <v>33641.971849776499</v>
      </c>
      <c r="Q460" s="9">
        <v>33641.971849776499</v>
      </c>
      <c r="R460" s="9">
        <v>33641.971849776499</v>
      </c>
      <c r="S460" s="9">
        <v>33641.971849776499</v>
      </c>
      <c r="T460" s="9">
        <v>33641.971849776499</v>
      </c>
      <c r="U460" s="9">
        <v>33641.971849776499</v>
      </c>
      <c r="V460" s="9">
        <v>33641.971849776499</v>
      </c>
      <c r="W460" s="9">
        <v>33641.971849776499</v>
      </c>
      <c r="X460" s="9">
        <v>33641.971849776499</v>
      </c>
      <c r="Y460" s="9">
        <v>33641.971849776499</v>
      </c>
      <c r="Z460" s="9">
        <v>33641.971849776499</v>
      </c>
      <c r="AA460" s="9">
        <v>33641.971849776499</v>
      </c>
      <c r="AB460" s="9">
        <v>33641.971849776499</v>
      </c>
      <c r="AC460" s="9">
        <v>33641.971849776499</v>
      </c>
      <c r="AD460" s="9">
        <v>33641.971849776499</v>
      </c>
      <c r="AE460" s="9">
        <v>33641.971849776499</v>
      </c>
      <c r="AF460" s="9">
        <v>33641.971849776499</v>
      </c>
      <c r="AG460" s="9">
        <v>11483.830790445199</v>
      </c>
      <c r="AH460" s="9">
        <v>11483.830790445199</v>
      </c>
      <c r="AI460" s="9">
        <v>11483.830790445199</v>
      </c>
      <c r="AJ460" s="9">
        <v>11483.830790445199</v>
      </c>
      <c r="AK460" s="9">
        <v>11483.830790445199</v>
      </c>
      <c r="AL460" s="9">
        <v>11483.830790445199</v>
      </c>
      <c r="AM460" s="9">
        <v>11483.830790445199</v>
      </c>
      <c r="AN460" s="9">
        <v>11483.830790445199</v>
      </c>
      <c r="AO460" s="9">
        <v>11483.830790445199</v>
      </c>
      <c r="AP460" s="9">
        <v>11483.830790445199</v>
      </c>
      <c r="AQ460" s="9">
        <v>11483.830790445199</v>
      </c>
      <c r="AR460" s="9">
        <v>11483.830790445199</v>
      </c>
      <c r="AS460" s="9">
        <v>7593.2548287019999</v>
      </c>
      <c r="AT460" s="9">
        <v>7593.2548287019999</v>
      </c>
      <c r="AU460" s="9">
        <v>7593.2548287019999</v>
      </c>
      <c r="AV460" s="9">
        <v>7593.2548287019999</v>
      </c>
      <c r="AW460" s="9">
        <v>7593.2548287019999</v>
      </c>
      <c r="AX460" s="9">
        <v>7593.2548287019999</v>
      </c>
      <c r="AY460" s="9">
        <v>8503.1358420069391</v>
      </c>
      <c r="AZ460" s="9">
        <v>8503.1358420069391</v>
      </c>
      <c r="BA460" s="9">
        <v>8503.1358420069391</v>
      </c>
      <c r="BB460" s="9">
        <v>8503.1358420069391</v>
      </c>
      <c r="BC460" s="9">
        <v>8503.1358420069391</v>
      </c>
      <c r="BD460" s="10">
        <v>8503.1358420069391</v>
      </c>
      <c r="BF460" s="8">
        <f t="shared" si="40"/>
        <v>11483.830790445199</v>
      </c>
      <c r="BG460" s="8">
        <f t="shared" si="41"/>
        <v>21429.805361937309</v>
      </c>
      <c r="BH460" s="8">
        <f t="shared" si="42"/>
        <v>7593.2548287019999</v>
      </c>
      <c r="BI460" s="8">
        <f t="shared" si="43"/>
        <v>33641.971849776499</v>
      </c>
      <c r="BJ460" s="8">
        <f t="shared" si="44"/>
        <v>12160.202961586627</v>
      </c>
    </row>
    <row r="461" spans="1:68" x14ac:dyDescent="0.2">
      <c r="A461" s="2" t="s">
        <v>51</v>
      </c>
      <c r="B461" s="9">
        <v>9564.7474814864199</v>
      </c>
      <c r="C461" s="9">
        <v>9564.7474814864199</v>
      </c>
      <c r="D461" s="9">
        <v>9564.7474814864199</v>
      </c>
      <c r="E461" s="9">
        <v>9564.7474814864199</v>
      </c>
      <c r="F461" s="9">
        <v>9564.7474814864199</v>
      </c>
      <c r="G461" s="9">
        <v>9564.7474814864199</v>
      </c>
      <c r="H461" s="9">
        <v>9564.7474814864199</v>
      </c>
      <c r="I461" s="9">
        <v>9564.7474814864199</v>
      </c>
      <c r="J461" s="9">
        <v>9564.7474814864199</v>
      </c>
      <c r="K461" s="9">
        <v>9564.7474814864199</v>
      </c>
      <c r="L461" s="9">
        <v>9564.7474814864199</v>
      </c>
      <c r="M461" s="9">
        <v>9564.7474814864199</v>
      </c>
      <c r="N461" s="9">
        <v>9564.7474814864199</v>
      </c>
      <c r="O461" s="9">
        <v>9564.7474814864199</v>
      </c>
      <c r="P461" s="9">
        <v>9564.7474814864199</v>
      </c>
      <c r="Q461" s="9">
        <v>9564.7474814864199</v>
      </c>
      <c r="R461" s="9">
        <v>9564.7474814864199</v>
      </c>
      <c r="S461" s="9">
        <v>9564.7474814864199</v>
      </c>
      <c r="T461" s="9">
        <v>9564.7474814864199</v>
      </c>
      <c r="U461" s="9">
        <v>9564.7474814864199</v>
      </c>
      <c r="V461" s="9">
        <v>9564.7474814864199</v>
      </c>
      <c r="W461" s="9">
        <v>9564.7474814864199</v>
      </c>
      <c r="X461" s="9">
        <v>9564.7474814864199</v>
      </c>
      <c r="Y461" s="9">
        <v>9564.7474814864199</v>
      </c>
      <c r="Z461" s="9">
        <v>9564.7474814864199</v>
      </c>
      <c r="AA461" s="9">
        <v>9564.7474814864199</v>
      </c>
      <c r="AB461" s="9">
        <v>20436.575839539299</v>
      </c>
      <c r="AC461" s="9">
        <v>20436.575839539299</v>
      </c>
      <c r="AD461" s="9">
        <v>20436.575839539299</v>
      </c>
      <c r="AE461" s="9">
        <v>20436.575839539299</v>
      </c>
      <c r="AF461" s="9">
        <v>20436.575839539299</v>
      </c>
      <c r="AG461" s="9">
        <v>20436.575839539299</v>
      </c>
      <c r="AH461" s="9">
        <v>20436.575839539299</v>
      </c>
      <c r="AI461" s="9">
        <v>20436.575839539299</v>
      </c>
      <c r="AJ461" s="9">
        <v>20436.575839539299</v>
      </c>
      <c r="AK461" s="9">
        <v>20436.575839539299</v>
      </c>
      <c r="AL461" s="9">
        <v>20436.575839539299</v>
      </c>
      <c r="AM461" s="9">
        <v>20436.575839539299</v>
      </c>
      <c r="AN461" s="9">
        <v>20436.575839539299</v>
      </c>
      <c r="AO461" s="9">
        <v>20436.575839539299</v>
      </c>
      <c r="AP461" s="9">
        <v>20436.575839539299</v>
      </c>
      <c r="AQ461" s="9">
        <v>20436.575839539299</v>
      </c>
      <c r="AR461" s="9">
        <v>20436.575839539299</v>
      </c>
      <c r="AS461" s="9">
        <v>20436.575839539299</v>
      </c>
      <c r="AT461" s="9">
        <v>7806.3669620717601</v>
      </c>
      <c r="AU461" s="9">
        <v>7806.3669620717601</v>
      </c>
      <c r="AV461" s="9">
        <v>7806.3669620717601</v>
      </c>
      <c r="AW461" s="9">
        <v>7806.3669620717601</v>
      </c>
      <c r="AX461" s="9">
        <v>7806.3669620717601</v>
      </c>
      <c r="AY461" s="9">
        <v>7806.3669620717601</v>
      </c>
      <c r="AZ461" s="9">
        <v>7806.3669620717601</v>
      </c>
      <c r="BA461" s="9">
        <v>7806.3669620717601</v>
      </c>
      <c r="BB461" s="9">
        <v>7806.3669620717601</v>
      </c>
      <c r="BC461" s="9">
        <v>7806.3669620717601</v>
      </c>
      <c r="BD461" s="10">
        <v>7806.3669620717601</v>
      </c>
      <c r="BF461" s="8">
        <f t="shared" si="40"/>
        <v>9564.7474814864199</v>
      </c>
      <c r="BG461" s="8">
        <f t="shared" si="41"/>
        <v>12771.124294784424</v>
      </c>
      <c r="BH461" s="8">
        <f t="shared" si="42"/>
        <v>7806.3669620717601</v>
      </c>
      <c r="BI461" s="8">
        <f t="shared" si="43"/>
        <v>20436.575839539299</v>
      </c>
      <c r="BJ461" s="8">
        <f t="shared" si="44"/>
        <v>5436.6788967434295</v>
      </c>
    </row>
    <row r="462" spans="1:68" x14ac:dyDescent="0.2">
      <c r="A462" s="3" t="s">
        <v>52</v>
      </c>
      <c r="B462" s="11">
        <v>113.35600453424</v>
      </c>
      <c r="C462" s="11">
        <v>113.35600453424</v>
      </c>
      <c r="D462" s="11">
        <v>113.35600453424</v>
      </c>
      <c r="E462" s="11">
        <v>113.35600453424</v>
      </c>
      <c r="F462" s="11">
        <v>113.35600453424</v>
      </c>
      <c r="G462" s="11">
        <v>113.35600453424</v>
      </c>
      <c r="H462" s="11">
        <v>113.35600453424</v>
      </c>
      <c r="I462" s="11">
        <v>113.35600453424</v>
      </c>
      <c r="J462" s="11">
        <v>113.35600453424</v>
      </c>
      <c r="K462" s="11">
        <v>113.35600453424</v>
      </c>
      <c r="L462" s="11">
        <v>113.35600453424</v>
      </c>
      <c r="M462" s="11">
        <v>113.35600453424</v>
      </c>
      <c r="N462" s="11">
        <v>113.35600453424</v>
      </c>
      <c r="O462" s="11">
        <v>113.35600453424</v>
      </c>
      <c r="P462" s="11">
        <v>113.35600453424</v>
      </c>
      <c r="Q462" s="11">
        <v>113.35600453424</v>
      </c>
      <c r="R462" s="11">
        <v>113.35600453424</v>
      </c>
      <c r="S462" s="11">
        <v>113.35600453424</v>
      </c>
      <c r="T462" s="11">
        <v>113.35600453424</v>
      </c>
      <c r="U462" s="11">
        <v>113.35600453424</v>
      </c>
      <c r="V462" s="11">
        <v>113.35600453424</v>
      </c>
      <c r="W462" s="11">
        <v>113.35600453424</v>
      </c>
      <c r="X462" s="11">
        <v>113.35600453424</v>
      </c>
      <c r="Y462" s="11">
        <v>113.35600453424</v>
      </c>
      <c r="Z462" s="11">
        <v>113.35600453424</v>
      </c>
      <c r="AA462" s="11">
        <v>113.35600453424</v>
      </c>
      <c r="AB462" s="11">
        <v>113.35600453424</v>
      </c>
      <c r="AC462" s="11">
        <v>112.89205044112801</v>
      </c>
      <c r="AD462" s="11">
        <v>112.89205044112801</v>
      </c>
      <c r="AE462" s="11">
        <v>112.89205044112801</v>
      </c>
      <c r="AF462" s="11">
        <v>112.89205044112801</v>
      </c>
      <c r="AG462" s="11">
        <v>112.89205044112801</v>
      </c>
      <c r="AH462" s="11">
        <v>112.89205044112801</v>
      </c>
      <c r="AI462" s="11">
        <v>112.89205044112801</v>
      </c>
      <c r="AJ462" s="11">
        <v>112.89205044112801</v>
      </c>
      <c r="AK462" s="11">
        <v>112.89205044112801</v>
      </c>
      <c r="AL462" s="11">
        <v>102.18556150921501</v>
      </c>
      <c r="AM462" s="11">
        <v>102.18556150921501</v>
      </c>
      <c r="AN462" s="11">
        <v>102.18556150921501</v>
      </c>
      <c r="AO462" s="11">
        <v>93.457943925233593</v>
      </c>
      <c r="AP462" s="11">
        <v>93.457943925233593</v>
      </c>
      <c r="AQ462" s="11">
        <v>93.457943925233593</v>
      </c>
      <c r="AR462" s="11">
        <v>93.457943925233593</v>
      </c>
      <c r="AS462" s="11">
        <v>93.457943925233593</v>
      </c>
      <c r="AT462" s="11">
        <v>93.457943925233593</v>
      </c>
      <c r="AU462" s="11">
        <v>93.457943925233593</v>
      </c>
      <c r="AV462" s="11">
        <v>93.457943925233593</v>
      </c>
      <c r="AW462" s="11">
        <v>93.457943925233593</v>
      </c>
      <c r="AX462" s="11">
        <v>102.58804695837701</v>
      </c>
      <c r="AY462" s="11">
        <v>102.58804695837701</v>
      </c>
      <c r="AZ462" s="11">
        <v>102.58804695837701</v>
      </c>
      <c r="BA462" s="11">
        <v>102.58804695837701</v>
      </c>
      <c r="BB462" s="11">
        <v>102.58804695837701</v>
      </c>
      <c r="BC462" s="11">
        <v>102.58804695837701</v>
      </c>
      <c r="BD462" s="12">
        <v>102.58804695837701</v>
      </c>
    </row>
    <row r="463" spans="1:68" x14ac:dyDescent="0.2">
      <c r="A463" s="3" t="s">
        <v>53</v>
      </c>
      <c r="B463" s="11">
        <v>0</v>
      </c>
      <c r="C463" s="11">
        <v>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8.6733162090936293</v>
      </c>
      <c r="K463" s="11">
        <v>8.6733162090936293</v>
      </c>
      <c r="L463" s="11">
        <v>8.6733162090936293</v>
      </c>
      <c r="M463" s="11">
        <v>8.6733162090936293</v>
      </c>
      <c r="N463" s="11">
        <v>8.6733162090936293</v>
      </c>
      <c r="O463" s="11">
        <v>8.6733162090936293</v>
      </c>
      <c r="P463" s="11">
        <v>8.6733162090936293</v>
      </c>
      <c r="Q463" s="11">
        <v>8.6733162090936293</v>
      </c>
      <c r="R463" s="11">
        <v>8.6733162090936293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2">
        <v>0</v>
      </c>
    </row>
    <row r="464" spans="1:68" x14ac:dyDescent="0.2">
      <c r="A464" s="3" t="s">
        <v>55</v>
      </c>
      <c r="B464" s="11">
        <v>0</v>
      </c>
      <c r="C464" s="11">
        <v>0</v>
      </c>
      <c r="D464" s="11">
        <v>0</v>
      </c>
      <c r="E464" s="11">
        <v>0</v>
      </c>
      <c r="F464" s="11">
        <v>3.4687479154159102</v>
      </c>
      <c r="G464" s="11">
        <v>3.4687479154159102</v>
      </c>
      <c r="H464" s="11">
        <v>3.4687479154159102</v>
      </c>
      <c r="I464" s="11">
        <v>3.4687479154159102</v>
      </c>
      <c r="J464" s="11">
        <v>3.4687479154159102</v>
      </c>
      <c r="K464" s="11">
        <v>3.4687479154159102</v>
      </c>
      <c r="L464" s="11">
        <v>3.4687479154159102</v>
      </c>
      <c r="M464" s="11">
        <v>3.4687479154159102</v>
      </c>
      <c r="N464" s="11">
        <v>3.4687479154159102</v>
      </c>
      <c r="O464" s="11">
        <v>3.4687479154159102</v>
      </c>
      <c r="P464" s="11">
        <v>3.4687479154159102</v>
      </c>
      <c r="Q464" s="11">
        <v>3.4687479154159102</v>
      </c>
      <c r="R464" s="11">
        <v>3.4687479154159102</v>
      </c>
      <c r="S464" s="11">
        <v>3.4687479154159102</v>
      </c>
      <c r="T464" s="11">
        <v>3.4687479154159102</v>
      </c>
      <c r="U464" s="11">
        <v>3.4687479154159102</v>
      </c>
      <c r="V464" s="11">
        <v>3.4687479154159102</v>
      </c>
      <c r="W464" s="11">
        <v>3.4687479154159102</v>
      </c>
      <c r="X464" s="11">
        <v>3.4687479154159102</v>
      </c>
      <c r="Y464" s="11">
        <v>3.4687479154159102</v>
      </c>
      <c r="Z464" s="11">
        <v>3.4687479154159102</v>
      </c>
      <c r="AA464" s="11">
        <v>3.4687479154159102</v>
      </c>
      <c r="AB464" s="11">
        <v>3.4687479154159102</v>
      </c>
      <c r="AC464" s="11">
        <v>3.4687479154159102</v>
      </c>
      <c r="AD464" s="11">
        <v>3.4687479154159102</v>
      </c>
      <c r="AE464" s="11">
        <v>3.4687479154159102</v>
      </c>
      <c r="AF464" s="11">
        <v>3.4687479154159102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>
        <v>0</v>
      </c>
      <c r="BB464" s="11">
        <v>0</v>
      </c>
      <c r="BC464" s="11">
        <v>0</v>
      </c>
      <c r="BD464" s="12">
        <v>0</v>
      </c>
    </row>
    <row r="465" spans="1:68" x14ac:dyDescent="0.2">
      <c r="A465" s="3" t="s">
        <v>56</v>
      </c>
      <c r="B465" s="11">
        <v>0</v>
      </c>
      <c r="C465" s="11">
        <v>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1.33443509769604</v>
      </c>
      <c r="AC465" s="11">
        <v>1.33443509769604</v>
      </c>
      <c r="AD465" s="11">
        <v>1.33443509769604</v>
      </c>
      <c r="AE465" s="11">
        <v>1.33443509769604</v>
      </c>
      <c r="AF465" s="11">
        <v>1.33443509769604</v>
      </c>
      <c r="AG465" s="11">
        <v>1.33443509769604</v>
      </c>
      <c r="AH465" s="11">
        <v>1.33443509769604</v>
      </c>
      <c r="AI465" s="11">
        <v>1.33443509769604</v>
      </c>
      <c r="AJ465" s="11">
        <v>1.33443509769604</v>
      </c>
      <c r="AK465" s="11">
        <v>1.33443509769604</v>
      </c>
      <c r="AL465" s="11">
        <v>1.33443509769604</v>
      </c>
      <c r="AM465" s="11">
        <v>1.33443509769604</v>
      </c>
      <c r="AN465" s="11">
        <v>1.33443509769604</v>
      </c>
      <c r="AO465" s="11">
        <v>1.33443509769604</v>
      </c>
      <c r="AP465" s="11">
        <v>1.33443509769604</v>
      </c>
      <c r="AQ465" s="11">
        <v>1.33443509769604</v>
      </c>
      <c r="AR465" s="11">
        <v>1.33443509769604</v>
      </c>
      <c r="AS465" s="11">
        <v>1.33443509769604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>
        <v>0</v>
      </c>
      <c r="BB465" s="11">
        <v>0</v>
      </c>
      <c r="BC465" s="11">
        <v>0</v>
      </c>
      <c r="BD465" s="12">
        <v>0</v>
      </c>
    </row>
    <row r="466" spans="1:68" x14ac:dyDescent="0.2">
      <c r="A466" s="3" t="s">
        <v>57</v>
      </c>
      <c r="B466" s="11">
        <v>0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0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 s="11">
        <v>0</v>
      </c>
      <c r="AY466" s="11">
        <v>0</v>
      </c>
      <c r="AZ466" s="11">
        <v>0</v>
      </c>
      <c r="BA466" s="11">
        <v>0</v>
      </c>
      <c r="BB466" s="11">
        <v>0</v>
      </c>
      <c r="BC466" s="11">
        <v>0</v>
      </c>
      <c r="BD466" s="12">
        <v>0</v>
      </c>
    </row>
    <row r="467" spans="1:68" x14ac:dyDescent="0.2">
      <c r="A467" s="3" t="s">
        <v>58</v>
      </c>
      <c r="B467" s="11">
        <v>0</v>
      </c>
      <c r="C467" s="11">
        <v>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>
        <v>0</v>
      </c>
      <c r="BB467" s="11">
        <v>0</v>
      </c>
      <c r="BC467" s="11">
        <v>0</v>
      </c>
      <c r="BD467" s="12">
        <v>0</v>
      </c>
    </row>
    <row r="468" spans="1:68" x14ac:dyDescent="0.2">
      <c r="A468" s="3" t="s">
        <v>59</v>
      </c>
      <c r="B468" s="11">
        <v>0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>
        <v>0</v>
      </c>
      <c r="BB468" s="11">
        <v>0</v>
      </c>
      <c r="BC468" s="11">
        <v>0</v>
      </c>
      <c r="BD468" s="12">
        <v>0</v>
      </c>
    </row>
    <row r="469" spans="1:68" x14ac:dyDescent="0.2">
      <c r="A469" s="3" t="s">
        <v>60</v>
      </c>
      <c r="B469" s="11">
        <v>0</v>
      </c>
      <c r="C469" s="11">
        <v>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 s="11">
        <v>0</v>
      </c>
      <c r="AY469" s="11">
        <v>0</v>
      </c>
      <c r="AZ469" s="11">
        <v>0</v>
      </c>
      <c r="BA469" s="11">
        <v>0</v>
      </c>
      <c r="BB469" s="11">
        <v>0</v>
      </c>
      <c r="BC469" s="11">
        <v>0</v>
      </c>
      <c r="BD469" s="12">
        <v>0</v>
      </c>
    </row>
    <row r="470" spans="1:68" x14ac:dyDescent="0.2">
      <c r="A470" s="3" t="s">
        <v>62</v>
      </c>
      <c r="B470" s="11">
        <v>0</v>
      </c>
      <c r="C470" s="11">
        <v>0</v>
      </c>
      <c r="D470" s="11">
        <v>0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>
        <v>0</v>
      </c>
      <c r="BB470" s="11">
        <v>0</v>
      </c>
      <c r="BC470" s="11">
        <v>0</v>
      </c>
      <c r="BD470" s="12">
        <v>0</v>
      </c>
    </row>
    <row r="471" spans="1:68" x14ac:dyDescent="0.2">
      <c r="A471" s="3" t="s">
        <v>63</v>
      </c>
      <c r="B471" s="11">
        <v>0</v>
      </c>
      <c r="C471" s="11">
        <v>0</v>
      </c>
      <c r="D471" s="11">
        <v>0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1">
        <v>0</v>
      </c>
      <c r="AE471" s="11">
        <v>0</v>
      </c>
      <c r="AF471" s="11">
        <v>0</v>
      </c>
      <c r="AG471" s="11">
        <v>0</v>
      </c>
      <c r="AH471" s="11">
        <v>0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 s="11">
        <v>0</v>
      </c>
      <c r="AY471" s="11">
        <v>0</v>
      </c>
      <c r="AZ471" s="11">
        <v>0</v>
      </c>
      <c r="BA471" s="11">
        <v>0</v>
      </c>
      <c r="BB471" s="11">
        <v>0</v>
      </c>
      <c r="BC471" s="11">
        <v>0</v>
      </c>
      <c r="BD471" s="12">
        <v>0</v>
      </c>
    </row>
    <row r="472" spans="1:68" x14ac:dyDescent="0.2">
      <c r="A472" s="3" t="s">
        <v>64</v>
      </c>
      <c r="B472" s="11">
        <v>0</v>
      </c>
      <c r="C472" s="11">
        <v>0</v>
      </c>
      <c r="D472" s="11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0.97852798256440998</v>
      </c>
      <c r="K472" s="11">
        <v>0.97852798256440998</v>
      </c>
      <c r="L472" s="11">
        <v>0.97852798256440998</v>
      </c>
      <c r="M472" s="11">
        <v>0.97852798256440998</v>
      </c>
      <c r="N472" s="11">
        <v>0.97852798256440998</v>
      </c>
      <c r="O472" s="11">
        <v>0.97852798256440998</v>
      </c>
      <c r="P472" s="11">
        <v>0.97852798256440998</v>
      </c>
      <c r="Q472" s="11">
        <v>0.97852798256440998</v>
      </c>
      <c r="R472" s="11">
        <v>0.97852798256440998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G472" s="11">
        <v>0</v>
      </c>
      <c r="AH472" s="11">
        <v>0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 s="11">
        <v>0</v>
      </c>
      <c r="BC472" s="11">
        <v>0</v>
      </c>
      <c r="BD472" s="12">
        <v>0</v>
      </c>
    </row>
    <row r="473" spans="1:68" x14ac:dyDescent="0.2">
      <c r="A473" s="3" t="s">
        <v>66</v>
      </c>
      <c r="B473" s="11">
        <v>0</v>
      </c>
      <c r="C473" s="11">
        <v>0</v>
      </c>
      <c r="D473" s="11">
        <v>0</v>
      </c>
      <c r="E473" s="11">
        <v>0</v>
      </c>
      <c r="F473" s="11">
        <v>1.17403775598692</v>
      </c>
      <c r="G473" s="11">
        <v>1.17403775598692</v>
      </c>
      <c r="H473" s="11">
        <v>1.17403775598692</v>
      </c>
      <c r="I473" s="11">
        <v>1.17403775598692</v>
      </c>
      <c r="J473" s="11">
        <v>1.17403775598692</v>
      </c>
      <c r="K473" s="11">
        <v>1.17403775598692</v>
      </c>
      <c r="L473" s="11">
        <v>1.17403775598692</v>
      </c>
      <c r="M473" s="11">
        <v>1.17403775598692</v>
      </c>
      <c r="N473" s="11">
        <v>1.17403775598692</v>
      </c>
      <c r="O473" s="11">
        <v>1.17403775598692</v>
      </c>
      <c r="P473" s="11">
        <v>1.17403775598692</v>
      </c>
      <c r="Q473" s="11">
        <v>1.17403775598692</v>
      </c>
      <c r="R473" s="11">
        <v>1.17403775598692</v>
      </c>
      <c r="S473" s="11">
        <v>1.17403775598692</v>
      </c>
      <c r="T473" s="11">
        <v>1.17403775598692</v>
      </c>
      <c r="U473" s="11">
        <v>1.17403775598692</v>
      </c>
      <c r="V473" s="11">
        <v>1.17403775598692</v>
      </c>
      <c r="W473" s="11">
        <v>1.17403775598692</v>
      </c>
      <c r="X473" s="11">
        <v>1.17403775598692</v>
      </c>
      <c r="Y473" s="11">
        <v>1.17403775598692</v>
      </c>
      <c r="Z473" s="11">
        <v>1.17403775598692</v>
      </c>
      <c r="AA473" s="11">
        <v>1.17403775598692</v>
      </c>
      <c r="AB473" s="11">
        <v>1.17403775598692</v>
      </c>
      <c r="AC473" s="11">
        <v>1.17403775598692</v>
      </c>
      <c r="AD473" s="11">
        <v>1.17403775598692</v>
      </c>
      <c r="AE473" s="11">
        <v>1.17403775598692</v>
      </c>
      <c r="AF473" s="11">
        <v>1.17403775598692</v>
      </c>
      <c r="AG473" s="11">
        <v>0</v>
      </c>
      <c r="AH473" s="11">
        <v>0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0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11">
        <v>0</v>
      </c>
      <c r="BB473" s="11">
        <v>0</v>
      </c>
      <c r="BC473" s="11">
        <v>0</v>
      </c>
      <c r="BD473" s="12">
        <v>0</v>
      </c>
    </row>
    <row r="474" spans="1:68" x14ac:dyDescent="0.2">
      <c r="A474" s="3" t="s">
        <v>67</v>
      </c>
      <c r="B474" s="11">
        <v>0</v>
      </c>
      <c r="C474" s="11">
        <v>0</v>
      </c>
      <c r="D474" s="11">
        <v>0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0.451654956143277</v>
      </c>
      <c r="AC474" s="11">
        <v>0.451654956143277</v>
      </c>
      <c r="AD474" s="11">
        <v>0.451654956143277</v>
      </c>
      <c r="AE474" s="11">
        <v>0.451654956143277</v>
      </c>
      <c r="AF474" s="11">
        <v>0.451654956143277</v>
      </c>
      <c r="AG474" s="11">
        <v>0.451654956143277</v>
      </c>
      <c r="AH474" s="11">
        <v>0.451654956143277</v>
      </c>
      <c r="AI474" s="11">
        <v>0.451654956143277</v>
      </c>
      <c r="AJ474" s="11">
        <v>0.451654956143277</v>
      </c>
      <c r="AK474" s="11">
        <v>0.451654956143277</v>
      </c>
      <c r="AL474" s="11">
        <v>0.451654956143277</v>
      </c>
      <c r="AM474" s="11">
        <v>0.451654956143277</v>
      </c>
      <c r="AN474" s="11">
        <v>0.451654956143277</v>
      </c>
      <c r="AO474" s="11">
        <v>0.451654956143277</v>
      </c>
      <c r="AP474" s="11">
        <v>0.451654956143277</v>
      </c>
      <c r="AQ474" s="11">
        <v>0.451654956143277</v>
      </c>
      <c r="AR474" s="11">
        <v>0.451654956143277</v>
      </c>
      <c r="AS474" s="11">
        <v>0.451654956143277</v>
      </c>
      <c r="AT474" s="11">
        <v>0</v>
      </c>
      <c r="AU474" s="11">
        <v>0</v>
      </c>
      <c r="AV474" s="11">
        <v>0</v>
      </c>
      <c r="AW474" s="11">
        <v>0</v>
      </c>
      <c r="AX474" s="11">
        <v>0</v>
      </c>
      <c r="AY474" s="11">
        <v>0</v>
      </c>
      <c r="AZ474" s="11">
        <v>0</v>
      </c>
      <c r="BA474" s="11">
        <v>0</v>
      </c>
      <c r="BB474" s="11">
        <v>0</v>
      </c>
      <c r="BC474" s="11">
        <v>0</v>
      </c>
      <c r="BD474" s="12">
        <v>0</v>
      </c>
    </row>
    <row r="475" spans="1:68" x14ac:dyDescent="0.2">
      <c r="A475" s="3" t="s">
        <v>68</v>
      </c>
      <c r="B475" s="11">
        <v>0</v>
      </c>
      <c r="C475" s="11">
        <v>0</v>
      </c>
      <c r="D475" s="11">
        <v>0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2.3352374500233499</v>
      </c>
      <c r="AD475" s="11">
        <v>2.3352374500233499</v>
      </c>
      <c r="AE475" s="11">
        <v>2.3352374500233499</v>
      </c>
      <c r="AF475" s="11">
        <v>2.3352374500233499</v>
      </c>
      <c r="AG475" s="11">
        <v>2.3352374500233499</v>
      </c>
      <c r="AH475" s="11">
        <v>2.3352374500233499</v>
      </c>
      <c r="AI475" s="11">
        <v>2.3352374500233499</v>
      </c>
      <c r="AJ475" s="11">
        <v>2.3352374500233499</v>
      </c>
      <c r="AK475" s="11">
        <v>2.3352374500233499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 s="11">
        <v>0</v>
      </c>
      <c r="AY475" s="11">
        <v>0</v>
      </c>
      <c r="AZ475" s="11">
        <v>0</v>
      </c>
      <c r="BA475" s="11">
        <v>0</v>
      </c>
      <c r="BB475" s="11">
        <v>0</v>
      </c>
      <c r="BC475" s="11">
        <v>0</v>
      </c>
      <c r="BD475" s="12">
        <v>0</v>
      </c>
    </row>
    <row r="476" spans="1:68" x14ac:dyDescent="0.2">
      <c r="A476" s="2" t="s">
        <v>69</v>
      </c>
      <c r="B476" s="9">
        <v>13267.1072835302</v>
      </c>
      <c r="C476" s="9">
        <v>13267.1072835302</v>
      </c>
      <c r="D476" s="9">
        <v>13267.1072835302</v>
      </c>
      <c r="E476" s="9">
        <v>13267.1072835302</v>
      </c>
      <c r="F476" s="9">
        <v>13267.1072835302</v>
      </c>
      <c r="G476" s="9">
        <v>13267.1072835302</v>
      </c>
      <c r="H476" s="9">
        <v>13267.1072835302</v>
      </c>
      <c r="I476" s="9">
        <v>13267.1072835302</v>
      </c>
      <c r="J476" s="9">
        <v>18088.667978783698</v>
      </c>
      <c r="K476" s="9">
        <v>18088.667978783698</v>
      </c>
      <c r="L476" s="9">
        <v>18088.667978783698</v>
      </c>
      <c r="M476" s="9">
        <v>18088.667978783698</v>
      </c>
      <c r="N476" s="9">
        <v>18088.667978783698</v>
      </c>
      <c r="O476" s="9">
        <v>18088.667978783698</v>
      </c>
      <c r="P476" s="9">
        <v>18088.667978783698</v>
      </c>
      <c r="Q476" s="9">
        <v>18088.667978783698</v>
      </c>
      <c r="R476" s="9">
        <v>18088.667978783698</v>
      </c>
      <c r="S476" s="9">
        <v>105295.713269299</v>
      </c>
      <c r="T476" s="9">
        <v>105295.713269299</v>
      </c>
      <c r="U476" s="9">
        <v>105295.713269299</v>
      </c>
      <c r="V476" s="9">
        <v>105295.713269299</v>
      </c>
      <c r="W476" s="9">
        <v>105295.713269299</v>
      </c>
      <c r="X476" s="9">
        <v>105295.713269299</v>
      </c>
      <c r="Y476" s="9">
        <v>105295.713269299</v>
      </c>
      <c r="Z476" s="9">
        <v>105295.713269299</v>
      </c>
      <c r="AA476" s="9">
        <v>105295.713269299</v>
      </c>
      <c r="AB476" s="9">
        <v>120724.51453611199</v>
      </c>
      <c r="AC476" s="9">
        <v>120724.51453611199</v>
      </c>
      <c r="AD476" s="9">
        <v>120724.51453611199</v>
      </c>
      <c r="AE476" s="9">
        <v>120724.51453611199</v>
      </c>
      <c r="AF476" s="9">
        <v>120724.51453611199</v>
      </c>
      <c r="AG476" s="9">
        <v>120724.51453611199</v>
      </c>
      <c r="AH476" s="9">
        <v>120724.51453611199</v>
      </c>
      <c r="AI476" s="9">
        <v>120724.51453611199</v>
      </c>
      <c r="AJ476" s="9">
        <v>120724.51453611199</v>
      </c>
      <c r="AK476" s="9">
        <v>120724.51453611199</v>
      </c>
      <c r="AL476" s="9">
        <v>120724.51453611199</v>
      </c>
      <c r="AM476" s="9">
        <v>120724.51453611199</v>
      </c>
      <c r="AN476" s="9">
        <v>74927.428905012101</v>
      </c>
      <c r="AO476" s="9">
        <v>74927.428905012101</v>
      </c>
      <c r="AP476" s="9">
        <v>74927.428905012101</v>
      </c>
      <c r="AQ476" s="9">
        <v>74927.428905012101</v>
      </c>
      <c r="AR476" s="9">
        <v>74927.428905012101</v>
      </c>
      <c r="AS476" s="9">
        <v>74927.428905012101</v>
      </c>
      <c r="AT476" s="9">
        <v>74927.428905012101</v>
      </c>
      <c r="AU476" s="9">
        <v>74927.428905012101</v>
      </c>
      <c r="AV476" s="9">
        <v>74927.428905012101</v>
      </c>
      <c r="AW476" s="9">
        <v>74927.428905012101</v>
      </c>
      <c r="AX476" s="9">
        <v>74927.428905012101</v>
      </c>
      <c r="AY476" s="9">
        <v>74927.428905012101</v>
      </c>
      <c r="AZ476" s="9">
        <v>74927.428905012101</v>
      </c>
      <c r="BA476" s="9">
        <v>74927.428905012101</v>
      </c>
      <c r="BB476" s="9">
        <v>74927.428905012101</v>
      </c>
      <c r="BC476" s="9">
        <v>27910.638524961902</v>
      </c>
      <c r="BD476" s="10">
        <v>27910.638524961902</v>
      </c>
      <c r="BF476" s="8">
        <f t="shared" si="40"/>
        <v>74927.428905012101</v>
      </c>
      <c r="BG476" s="8">
        <f t="shared" si="41"/>
        <v>69909.512264717021</v>
      </c>
      <c r="BH476" s="8">
        <f t="shared" si="42"/>
        <v>13267.1072835302</v>
      </c>
      <c r="BI476" s="8">
        <f t="shared" si="43"/>
        <v>120724.51453611199</v>
      </c>
      <c r="BJ476" s="8">
        <f t="shared" si="44"/>
        <v>42162.960097272582</v>
      </c>
      <c r="BL476" s="8">
        <f>MEDIAN(B476:BD478)</f>
        <v>16541.7092952567</v>
      </c>
      <c r="BM476" s="8">
        <f>AVERAGE(B476:BD478)</f>
        <v>33608.608593543555</v>
      </c>
      <c r="BN476" s="8">
        <f>MIN(B476:BD478)</f>
        <v>12962.437869032899</v>
      </c>
      <c r="BO476" s="8">
        <f>MAX(B476:BD478)</f>
        <v>120724.51453611199</v>
      </c>
      <c r="BP476" s="8">
        <f>STDEV(B476:BD478)</f>
        <v>35346.688948507406</v>
      </c>
    </row>
    <row r="477" spans="1:68" x14ac:dyDescent="0.2">
      <c r="A477" s="2" t="s">
        <v>71</v>
      </c>
      <c r="B477" s="9">
        <v>16108.173076923</v>
      </c>
      <c r="C477" s="9">
        <v>16108.173076923</v>
      </c>
      <c r="D477" s="9">
        <v>16108.173076923</v>
      </c>
      <c r="E477" s="9">
        <v>16108.173076923</v>
      </c>
      <c r="F477" s="9">
        <v>14309.6791408178</v>
      </c>
      <c r="G477" s="9">
        <v>14309.6791408178</v>
      </c>
      <c r="H477" s="9">
        <v>14309.6791408178</v>
      </c>
      <c r="I477" s="9">
        <v>14309.6791408178</v>
      </c>
      <c r="J477" s="9">
        <v>14309.6791408178</v>
      </c>
      <c r="K477" s="9">
        <v>14309.6791408178</v>
      </c>
      <c r="L477" s="9">
        <v>14309.6791408178</v>
      </c>
      <c r="M477" s="9">
        <v>14309.6791408178</v>
      </c>
      <c r="N477" s="9">
        <v>14309.6791408178</v>
      </c>
      <c r="O477" s="9">
        <v>14309.6791408178</v>
      </c>
      <c r="P477" s="9">
        <v>14309.6791408178</v>
      </c>
      <c r="Q477" s="9">
        <v>14309.6791408178</v>
      </c>
      <c r="R477" s="9">
        <v>14309.6791408178</v>
      </c>
      <c r="S477" s="9">
        <v>14309.6791408178</v>
      </c>
      <c r="T477" s="9">
        <v>14309.6791408178</v>
      </c>
      <c r="U477" s="9">
        <v>14309.6791408178</v>
      </c>
      <c r="V477" s="9">
        <v>14309.6791408178</v>
      </c>
      <c r="W477" s="9">
        <v>14309.6791408178</v>
      </c>
      <c r="X477" s="9">
        <v>14309.6791408178</v>
      </c>
      <c r="Y477" s="9">
        <v>14309.6791408178</v>
      </c>
      <c r="Z477" s="9">
        <v>14309.6791408178</v>
      </c>
      <c r="AA477" s="9">
        <v>14309.6791408178</v>
      </c>
      <c r="AB477" s="9">
        <v>14309.6791408178</v>
      </c>
      <c r="AC477" s="9">
        <v>14309.6791408178</v>
      </c>
      <c r="AD477" s="9">
        <v>14309.6791408178</v>
      </c>
      <c r="AE477" s="9">
        <v>14309.6791408178</v>
      </c>
      <c r="AF477" s="9">
        <v>14309.6791408178</v>
      </c>
      <c r="AG477" s="9">
        <v>16541.7092952567</v>
      </c>
      <c r="AH477" s="9">
        <v>16541.7092952567</v>
      </c>
      <c r="AI477" s="9">
        <v>16541.7092952567</v>
      </c>
      <c r="AJ477" s="9">
        <v>16541.7092952567</v>
      </c>
      <c r="AK477" s="9">
        <v>16541.7092952567</v>
      </c>
      <c r="AL477" s="9">
        <v>16541.7092952567</v>
      </c>
      <c r="AM477" s="9">
        <v>16541.7092952567</v>
      </c>
      <c r="AN477" s="9">
        <v>16541.7092952567</v>
      </c>
      <c r="AO477" s="9">
        <v>16541.7092952567</v>
      </c>
      <c r="AP477" s="9">
        <v>16541.7092952567</v>
      </c>
      <c r="AQ477" s="9">
        <v>16541.7092952567</v>
      </c>
      <c r="AR477" s="9">
        <v>16541.7092952567</v>
      </c>
      <c r="AS477" s="9">
        <v>12962.437869032899</v>
      </c>
      <c r="AT477" s="9">
        <v>12962.437869032899</v>
      </c>
      <c r="AU477" s="9">
        <v>12962.437869032899</v>
      </c>
      <c r="AV477" s="9">
        <v>12962.437869032899</v>
      </c>
      <c r="AW477" s="9">
        <v>12962.437869032899</v>
      </c>
      <c r="AX477" s="9">
        <v>12962.437869032899</v>
      </c>
      <c r="AY477" s="9">
        <v>16240.0587136375</v>
      </c>
      <c r="AZ477" s="9">
        <v>16240.0587136375</v>
      </c>
      <c r="BA477" s="9">
        <v>16240.0587136375</v>
      </c>
      <c r="BB477" s="9">
        <v>16240.0587136375</v>
      </c>
      <c r="BC477" s="9">
        <v>16240.0587136375</v>
      </c>
      <c r="BD477" s="10">
        <v>16240.0587136375</v>
      </c>
      <c r="BF477" s="8">
        <f t="shared" si="40"/>
        <v>14309.6791408178</v>
      </c>
      <c r="BG477" s="8">
        <f t="shared" si="41"/>
        <v>14991.082184524992</v>
      </c>
      <c r="BH477" s="8">
        <f t="shared" si="42"/>
        <v>12962.437869032899</v>
      </c>
      <c r="BI477" s="8">
        <f t="shared" si="43"/>
        <v>16541.7092952567</v>
      </c>
      <c r="BJ477" s="8">
        <f t="shared" si="44"/>
        <v>1220.4531275653974</v>
      </c>
    </row>
    <row r="478" spans="1:68" x14ac:dyDescent="0.2">
      <c r="A478" s="2" t="s">
        <v>72</v>
      </c>
      <c r="B478" s="9">
        <v>16823.1369671092</v>
      </c>
      <c r="C478" s="9">
        <v>16823.1369671092</v>
      </c>
      <c r="D478" s="9">
        <v>16823.1369671092</v>
      </c>
      <c r="E478" s="9">
        <v>16823.1369671092</v>
      </c>
      <c r="F478" s="9">
        <v>16823.1369671092</v>
      </c>
      <c r="G478" s="9">
        <v>16823.1369671092</v>
      </c>
      <c r="H478" s="9">
        <v>16823.1369671092</v>
      </c>
      <c r="I478" s="9">
        <v>16823.1369671092</v>
      </c>
      <c r="J478" s="9">
        <v>16823.1369671092</v>
      </c>
      <c r="K478" s="9">
        <v>16823.1369671092</v>
      </c>
      <c r="L478" s="9">
        <v>16823.1369671092</v>
      </c>
      <c r="M478" s="9">
        <v>16823.1369671092</v>
      </c>
      <c r="N478" s="9">
        <v>16823.1369671092</v>
      </c>
      <c r="O478" s="9">
        <v>16823.1369671092</v>
      </c>
      <c r="P478" s="9">
        <v>16823.1369671092</v>
      </c>
      <c r="Q478" s="9">
        <v>16823.1369671092</v>
      </c>
      <c r="R478" s="9">
        <v>16823.1369671092</v>
      </c>
      <c r="S478" s="9">
        <v>16823.1369671092</v>
      </c>
      <c r="T478" s="9">
        <v>16823.1369671092</v>
      </c>
      <c r="U478" s="9">
        <v>16823.1369671092</v>
      </c>
      <c r="V478" s="9">
        <v>16823.1369671092</v>
      </c>
      <c r="W478" s="9">
        <v>16823.1369671092</v>
      </c>
      <c r="X478" s="9">
        <v>16823.1369671092</v>
      </c>
      <c r="Y478" s="9">
        <v>16823.1369671092</v>
      </c>
      <c r="Z478" s="9">
        <v>16823.1369671092</v>
      </c>
      <c r="AA478" s="9">
        <v>16823.1369671092</v>
      </c>
      <c r="AB478" s="9">
        <v>16083.735802380401</v>
      </c>
      <c r="AC478" s="9">
        <v>16083.735802380401</v>
      </c>
      <c r="AD478" s="9">
        <v>16083.735802380401</v>
      </c>
      <c r="AE478" s="9">
        <v>16083.735802380401</v>
      </c>
      <c r="AF478" s="9">
        <v>16083.735802380401</v>
      </c>
      <c r="AG478" s="9">
        <v>16083.735802380401</v>
      </c>
      <c r="AH478" s="9">
        <v>16083.735802380401</v>
      </c>
      <c r="AI478" s="9">
        <v>16083.735802380401</v>
      </c>
      <c r="AJ478" s="9">
        <v>16083.735802380401</v>
      </c>
      <c r="AK478" s="9">
        <v>16083.735802380401</v>
      </c>
      <c r="AL478" s="9">
        <v>16083.735802380401</v>
      </c>
      <c r="AM478" s="9">
        <v>16083.735802380401</v>
      </c>
      <c r="AN478" s="9">
        <v>16083.735802380401</v>
      </c>
      <c r="AO478" s="9">
        <v>16083.735802380401</v>
      </c>
      <c r="AP478" s="9">
        <v>16083.735802380401</v>
      </c>
      <c r="AQ478" s="9">
        <v>16083.735802380401</v>
      </c>
      <c r="AR478" s="9">
        <v>16083.735802380401</v>
      </c>
      <c r="AS478" s="9">
        <v>16083.735802380401</v>
      </c>
      <c r="AT478" s="9">
        <v>13543.537967153299</v>
      </c>
      <c r="AU478" s="9">
        <v>13543.537967153299</v>
      </c>
      <c r="AV478" s="9">
        <v>13543.537967153299</v>
      </c>
      <c r="AW478" s="9">
        <v>13543.537967153299</v>
      </c>
      <c r="AX478" s="9">
        <v>13543.537967153299</v>
      </c>
      <c r="AY478" s="9">
        <v>13543.537967153299</v>
      </c>
      <c r="AZ478" s="9">
        <v>13543.537967153299</v>
      </c>
      <c r="BA478" s="9">
        <v>13543.537967153299</v>
      </c>
      <c r="BB478" s="9">
        <v>13543.537967153299</v>
      </c>
      <c r="BC478" s="9">
        <v>13543.537967153299</v>
      </c>
      <c r="BD478" s="10">
        <v>13543.537967153299</v>
      </c>
      <c r="BF478" s="8">
        <f t="shared" si="40"/>
        <v>16083.735802380401</v>
      </c>
      <c r="BG478" s="8">
        <f t="shared" si="41"/>
        <v>15925.231331388582</v>
      </c>
      <c r="BH478" s="8">
        <f t="shared" si="42"/>
        <v>13543.537967153299</v>
      </c>
      <c r="BI478" s="8">
        <f t="shared" si="43"/>
        <v>16823.1369671092</v>
      </c>
      <c r="BJ478" s="8">
        <f t="shared" si="44"/>
        <v>1245.8183380935941</v>
      </c>
    </row>
    <row r="479" spans="1:68" x14ac:dyDescent="0.2">
      <c r="A479" s="3" t="s">
        <v>73</v>
      </c>
      <c r="B479" s="11">
        <v>936.52063746082501</v>
      </c>
      <c r="C479" s="11">
        <v>936.52063746082501</v>
      </c>
      <c r="D479" s="11">
        <v>936.52063746082501</v>
      </c>
      <c r="E479" s="11">
        <v>936.52063746082501</v>
      </c>
      <c r="F479" s="11">
        <v>936.52063746082501</v>
      </c>
      <c r="G479" s="11">
        <v>936.52063746082501</v>
      </c>
      <c r="H479" s="11">
        <v>936.52063746082501</v>
      </c>
      <c r="I479" s="11">
        <v>936.52063746082501</v>
      </c>
      <c r="J479" s="11">
        <v>936.52063746082501</v>
      </c>
      <c r="K479" s="11">
        <v>936.52063746082501</v>
      </c>
      <c r="L479" s="11">
        <v>936.52063746082501</v>
      </c>
      <c r="M479" s="11">
        <v>936.52063746082501</v>
      </c>
      <c r="N479" s="11">
        <v>936.52063746082501</v>
      </c>
      <c r="O479" s="11">
        <v>936.52063746082501</v>
      </c>
      <c r="P479" s="11">
        <v>936.52063746082501</v>
      </c>
      <c r="Q479" s="11">
        <v>936.52063746082501</v>
      </c>
      <c r="R479" s="11">
        <v>936.52063746082501</v>
      </c>
      <c r="S479" s="11">
        <v>936.52063746082501</v>
      </c>
      <c r="T479" s="11">
        <v>936.52063746082501</v>
      </c>
      <c r="U479" s="11">
        <v>936.52063746082501</v>
      </c>
      <c r="V479" s="11">
        <v>936.52063746082501</v>
      </c>
      <c r="W479" s="11">
        <v>936.52063746082501</v>
      </c>
      <c r="X479" s="11">
        <v>936.52063746082501</v>
      </c>
      <c r="Y479" s="11">
        <v>936.52063746082501</v>
      </c>
      <c r="Z479" s="11">
        <v>936.52063746082501</v>
      </c>
      <c r="AA479" s="11">
        <v>936.52063746082501</v>
      </c>
      <c r="AB479" s="11">
        <v>936.52063746082501</v>
      </c>
      <c r="AC479" s="11">
        <v>955.17883812955097</v>
      </c>
      <c r="AD479" s="11">
        <v>955.17883812955097</v>
      </c>
      <c r="AE479" s="11">
        <v>955.17883812955097</v>
      </c>
      <c r="AF479" s="11">
        <v>955.17883812955097</v>
      </c>
      <c r="AG479" s="11">
        <v>955.17883812955097</v>
      </c>
      <c r="AH479" s="11">
        <v>955.17883812955097</v>
      </c>
      <c r="AI479" s="11">
        <v>955.17883812955097</v>
      </c>
      <c r="AJ479" s="11">
        <v>955.17883812955097</v>
      </c>
      <c r="AK479" s="11">
        <v>955.17883812955097</v>
      </c>
      <c r="AL479" s="11">
        <v>938.32403228316696</v>
      </c>
      <c r="AM479" s="11">
        <v>938.32403228316696</v>
      </c>
      <c r="AN479" s="11">
        <v>938.32403228316696</v>
      </c>
      <c r="AO479" s="11">
        <v>919.69292389853103</v>
      </c>
      <c r="AP479" s="11">
        <v>919.69292389853103</v>
      </c>
      <c r="AQ479" s="11">
        <v>919.69292389853103</v>
      </c>
      <c r="AR479" s="11">
        <v>919.69292389853103</v>
      </c>
      <c r="AS479" s="11">
        <v>919.69292389853103</v>
      </c>
      <c r="AT479" s="11">
        <v>919.69292389853103</v>
      </c>
      <c r="AU479" s="11">
        <v>919.69292389853103</v>
      </c>
      <c r="AV479" s="11">
        <v>919.69292389853103</v>
      </c>
      <c r="AW479" s="11">
        <v>919.69292389853103</v>
      </c>
      <c r="AX479" s="11">
        <v>936.78850942725001</v>
      </c>
      <c r="AY479" s="11">
        <v>936.78850942725001</v>
      </c>
      <c r="AZ479" s="11">
        <v>936.78850942725001</v>
      </c>
      <c r="BA479" s="11">
        <v>936.78850942725001</v>
      </c>
      <c r="BB479" s="11">
        <v>936.78850942725001</v>
      </c>
      <c r="BC479" s="11">
        <v>936.78850942725001</v>
      </c>
      <c r="BD479" s="12">
        <v>936.78850942725001</v>
      </c>
    </row>
    <row r="480" spans="1:68" x14ac:dyDescent="0.2">
      <c r="A480" s="3" t="s">
        <v>74</v>
      </c>
      <c r="B480" s="11">
        <v>0.14286857371487199</v>
      </c>
      <c r="C480" s="11">
        <v>0.14286857371487199</v>
      </c>
      <c r="D480" s="11">
        <v>0.14286857371487199</v>
      </c>
      <c r="E480" s="11">
        <v>0.14286857371487199</v>
      </c>
      <c r="F480" s="11">
        <v>0.14286857371487199</v>
      </c>
      <c r="G480" s="11">
        <v>0.14286857371487199</v>
      </c>
      <c r="H480" s="11">
        <v>0.14286857371487199</v>
      </c>
      <c r="I480" s="11">
        <v>0.14286857371487199</v>
      </c>
      <c r="J480" s="11">
        <v>0.14286857371487199</v>
      </c>
      <c r="K480" s="11">
        <v>0.14286857371487199</v>
      </c>
      <c r="L480" s="11">
        <v>0.14286857371487199</v>
      </c>
      <c r="M480" s="11">
        <v>0.14286857371487199</v>
      </c>
      <c r="N480" s="11">
        <v>0.14286857371487199</v>
      </c>
      <c r="O480" s="11">
        <v>0.14286857371487199</v>
      </c>
      <c r="P480" s="11">
        <v>0.14286857371487199</v>
      </c>
      <c r="Q480" s="11">
        <v>0.14286857371487199</v>
      </c>
      <c r="R480" s="11">
        <v>0.14286857371487199</v>
      </c>
      <c r="S480" s="11">
        <v>0.14286857371487199</v>
      </c>
      <c r="T480" s="11">
        <v>0.14286857371487199</v>
      </c>
      <c r="U480" s="11">
        <v>0.14286857371487199</v>
      </c>
      <c r="V480" s="11">
        <v>0.14286857371487199</v>
      </c>
      <c r="W480" s="11">
        <v>0.14286857371487199</v>
      </c>
      <c r="X480" s="11">
        <v>0.14286857371487199</v>
      </c>
      <c r="Y480" s="11">
        <v>0.14286857371487199</v>
      </c>
      <c r="Z480" s="11">
        <v>0.14286857371487199</v>
      </c>
      <c r="AA480" s="11">
        <v>0.14286857371487199</v>
      </c>
      <c r="AB480" s="11">
        <v>0.14286857371487199</v>
      </c>
      <c r="AC480" s="11">
        <v>0.176320692256795</v>
      </c>
      <c r="AD480" s="11">
        <v>0.176320692256795</v>
      </c>
      <c r="AE480" s="11">
        <v>0.176320692256795</v>
      </c>
      <c r="AF480" s="11">
        <v>0.176320692256795</v>
      </c>
      <c r="AG480" s="11">
        <v>0.176320692256795</v>
      </c>
      <c r="AH480" s="11">
        <v>0.176320692256795</v>
      </c>
      <c r="AI480" s="11">
        <v>0.176320692256795</v>
      </c>
      <c r="AJ480" s="11">
        <v>0.176320692256795</v>
      </c>
      <c r="AK480" s="11">
        <v>0.176320692256795</v>
      </c>
      <c r="AL480" s="11">
        <v>0.178002089956843</v>
      </c>
      <c r="AM480" s="11">
        <v>0.178002089956843</v>
      </c>
      <c r="AN480" s="11">
        <v>0.178002089956843</v>
      </c>
      <c r="AO480" s="11">
        <v>0.18086782376524499</v>
      </c>
      <c r="AP480" s="11">
        <v>0.18086782376524499</v>
      </c>
      <c r="AQ480" s="11">
        <v>0.18086782376524499</v>
      </c>
      <c r="AR480" s="11">
        <v>0.18086782376524499</v>
      </c>
      <c r="AS480" s="11">
        <v>0.18086782376524499</v>
      </c>
      <c r="AT480" s="11">
        <v>0.18086782376524499</v>
      </c>
      <c r="AU480" s="11">
        <v>0.18086782376524499</v>
      </c>
      <c r="AV480" s="11">
        <v>0.18086782376524499</v>
      </c>
      <c r="AW480" s="11">
        <v>0.18086782376524499</v>
      </c>
      <c r="AX480" s="11">
        <v>0.161930807541696</v>
      </c>
      <c r="AY480" s="11">
        <v>0.161930807541696</v>
      </c>
      <c r="AZ480" s="11">
        <v>0.161930807541696</v>
      </c>
      <c r="BA480" s="11">
        <v>0.161930807541696</v>
      </c>
      <c r="BB480" s="11">
        <v>0.161930807541696</v>
      </c>
      <c r="BC480" s="11">
        <v>0.161930807541696</v>
      </c>
      <c r="BD480" s="12">
        <v>0.161930807541696</v>
      </c>
    </row>
    <row r="481" spans="1:74" x14ac:dyDescent="0.2">
      <c r="A481" s="3" t="s">
        <v>75</v>
      </c>
      <c r="B481" s="11">
        <v>0.34976328599060802</v>
      </c>
      <c r="C481" s="11">
        <v>0.34976328599060802</v>
      </c>
      <c r="D481" s="11">
        <v>0.34976328599060802</v>
      </c>
      <c r="E481" s="11">
        <v>0.34976328599060802</v>
      </c>
      <c r="F481" s="11">
        <v>0.34976328599060802</v>
      </c>
      <c r="G481" s="11">
        <v>0.34976328599060802</v>
      </c>
      <c r="H481" s="11">
        <v>0.34976328599060802</v>
      </c>
      <c r="I481" s="11">
        <v>0.34976328599060802</v>
      </c>
      <c r="J481" s="11">
        <v>0.34976328599060802</v>
      </c>
      <c r="K481" s="11">
        <v>0.34976328599060802</v>
      </c>
      <c r="L481" s="11">
        <v>0.34976328599060802</v>
      </c>
      <c r="M481" s="11">
        <v>0.34976328599060802</v>
      </c>
      <c r="N481" s="11">
        <v>0.34976328599060802</v>
      </c>
      <c r="O481" s="11">
        <v>0.34976328599060802</v>
      </c>
      <c r="P481" s="11">
        <v>0.34976328599060802</v>
      </c>
      <c r="Q481" s="11">
        <v>0.34976328599060802</v>
      </c>
      <c r="R481" s="11">
        <v>0.34976328599060802</v>
      </c>
      <c r="S481" s="11">
        <v>0.34976328599060802</v>
      </c>
      <c r="T481" s="11">
        <v>0.34976328599060802</v>
      </c>
      <c r="U481" s="11">
        <v>0.34976328599060802</v>
      </c>
      <c r="V481" s="11">
        <v>0.34976328599060802</v>
      </c>
      <c r="W481" s="11">
        <v>0.34976328599060802</v>
      </c>
      <c r="X481" s="11">
        <v>0.34976328599060802</v>
      </c>
      <c r="Y481" s="11">
        <v>0.34976328599060802</v>
      </c>
      <c r="Z481" s="11">
        <v>0.34976328599060802</v>
      </c>
      <c r="AA481" s="11">
        <v>0.34976328599060802</v>
      </c>
      <c r="AB481" s="11">
        <v>0.34976328599060802</v>
      </c>
      <c r="AC481" s="11">
        <v>0.25186177447251001</v>
      </c>
      <c r="AD481" s="11">
        <v>0.25186177447251001</v>
      </c>
      <c r="AE481" s="11">
        <v>0.25186177447251001</v>
      </c>
      <c r="AF481" s="11">
        <v>0.25186177447251001</v>
      </c>
      <c r="AG481" s="11">
        <v>0.25186177447251001</v>
      </c>
      <c r="AH481" s="11">
        <v>0.25186177447251001</v>
      </c>
      <c r="AI481" s="11">
        <v>0.25186177447251001</v>
      </c>
      <c r="AJ481" s="11">
        <v>0.25186177447251001</v>
      </c>
      <c r="AK481" s="11">
        <v>0.25186177447251001</v>
      </c>
      <c r="AL481" s="11">
        <v>0.165513484669884</v>
      </c>
      <c r="AM481" s="11">
        <v>0.165513484669884</v>
      </c>
      <c r="AN481" s="11">
        <v>0.165513484669884</v>
      </c>
      <c r="AO481" s="11">
        <v>0.44992656875849801</v>
      </c>
      <c r="AP481" s="11">
        <v>0.44992656875849801</v>
      </c>
      <c r="AQ481" s="11">
        <v>0.44992656875849801</v>
      </c>
      <c r="AR481" s="11">
        <v>0.44992656875849801</v>
      </c>
      <c r="AS481" s="11">
        <v>0.44992656875849801</v>
      </c>
      <c r="AT481" s="11">
        <v>0.44992656875849801</v>
      </c>
      <c r="AU481" s="11">
        <v>0.44992656875849801</v>
      </c>
      <c r="AV481" s="11">
        <v>0.44992656875849801</v>
      </c>
      <c r="AW481" s="11">
        <v>0.44992656875849801</v>
      </c>
      <c r="AX481" s="11">
        <v>0.23848052294582101</v>
      </c>
      <c r="AY481" s="11">
        <v>0.23848052294582101</v>
      </c>
      <c r="AZ481" s="11">
        <v>0.23848052294582101</v>
      </c>
      <c r="BA481" s="11">
        <v>0.23848052294582101</v>
      </c>
      <c r="BB481" s="11">
        <v>0.23848052294582101</v>
      </c>
      <c r="BC481" s="11">
        <v>0.23848052294582101</v>
      </c>
      <c r="BD481" s="12">
        <v>0.23848052294582101</v>
      </c>
    </row>
    <row r="482" spans="1:74" x14ac:dyDescent="0.2">
      <c r="A482" s="3" t="s">
        <v>76</v>
      </c>
      <c r="B482" s="11">
        <v>0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  <c r="BC482" s="11">
        <v>0</v>
      </c>
      <c r="BD482" s="12">
        <v>0</v>
      </c>
    </row>
    <row r="483" spans="1:74" x14ac:dyDescent="0.2">
      <c r="A483" s="2" t="s">
        <v>77</v>
      </c>
      <c r="B483" s="9">
        <v>5.2673743240381103</v>
      </c>
      <c r="C483" s="9">
        <v>5.2673743240381103</v>
      </c>
      <c r="D483" s="9">
        <v>5.2673743240381103</v>
      </c>
      <c r="E483" s="9">
        <v>5.2673743240381103</v>
      </c>
      <c r="F483" s="9">
        <v>5.2673743240381103</v>
      </c>
      <c r="G483" s="9">
        <v>5.2673743240381103</v>
      </c>
      <c r="H483" s="9">
        <v>5.2673743240381103</v>
      </c>
      <c r="I483" s="9">
        <v>5.2673743240381103</v>
      </c>
      <c r="J483" s="9">
        <v>11.643371028876601</v>
      </c>
      <c r="K483" s="9">
        <v>11.643371028876601</v>
      </c>
      <c r="L483" s="9">
        <v>11.643371028876601</v>
      </c>
      <c r="M483" s="9">
        <v>11.643371028876601</v>
      </c>
      <c r="N483" s="9">
        <v>11.643371028876601</v>
      </c>
      <c r="O483" s="9">
        <v>11.643371028876601</v>
      </c>
      <c r="P483" s="9">
        <v>11.643371028876601</v>
      </c>
      <c r="Q483" s="9">
        <v>11.643371028876601</v>
      </c>
      <c r="R483" s="9">
        <v>11.643371028876601</v>
      </c>
      <c r="S483" s="9">
        <v>26.783173247969899</v>
      </c>
      <c r="T483" s="9">
        <v>26.783173247969899</v>
      </c>
      <c r="U483" s="9">
        <v>26.783173247969899</v>
      </c>
      <c r="V483" s="9">
        <v>26.783173247969899</v>
      </c>
      <c r="W483" s="9">
        <v>26.783173247969899</v>
      </c>
      <c r="X483" s="9">
        <v>26.783173247969899</v>
      </c>
      <c r="Y483" s="9">
        <v>26.783173247969899</v>
      </c>
      <c r="Z483" s="9">
        <v>26.783173247969899</v>
      </c>
      <c r="AA483" s="9">
        <v>26.783173247969899</v>
      </c>
      <c r="AB483" s="9">
        <v>10.848143781799701</v>
      </c>
      <c r="AC483" s="9">
        <v>10.848143781799701</v>
      </c>
      <c r="AD483" s="9">
        <v>10.848143781799701</v>
      </c>
      <c r="AE483" s="9">
        <v>10.848143781799701</v>
      </c>
      <c r="AF483" s="9">
        <v>10.848143781799701</v>
      </c>
      <c r="AG483" s="9">
        <v>10.848143781799701</v>
      </c>
      <c r="AH483" s="9">
        <v>10.848143781799701</v>
      </c>
      <c r="AI483" s="9">
        <v>10.848143781799701</v>
      </c>
      <c r="AJ483" s="9">
        <v>10.848143781799701</v>
      </c>
      <c r="AK483" s="9">
        <v>10.848143781799701</v>
      </c>
      <c r="AL483" s="9">
        <v>10.848143781799701</v>
      </c>
      <c r="AM483" s="9">
        <v>10.848143781799701</v>
      </c>
      <c r="AN483" s="9">
        <v>10.232674505867701</v>
      </c>
      <c r="AO483" s="9">
        <v>10.232674505867701</v>
      </c>
      <c r="AP483" s="9">
        <v>10.232674505867701</v>
      </c>
      <c r="AQ483" s="9">
        <v>10.232674505867701</v>
      </c>
      <c r="AR483" s="9">
        <v>10.232674505867701</v>
      </c>
      <c r="AS483" s="9">
        <v>10.232674505867701</v>
      </c>
      <c r="AT483" s="9">
        <v>10.232674505867701</v>
      </c>
      <c r="AU483" s="9">
        <v>10.232674505867701</v>
      </c>
      <c r="AV483" s="9">
        <v>10.232674505867701</v>
      </c>
      <c r="AW483" s="9">
        <v>10.232674505867701</v>
      </c>
      <c r="AX483" s="9">
        <v>10.232674505867701</v>
      </c>
      <c r="AY483" s="9">
        <v>10.232674505867701</v>
      </c>
      <c r="AZ483" s="9">
        <v>10.232674505867701</v>
      </c>
      <c r="BA483" s="9">
        <v>10.232674505867701</v>
      </c>
      <c r="BB483" s="9">
        <v>10.232674505867701</v>
      </c>
      <c r="BC483" s="9">
        <v>10.3450116071034</v>
      </c>
      <c r="BD483" s="10">
        <v>10.3450116071034</v>
      </c>
      <c r="BF483" s="8">
        <f t="shared" si="40"/>
        <v>10.848143781799701</v>
      </c>
      <c r="BG483" s="8">
        <f t="shared" si="41"/>
        <v>12.587922895777144</v>
      </c>
      <c r="BH483" s="8">
        <f t="shared" si="42"/>
        <v>5.2673743240381103</v>
      </c>
      <c r="BI483" s="8">
        <f t="shared" si="43"/>
        <v>26.783173247969899</v>
      </c>
      <c r="BJ483" s="8">
        <f t="shared" si="44"/>
        <v>6.6386779855871163</v>
      </c>
      <c r="BL483" s="8">
        <f>MEDIAN(B483:BD485)</f>
        <v>8.6681824480964007</v>
      </c>
      <c r="BM483" s="8">
        <f>AVERAGE(B483:BD485)</f>
        <v>9.4468090727363681</v>
      </c>
      <c r="BN483" s="8">
        <f>MIN(B483:BD485)</f>
        <v>5.2673743240381103</v>
      </c>
      <c r="BO483" s="8">
        <f>MAX(B483:BD485)</f>
        <v>26.783173247969899</v>
      </c>
      <c r="BP483" s="8">
        <f>STDEV(B483:BD485)</f>
        <v>4.6600217613803645</v>
      </c>
      <c r="BR483">
        <f>MEDIAN($B483:$BD485,$B487:$BD489,$B491:$BD493,$B495:$BD497)</f>
        <v>7.4226483083939296</v>
      </c>
      <c r="BS483">
        <f>AVERAGE($B483:$BD485,$B487:$BD489,$B491:$BD493,$B495:$BD497)</f>
        <v>8.6303345234263968</v>
      </c>
      <c r="BT483">
        <f>MIN($B483:$BD485,$B487:$BD489,$B491:$BD493,$B495:$BD497)</f>
        <v>3.5427160823025998</v>
      </c>
      <c r="BU483">
        <f>MAX($B483:$BD485,$B487:$BD489,$B491:$BD493,$B495:$BD497)</f>
        <v>27.227854855964502</v>
      </c>
      <c r="BV483">
        <f>STDEV($B483:$BD485,$B487:$BD489,$B491:$BD493,$B495:$BD497)</f>
        <v>4.9076549772187397</v>
      </c>
    </row>
    <row r="484" spans="1:74" x14ac:dyDescent="0.2">
      <c r="A484" s="2" t="s">
        <v>79</v>
      </c>
      <c r="B484" s="9">
        <v>7.1848290600622704</v>
      </c>
      <c r="C484" s="9">
        <v>7.1848290600622704</v>
      </c>
      <c r="D484" s="9">
        <v>7.1848290600622704</v>
      </c>
      <c r="E484" s="9">
        <v>7.1848290600622704</v>
      </c>
      <c r="F484" s="9">
        <v>10.506303782247601</v>
      </c>
      <c r="G484" s="9">
        <v>10.506303782247601</v>
      </c>
      <c r="H484" s="9">
        <v>10.506303782247601</v>
      </c>
      <c r="I484" s="9">
        <v>10.506303782247601</v>
      </c>
      <c r="J484" s="9">
        <v>10.506303782247601</v>
      </c>
      <c r="K484" s="9">
        <v>10.506303782247601</v>
      </c>
      <c r="L484" s="9">
        <v>10.506303782247601</v>
      </c>
      <c r="M484" s="9">
        <v>10.506303782247601</v>
      </c>
      <c r="N484" s="9">
        <v>10.506303782247601</v>
      </c>
      <c r="O484" s="9">
        <v>10.506303782247601</v>
      </c>
      <c r="P484" s="9">
        <v>10.506303782247601</v>
      </c>
      <c r="Q484" s="9">
        <v>10.506303782247601</v>
      </c>
      <c r="R484" s="9">
        <v>10.506303782247601</v>
      </c>
      <c r="S484" s="9">
        <v>10.506303782247601</v>
      </c>
      <c r="T484" s="9">
        <v>10.506303782247601</v>
      </c>
      <c r="U484" s="9">
        <v>10.506303782247601</v>
      </c>
      <c r="V484" s="9">
        <v>10.506303782247601</v>
      </c>
      <c r="W484" s="9">
        <v>10.506303782247601</v>
      </c>
      <c r="X484" s="9">
        <v>10.506303782247601</v>
      </c>
      <c r="Y484" s="9">
        <v>10.506303782247601</v>
      </c>
      <c r="Z484" s="9">
        <v>10.506303782247601</v>
      </c>
      <c r="AA484" s="9">
        <v>10.506303782247601</v>
      </c>
      <c r="AB484" s="9">
        <v>10.506303782247601</v>
      </c>
      <c r="AC484" s="9">
        <v>10.506303782247601</v>
      </c>
      <c r="AD484" s="9">
        <v>10.506303782247601</v>
      </c>
      <c r="AE484" s="9">
        <v>10.506303782247601</v>
      </c>
      <c r="AF484" s="9">
        <v>10.506303782247601</v>
      </c>
      <c r="AG484" s="9">
        <v>8.3077561792973107</v>
      </c>
      <c r="AH484" s="9">
        <v>8.3077561792973107</v>
      </c>
      <c r="AI484" s="9">
        <v>8.3077561792973107</v>
      </c>
      <c r="AJ484" s="9">
        <v>8.3077561792973107</v>
      </c>
      <c r="AK484" s="9">
        <v>8.3077561792973107</v>
      </c>
      <c r="AL484" s="9">
        <v>8.3077561792973107</v>
      </c>
      <c r="AM484" s="9">
        <v>8.3077561792973107</v>
      </c>
      <c r="AN484" s="9">
        <v>8.3077561792973107</v>
      </c>
      <c r="AO484" s="9">
        <v>8.3077561792973107</v>
      </c>
      <c r="AP484" s="9">
        <v>8.3077561792973107</v>
      </c>
      <c r="AQ484" s="9">
        <v>8.3077561792973107</v>
      </c>
      <c r="AR484" s="9">
        <v>8.3077561792973107</v>
      </c>
      <c r="AS484" s="9">
        <v>5.6776862261260899</v>
      </c>
      <c r="AT484" s="9">
        <v>5.6776862261260899</v>
      </c>
      <c r="AU484" s="9">
        <v>5.6776862261260899</v>
      </c>
      <c r="AV484" s="9">
        <v>5.6776862261260899</v>
      </c>
      <c r="AW484" s="9">
        <v>5.6776862261260899</v>
      </c>
      <c r="AX484" s="9">
        <v>5.6776862261260899</v>
      </c>
      <c r="AY484" s="9">
        <v>7.12570056036291</v>
      </c>
      <c r="AZ484" s="9">
        <v>7.12570056036291</v>
      </c>
      <c r="BA484" s="9">
        <v>7.12570056036291</v>
      </c>
      <c r="BB484" s="9">
        <v>7.12570056036291</v>
      </c>
      <c r="BC484" s="9">
        <v>7.12570056036291</v>
      </c>
      <c r="BD484" s="10">
        <v>7.12570056036291</v>
      </c>
      <c r="BF484" s="8">
        <f t="shared" si="40"/>
        <v>8.3077561792973107</v>
      </c>
      <c r="BG484" s="8">
        <f t="shared" si="41"/>
        <v>8.8895075132988381</v>
      </c>
      <c r="BH484" s="8">
        <f t="shared" si="42"/>
        <v>5.6776862261260899</v>
      </c>
      <c r="BI484" s="8">
        <f t="shared" si="43"/>
        <v>10.506303782247601</v>
      </c>
      <c r="BJ484" s="8">
        <f t="shared" si="44"/>
        <v>1.7576531612919328</v>
      </c>
    </row>
    <row r="485" spans="1:74" x14ac:dyDescent="0.2">
      <c r="A485" s="2" t="s">
        <v>80</v>
      </c>
      <c r="B485" s="9">
        <v>6.0644472612162401</v>
      </c>
      <c r="C485" s="9">
        <v>6.0644472612162401</v>
      </c>
      <c r="D485" s="9">
        <v>6.0644472612162401</v>
      </c>
      <c r="E485" s="9">
        <v>6.0644472612162401</v>
      </c>
      <c r="F485" s="9">
        <v>6.0644472612162401</v>
      </c>
      <c r="G485" s="9">
        <v>6.0644472612162401</v>
      </c>
      <c r="H485" s="9">
        <v>6.0644472612162401</v>
      </c>
      <c r="I485" s="9">
        <v>6.0644472612162401</v>
      </c>
      <c r="J485" s="9">
        <v>6.0644472612162401</v>
      </c>
      <c r="K485" s="9">
        <v>6.0644472612162401</v>
      </c>
      <c r="L485" s="9">
        <v>6.0644472612162401</v>
      </c>
      <c r="M485" s="9">
        <v>6.0644472612162401</v>
      </c>
      <c r="N485" s="9">
        <v>6.0644472612162401</v>
      </c>
      <c r="O485" s="9">
        <v>6.0644472612162401</v>
      </c>
      <c r="P485" s="9">
        <v>6.0644472612162401</v>
      </c>
      <c r="Q485" s="9">
        <v>6.0644472612162401</v>
      </c>
      <c r="R485" s="9">
        <v>6.0644472612162401</v>
      </c>
      <c r="S485" s="9">
        <v>6.0644472612162401</v>
      </c>
      <c r="T485" s="9">
        <v>6.0644472612162401</v>
      </c>
      <c r="U485" s="9">
        <v>6.0644472612162401</v>
      </c>
      <c r="V485" s="9">
        <v>6.0644472612162401</v>
      </c>
      <c r="W485" s="9">
        <v>6.0644472612162401</v>
      </c>
      <c r="X485" s="9">
        <v>6.0644472612162401</v>
      </c>
      <c r="Y485" s="9">
        <v>6.0644472612162401</v>
      </c>
      <c r="Z485" s="9">
        <v>6.0644472612162401</v>
      </c>
      <c r="AA485" s="9">
        <v>6.0644472612162401</v>
      </c>
      <c r="AB485" s="9">
        <v>8.6681824480964007</v>
      </c>
      <c r="AC485" s="9">
        <v>8.6681824480964007</v>
      </c>
      <c r="AD485" s="9">
        <v>8.6681824480964007</v>
      </c>
      <c r="AE485" s="9">
        <v>8.6681824480964007</v>
      </c>
      <c r="AF485" s="9">
        <v>8.6681824480964007</v>
      </c>
      <c r="AG485" s="9">
        <v>8.6681824480964007</v>
      </c>
      <c r="AH485" s="9">
        <v>8.6681824480964007</v>
      </c>
      <c r="AI485" s="9">
        <v>8.6681824480964007</v>
      </c>
      <c r="AJ485" s="9">
        <v>8.6681824480964007</v>
      </c>
      <c r="AK485" s="9">
        <v>8.6681824480964007</v>
      </c>
      <c r="AL485" s="9">
        <v>8.6681824480964007</v>
      </c>
      <c r="AM485" s="9">
        <v>8.6681824480964007</v>
      </c>
      <c r="AN485" s="9">
        <v>8.6681824480964007</v>
      </c>
      <c r="AO485" s="9">
        <v>8.6681824480964007</v>
      </c>
      <c r="AP485" s="9">
        <v>8.6681824480964007</v>
      </c>
      <c r="AQ485" s="9">
        <v>8.6681824480964007</v>
      </c>
      <c r="AR485" s="9">
        <v>8.6681824480964007</v>
      </c>
      <c r="AS485" s="9">
        <v>8.6681824480964007</v>
      </c>
      <c r="AT485" s="9">
        <v>5.79653742226962</v>
      </c>
      <c r="AU485" s="9">
        <v>5.79653742226962</v>
      </c>
      <c r="AV485" s="9">
        <v>5.79653742226962</v>
      </c>
      <c r="AW485" s="9">
        <v>5.79653742226962</v>
      </c>
      <c r="AX485" s="9">
        <v>5.79653742226962</v>
      </c>
      <c r="AY485" s="9">
        <v>5.79653742226962</v>
      </c>
      <c r="AZ485" s="9">
        <v>5.79653742226962</v>
      </c>
      <c r="BA485" s="9">
        <v>5.79653742226962</v>
      </c>
      <c r="BB485" s="9">
        <v>5.79653742226962</v>
      </c>
      <c r="BC485" s="9">
        <v>5.79653742226962</v>
      </c>
      <c r="BD485" s="10">
        <v>5.79653742226962</v>
      </c>
      <c r="BF485" s="8">
        <f t="shared" si="40"/>
        <v>6.0644472612162401</v>
      </c>
      <c r="BG485" s="8">
        <f t="shared" si="41"/>
        <v>6.8629968091331506</v>
      </c>
      <c r="BH485" s="8">
        <f t="shared" si="42"/>
        <v>5.79653742226962</v>
      </c>
      <c r="BI485" s="8">
        <f t="shared" si="43"/>
        <v>8.6681824480964007</v>
      </c>
      <c r="BJ485" s="8">
        <f t="shared" si="44"/>
        <v>1.2747325151133262</v>
      </c>
    </row>
    <row r="486" spans="1:74" x14ac:dyDescent="0.2">
      <c r="A486" s="3" t="s">
        <v>81</v>
      </c>
      <c r="B486" s="11">
        <v>-0.220044008599941</v>
      </c>
      <c r="C486" s="11">
        <v>-0.220044008599941</v>
      </c>
      <c r="D486" s="11">
        <v>-0.220044008599941</v>
      </c>
      <c r="E486" s="11">
        <v>-0.220044008599941</v>
      </c>
      <c r="F486" s="11">
        <v>-0.220044008599941</v>
      </c>
      <c r="G486" s="11">
        <v>-0.220044008599941</v>
      </c>
      <c r="H486" s="11">
        <v>-0.220044008599941</v>
      </c>
      <c r="I486" s="11">
        <v>-0.220044008599941</v>
      </c>
      <c r="J486" s="11">
        <v>-0.220044008599941</v>
      </c>
      <c r="K486" s="11">
        <v>-0.220044008599941</v>
      </c>
      <c r="L486" s="11">
        <v>-0.220044008599941</v>
      </c>
      <c r="M486" s="11">
        <v>-0.220044008599941</v>
      </c>
      <c r="N486" s="11">
        <v>-0.220044008599941</v>
      </c>
      <c r="O486" s="11">
        <v>-0.220044008599941</v>
      </c>
      <c r="P486" s="11">
        <v>-0.220044008599941</v>
      </c>
      <c r="Q486" s="11">
        <v>-0.220044008599941</v>
      </c>
      <c r="R486" s="11">
        <v>-0.220044008599941</v>
      </c>
      <c r="S486" s="11">
        <v>-0.220044008599941</v>
      </c>
      <c r="T486" s="11">
        <v>-0.220044008599941</v>
      </c>
      <c r="U486" s="11">
        <v>-0.220044008599941</v>
      </c>
      <c r="V486" s="11">
        <v>-0.220044008599941</v>
      </c>
      <c r="W486" s="11">
        <v>-0.220044008599941</v>
      </c>
      <c r="X486" s="11">
        <v>-0.220044008599941</v>
      </c>
      <c r="Y486" s="11">
        <v>-0.220044008599941</v>
      </c>
      <c r="Z486" s="11">
        <v>-0.220044008599941</v>
      </c>
      <c r="AA486" s="11">
        <v>-0.220044008599941</v>
      </c>
      <c r="AB486" s="11">
        <v>-0.220044008599941</v>
      </c>
      <c r="AC486" s="11">
        <v>0.45729594899860598</v>
      </c>
      <c r="AD486" s="11">
        <v>0.45729594899860598</v>
      </c>
      <c r="AE486" s="11">
        <v>0.45729594899860598</v>
      </c>
      <c r="AF486" s="11">
        <v>0.45729594899860598</v>
      </c>
      <c r="AG486" s="11">
        <v>0.45729594899860598</v>
      </c>
      <c r="AH486" s="11">
        <v>0.45729594899860598</v>
      </c>
      <c r="AI486" s="11">
        <v>0.45729594899860598</v>
      </c>
      <c r="AJ486" s="11">
        <v>0.45729594899860598</v>
      </c>
      <c r="AK486" s="11">
        <v>0.45729594899860598</v>
      </c>
      <c r="AL486" s="11">
        <v>0.393534473201057</v>
      </c>
      <c r="AM486" s="11">
        <v>0.393534473201057</v>
      </c>
      <c r="AN486" s="11">
        <v>0.393534473201057</v>
      </c>
      <c r="AO486" s="11">
        <v>0.26702269691369901</v>
      </c>
      <c r="AP486" s="11">
        <v>0.26702269691369901</v>
      </c>
      <c r="AQ486" s="11">
        <v>0.26702269691369901</v>
      </c>
      <c r="AR486" s="11">
        <v>0.26702269691369901</v>
      </c>
      <c r="AS486" s="11">
        <v>0.26702269691369901</v>
      </c>
      <c r="AT486" s="11">
        <v>0.26702269691369901</v>
      </c>
      <c r="AU486" s="11">
        <v>0.26702269691369901</v>
      </c>
      <c r="AV486" s="11">
        <v>0.26702269691369901</v>
      </c>
      <c r="AW486" s="11">
        <v>0.26702269691369901</v>
      </c>
      <c r="AX486" s="11">
        <v>0.34685165420005099</v>
      </c>
      <c r="AY486" s="11">
        <v>0.34685165420005099</v>
      </c>
      <c r="AZ486" s="11">
        <v>0.34685165420005099</v>
      </c>
      <c r="BA486" s="11">
        <v>0.34685165420005099</v>
      </c>
      <c r="BB486" s="11">
        <v>0.34685165420005099</v>
      </c>
      <c r="BC486" s="11">
        <v>0.34685165420005099</v>
      </c>
      <c r="BD486" s="12">
        <v>0.34685165420005099</v>
      </c>
    </row>
    <row r="487" spans="1:74" x14ac:dyDescent="0.2">
      <c r="A487" s="2" t="s">
        <v>82</v>
      </c>
      <c r="B487" s="9">
        <v>4.7332932771304703</v>
      </c>
      <c r="C487" s="9">
        <v>4.7332932771304703</v>
      </c>
      <c r="D487" s="9">
        <v>4.7332932771304703</v>
      </c>
      <c r="E487" s="9">
        <v>4.7332932771304703</v>
      </c>
      <c r="F487" s="9">
        <v>4.7332932771304703</v>
      </c>
      <c r="G487" s="9">
        <v>4.7332932771304703</v>
      </c>
      <c r="H487" s="9">
        <v>4.7332932771304703</v>
      </c>
      <c r="I487" s="9">
        <v>4.7332932771304703</v>
      </c>
      <c r="J487" s="9">
        <v>12.5774204668074</v>
      </c>
      <c r="K487" s="9">
        <v>12.5774204668074</v>
      </c>
      <c r="L487" s="9">
        <v>12.5774204668074</v>
      </c>
      <c r="M487" s="9">
        <v>12.5774204668074</v>
      </c>
      <c r="N487" s="9">
        <v>12.5774204668074</v>
      </c>
      <c r="O487" s="9">
        <v>12.5774204668074</v>
      </c>
      <c r="P487" s="9">
        <v>12.5774204668074</v>
      </c>
      <c r="Q487" s="9">
        <v>12.5774204668074</v>
      </c>
      <c r="R487" s="9">
        <v>12.5774204668074</v>
      </c>
      <c r="S487" s="9">
        <v>27.227854855964502</v>
      </c>
      <c r="T487" s="9">
        <v>27.227854855964502</v>
      </c>
      <c r="U487" s="9">
        <v>27.227854855964502</v>
      </c>
      <c r="V487" s="9">
        <v>27.227854855964502</v>
      </c>
      <c r="W487" s="9">
        <v>27.227854855964502</v>
      </c>
      <c r="X487" s="9">
        <v>27.227854855964502</v>
      </c>
      <c r="Y487" s="9">
        <v>27.227854855964502</v>
      </c>
      <c r="Z487" s="9">
        <v>27.227854855964502</v>
      </c>
      <c r="AA487" s="9">
        <v>27.227854855964502</v>
      </c>
      <c r="AB487" s="9">
        <v>8.2901439152087999</v>
      </c>
      <c r="AC487" s="9">
        <v>8.2901439152087999</v>
      </c>
      <c r="AD487" s="9">
        <v>8.2901439152087999</v>
      </c>
      <c r="AE487" s="9">
        <v>8.2901439152087999</v>
      </c>
      <c r="AF487" s="9">
        <v>8.2901439152087999</v>
      </c>
      <c r="AG487" s="9">
        <v>8.2901439152087999</v>
      </c>
      <c r="AH487" s="9">
        <v>8.2901439152087999</v>
      </c>
      <c r="AI487" s="9">
        <v>8.2901439152087999</v>
      </c>
      <c r="AJ487" s="9">
        <v>8.2901439152087999</v>
      </c>
      <c r="AK487" s="9">
        <v>8.2901439152087999</v>
      </c>
      <c r="AL487" s="9">
        <v>8.2901439152087999</v>
      </c>
      <c r="AM487" s="9">
        <v>8.2901439152087999</v>
      </c>
      <c r="AN487" s="9">
        <v>6.5132182470380098</v>
      </c>
      <c r="AO487" s="9">
        <v>6.5132182470380098</v>
      </c>
      <c r="AP487" s="9">
        <v>6.5132182470380098</v>
      </c>
      <c r="AQ487" s="9">
        <v>6.5132182470380098</v>
      </c>
      <c r="AR487" s="9">
        <v>6.5132182470380098</v>
      </c>
      <c r="AS487" s="9">
        <v>6.5132182470380098</v>
      </c>
      <c r="AT487" s="9">
        <v>6.5132182470380098</v>
      </c>
      <c r="AU487" s="9">
        <v>6.5132182470380098</v>
      </c>
      <c r="AV487" s="9">
        <v>6.5132182470380098</v>
      </c>
      <c r="AW487" s="9">
        <v>6.5132182470380098</v>
      </c>
      <c r="AX487" s="9">
        <v>6.5132182470380098</v>
      </c>
      <c r="AY487" s="9">
        <v>6.5132182470380098</v>
      </c>
      <c r="AZ487" s="9">
        <v>6.5132182470380098</v>
      </c>
      <c r="BA487" s="9">
        <v>6.5132182470380098</v>
      </c>
      <c r="BB487" s="9">
        <v>6.5132182470380098</v>
      </c>
      <c r="BC487" s="9">
        <v>11.532406542682599</v>
      </c>
      <c r="BD487" s="10">
        <v>11.532406542682599</v>
      </c>
      <c r="BF487" s="8">
        <f t="shared" si="40"/>
        <v>8.2901439152087999</v>
      </c>
      <c r="BG487" s="8">
        <f t="shared" si="41"/>
        <v>11.206520689007847</v>
      </c>
      <c r="BH487" s="8">
        <f t="shared" si="42"/>
        <v>4.7332932771304703</v>
      </c>
      <c r="BI487" s="8">
        <f t="shared" si="43"/>
        <v>27.227854855964502</v>
      </c>
      <c r="BJ487" s="8">
        <f t="shared" si="44"/>
        <v>7.5706129936932287</v>
      </c>
      <c r="BL487" s="8">
        <f>MEDIAN(B487:BD489)</f>
        <v>7.0919146538506697</v>
      </c>
      <c r="BM487" s="8">
        <f>AVERAGE(B487:BD489)</f>
        <v>8.6874136410125651</v>
      </c>
      <c r="BN487" s="8">
        <f>MIN(B487:BD489)</f>
        <v>3.9797008546697699</v>
      </c>
      <c r="BO487" s="8">
        <f>MAX(B487:BD489)</f>
        <v>27.227854855964502</v>
      </c>
      <c r="BP487" s="8">
        <f>STDEV(B487:BD489)</f>
        <v>5.1859667571533947</v>
      </c>
    </row>
    <row r="488" spans="1:74" x14ac:dyDescent="0.2">
      <c r="A488" s="2" t="s">
        <v>84</v>
      </c>
      <c r="B488" s="9">
        <v>3.9797008546697699</v>
      </c>
      <c r="C488" s="9">
        <v>3.9797008546697699</v>
      </c>
      <c r="D488" s="9">
        <v>3.9797008546697699</v>
      </c>
      <c r="E488" s="9">
        <v>3.9797008546697699</v>
      </c>
      <c r="F488" s="9">
        <v>11.6002935094265</v>
      </c>
      <c r="G488" s="9">
        <v>11.6002935094265</v>
      </c>
      <c r="H488" s="9">
        <v>11.6002935094265</v>
      </c>
      <c r="I488" s="9">
        <v>11.6002935094265</v>
      </c>
      <c r="J488" s="9">
        <v>11.6002935094265</v>
      </c>
      <c r="K488" s="9">
        <v>11.6002935094265</v>
      </c>
      <c r="L488" s="9">
        <v>11.6002935094265</v>
      </c>
      <c r="M488" s="9">
        <v>11.6002935094265</v>
      </c>
      <c r="N488" s="9">
        <v>11.6002935094265</v>
      </c>
      <c r="O488" s="9">
        <v>11.6002935094265</v>
      </c>
      <c r="P488" s="9">
        <v>11.6002935094265</v>
      </c>
      <c r="Q488" s="9">
        <v>11.6002935094265</v>
      </c>
      <c r="R488" s="9">
        <v>11.6002935094265</v>
      </c>
      <c r="S488" s="9">
        <v>11.6002935094265</v>
      </c>
      <c r="T488" s="9">
        <v>11.6002935094265</v>
      </c>
      <c r="U488" s="9">
        <v>11.6002935094265</v>
      </c>
      <c r="V488" s="9">
        <v>11.6002935094265</v>
      </c>
      <c r="W488" s="9">
        <v>11.6002935094265</v>
      </c>
      <c r="X488" s="9">
        <v>11.6002935094265</v>
      </c>
      <c r="Y488" s="9">
        <v>11.6002935094265</v>
      </c>
      <c r="Z488" s="9">
        <v>11.6002935094265</v>
      </c>
      <c r="AA488" s="9">
        <v>11.6002935094265</v>
      </c>
      <c r="AB488" s="9">
        <v>11.6002935094265</v>
      </c>
      <c r="AC488" s="9">
        <v>11.6002935094265</v>
      </c>
      <c r="AD488" s="9">
        <v>11.6002935094265</v>
      </c>
      <c r="AE488" s="9">
        <v>11.6002935094265</v>
      </c>
      <c r="AF488" s="9">
        <v>11.6002935094265</v>
      </c>
      <c r="AG488" s="9">
        <v>7.0919146538506697</v>
      </c>
      <c r="AH488" s="9">
        <v>7.0919146538506697</v>
      </c>
      <c r="AI488" s="9">
        <v>7.0919146538506697</v>
      </c>
      <c r="AJ488" s="9">
        <v>7.0919146538506697</v>
      </c>
      <c r="AK488" s="9">
        <v>7.0919146538506697</v>
      </c>
      <c r="AL488" s="9">
        <v>7.0919146538506697</v>
      </c>
      <c r="AM488" s="9">
        <v>7.0919146538506697</v>
      </c>
      <c r="AN488" s="9">
        <v>7.0919146538506697</v>
      </c>
      <c r="AO488" s="9">
        <v>7.0919146538506697</v>
      </c>
      <c r="AP488" s="9">
        <v>7.0919146538506697</v>
      </c>
      <c r="AQ488" s="9">
        <v>7.0919146538506697</v>
      </c>
      <c r="AR488" s="9">
        <v>7.0919146538506697</v>
      </c>
      <c r="AS488" s="9">
        <v>4.5935216999505704</v>
      </c>
      <c r="AT488" s="9">
        <v>4.5935216999505704</v>
      </c>
      <c r="AU488" s="9">
        <v>4.5935216999505704</v>
      </c>
      <c r="AV488" s="9">
        <v>4.5935216999505704</v>
      </c>
      <c r="AW488" s="9">
        <v>4.5935216999505704</v>
      </c>
      <c r="AX488" s="9">
        <v>4.5935216999505704</v>
      </c>
      <c r="AY488" s="9">
        <v>5.8580197492258401</v>
      </c>
      <c r="AZ488" s="9">
        <v>5.8580197492258401</v>
      </c>
      <c r="BA488" s="9">
        <v>5.8580197492258401</v>
      </c>
      <c r="BB488" s="9">
        <v>5.8580197492258401</v>
      </c>
      <c r="BC488" s="9">
        <v>5.8580197492258401</v>
      </c>
      <c r="BD488" s="10">
        <v>5.8580197492258401</v>
      </c>
      <c r="BF488" s="8">
        <f t="shared" si="40"/>
        <v>7.0919146538506697</v>
      </c>
      <c r="BG488" s="8">
        <f t="shared" si="41"/>
        <v>8.6716173220811044</v>
      </c>
      <c r="BH488" s="8">
        <f t="shared" si="42"/>
        <v>3.9797008546697699</v>
      </c>
      <c r="BI488" s="8">
        <f t="shared" si="43"/>
        <v>11.6002935094265</v>
      </c>
      <c r="BJ488" s="8">
        <f t="shared" si="44"/>
        <v>3.0333574837222086</v>
      </c>
    </row>
    <row r="489" spans="1:74" x14ac:dyDescent="0.2">
      <c r="A489" s="2" t="s">
        <v>85</v>
      </c>
      <c r="B489" s="9">
        <v>5.2638601640426801</v>
      </c>
      <c r="C489" s="9">
        <v>5.2638601640426801</v>
      </c>
      <c r="D489" s="9">
        <v>5.2638601640426801</v>
      </c>
      <c r="E489" s="9">
        <v>5.2638601640426801</v>
      </c>
      <c r="F489" s="9">
        <v>5.2638601640426801</v>
      </c>
      <c r="G489" s="9">
        <v>5.2638601640426801</v>
      </c>
      <c r="H489" s="9">
        <v>5.2638601640426801</v>
      </c>
      <c r="I489" s="9">
        <v>5.2638601640426801</v>
      </c>
      <c r="J489" s="9">
        <v>5.2638601640426801</v>
      </c>
      <c r="K489" s="9">
        <v>5.2638601640426801</v>
      </c>
      <c r="L489" s="9">
        <v>5.2638601640426801</v>
      </c>
      <c r="M489" s="9">
        <v>5.2638601640426801</v>
      </c>
      <c r="N489" s="9">
        <v>5.2638601640426801</v>
      </c>
      <c r="O489" s="9">
        <v>5.2638601640426801</v>
      </c>
      <c r="P489" s="9">
        <v>5.2638601640426801</v>
      </c>
      <c r="Q489" s="9">
        <v>5.2638601640426801</v>
      </c>
      <c r="R489" s="9">
        <v>5.2638601640426801</v>
      </c>
      <c r="S489" s="9">
        <v>5.2638601640426801</v>
      </c>
      <c r="T489" s="9">
        <v>5.2638601640426801</v>
      </c>
      <c r="U489" s="9">
        <v>5.2638601640426801</v>
      </c>
      <c r="V489" s="9">
        <v>5.2638601640426801</v>
      </c>
      <c r="W489" s="9">
        <v>5.2638601640426801</v>
      </c>
      <c r="X489" s="9">
        <v>5.2638601640426801</v>
      </c>
      <c r="Y489" s="9">
        <v>5.2638601640426801</v>
      </c>
      <c r="Z489" s="9">
        <v>5.2638601640426801</v>
      </c>
      <c r="AA489" s="9">
        <v>5.2638601640426801</v>
      </c>
      <c r="AB489" s="9">
        <v>8.3345736736604401</v>
      </c>
      <c r="AC489" s="9">
        <v>8.3345736736604401</v>
      </c>
      <c r="AD489" s="9">
        <v>8.3345736736604401</v>
      </c>
      <c r="AE489" s="9">
        <v>8.3345736736604401</v>
      </c>
      <c r="AF489" s="9">
        <v>8.3345736736604401</v>
      </c>
      <c r="AG489" s="9">
        <v>8.3345736736604401</v>
      </c>
      <c r="AH489" s="9">
        <v>8.3345736736604401</v>
      </c>
      <c r="AI489" s="9">
        <v>8.3345736736604401</v>
      </c>
      <c r="AJ489" s="9">
        <v>8.3345736736604401</v>
      </c>
      <c r="AK489" s="9">
        <v>8.3345736736604401</v>
      </c>
      <c r="AL489" s="9">
        <v>8.3345736736604401</v>
      </c>
      <c r="AM489" s="9">
        <v>8.3345736736604401</v>
      </c>
      <c r="AN489" s="9">
        <v>8.3345736736604401</v>
      </c>
      <c r="AO489" s="9">
        <v>8.3345736736604401</v>
      </c>
      <c r="AP489" s="9">
        <v>8.3345736736604401</v>
      </c>
      <c r="AQ489" s="9">
        <v>8.3345736736604401</v>
      </c>
      <c r="AR489" s="9">
        <v>8.3345736736604401</v>
      </c>
      <c r="AS489" s="9">
        <v>8.3345736736604401</v>
      </c>
      <c r="AT489" s="9">
        <v>4.8402699787438399</v>
      </c>
      <c r="AU489" s="9">
        <v>4.8402699787438399</v>
      </c>
      <c r="AV489" s="9">
        <v>4.8402699787438399</v>
      </c>
      <c r="AW489" s="9">
        <v>4.8402699787438399</v>
      </c>
      <c r="AX489" s="9">
        <v>4.8402699787438399</v>
      </c>
      <c r="AY489" s="9">
        <v>4.8402699787438399</v>
      </c>
      <c r="AZ489" s="9">
        <v>4.8402699787438399</v>
      </c>
      <c r="BA489" s="9">
        <v>4.8402699787438399</v>
      </c>
      <c r="BB489" s="9">
        <v>4.8402699787438399</v>
      </c>
      <c r="BC489" s="9">
        <v>4.8402699787438399</v>
      </c>
      <c r="BD489" s="10">
        <v>4.8402699787438399</v>
      </c>
      <c r="BF489" s="8">
        <f t="shared" si="40"/>
        <v>5.2638601640426801</v>
      </c>
      <c r="BG489" s="8">
        <f t="shared" si="41"/>
        <v>6.1841029119487212</v>
      </c>
      <c r="BH489" s="8">
        <f t="shared" si="42"/>
        <v>4.8402699787438399</v>
      </c>
      <c r="BI489" s="8">
        <f t="shared" si="43"/>
        <v>8.3345736736604401</v>
      </c>
      <c r="BJ489" s="8">
        <f t="shared" si="44"/>
        <v>1.5222072911688522</v>
      </c>
    </row>
    <row r="490" spans="1:74" x14ac:dyDescent="0.2">
      <c r="A490" s="3" t="s">
        <v>86</v>
      </c>
      <c r="B490" s="11">
        <v>-2.0004000800156501E-2</v>
      </c>
      <c r="C490" s="11">
        <v>-2.0004000800156501E-2</v>
      </c>
      <c r="D490" s="11">
        <v>-2.0004000800156501E-2</v>
      </c>
      <c r="E490" s="11">
        <v>-2.0004000800156501E-2</v>
      </c>
      <c r="F490" s="11">
        <v>-2.0004000800156501E-2</v>
      </c>
      <c r="G490" s="11">
        <v>-2.0004000800156501E-2</v>
      </c>
      <c r="H490" s="11">
        <v>-2.0004000800156501E-2</v>
      </c>
      <c r="I490" s="11">
        <v>-2.0004000800156501E-2</v>
      </c>
      <c r="J490" s="11">
        <v>-2.0004000800156501E-2</v>
      </c>
      <c r="K490" s="11">
        <v>-2.0004000800156501E-2</v>
      </c>
      <c r="L490" s="11">
        <v>-2.0004000800156501E-2</v>
      </c>
      <c r="M490" s="11">
        <v>-2.0004000800156501E-2</v>
      </c>
      <c r="N490" s="11">
        <v>-2.0004000800156501E-2</v>
      </c>
      <c r="O490" s="11">
        <v>-2.0004000800156501E-2</v>
      </c>
      <c r="P490" s="11">
        <v>-2.0004000800156501E-2</v>
      </c>
      <c r="Q490" s="11">
        <v>-2.0004000800156501E-2</v>
      </c>
      <c r="R490" s="11">
        <v>-2.0004000800156501E-2</v>
      </c>
      <c r="S490" s="11">
        <v>-2.0004000800156501E-2</v>
      </c>
      <c r="T490" s="11">
        <v>-2.0004000800156501E-2</v>
      </c>
      <c r="U490" s="11">
        <v>-2.0004000800156501E-2</v>
      </c>
      <c r="V490" s="11">
        <v>-2.0004000800156501E-2</v>
      </c>
      <c r="W490" s="11">
        <v>-2.0004000800156501E-2</v>
      </c>
      <c r="X490" s="11">
        <v>-2.0004000800156501E-2</v>
      </c>
      <c r="Y490" s="11">
        <v>-2.0004000800156501E-2</v>
      </c>
      <c r="Z490" s="11">
        <v>-2.0004000800156501E-2</v>
      </c>
      <c r="AA490" s="11">
        <v>-2.0004000800156501E-2</v>
      </c>
      <c r="AB490" s="11">
        <v>-2.0004000800156501E-2</v>
      </c>
      <c r="AC490" s="11">
        <v>0.42136921899465501</v>
      </c>
      <c r="AD490" s="11">
        <v>0.42136921899465501</v>
      </c>
      <c r="AE490" s="11">
        <v>0.42136921899465501</v>
      </c>
      <c r="AF490" s="11">
        <v>0.42136921899465501</v>
      </c>
      <c r="AG490" s="11">
        <v>0.42136921899465501</v>
      </c>
      <c r="AH490" s="11">
        <v>0.42136921899465501</v>
      </c>
      <c r="AI490" s="11">
        <v>0.42136921899465501</v>
      </c>
      <c r="AJ490" s="11">
        <v>0.42136921899465501</v>
      </c>
      <c r="AK490" s="11">
        <v>0.42136921899465501</v>
      </c>
      <c r="AL490" s="11">
        <v>0.30460012902726402</v>
      </c>
      <c r="AM490" s="11">
        <v>0.30460012902726402</v>
      </c>
      <c r="AN490" s="11">
        <v>0.30460012902726402</v>
      </c>
      <c r="AO490" s="11">
        <v>-0.13351134846462201</v>
      </c>
      <c r="AP490" s="11">
        <v>-0.13351134846462201</v>
      </c>
      <c r="AQ490" s="11">
        <v>-0.13351134846462201</v>
      </c>
      <c r="AR490" s="11">
        <v>-0.13351134846462201</v>
      </c>
      <c r="AS490" s="11">
        <v>-0.13351134846462201</v>
      </c>
      <c r="AT490" s="11">
        <v>-0.13351134846462201</v>
      </c>
      <c r="AU490" s="11">
        <v>-0.13351134846462201</v>
      </c>
      <c r="AV490" s="11">
        <v>-0.13351134846462201</v>
      </c>
      <c r="AW490" s="11">
        <v>-0.13351134846462201</v>
      </c>
      <c r="AX490" s="11">
        <v>0.19121309139548201</v>
      </c>
      <c r="AY490" s="11">
        <v>0.19121309139548201</v>
      </c>
      <c r="AZ490" s="11">
        <v>0.19121309139548201</v>
      </c>
      <c r="BA490" s="11">
        <v>0.19121309139548201</v>
      </c>
      <c r="BB490" s="11">
        <v>0.19121309139548201</v>
      </c>
      <c r="BC490" s="11">
        <v>0.19121309139548201</v>
      </c>
      <c r="BD490" s="12">
        <v>0.19121309139548201</v>
      </c>
    </row>
    <row r="491" spans="1:74" x14ac:dyDescent="0.2">
      <c r="A491" s="2" t="s">
        <v>87</v>
      </c>
      <c r="B491" s="9">
        <v>3.9989318382639101</v>
      </c>
      <c r="C491" s="9">
        <v>3.9989318382639101</v>
      </c>
      <c r="D491" s="9">
        <v>3.9989318382639101</v>
      </c>
      <c r="E491" s="9">
        <v>3.9989318382639101</v>
      </c>
      <c r="F491" s="9">
        <v>3.9989318382639101</v>
      </c>
      <c r="G491" s="9">
        <v>3.9989318382639101</v>
      </c>
      <c r="H491" s="9">
        <v>3.9989318382639101</v>
      </c>
      <c r="I491" s="9">
        <v>3.9989318382639101</v>
      </c>
      <c r="J491" s="9">
        <v>9.6751954275615901</v>
      </c>
      <c r="K491" s="9">
        <v>9.6751954275615901</v>
      </c>
      <c r="L491" s="9">
        <v>9.6751954275615901</v>
      </c>
      <c r="M491" s="9">
        <v>9.6751954275615901</v>
      </c>
      <c r="N491" s="9">
        <v>9.6751954275615901</v>
      </c>
      <c r="O491" s="9">
        <v>9.6751954275615901</v>
      </c>
      <c r="P491" s="9">
        <v>9.6751954275615901</v>
      </c>
      <c r="Q491" s="9">
        <v>9.6751954275615901</v>
      </c>
      <c r="R491" s="9">
        <v>9.6751954275615901</v>
      </c>
      <c r="S491" s="9">
        <v>26.649768765584501</v>
      </c>
      <c r="T491" s="9">
        <v>26.649768765584501</v>
      </c>
      <c r="U491" s="9">
        <v>26.649768765584501</v>
      </c>
      <c r="V491" s="9">
        <v>26.649768765584501</v>
      </c>
      <c r="W491" s="9">
        <v>26.649768765584501</v>
      </c>
      <c r="X491" s="9">
        <v>26.649768765584501</v>
      </c>
      <c r="Y491" s="9">
        <v>26.649768765584501</v>
      </c>
      <c r="Z491" s="9">
        <v>26.649768765584501</v>
      </c>
      <c r="AA491" s="9">
        <v>26.649768765584501</v>
      </c>
      <c r="AB491" s="9">
        <v>7.4226483083939296</v>
      </c>
      <c r="AC491" s="9">
        <v>7.4226483083939296</v>
      </c>
      <c r="AD491" s="9">
        <v>7.4226483083939296</v>
      </c>
      <c r="AE491" s="9">
        <v>7.4226483083939296</v>
      </c>
      <c r="AF491" s="9">
        <v>7.4226483083939296</v>
      </c>
      <c r="AG491" s="9">
        <v>7.4226483083939296</v>
      </c>
      <c r="AH491" s="9">
        <v>7.4226483083939296</v>
      </c>
      <c r="AI491" s="9">
        <v>7.4226483083939296</v>
      </c>
      <c r="AJ491" s="9">
        <v>7.4226483083939296</v>
      </c>
      <c r="AK491" s="9">
        <v>7.4226483083939296</v>
      </c>
      <c r="AL491" s="9">
        <v>7.4226483083939296</v>
      </c>
      <c r="AM491" s="9">
        <v>7.4226483083939296</v>
      </c>
      <c r="AN491" s="9">
        <v>7.3304978734089303</v>
      </c>
      <c r="AO491" s="9">
        <v>7.3304978734089303</v>
      </c>
      <c r="AP491" s="9">
        <v>7.3304978734089303</v>
      </c>
      <c r="AQ491" s="9">
        <v>7.3304978734089303</v>
      </c>
      <c r="AR491" s="9">
        <v>7.3304978734089303</v>
      </c>
      <c r="AS491" s="9">
        <v>7.3304978734089303</v>
      </c>
      <c r="AT491" s="9">
        <v>7.3304978734089303</v>
      </c>
      <c r="AU491" s="9">
        <v>7.3304978734089303</v>
      </c>
      <c r="AV491" s="9">
        <v>7.3304978734089303</v>
      </c>
      <c r="AW491" s="9">
        <v>7.3304978734089303</v>
      </c>
      <c r="AX491" s="9">
        <v>7.3304978734089303</v>
      </c>
      <c r="AY491" s="9">
        <v>7.3304978734089303</v>
      </c>
      <c r="AZ491" s="9">
        <v>7.3304978734089303</v>
      </c>
      <c r="BA491" s="9">
        <v>7.3304978734089303</v>
      </c>
      <c r="BB491" s="9">
        <v>7.3304978734089303</v>
      </c>
      <c r="BC491" s="9">
        <v>6.7027777036675502</v>
      </c>
      <c r="BD491" s="10">
        <v>6.7027777036675502</v>
      </c>
      <c r="BF491" s="8">
        <f t="shared" si="40"/>
        <v>7.4226483083939296</v>
      </c>
      <c r="BG491" s="8">
        <f t="shared" si="41"/>
        <v>10.388198830065866</v>
      </c>
      <c r="BH491" s="8">
        <f t="shared" si="42"/>
        <v>3.9989318382639101</v>
      </c>
      <c r="BI491" s="8">
        <f t="shared" si="43"/>
        <v>26.649768765584501</v>
      </c>
      <c r="BJ491" s="8">
        <f t="shared" si="44"/>
        <v>7.4337153623054881</v>
      </c>
      <c r="BL491" s="8">
        <f>MEDIAN(B491:BD493)</f>
        <v>7.3304978734089303</v>
      </c>
      <c r="BM491" s="8">
        <f>AVERAGE(B491:BD493)</f>
        <v>8.4765897824573511</v>
      </c>
      <c r="BN491" s="8">
        <f>MIN(B491:BD493)</f>
        <v>3.9129273507227502</v>
      </c>
      <c r="BO491" s="8">
        <f>MAX(B491:BD493)</f>
        <v>26.649768765584501</v>
      </c>
      <c r="BP491" s="8">
        <f>STDEV(B491:BD493)</f>
        <v>5.3018787991057383</v>
      </c>
    </row>
    <row r="492" spans="1:74" x14ac:dyDescent="0.2">
      <c r="A492" s="2" t="s">
        <v>89</v>
      </c>
      <c r="B492" s="9">
        <v>3.9129273507227502</v>
      </c>
      <c r="C492" s="9">
        <v>3.9129273507227502</v>
      </c>
      <c r="D492" s="9">
        <v>3.9129273507227502</v>
      </c>
      <c r="E492" s="9">
        <v>3.9129273507227502</v>
      </c>
      <c r="F492" s="9">
        <v>12.587552531494</v>
      </c>
      <c r="G492" s="9">
        <v>12.587552531494</v>
      </c>
      <c r="H492" s="9">
        <v>12.587552531494</v>
      </c>
      <c r="I492" s="9">
        <v>12.587552531494</v>
      </c>
      <c r="J492" s="9">
        <v>12.587552531494</v>
      </c>
      <c r="K492" s="9">
        <v>12.587552531494</v>
      </c>
      <c r="L492" s="9">
        <v>12.587552531494</v>
      </c>
      <c r="M492" s="9">
        <v>12.587552531494</v>
      </c>
      <c r="N492" s="9">
        <v>12.587552531494</v>
      </c>
      <c r="O492" s="9">
        <v>12.587552531494</v>
      </c>
      <c r="P492" s="9">
        <v>12.587552531494</v>
      </c>
      <c r="Q492" s="9">
        <v>12.587552531494</v>
      </c>
      <c r="R492" s="9">
        <v>12.587552531494</v>
      </c>
      <c r="S492" s="9">
        <v>12.587552531494</v>
      </c>
      <c r="T492" s="9">
        <v>12.587552531494</v>
      </c>
      <c r="U492" s="9">
        <v>12.587552531494</v>
      </c>
      <c r="V492" s="9">
        <v>12.587552531494</v>
      </c>
      <c r="W492" s="9">
        <v>12.587552531494</v>
      </c>
      <c r="X492" s="9">
        <v>12.587552531494</v>
      </c>
      <c r="Y492" s="9">
        <v>12.587552531494</v>
      </c>
      <c r="Z492" s="9">
        <v>12.587552531494</v>
      </c>
      <c r="AA492" s="9">
        <v>12.587552531494</v>
      </c>
      <c r="AB492" s="9">
        <v>12.587552531494</v>
      </c>
      <c r="AC492" s="9">
        <v>12.587552531494</v>
      </c>
      <c r="AD492" s="9">
        <v>12.587552531494</v>
      </c>
      <c r="AE492" s="9">
        <v>12.587552531494</v>
      </c>
      <c r="AF492" s="9">
        <v>12.587552531494</v>
      </c>
      <c r="AG492" s="9">
        <v>7.0177779754876699</v>
      </c>
      <c r="AH492" s="9">
        <v>7.0177779754876699</v>
      </c>
      <c r="AI492" s="9">
        <v>7.0177779754876699</v>
      </c>
      <c r="AJ492" s="9">
        <v>7.0177779754876699</v>
      </c>
      <c r="AK492" s="9">
        <v>7.0177779754876699</v>
      </c>
      <c r="AL492" s="9">
        <v>7.0177779754876699</v>
      </c>
      <c r="AM492" s="9">
        <v>7.0177779754876699</v>
      </c>
      <c r="AN492" s="9">
        <v>7.0177779754876699</v>
      </c>
      <c r="AO492" s="9">
        <v>7.0177779754876699</v>
      </c>
      <c r="AP492" s="9">
        <v>7.0177779754876699</v>
      </c>
      <c r="AQ492" s="9">
        <v>7.0177779754876699</v>
      </c>
      <c r="AR492" s="9">
        <v>7.0177779754876699</v>
      </c>
      <c r="AS492" s="9">
        <v>5.1773025986007104</v>
      </c>
      <c r="AT492" s="9">
        <v>5.1773025986007104</v>
      </c>
      <c r="AU492" s="9">
        <v>5.1773025986007104</v>
      </c>
      <c r="AV492" s="9">
        <v>5.1773025986007104</v>
      </c>
      <c r="AW492" s="9">
        <v>5.1773025986007104</v>
      </c>
      <c r="AX492" s="9">
        <v>5.1773025986007104</v>
      </c>
      <c r="AY492" s="9">
        <v>5.8913797706073296</v>
      </c>
      <c r="AZ492" s="9">
        <v>5.8913797706073296</v>
      </c>
      <c r="BA492" s="9">
        <v>5.8913797706073296</v>
      </c>
      <c r="BB492" s="9">
        <v>5.8913797706073296</v>
      </c>
      <c r="BC492" s="9">
        <v>5.8913797706073296</v>
      </c>
      <c r="BD492" s="10">
        <v>5.8913797706073296</v>
      </c>
      <c r="BF492" s="8">
        <f t="shared" si="40"/>
        <v>7.0177779754876699</v>
      </c>
      <c r="BG492" s="8">
        <f t="shared" si="41"/>
        <v>9.2025646849878022</v>
      </c>
      <c r="BH492" s="8">
        <f t="shared" si="42"/>
        <v>3.9129273507227502</v>
      </c>
      <c r="BI492" s="8">
        <f t="shared" si="43"/>
        <v>12.587552531494</v>
      </c>
      <c r="BJ492" s="8">
        <f t="shared" si="44"/>
        <v>3.4468732583129058</v>
      </c>
    </row>
    <row r="493" spans="1:74" x14ac:dyDescent="0.2">
      <c r="A493" s="2" t="s">
        <v>90</v>
      </c>
      <c r="B493" s="9">
        <v>3.9962639267865101</v>
      </c>
      <c r="C493" s="9">
        <v>3.9962639267865101</v>
      </c>
      <c r="D493" s="9">
        <v>3.9962639267865101</v>
      </c>
      <c r="E493" s="9">
        <v>3.9962639267865101</v>
      </c>
      <c r="F493" s="9">
        <v>3.9962639267865101</v>
      </c>
      <c r="G493" s="9">
        <v>3.9962639267865101</v>
      </c>
      <c r="H493" s="9">
        <v>3.9962639267865101</v>
      </c>
      <c r="I493" s="9">
        <v>3.9962639267865101</v>
      </c>
      <c r="J493" s="9">
        <v>3.9962639267865101</v>
      </c>
      <c r="K493" s="9">
        <v>3.9962639267865101</v>
      </c>
      <c r="L493" s="9">
        <v>3.9962639267865101</v>
      </c>
      <c r="M493" s="9">
        <v>3.9962639267865101</v>
      </c>
      <c r="N493" s="9">
        <v>3.9962639267865101</v>
      </c>
      <c r="O493" s="9">
        <v>3.9962639267865101</v>
      </c>
      <c r="P493" s="9">
        <v>3.9962639267865101</v>
      </c>
      <c r="Q493" s="9">
        <v>3.9962639267865101</v>
      </c>
      <c r="R493" s="9">
        <v>3.9962639267865101</v>
      </c>
      <c r="S493" s="9">
        <v>3.9962639267865101</v>
      </c>
      <c r="T493" s="9">
        <v>3.9962639267865101</v>
      </c>
      <c r="U493" s="9">
        <v>3.9962639267865101</v>
      </c>
      <c r="V493" s="9">
        <v>3.9962639267865101</v>
      </c>
      <c r="W493" s="9">
        <v>3.9962639267865101</v>
      </c>
      <c r="X493" s="9">
        <v>3.9962639267865101</v>
      </c>
      <c r="Y493" s="9">
        <v>3.9962639267865101</v>
      </c>
      <c r="Z493" s="9">
        <v>3.9962639267865101</v>
      </c>
      <c r="AA493" s="9">
        <v>3.9962639267865101</v>
      </c>
      <c r="AB493" s="9">
        <v>9.5663599176696401</v>
      </c>
      <c r="AC493" s="9">
        <v>9.5663599176696401</v>
      </c>
      <c r="AD493" s="9">
        <v>9.5663599176696401</v>
      </c>
      <c r="AE493" s="9">
        <v>9.5663599176696401</v>
      </c>
      <c r="AF493" s="9">
        <v>9.5663599176696401</v>
      </c>
      <c r="AG493" s="9">
        <v>9.5663599176696401</v>
      </c>
      <c r="AH493" s="9">
        <v>9.5663599176696401</v>
      </c>
      <c r="AI493" s="9">
        <v>9.5663599176696401</v>
      </c>
      <c r="AJ493" s="9">
        <v>9.5663599176696401</v>
      </c>
      <c r="AK493" s="9">
        <v>9.5663599176696401</v>
      </c>
      <c r="AL493" s="9">
        <v>9.5663599176696401</v>
      </c>
      <c r="AM493" s="9">
        <v>9.5663599176696401</v>
      </c>
      <c r="AN493" s="9">
        <v>9.5663599176696401</v>
      </c>
      <c r="AO493" s="9">
        <v>9.5663599176696401</v>
      </c>
      <c r="AP493" s="9">
        <v>9.5663599176696401</v>
      </c>
      <c r="AQ493" s="9">
        <v>9.5663599176696401</v>
      </c>
      <c r="AR493" s="9">
        <v>9.5663599176696401</v>
      </c>
      <c r="AS493" s="9">
        <v>9.5663599176696401</v>
      </c>
      <c r="AT493" s="9">
        <v>4.0952709239100296</v>
      </c>
      <c r="AU493" s="9">
        <v>4.0952709239100296</v>
      </c>
      <c r="AV493" s="9">
        <v>4.0952709239100296</v>
      </c>
      <c r="AW493" s="9">
        <v>4.0952709239100296</v>
      </c>
      <c r="AX493" s="9">
        <v>4.0952709239100296</v>
      </c>
      <c r="AY493" s="9">
        <v>4.0952709239100296</v>
      </c>
      <c r="AZ493" s="9">
        <v>4.0952709239100296</v>
      </c>
      <c r="BA493" s="9">
        <v>4.0952709239100296</v>
      </c>
      <c r="BB493" s="9">
        <v>4.0952709239100296</v>
      </c>
      <c r="BC493" s="9">
        <v>4.0952709239100296</v>
      </c>
      <c r="BD493" s="10">
        <v>4.0952709239100296</v>
      </c>
      <c r="BF493" s="8">
        <f t="shared" si="40"/>
        <v>4.0952709239100296</v>
      </c>
      <c r="BG493" s="8">
        <f t="shared" si="41"/>
        <v>5.8390058323184242</v>
      </c>
      <c r="BH493" s="8">
        <f t="shared" si="42"/>
        <v>3.9962639267865101</v>
      </c>
      <c r="BI493" s="8">
        <f t="shared" si="43"/>
        <v>9.5663599176696401</v>
      </c>
      <c r="BJ493" s="8">
        <f t="shared" si="44"/>
        <v>2.6240056293900964</v>
      </c>
    </row>
    <row r="494" spans="1:74" x14ac:dyDescent="0.2">
      <c r="A494" s="3" t="s">
        <v>91</v>
      </c>
      <c r="B494" s="11">
        <v>-8.6684003529470005E-2</v>
      </c>
      <c r="C494" s="11">
        <v>-8.6684003529470005E-2</v>
      </c>
      <c r="D494" s="11">
        <v>-8.6684003529470005E-2</v>
      </c>
      <c r="E494" s="11">
        <v>-8.6684003529470005E-2</v>
      </c>
      <c r="F494" s="11">
        <v>-8.6684003529470005E-2</v>
      </c>
      <c r="G494" s="11">
        <v>-8.6684003529470005E-2</v>
      </c>
      <c r="H494" s="11">
        <v>-8.6684003529470005E-2</v>
      </c>
      <c r="I494" s="11">
        <v>-8.6684003529470005E-2</v>
      </c>
      <c r="J494" s="11">
        <v>-8.6684003529470005E-2</v>
      </c>
      <c r="K494" s="11">
        <v>-8.6684003529470005E-2</v>
      </c>
      <c r="L494" s="11">
        <v>-8.6684003529470005E-2</v>
      </c>
      <c r="M494" s="11">
        <v>-8.6684003529470005E-2</v>
      </c>
      <c r="N494" s="11">
        <v>-8.6684003529470005E-2</v>
      </c>
      <c r="O494" s="11">
        <v>-8.6684003529470005E-2</v>
      </c>
      <c r="P494" s="11">
        <v>-8.6684003529470005E-2</v>
      </c>
      <c r="Q494" s="11">
        <v>-8.6684003529470005E-2</v>
      </c>
      <c r="R494" s="11">
        <v>-8.6684003529470005E-2</v>
      </c>
      <c r="S494" s="11">
        <v>-8.6684003529470005E-2</v>
      </c>
      <c r="T494" s="11">
        <v>-8.6684003529470005E-2</v>
      </c>
      <c r="U494" s="11">
        <v>-8.6684003529470005E-2</v>
      </c>
      <c r="V494" s="11">
        <v>-8.6684003529470005E-2</v>
      </c>
      <c r="W494" s="11">
        <v>-8.6684003529470005E-2</v>
      </c>
      <c r="X494" s="11">
        <v>-8.6684003529470005E-2</v>
      </c>
      <c r="Y494" s="11">
        <v>-8.6684003529470005E-2</v>
      </c>
      <c r="Z494" s="11">
        <v>-8.6684003529470005E-2</v>
      </c>
      <c r="AA494" s="11">
        <v>-8.6684003529470005E-2</v>
      </c>
      <c r="AB494" s="11">
        <v>-8.6684003529470005E-2</v>
      </c>
      <c r="AC494" s="11">
        <v>0.35978053899643198</v>
      </c>
      <c r="AD494" s="11">
        <v>0.35978053899643198</v>
      </c>
      <c r="AE494" s="11">
        <v>0.35978053899643198</v>
      </c>
      <c r="AF494" s="11">
        <v>0.35978053899643198</v>
      </c>
      <c r="AG494" s="11">
        <v>0.35978053899643198</v>
      </c>
      <c r="AH494" s="11">
        <v>0.35978053899643198</v>
      </c>
      <c r="AI494" s="11">
        <v>0.35978053899643198</v>
      </c>
      <c r="AJ494" s="11">
        <v>0.35978053899643198</v>
      </c>
      <c r="AK494" s="11">
        <v>0.35978053899643198</v>
      </c>
      <c r="AL494" s="11">
        <v>0.215665784724066</v>
      </c>
      <c r="AM494" s="11">
        <v>0.215665784724066</v>
      </c>
      <c r="AN494" s="11">
        <v>0.215665784724066</v>
      </c>
      <c r="AO494" s="11">
        <v>-0.13351134846462201</v>
      </c>
      <c r="AP494" s="11">
        <v>-0.13351134846462201</v>
      </c>
      <c r="AQ494" s="11">
        <v>-0.13351134846462201</v>
      </c>
      <c r="AR494" s="11">
        <v>-0.13351134846462201</v>
      </c>
      <c r="AS494" s="11">
        <v>-0.13351134846462201</v>
      </c>
      <c r="AT494" s="11">
        <v>-0.13351134846462201</v>
      </c>
      <c r="AU494" s="11">
        <v>-0.13351134846462201</v>
      </c>
      <c r="AV494" s="11">
        <v>-0.13351134846462201</v>
      </c>
      <c r="AW494" s="11">
        <v>-0.13351134846462201</v>
      </c>
      <c r="AX494" s="11">
        <v>0.34685165420005099</v>
      </c>
      <c r="AY494" s="11">
        <v>0.34685165420005099</v>
      </c>
      <c r="AZ494" s="11">
        <v>0.34685165420005099</v>
      </c>
      <c r="BA494" s="11">
        <v>0.34685165420005099</v>
      </c>
      <c r="BB494" s="11">
        <v>0.34685165420005099</v>
      </c>
      <c r="BC494" s="11">
        <v>0.34685165420005099</v>
      </c>
      <c r="BD494" s="12">
        <v>0.34685165420005099</v>
      </c>
    </row>
    <row r="495" spans="1:74" x14ac:dyDescent="0.2">
      <c r="A495" s="2" t="s">
        <v>92</v>
      </c>
      <c r="B495" s="9">
        <v>4.7332932775190599</v>
      </c>
      <c r="C495" s="9">
        <v>4.7332932775190599</v>
      </c>
      <c r="D495" s="9">
        <v>4.7332932775190599</v>
      </c>
      <c r="E495" s="9">
        <v>4.7332932775190599</v>
      </c>
      <c r="F495" s="9">
        <v>4.7332932775190599</v>
      </c>
      <c r="G495" s="9">
        <v>4.7332932775190599</v>
      </c>
      <c r="H495" s="9">
        <v>4.7332932775190599</v>
      </c>
      <c r="I495" s="9">
        <v>4.7332932775190599</v>
      </c>
      <c r="J495" s="9">
        <v>11.243064126934</v>
      </c>
      <c r="K495" s="9">
        <v>11.243064126934</v>
      </c>
      <c r="L495" s="9">
        <v>11.243064126934</v>
      </c>
      <c r="M495" s="9">
        <v>11.243064126934</v>
      </c>
      <c r="N495" s="9">
        <v>11.243064126934</v>
      </c>
      <c r="O495" s="9">
        <v>11.243064126934</v>
      </c>
      <c r="P495" s="9">
        <v>11.243064126934</v>
      </c>
      <c r="Q495" s="9">
        <v>11.243064126934</v>
      </c>
      <c r="R495" s="9">
        <v>11.243064126934</v>
      </c>
      <c r="S495" s="9">
        <v>24.1150836001319</v>
      </c>
      <c r="T495" s="9">
        <v>24.1150836001319</v>
      </c>
      <c r="U495" s="9">
        <v>24.1150836001319</v>
      </c>
      <c r="V495" s="9">
        <v>24.1150836001319</v>
      </c>
      <c r="W495" s="9">
        <v>24.1150836001319</v>
      </c>
      <c r="X495" s="9">
        <v>24.1150836001319</v>
      </c>
      <c r="Y495" s="9">
        <v>24.1150836001319</v>
      </c>
      <c r="Z495" s="9">
        <v>24.1150836001319</v>
      </c>
      <c r="AA495" s="9">
        <v>24.1150836001319</v>
      </c>
      <c r="AB495" s="9">
        <v>9.0019351825647007</v>
      </c>
      <c r="AC495" s="9">
        <v>9.0019351825647007</v>
      </c>
      <c r="AD495" s="9">
        <v>9.0019351825647007</v>
      </c>
      <c r="AE495" s="9">
        <v>9.0019351825647007</v>
      </c>
      <c r="AF495" s="9">
        <v>9.0019351825647007</v>
      </c>
      <c r="AG495" s="9">
        <v>9.0019351825647007</v>
      </c>
      <c r="AH495" s="9">
        <v>9.0019351825647007</v>
      </c>
      <c r="AI495" s="9">
        <v>9.0019351825647007</v>
      </c>
      <c r="AJ495" s="9">
        <v>9.0019351825647007</v>
      </c>
      <c r="AK495" s="9">
        <v>9.0019351825647007</v>
      </c>
      <c r="AL495" s="9">
        <v>9.0019351825647007</v>
      </c>
      <c r="AM495" s="9">
        <v>9.0019351825647007</v>
      </c>
      <c r="AN495" s="9">
        <v>7.3805354015045497</v>
      </c>
      <c r="AO495" s="9">
        <v>7.3805354015045497</v>
      </c>
      <c r="AP495" s="9">
        <v>7.3805354015045497</v>
      </c>
      <c r="AQ495" s="9">
        <v>7.3805354015045497</v>
      </c>
      <c r="AR495" s="9">
        <v>7.3805354015045497</v>
      </c>
      <c r="AS495" s="9">
        <v>7.3805354015045497</v>
      </c>
      <c r="AT495" s="9">
        <v>7.3805354015045497</v>
      </c>
      <c r="AU495" s="9">
        <v>7.3805354015045497</v>
      </c>
      <c r="AV495" s="9">
        <v>7.3805354015045497</v>
      </c>
      <c r="AW495" s="9">
        <v>7.3805354015045497</v>
      </c>
      <c r="AX495" s="9">
        <v>7.3805354015045497</v>
      </c>
      <c r="AY495" s="9">
        <v>7.3805354015045497</v>
      </c>
      <c r="AZ495" s="9">
        <v>7.3805354015045497</v>
      </c>
      <c r="BA495" s="9">
        <v>7.3805354015045497</v>
      </c>
      <c r="BB495" s="9">
        <v>7.3805354015045497</v>
      </c>
      <c r="BC495" s="9">
        <v>8.3971502521887995</v>
      </c>
      <c r="BD495" s="10">
        <v>8.3971502521887995</v>
      </c>
      <c r="BF495" s="8">
        <f t="shared" ref="BF495:BF497" si="45">MEDIAN(B495:BD495)</f>
        <v>9.0019351825647007</v>
      </c>
      <c r="BG495" s="8">
        <f t="shared" ref="BG495:BG497" si="46">AVERAGE(B495:BD495)</f>
        <v>10.756640536026685</v>
      </c>
      <c r="BH495" s="8">
        <f t="shared" ref="BH495:BH497" si="47">MIN(B495:BD495)</f>
        <v>4.7332932775190599</v>
      </c>
      <c r="BI495" s="8">
        <f t="shared" ref="BI495:BI497" si="48">MAX(B495:BD495)</f>
        <v>24.1150836001319</v>
      </c>
      <c r="BJ495" s="8">
        <f t="shared" ref="BJ495:BJ497" si="49">STDEV(B495:BD495)</f>
        <v>6.2619674256460574</v>
      </c>
      <c r="BL495" s="8">
        <f>MEDIAN(B495:BD497)</f>
        <v>7.3805354015045497</v>
      </c>
      <c r="BM495" s="8">
        <f>AVERAGE(B495:BD497)</f>
        <v>7.9105255974991744</v>
      </c>
      <c r="BN495" s="8">
        <f>MIN(B495:BD497)</f>
        <v>3.5427160823025998</v>
      </c>
      <c r="BO495" s="8">
        <f>MAX(B495:BD497)</f>
        <v>24.1150836001319</v>
      </c>
      <c r="BP495" s="8">
        <f>STDEV(B495:BD497)</f>
        <v>4.3407232341413327</v>
      </c>
    </row>
    <row r="496" spans="1:74" x14ac:dyDescent="0.2">
      <c r="A496" s="2" t="s">
        <v>94</v>
      </c>
      <c r="B496" s="9">
        <v>5.8493589745144403</v>
      </c>
      <c r="C496" s="9">
        <v>5.8493589745144403</v>
      </c>
      <c r="D496" s="9">
        <v>5.8493589745144403</v>
      </c>
      <c r="E496" s="9">
        <v>5.8493589745144403</v>
      </c>
      <c r="F496" s="9">
        <v>8.7585884864065502</v>
      </c>
      <c r="G496" s="9">
        <v>8.7585884864065502</v>
      </c>
      <c r="H496" s="9">
        <v>8.7585884864065502</v>
      </c>
      <c r="I496" s="9">
        <v>8.7585884864065502</v>
      </c>
      <c r="J496" s="9">
        <v>8.7585884864065502</v>
      </c>
      <c r="K496" s="9">
        <v>8.7585884864065502</v>
      </c>
      <c r="L496" s="9">
        <v>8.7585884864065502</v>
      </c>
      <c r="M496" s="9">
        <v>8.7585884864065502</v>
      </c>
      <c r="N496" s="9">
        <v>8.7585884864065502</v>
      </c>
      <c r="O496" s="9">
        <v>8.7585884864065502</v>
      </c>
      <c r="P496" s="9">
        <v>8.7585884864065502</v>
      </c>
      <c r="Q496" s="9">
        <v>8.7585884864065502</v>
      </c>
      <c r="R496" s="9">
        <v>8.7585884864065502</v>
      </c>
      <c r="S496" s="9">
        <v>8.7585884864065502</v>
      </c>
      <c r="T496" s="9">
        <v>8.7585884864065502</v>
      </c>
      <c r="U496" s="9">
        <v>8.7585884864065502</v>
      </c>
      <c r="V496" s="9">
        <v>8.7585884864065502</v>
      </c>
      <c r="W496" s="9">
        <v>8.7585884864065502</v>
      </c>
      <c r="X496" s="9">
        <v>8.7585884864065502</v>
      </c>
      <c r="Y496" s="9">
        <v>8.7585884864065502</v>
      </c>
      <c r="Z496" s="9">
        <v>8.7585884864065502</v>
      </c>
      <c r="AA496" s="9">
        <v>8.7585884864065502</v>
      </c>
      <c r="AB496" s="9">
        <v>8.7585884864065502</v>
      </c>
      <c r="AC496" s="9">
        <v>8.7585884864065502</v>
      </c>
      <c r="AD496" s="9">
        <v>8.7585884864065502</v>
      </c>
      <c r="AE496" s="9">
        <v>8.7585884864065502</v>
      </c>
      <c r="AF496" s="9">
        <v>8.7585884864065502</v>
      </c>
      <c r="AG496" s="9">
        <v>5.8760731284471701</v>
      </c>
      <c r="AH496" s="9">
        <v>5.8760731284471701</v>
      </c>
      <c r="AI496" s="9">
        <v>5.8760731284471701</v>
      </c>
      <c r="AJ496" s="9">
        <v>5.8760731284471701</v>
      </c>
      <c r="AK496" s="9">
        <v>5.8760731284471701</v>
      </c>
      <c r="AL496" s="9">
        <v>5.8760731284471701</v>
      </c>
      <c r="AM496" s="9">
        <v>5.8760731284471701</v>
      </c>
      <c r="AN496" s="9">
        <v>5.8760731284471701</v>
      </c>
      <c r="AO496" s="9">
        <v>5.8760731284471701</v>
      </c>
      <c r="AP496" s="9">
        <v>5.8760731284471701</v>
      </c>
      <c r="AQ496" s="9">
        <v>5.8760731284471701</v>
      </c>
      <c r="AR496" s="9">
        <v>5.8760731284471701</v>
      </c>
      <c r="AS496" s="9">
        <v>3.5427160823025998</v>
      </c>
      <c r="AT496" s="9">
        <v>3.5427160823025998</v>
      </c>
      <c r="AU496" s="9">
        <v>3.5427160823025998</v>
      </c>
      <c r="AV496" s="9">
        <v>3.5427160823025998</v>
      </c>
      <c r="AW496" s="9">
        <v>3.5427160823025998</v>
      </c>
      <c r="AX496" s="9">
        <v>3.5427160823025998</v>
      </c>
      <c r="AY496" s="9">
        <v>5.1240992794157698</v>
      </c>
      <c r="AZ496" s="9">
        <v>5.1240992794157698</v>
      </c>
      <c r="BA496" s="9">
        <v>5.1240992794157698</v>
      </c>
      <c r="BB496" s="9">
        <v>5.1240992794157698</v>
      </c>
      <c r="BC496" s="9">
        <v>5.1240992794157698</v>
      </c>
      <c r="BD496" s="10">
        <v>5.1240992794157698</v>
      </c>
      <c r="BF496" s="8">
        <f t="shared" si="45"/>
        <v>5.8760731284471701</v>
      </c>
      <c r="BG496" s="8">
        <f t="shared" si="46"/>
        <v>6.952601722594741</v>
      </c>
      <c r="BH496" s="8">
        <f t="shared" si="47"/>
        <v>3.5427160823025998</v>
      </c>
      <c r="BI496" s="8">
        <f t="shared" si="48"/>
        <v>8.7585884864065502</v>
      </c>
      <c r="BJ496" s="8">
        <f t="shared" si="49"/>
        <v>1.9083775965714926</v>
      </c>
    </row>
    <row r="497" spans="1:62" x14ac:dyDescent="0.2">
      <c r="A497" s="2" t="s">
        <v>95</v>
      </c>
      <c r="B497" s="9">
        <v>5.3972913470343897</v>
      </c>
      <c r="C497" s="9">
        <v>5.3972913470343897</v>
      </c>
      <c r="D497" s="9">
        <v>5.3972913470343897</v>
      </c>
      <c r="E497" s="9">
        <v>5.3972913470343897</v>
      </c>
      <c r="F497" s="9">
        <v>5.3972913470343897</v>
      </c>
      <c r="G497" s="9">
        <v>5.3972913470343897</v>
      </c>
      <c r="H497" s="9">
        <v>5.3972913470343897</v>
      </c>
      <c r="I497" s="9">
        <v>5.3972913470343897</v>
      </c>
      <c r="J497" s="9">
        <v>5.3972913470343897</v>
      </c>
      <c r="K497" s="9">
        <v>5.3972913470343897</v>
      </c>
      <c r="L497" s="9">
        <v>5.3972913470343897</v>
      </c>
      <c r="M497" s="9">
        <v>5.3972913470343897</v>
      </c>
      <c r="N497" s="9">
        <v>5.3972913470343897</v>
      </c>
      <c r="O497" s="9">
        <v>5.3972913470343897</v>
      </c>
      <c r="P497" s="9">
        <v>5.3972913470343897</v>
      </c>
      <c r="Q497" s="9">
        <v>5.3972913470343897</v>
      </c>
      <c r="R497" s="9">
        <v>5.3972913470343897</v>
      </c>
      <c r="S497" s="9">
        <v>5.3972913470343897</v>
      </c>
      <c r="T497" s="9">
        <v>5.3972913470343897</v>
      </c>
      <c r="U497" s="9">
        <v>5.3972913470343897</v>
      </c>
      <c r="V497" s="9">
        <v>5.3972913470343897</v>
      </c>
      <c r="W497" s="9">
        <v>5.3972913470343897</v>
      </c>
      <c r="X497" s="9">
        <v>5.3972913470343897</v>
      </c>
      <c r="Y497" s="9">
        <v>5.3972913470343897</v>
      </c>
      <c r="Z497" s="9">
        <v>5.3972913470343897</v>
      </c>
      <c r="AA497" s="9">
        <v>5.3972913470343897</v>
      </c>
      <c r="AB497" s="9">
        <v>7.7494752077404003</v>
      </c>
      <c r="AC497" s="9">
        <v>7.7494752077404003</v>
      </c>
      <c r="AD497" s="9">
        <v>7.7494752077404003</v>
      </c>
      <c r="AE497" s="9">
        <v>7.7494752077404003</v>
      </c>
      <c r="AF497" s="9">
        <v>7.7494752077404003</v>
      </c>
      <c r="AG497" s="9">
        <v>7.7494752077404003</v>
      </c>
      <c r="AH497" s="9">
        <v>7.7494752077404003</v>
      </c>
      <c r="AI497" s="9">
        <v>7.7494752077404003</v>
      </c>
      <c r="AJ497" s="9">
        <v>7.7494752077404003</v>
      </c>
      <c r="AK497" s="9">
        <v>7.7494752077404003</v>
      </c>
      <c r="AL497" s="9">
        <v>7.7494752077404003</v>
      </c>
      <c r="AM497" s="9">
        <v>7.7494752077404003</v>
      </c>
      <c r="AN497" s="9">
        <v>7.7494752077404003</v>
      </c>
      <c r="AO497" s="9">
        <v>7.7494752077404003</v>
      </c>
      <c r="AP497" s="9">
        <v>7.7494752077404003</v>
      </c>
      <c r="AQ497" s="9">
        <v>7.7494752077404003</v>
      </c>
      <c r="AR497" s="9">
        <v>7.7494752077404003</v>
      </c>
      <c r="AS497" s="9">
        <v>7.7494752077404003</v>
      </c>
      <c r="AT497" s="9">
        <v>4.67347914554216</v>
      </c>
      <c r="AU497" s="9">
        <v>4.67347914554216</v>
      </c>
      <c r="AV497" s="9">
        <v>4.67347914554216</v>
      </c>
      <c r="AW497" s="9">
        <v>4.67347914554216</v>
      </c>
      <c r="AX497" s="9">
        <v>4.67347914554216</v>
      </c>
      <c r="AY497" s="9">
        <v>4.67347914554216</v>
      </c>
      <c r="AZ497" s="9">
        <v>4.67347914554216</v>
      </c>
      <c r="BA497" s="9">
        <v>4.67347914554216</v>
      </c>
      <c r="BB497" s="9">
        <v>4.67347914554216</v>
      </c>
      <c r="BC497" s="9">
        <v>4.67347914554216</v>
      </c>
      <c r="BD497" s="10">
        <v>4.67347914554216</v>
      </c>
      <c r="BF497" s="8">
        <f t="shared" si="45"/>
        <v>5.3972913470343897</v>
      </c>
      <c r="BG497" s="8">
        <f t="shared" si="46"/>
        <v>6.0223345338760899</v>
      </c>
      <c r="BH497" s="8">
        <f t="shared" si="47"/>
        <v>4.67347914554216</v>
      </c>
      <c r="BI497" s="8">
        <f t="shared" si="48"/>
        <v>7.7494752077404003</v>
      </c>
      <c r="BJ497" s="8">
        <f t="shared" si="49"/>
        <v>1.2462197757957392</v>
      </c>
    </row>
    <row r="498" spans="1:62" x14ac:dyDescent="0.2">
      <c r="A498" s="3" t="s">
        <v>96</v>
      </c>
      <c r="B498" s="11">
        <v>-8.6684003529470005E-2</v>
      </c>
      <c r="C498" s="11">
        <v>-8.6684003529470005E-2</v>
      </c>
      <c r="D498" s="11">
        <v>-8.6684003529470005E-2</v>
      </c>
      <c r="E498" s="11">
        <v>-8.6684003529470005E-2</v>
      </c>
      <c r="F498" s="11">
        <v>-8.6684003529470005E-2</v>
      </c>
      <c r="G498" s="11">
        <v>-8.6684003529470005E-2</v>
      </c>
      <c r="H498" s="11">
        <v>-8.6684003529470005E-2</v>
      </c>
      <c r="I498" s="11">
        <v>-8.6684003529470005E-2</v>
      </c>
      <c r="J498" s="11">
        <v>-8.6684003529470005E-2</v>
      </c>
      <c r="K498" s="11">
        <v>-8.6684003529470005E-2</v>
      </c>
      <c r="L498" s="11">
        <v>-8.6684003529470005E-2</v>
      </c>
      <c r="M498" s="11">
        <v>-8.6684003529470005E-2</v>
      </c>
      <c r="N498" s="11">
        <v>-8.6684003529470005E-2</v>
      </c>
      <c r="O498" s="11">
        <v>-8.6684003529470005E-2</v>
      </c>
      <c r="P498" s="11">
        <v>-8.6684003529470005E-2</v>
      </c>
      <c r="Q498" s="11">
        <v>-8.6684003529470005E-2</v>
      </c>
      <c r="R498" s="11">
        <v>-8.6684003529470005E-2</v>
      </c>
      <c r="S498" s="11">
        <v>-8.6684003529470005E-2</v>
      </c>
      <c r="T498" s="11">
        <v>-8.6684003529470005E-2</v>
      </c>
      <c r="U498" s="11">
        <v>-8.6684003529470005E-2</v>
      </c>
      <c r="V498" s="11">
        <v>-8.6684003529470005E-2</v>
      </c>
      <c r="W498" s="11">
        <v>-8.6684003529470005E-2</v>
      </c>
      <c r="X498" s="11">
        <v>-8.6684003529470005E-2</v>
      </c>
      <c r="Y498" s="11">
        <v>-8.6684003529470005E-2</v>
      </c>
      <c r="Z498" s="11">
        <v>-8.6684003529470005E-2</v>
      </c>
      <c r="AA498" s="11">
        <v>-8.6684003529470005E-2</v>
      </c>
      <c r="AB498" s="11">
        <v>-8.6684003529470005E-2</v>
      </c>
      <c r="AC498" s="11">
        <v>0.395707269000382</v>
      </c>
      <c r="AD498" s="11">
        <v>0.395707269000382</v>
      </c>
      <c r="AE498" s="11">
        <v>0.395707269000382</v>
      </c>
      <c r="AF498" s="11">
        <v>0.395707269000382</v>
      </c>
      <c r="AG498" s="11">
        <v>0.395707269000382</v>
      </c>
      <c r="AH498" s="11">
        <v>0.395707269000382</v>
      </c>
      <c r="AI498" s="11">
        <v>0.395707269000382</v>
      </c>
      <c r="AJ498" s="11">
        <v>0.395707269000382</v>
      </c>
      <c r="AK498" s="11">
        <v>0.395707269000382</v>
      </c>
      <c r="AL498" s="11">
        <v>0.41576805914743797</v>
      </c>
      <c r="AM498" s="11">
        <v>0.41576805914743797</v>
      </c>
      <c r="AN498" s="11">
        <v>0.41576805914743797</v>
      </c>
      <c r="AO498" s="11">
        <v>-0.20026702237052499</v>
      </c>
      <c r="AP498" s="11">
        <v>-0.20026702237052499</v>
      </c>
      <c r="AQ498" s="11">
        <v>-0.20026702237052499</v>
      </c>
      <c r="AR498" s="11">
        <v>-0.20026702237052499</v>
      </c>
      <c r="AS498" s="11">
        <v>-0.20026702237052499</v>
      </c>
      <c r="AT498" s="11">
        <v>-0.20026702237052499</v>
      </c>
      <c r="AU498" s="11">
        <v>-0.20026702237052499</v>
      </c>
      <c r="AV498" s="11">
        <v>-0.20026702237052499</v>
      </c>
      <c r="AW498" s="11">
        <v>-0.20026702237052499</v>
      </c>
      <c r="AX498" s="11">
        <v>0.302383493361773</v>
      </c>
      <c r="AY498" s="11">
        <v>0.302383493361773</v>
      </c>
      <c r="AZ498" s="11">
        <v>0.302383493361773</v>
      </c>
      <c r="BA498" s="11">
        <v>0.302383493361773</v>
      </c>
      <c r="BB498" s="11">
        <v>0.302383493361773</v>
      </c>
      <c r="BC498" s="11">
        <v>0.302383493361773</v>
      </c>
      <c r="BD498" s="12">
        <v>0.302383493361773</v>
      </c>
    </row>
    <row r="499" spans="1:62" x14ac:dyDescent="0.2">
      <c r="A499" s="3" t="s">
        <v>97</v>
      </c>
      <c r="B499" s="11">
        <v>0.11335600465844201</v>
      </c>
      <c r="C499" s="11">
        <v>0.11335600465844201</v>
      </c>
      <c r="D499" s="11">
        <v>0.11335600465844201</v>
      </c>
      <c r="E499" s="11">
        <v>0.11335600465844201</v>
      </c>
      <c r="F499" s="11">
        <v>0.11335600465844201</v>
      </c>
      <c r="G499" s="11">
        <v>0.11335600465844201</v>
      </c>
      <c r="H499" s="11">
        <v>0.11335600465844201</v>
      </c>
      <c r="I499" s="11">
        <v>0.11335600465844201</v>
      </c>
      <c r="J499" s="11">
        <v>0.11335600465844201</v>
      </c>
      <c r="K499" s="11">
        <v>0.11335600465844201</v>
      </c>
      <c r="L499" s="11">
        <v>0.11335600465844201</v>
      </c>
      <c r="M499" s="11">
        <v>0.11335600465844201</v>
      </c>
      <c r="N499" s="11">
        <v>0.11335600465844201</v>
      </c>
      <c r="O499" s="11">
        <v>0.11335600465844201</v>
      </c>
      <c r="P499" s="11">
        <v>0.11335600465844201</v>
      </c>
      <c r="Q499" s="11">
        <v>0.11335600465844201</v>
      </c>
      <c r="R499" s="11">
        <v>0.11335600465844201</v>
      </c>
      <c r="S499" s="11">
        <v>0.11335600465844201</v>
      </c>
      <c r="T499" s="11">
        <v>0.11335600465844201</v>
      </c>
      <c r="U499" s="11">
        <v>0.11335600465844201</v>
      </c>
      <c r="V499" s="11">
        <v>0.11335600465844201</v>
      </c>
      <c r="W499" s="11">
        <v>0.11335600465844201</v>
      </c>
      <c r="X499" s="11">
        <v>0.11335600465844201</v>
      </c>
      <c r="Y499" s="11">
        <v>0.11335600465844201</v>
      </c>
      <c r="Z499" s="11">
        <v>0.11335600465844201</v>
      </c>
      <c r="AA499" s="11">
        <v>0.11335600465844201</v>
      </c>
      <c r="AB499" s="11">
        <v>0.11335600465844201</v>
      </c>
      <c r="AC499" s="11">
        <v>0.370045318976224</v>
      </c>
      <c r="AD499" s="11">
        <v>0.370045318976224</v>
      </c>
      <c r="AE499" s="11">
        <v>0.370045318976224</v>
      </c>
      <c r="AF499" s="11">
        <v>0.370045318976224</v>
      </c>
      <c r="AG499" s="11">
        <v>0.370045318976224</v>
      </c>
      <c r="AH499" s="11">
        <v>0.370045318976224</v>
      </c>
      <c r="AI499" s="11">
        <v>0.370045318976224</v>
      </c>
      <c r="AJ499" s="11">
        <v>0.370045318976224</v>
      </c>
      <c r="AK499" s="11">
        <v>0.370045318976224</v>
      </c>
      <c r="AL499" s="11">
        <v>0.17119861270187101</v>
      </c>
      <c r="AM499" s="11">
        <v>0.17119861270187101</v>
      </c>
      <c r="AN499" s="11">
        <v>0.17119861270187101</v>
      </c>
      <c r="AO499" s="11">
        <v>0.13351134832473099</v>
      </c>
      <c r="AP499" s="11">
        <v>0.13351134832473099</v>
      </c>
      <c r="AQ499" s="11">
        <v>0.13351134832473099</v>
      </c>
      <c r="AR499" s="11">
        <v>0.13351134832473099</v>
      </c>
      <c r="AS499" s="11">
        <v>0.13351134832473099</v>
      </c>
      <c r="AT499" s="11">
        <v>0.13351134832473099</v>
      </c>
      <c r="AU499" s="11">
        <v>0.13351134832473099</v>
      </c>
      <c r="AV499" s="11">
        <v>0.13351134832473099</v>
      </c>
      <c r="AW499" s="11">
        <v>0.13351134832473099</v>
      </c>
      <c r="AX499" s="11">
        <v>0.39131981503834301</v>
      </c>
      <c r="AY499" s="11">
        <v>0.39131981503834301</v>
      </c>
      <c r="AZ499" s="11">
        <v>0.39131981503834301</v>
      </c>
      <c r="BA499" s="11">
        <v>0.39131981503834301</v>
      </c>
      <c r="BB499" s="11">
        <v>0.39131981503834301</v>
      </c>
      <c r="BC499" s="11">
        <v>0.39131981503834301</v>
      </c>
      <c r="BD499" s="12">
        <v>0.39131981503834301</v>
      </c>
    </row>
    <row r="500" spans="1:62" x14ac:dyDescent="0.2">
      <c r="A500" s="3" t="s">
        <v>98</v>
      </c>
      <c r="B500" s="11">
        <v>-2.0004000800156501E-2</v>
      </c>
      <c r="C500" s="11">
        <v>-2.0004000800156501E-2</v>
      </c>
      <c r="D500" s="11">
        <v>-2.0004000800156501E-2</v>
      </c>
      <c r="E500" s="11">
        <v>-2.0004000800156501E-2</v>
      </c>
      <c r="F500" s="11">
        <v>-2.0004000800156501E-2</v>
      </c>
      <c r="G500" s="11">
        <v>-2.0004000800156501E-2</v>
      </c>
      <c r="H500" s="11">
        <v>-2.0004000800156501E-2</v>
      </c>
      <c r="I500" s="11">
        <v>-2.0004000800156501E-2</v>
      </c>
      <c r="J500" s="11">
        <v>-2.0004000800156501E-2</v>
      </c>
      <c r="K500" s="11">
        <v>-2.0004000800156501E-2</v>
      </c>
      <c r="L500" s="11">
        <v>-2.0004000800156501E-2</v>
      </c>
      <c r="M500" s="11">
        <v>-2.0004000800156501E-2</v>
      </c>
      <c r="N500" s="11">
        <v>-2.0004000800156501E-2</v>
      </c>
      <c r="O500" s="11">
        <v>-2.0004000800156501E-2</v>
      </c>
      <c r="P500" s="11">
        <v>-2.0004000800156501E-2</v>
      </c>
      <c r="Q500" s="11">
        <v>-2.0004000800156501E-2</v>
      </c>
      <c r="R500" s="11">
        <v>-2.0004000800156501E-2</v>
      </c>
      <c r="S500" s="11">
        <v>-2.0004000800156501E-2</v>
      </c>
      <c r="T500" s="11">
        <v>-2.0004000800156501E-2</v>
      </c>
      <c r="U500" s="11">
        <v>-2.0004000800156501E-2</v>
      </c>
      <c r="V500" s="11">
        <v>-2.0004000800156501E-2</v>
      </c>
      <c r="W500" s="11">
        <v>-2.0004000800156501E-2</v>
      </c>
      <c r="X500" s="11">
        <v>-2.0004000800156501E-2</v>
      </c>
      <c r="Y500" s="11">
        <v>-2.0004000800156501E-2</v>
      </c>
      <c r="Z500" s="11">
        <v>-2.0004000800156501E-2</v>
      </c>
      <c r="AA500" s="11">
        <v>-2.0004000800156501E-2</v>
      </c>
      <c r="AB500" s="11">
        <v>-2.0004000800156501E-2</v>
      </c>
      <c r="AC500" s="11">
        <v>0.37517770901092701</v>
      </c>
      <c r="AD500" s="11">
        <v>0.37517770901092701</v>
      </c>
      <c r="AE500" s="11">
        <v>0.37517770901092701</v>
      </c>
      <c r="AF500" s="11">
        <v>0.37517770901092701</v>
      </c>
      <c r="AG500" s="11">
        <v>0.37517770901092701</v>
      </c>
      <c r="AH500" s="11">
        <v>0.37517770901092701</v>
      </c>
      <c r="AI500" s="11">
        <v>0.37517770901092701</v>
      </c>
      <c r="AJ500" s="11">
        <v>0.37517770901092701</v>
      </c>
      <c r="AK500" s="11">
        <v>0.37517770901092701</v>
      </c>
      <c r="AL500" s="11">
        <v>0.26013295674624698</v>
      </c>
      <c r="AM500" s="11">
        <v>0.26013295674624698</v>
      </c>
      <c r="AN500" s="11">
        <v>0.26013295674624698</v>
      </c>
      <c r="AO500" s="11">
        <v>-0.20026702275910599</v>
      </c>
      <c r="AP500" s="11">
        <v>-0.20026702275910599</v>
      </c>
      <c r="AQ500" s="11">
        <v>-0.20026702275910599</v>
      </c>
      <c r="AR500" s="11">
        <v>-0.20026702275910599</v>
      </c>
      <c r="AS500" s="11">
        <v>-0.20026702275910599</v>
      </c>
      <c r="AT500" s="11">
        <v>-0.20026702275910599</v>
      </c>
      <c r="AU500" s="11">
        <v>-0.20026702275910599</v>
      </c>
      <c r="AV500" s="11">
        <v>-0.20026702275910599</v>
      </c>
      <c r="AW500" s="11">
        <v>-0.20026702275910599</v>
      </c>
      <c r="AX500" s="11">
        <v>0.39131981503834301</v>
      </c>
      <c r="AY500" s="11">
        <v>0.39131981503834301</v>
      </c>
      <c r="AZ500" s="11">
        <v>0.39131981503834301</v>
      </c>
      <c r="BA500" s="11">
        <v>0.39131981503834301</v>
      </c>
      <c r="BB500" s="11">
        <v>0.39131981503834301</v>
      </c>
      <c r="BC500" s="11">
        <v>0.39131981503834301</v>
      </c>
      <c r="BD500" s="12">
        <v>0.39131981503834301</v>
      </c>
    </row>
    <row r="501" spans="1:62" x14ac:dyDescent="0.2">
      <c r="A501" s="3" t="s">
        <v>99</v>
      </c>
      <c r="B501" s="11">
        <v>-0.15336400625875499</v>
      </c>
      <c r="C501" s="11">
        <v>-0.15336400625875499</v>
      </c>
      <c r="D501" s="11">
        <v>-0.15336400625875499</v>
      </c>
      <c r="E501" s="11">
        <v>-0.15336400625875499</v>
      </c>
      <c r="F501" s="11">
        <v>-0.15336400625875499</v>
      </c>
      <c r="G501" s="11">
        <v>-0.15336400625875499</v>
      </c>
      <c r="H501" s="11">
        <v>-0.15336400625875499</v>
      </c>
      <c r="I501" s="11">
        <v>-0.15336400625875499</v>
      </c>
      <c r="J501" s="11">
        <v>-0.15336400625875499</v>
      </c>
      <c r="K501" s="11">
        <v>-0.15336400625875499</v>
      </c>
      <c r="L501" s="11">
        <v>-0.15336400625875499</v>
      </c>
      <c r="M501" s="11">
        <v>-0.15336400625875499</v>
      </c>
      <c r="N501" s="11">
        <v>-0.15336400625875499</v>
      </c>
      <c r="O501" s="11">
        <v>-0.15336400625875499</v>
      </c>
      <c r="P501" s="11">
        <v>-0.15336400625875499</v>
      </c>
      <c r="Q501" s="11">
        <v>-0.15336400625875499</v>
      </c>
      <c r="R501" s="11">
        <v>-0.15336400625875499</v>
      </c>
      <c r="S501" s="11">
        <v>-0.15336400625875499</v>
      </c>
      <c r="T501" s="11">
        <v>-0.15336400625875499</v>
      </c>
      <c r="U501" s="11">
        <v>-0.15336400625875499</v>
      </c>
      <c r="V501" s="11">
        <v>-0.15336400625875499</v>
      </c>
      <c r="W501" s="11">
        <v>-0.15336400625875499</v>
      </c>
      <c r="X501" s="11">
        <v>-0.15336400625875499</v>
      </c>
      <c r="Y501" s="11">
        <v>-0.15336400625875499</v>
      </c>
      <c r="Z501" s="11">
        <v>-0.15336400625875499</v>
      </c>
      <c r="AA501" s="11">
        <v>-0.15336400625875499</v>
      </c>
      <c r="AB501" s="11">
        <v>-0.15336400625875499</v>
      </c>
      <c r="AC501" s="11">
        <v>0.30332424900304</v>
      </c>
      <c r="AD501" s="11">
        <v>0.30332424900304</v>
      </c>
      <c r="AE501" s="11">
        <v>0.30332424900304</v>
      </c>
      <c r="AF501" s="11">
        <v>0.30332424900304</v>
      </c>
      <c r="AG501" s="11">
        <v>0.30332424900304</v>
      </c>
      <c r="AH501" s="11">
        <v>0.30332424900304</v>
      </c>
      <c r="AI501" s="11">
        <v>0.30332424900304</v>
      </c>
      <c r="AJ501" s="11">
        <v>0.30332424900304</v>
      </c>
      <c r="AK501" s="11">
        <v>0.30332424900304</v>
      </c>
      <c r="AL501" s="11">
        <v>0.30460012889784499</v>
      </c>
      <c r="AM501" s="11">
        <v>0.30460012889784499</v>
      </c>
      <c r="AN501" s="11">
        <v>0.30460012889784499</v>
      </c>
      <c r="AO501" s="11">
        <v>1.2434497875801699E-10</v>
      </c>
      <c r="AP501" s="11">
        <v>1.2434497875801699E-10</v>
      </c>
      <c r="AQ501" s="11">
        <v>1.2434497875801699E-10</v>
      </c>
      <c r="AR501" s="11">
        <v>1.2434497875801699E-10</v>
      </c>
      <c r="AS501" s="11">
        <v>1.2434497875801699E-10</v>
      </c>
      <c r="AT501" s="11">
        <v>1.2434497875801699E-10</v>
      </c>
      <c r="AU501" s="11">
        <v>1.2434497875801699E-10</v>
      </c>
      <c r="AV501" s="11">
        <v>1.2434497875801699E-10</v>
      </c>
      <c r="AW501" s="11">
        <v>1.2434497875801699E-10</v>
      </c>
      <c r="AX501" s="11">
        <v>0.45802205616634201</v>
      </c>
      <c r="AY501" s="11">
        <v>0.45802205616634201</v>
      </c>
      <c r="AZ501" s="11">
        <v>0.45802205616634201</v>
      </c>
      <c r="BA501" s="11">
        <v>0.45802205616634201</v>
      </c>
      <c r="BB501" s="11">
        <v>0.45802205616634201</v>
      </c>
      <c r="BC501" s="11">
        <v>0.45802205616634201</v>
      </c>
      <c r="BD501" s="12">
        <v>0.45802205616634201</v>
      </c>
    </row>
    <row r="502" spans="1:62" x14ac:dyDescent="0.2">
      <c r="A502" s="5" t="s">
        <v>100</v>
      </c>
      <c r="B502" s="15">
        <v>-8.6684003529470005E-2</v>
      </c>
      <c r="C502" s="15">
        <v>-8.6684003529470005E-2</v>
      </c>
      <c r="D502" s="15">
        <v>-8.6684003529470005E-2</v>
      </c>
      <c r="E502" s="15">
        <v>-8.6684003529470005E-2</v>
      </c>
      <c r="F502" s="15">
        <v>-8.6684003529470005E-2</v>
      </c>
      <c r="G502" s="15">
        <v>-8.6684003529470005E-2</v>
      </c>
      <c r="H502" s="15">
        <v>-8.6684003529470005E-2</v>
      </c>
      <c r="I502" s="15">
        <v>-8.6684003529470005E-2</v>
      </c>
      <c r="J502" s="15">
        <v>-8.6684003529470005E-2</v>
      </c>
      <c r="K502" s="15">
        <v>-8.6684003529470005E-2</v>
      </c>
      <c r="L502" s="15">
        <v>-8.6684003529470005E-2</v>
      </c>
      <c r="M502" s="15">
        <v>-8.6684003529470005E-2</v>
      </c>
      <c r="N502" s="15">
        <v>-8.6684003529470005E-2</v>
      </c>
      <c r="O502" s="15">
        <v>-8.6684003529470005E-2</v>
      </c>
      <c r="P502" s="15">
        <v>-8.6684003529470005E-2</v>
      </c>
      <c r="Q502" s="15">
        <v>-8.6684003529470005E-2</v>
      </c>
      <c r="R502" s="15">
        <v>-8.6684003529470005E-2</v>
      </c>
      <c r="S502" s="15">
        <v>-8.6684003529470005E-2</v>
      </c>
      <c r="T502" s="15">
        <v>-8.6684003529470005E-2</v>
      </c>
      <c r="U502" s="15">
        <v>-8.6684003529470005E-2</v>
      </c>
      <c r="V502" s="15">
        <v>-8.6684003529470005E-2</v>
      </c>
      <c r="W502" s="15">
        <v>-8.6684003529470005E-2</v>
      </c>
      <c r="X502" s="15">
        <v>-8.6684003529470005E-2</v>
      </c>
      <c r="Y502" s="15">
        <v>-8.6684003529470005E-2</v>
      </c>
      <c r="Z502" s="15">
        <v>-8.6684003529470005E-2</v>
      </c>
      <c r="AA502" s="15">
        <v>-8.6684003529470005E-2</v>
      </c>
      <c r="AB502" s="15">
        <v>-8.6684003529470005E-2</v>
      </c>
      <c r="AC502" s="15">
        <v>0.35978053899643198</v>
      </c>
      <c r="AD502" s="15">
        <v>0.35978053899643198</v>
      </c>
      <c r="AE502" s="15">
        <v>0.35978053899643198</v>
      </c>
      <c r="AF502" s="15">
        <v>0.35978053899643198</v>
      </c>
      <c r="AG502" s="15">
        <v>0.35978053899643198</v>
      </c>
      <c r="AH502" s="15">
        <v>0.35978053899643198</v>
      </c>
      <c r="AI502" s="15">
        <v>0.35978053899643198</v>
      </c>
      <c r="AJ502" s="15">
        <v>0.35978053899643198</v>
      </c>
      <c r="AK502" s="15">
        <v>0.35978053899643198</v>
      </c>
      <c r="AL502" s="15">
        <v>0.326833714973645</v>
      </c>
      <c r="AM502" s="15">
        <v>0.326833714973645</v>
      </c>
      <c r="AN502" s="15">
        <v>0.326833714973645</v>
      </c>
      <c r="AO502" s="15">
        <v>-0.267022696665009</v>
      </c>
      <c r="AP502" s="15">
        <v>-0.267022696665009</v>
      </c>
      <c r="AQ502" s="15">
        <v>-0.267022696665009</v>
      </c>
      <c r="AR502" s="15">
        <v>-0.267022696665009</v>
      </c>
      <c r="AS502" s="15">
        <v>-0.267022696665009</v>
      </c>
      <c r="AT502" s="15">
        <v>-0.267022696665009</v>
      </c>
      <c r="AU502" s="15">
        <v>-0.267022696665009</v>
      </c>
      <c r="AV502" s="15">
        <v>-0.267022696665009</v>
      </c>
      <c r="AW502" s="15">
        <v>-0.267022696665009</v>
      </c>
      <c r="AX502" s="15">
        <v>0.28014941294262002</v>
      </c>
      <c r="AY502" s="15">
        <v>0.28014941294262002</v>
      </c>
      <c r="AZ502" s="15">
        <v>0.28014941294262002</v>
      </c>
      <c r="BA502" s="15">
        <v>0.28014941294262002</v>
      </c>
      <c r="BB502" s="15">
        <v>0.28014941294262002</v>
      </c>
      <c r="BC502" s="15">
        <v>0.28014941294262002</v>
      </c>
      <c r="BD502" s="16">
        <v>0.28014941294262002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9BF-8A4C-1B43-BF94-2ECF354B2FF5}">
  <dimension ref="A1:H43"/>
  <sheetViews>
    <sheetView tabSelected="1" workbookViewId="0">
      <selection activeCell="G39" sqref="G39:G43"/>
    </sheetView>
  </sheetViews>
  <sheetFormatPr baseColWidth="10" defaultRowHeight="16" x14ac:dyDescent="0.2"/>
  <cols>
    <col min="1" max="1" width="30.6640625" bestFit="1" customWidth="1"/>
  </cols>
  <sheetData>
    <row r="1" spans="1:8" x14ac:dyDescent="0.2">
      <c r="A1" t="s">
        <v>211</v>
      </c>
      <c r="B1">
        <v>1</v>
      </c>
      <c r="C1">
        <v>2</v>
      </c>
      <c r="D1">
        <v>3</v>
      </c>
      <c r="E1">
        <v>4</v>
      </c>
      <c r="F1">
        <v>5</v>
      </c>
      <c r="G1" t="s">
        <v>201</v>
      </c>
    </row>
    <row r="2" spans="1:8" x14ac:dyDescent="0.2">
      <c r="A2" t="s">
        <v>212</v>
      </c>
      <c r="B2">
        <f>25116.7860624636/1024</f>
        <v>24.528111389124611</v>
      </c>
      <c r="C2">
        <f>24224.22339/1024</f>
        <v>23.656468154296874</v>
      </c>
      <c r="D2">
        <f>24050.93047/1024</f>
        <v>23.487236787109374</v>
      </c>
      <c r="E2">
        <f>25172.28204/1024</f>
        <v>24.582306679687498</v>
      </c>
      <c r="F2">
        <f>36529.2964/1024</f>
        <v>35.673141015624999</v>
      </c>
      <c r="G2">
        <f>AVERAGE(B2:F2)</f>
        <v>26.385452805168672</v>
      </c>
    </row>
    <row r="3" spans="1:8" x14ac:dyDescent="0.2">
      <c r="A3" t="s">
        <v>213</v>
      </c>
      <c r="B3">
        <f>32.91849789</f>
        <v>32.918497889999998</v>
      </c>
      <c r="C3">
        <f>33.51263271</f>
        <v>33.512632709999998</v>
      </c>
      <c r="D3">
        <f>32.74087919</f>
        <v>32.740879190000001</v>
      </c>
      <c r="E3">
        <f>33.27107004</f>
        <v>33.271070039999998</v>
      </c>
      <c r="F3">
        <f>32.01125773</f>
        <v>32.011257729999997</v>
      </c>
      <c r="G3">
        <f>AVERAGE(B3:F3)</f>
        <v>32.890867512</v>
      </c>
      <c r="H3">
        <f>4*1024*(100-F3)/100</f>
        <v>2784.8188833792001</v>
      </c>
    </row>
    <row r="4" spans="1:8" x14ac:dyDescent="0.2">
      <c r="A4" t="s">
        <v>239</v>
      </c>
      <c r="B4">
        <f>100-B3</f>
        <v>67.081502110000002</v>
      </c>
      <c r="C4">
        <f t="shared" ref="C4:F4" si="0">100-C3</f>
        <v>66.487367290000009</v>
      </c>
      <c r="D4">
        <f t="shared" si="0"/>
        <v>67.259120809999999</v>
      </c>
      <c r="E4">
        <f t="shared" si="0"/>
        <v>66.728929960000002</v>
      </c>
      <c r="F4">
        <f t="shared" si="0"/>
        <v>67.988742270000003</v>
      </c>
      <c r="G4">
        <f>AVERAGE(B4:F4)</f>
        <v>67.109132488</v>
      </c>
    </row>
    <row r="5" spans="1:8" x14ac:dyDescent="0.2">
      <c r="A5" t="s">
        <v>214</v>
      </c>
      <c r="B5">
        <f>16561.98503/1024</f>
        <v>16.173813505859375</v>
      </c>
      <c r="C5">
        <f>15990.80543/1024</f>
        <v>15.616020927734375</v>
      </c>
      <c r="D5">
        <f>15808.72265/1024</f>
        <v>15.438205712890625</v>
      </c>
      <c r="E5">
        <f>16823.09675/1024</f>
        <v>16.428805419921876</v>
      </c>
      <c r="F5">
        <f>20793.58503/1024</f>
        <v>20.306235380859373</v>
      </c>
      <c r="G5">
        <f>AVERAGE(B5:F5)</f>
        <v>16.792616189453124</v>
      </c>
    </row>
    <row r="6" spans="1:8" x14ac:dyDescent="0.2">
      <c r="A6" t="s">
        <v>215</v>
      </c>
      <c r="B6">
        <f>27989.15149/1024</f>
        <v>27.333155751953125</v>
      </c>
      <c r="C6">
        <f>28079.1413/1024</f>
        <v>27.421036425781249</v>
      </c>
      <c r="D6">
        <f>28218.79458/1024</f>
        <v>27.557416582031252</v>
      </c>
      <c r="E6">
        <f>28521.88961/1024</f>
        <v>27.853407822265623</v>
      </c>
      <c r="F6">
        <f>33608.60859/1024</f>
        <v>32.820906826171878</v>
      </c>
      <c r="G6">
        <f>AVERAGE(B6:F6)</f>
        <v>28.597184681640623</v>
      </c>
    </row>
    <row r="7" spans="1:8" x14ac:dyDescent="0.2">
      <c r="A7" t="s">
        <v>216</v>
      </c>
      <c r="B7">
        <f>7.867395227</f>
        <v>7.8673952270000003</v>
      </c>
      <c r="C7">
        <f>7.913751718</f>
        <v>7.9137517180000003</v>
      </c>
      <c r="D7">
        <f>7.983888847</f>
        <v>7.9838888470000002</v>
      </c>
      <c r="E7">
        <f>7.891667858</f>
        <v>7.8916678579999999</v>
      </c>
      <c r="F7">
        <f>8.630334523</f>
        <v>8.6303345230000001</v>
      </c>
      <c r="G7">
        <f>AVERAGE(B7:F7)</f>
        <v>8.0574076346000005</v>
      </c>
    </row>
    <row r="8" spans="1:8" x14ac:dyDescent="0.2">
      <c r="G8" t="s">
        <v>203</v>
      </c>
    </row>
    <row r="9" spans="1:8" x14ac:dyDescent="0.2">
      <c r="A9" t="s">
        <v>221</v>
      </c>
      <c r="B9">
        <v>521557.3333</v>
      </c>
      <c r="C9">
        <v>313207.46669999999</v>
      </c>
      <c r="D9">
        <v>501077.3333</v>
      </c>
      <c r="E9">
        <v>363178.6667</v>
      </c>
      <c r="F9">
        <v>144973.01259999999</v>
      </c>
      <c r="G9">
        <f>MAX(B9:F9)</f>
        <v>521557.3333</v>
      </c>
    </row>
    <row r="10" spans="1:8" x14ac:dyDescent="0.2">
      <c r="A10" t="s">
        <v>217</v>
      </c>
      <c r="B10">
        <f>B9/1024</f>
        <v>509.33333330078125</v>
      </c>
      <c r="C10">
        <f t="shared" ref="C10:F10" si="1">C9/1024</f>
        <v>305.86666669921874</v>
      </c>
      <c r="D10">
        <f t="shared" si="1"/>
        <v>489.33333330078125</v>
      </c>
      <c r="E10">
        <f t="shared" si="1"/>
        <v>354.66666669921875</v>
      </c>
      <c r="F10">
        <f t="shared" si="1"/>
        <v>141.57520761718749</v>
      </c>
      <c r="G10" s="18">
        <f t="shared" ref="G10:G17" si="2">MAX(B10:F10)</f>
        <v>509.33333330078125</v>
      </c>
    </row>
    <row r="11" spans="1:8" x14ac:dyDescent="0.2">
      <c r="A11" t="s">
        <v>242</v>
      </c>
      <c r="B11">
        <v>27.0513057</v>
      </c>
      <c r="C11">
        <v>29.500106639999998</v>
      </c>
      <c r="D11">
        <v>26.251059999999999</v>
      </c>
      <c r="E11">
        <v>26.324533219999999</v>
      </c>
      <c r="F11">
        <v>25.595311590000001</v>
      </c>
      <c r="G11">
        <f t="shared" si="2"/>
        <v>29.500106639999998</v>
      </c>
    </row>
    <row r="12" spans="1:8" x14ac:dyDescent="0.2">
      <c r="A12" t="s">
        <v>240</v>
      </c>
      <c r="B12">
        <f>100-B11</f>
        <v>72.9486943</v>
      </c>
      <c r="C12">
        <f t="shared" ref="C12:F12" si="3">100-C11</f>
        <v>70.499893360000002</v>
      </c>
      <c r="D12">
        <f t="shared" si="3"/>
        <v>73.748940000000005</v>
      </c>
      <c r="E12">
        <f t="shared" si="3"/>
        <v>73.675466779999994</v>
      </c>
      <c r="F12">
        <f t="shared" si="3"/>
        <v>74.404688410000006</v>
      </c>
      <c r="G12" s="18">
        <f t="shared" si="2"/>
        <v>74.404688410000006</v>
      </c>
    </row>
    <row r="13" spans="1:8" x14ac:dyDescent="0.2">
      <c r="A13" t="s">
        <v>222</v>
      </c>
      <c r="B13">
        <v>105178.133</v>
      </c>
      <c r="C13">
        <v>128080</v>
      </c>
      <c r="D13">
        <v>117178.4667</v>
      </c>
      <c r="E13">
        <v>109981.4</v>
      </c>
      <c r="F13">
        <v>63258.226609999998</v>
      </c>
      <c r="G13">
        <f t="shared" si="2"/>
        <v>128080</v>
      </c>
    </row>
    <row r="14" spans="1:8" x14ac:dyDescent="0.2">
      <c r="A14" t="s">
        <v>218</v>
      </c>
      <c r="B14">
        <f>B13/1024</f>
        <v>102.7130205078125</v>
      </c>
      <c r="C14">
        <f t="shared" ref="C14:F14" si="4">C13/1024</f>
        <v>125.078125</v>
      </c>
      <c r="D14">
        <f t="shared" si="4"/>
        <v>114.43209638671875</v>
      </c>
      <c r="E14">
        <f t="shared" si="4"/>
        <v>107.40371093749999</v>
      </c>
      <c r="F14">
        <f t="shared" si="4"/>
        <v>61.775611923828123</v>
      </c>
      <c r="G14">
        <f t="shared" si="2"/>
        <v>125.078125</v>
      </c>
    </row>
    <row r="15" spans="1:8" x14ac:dyDescent="0.2">
      <c r="A15" t="s">
        <v>223</v>
      </c>
      <c r="B15">
        <v>177955.64199999999</v>
      </c>
      <c r="C15">
        <v>223878.2</v>
      </c>
      <c r="D15">
        <v>153434.20000000001</v>
      </c>
      <c r="E15">
        <v>221054.46669999999</v>
      </c>
      <c r="F15">
        <v>120724.5145</v>
      </c>
      <c r="G15">
        <f t="shared" si="2"/>
        <v>223878.2</v>
      </c>
    </row>
    <row r="16" spans="1:8" x14ac:dyDescent="0.2">
      <c r="A16" t="s">
        <v>219</v>
      </c>
      <c r="B16">
        <f>B15/1024</f>
        <v>173.78480664062499</v>
      </c>
      <c r="C16">
        <f t="shared" ref="C16:F16" si="5">C15/1024</f>
        <v>218.63105468750001</v>
      </c>
      <c r="D16">
        <f t="shared" si="5"/>
        <v>149.83808593750001</v>
      </c>
      <c r="E16">
        <f t="shared" si="5"/>
        <v>215.87350263671874</v>
      </c>
      <c r="F16">
        <f t="shared" si="5"/>
        <v>117.89503369140625</v>
      </c>
      <c r="G16">
        <f t="shared" si="2"/>
        <v>218.63105468750001</v>
      </c>
    </row>
    <row r="17" spans="1:7" x14ac:dyDescent="0.2">
      <c r="A17" t="s">
        <v>220</v>
      </c>
      <c r="B17">
        <v>43.933333300000001</v>
      </c>
      <c r="C17">
        <v>47.066666669999996</v>
      </c>
      <c r="D17">
        <v>48.266666669999999</v>
      </c>
      <c r="E17">
        <v>42</v>
      </c>
      <c r="F17">
        <v>27.227854860000001</v>
      </c>
      <c r="G17">
        <f t="shared" si="2"/>
        <v>48.266666669999999</v>
      </c>
    </row>
    <row r="19" spans="1:7" x14ac:dyDescent="0.2">
      <c r="A19" t="s">
        <v>226</v>
      </c>
      <c r="B19">
        <v>8452.5370199999998</v>
      </c>
      <c r="C19">
        <v>7372.8</v>
      </c>
      <c r="D19">
        <v>7413.5746609999997</v>
      </c>
      <c r="E19">
        <v>7236.2666669999999</v>
      </c>
      <c r="F19">
        <v>10664.530339999999</v>
      </c>
      <c r="G19">
        <f>AVERAGE(B19:F19)</f>
        <v>8227.9417376000001</v>
      </c>
    </row>
    <row r="20" spans="1:7" x14ac:dyDescent="0.2">
      <c r="A20" t="s">
        <v>227</v>
      </c>
      <c r="B20">
        <f>B19/1024</f>
        <v>8.2544306835937498</v>
      </c>
      <c r="C20">
        <f t="shared" ref="C20:F20" si="6">C19/1024</f>
        <v>7.2</v>
      </c>
      <c r="D20">
        <f t="shared" si="6"/>
        <v>7.2398190048828122</v>
      </c>
      <c r="E20">
        <f t="shared" si="6"/>
        <v>7.0666666669921874</v>
      </c>
      <c r="F20">
        <f t="shared" si="6"/>
        <v>10.414580410156249</v>
      </c>
      <c r="G20" s="18">
        <f t="shared" ref="G20:G27" si="7">AVERAGE(B20:F20)</f>
        <v>8.0350993531250001</v>
      </c>
    </row>
    <row r="21" spans="1:7" x14ac:dyDescent="0.2">
      <c r="A21" t="s">
        <v>229</v>
      </c>
      <c r="B21">
        <v>34.072181299999997</v>
      </c>
      <c r="C21">
        <v>33.841199899999999</v>
      </c>
      <c r="D21">
        <v>33.633382959999999</v>
      </c>
      <c r="E21">
        <v>34.899469259999996</v>
      </c>
      <c r="F21">
        <v>34.502611870000003</v>
      </c>
      <c r="G21" s="18">
        <f t="shared" si="7"/>
        <v>34.189769058000003</v>
      </c>
    </row>
    <row r="22" spans="1:7" x14ac:dyDescent="0.2">
      <c r="A22" t="s">
        <v>241</v>
      </c>
      <c r="B22">
        <f>100-B21</f>
        <v>65.927818700000003</v>
      </c>
      <c r="C22">
        <f t="shared" ref="C22:F22" si="8">100-C21</f>
        <v>66.158800100000008</v>
      </c>
      <c r="D22">
        <f t="shared" si="8"/>
        <v>66.366617039999994</v>
      </c>
      <c r="E22">
        <f t="shared" si="8"/>
        <v>65.100530740000011</v>
      </c>
      <c r="F22">
        <f t="shared" si="8"/>
        <v>65.49738812999999</v>
      </c>
      <c r="G22" s="18">
        <f t="shared" si="7"/>
        <v>65.810230942000004</v>
      </c>
    </row>
    <row r="23" spans="1:7" x14ac:dyDescent="0.2">
      <c r="A23" t="s">
        <v>228</v>
      </c>
      <c r="B23">
        <v>11357.1333</v>
      </c>
      <c r="C23">
        <v>10310.088519999999</v>
      </c>
      <c r="D23">
        <v>12084.733329999999</v>
      </c>
      <c r="E23">
        <v>11781.6</v>
      </c>
      <c r="F23">
        <v>19050.671340000001</v>
      </c>
      <c r="G23">
        <f t="shared" si="7"/>
        <v>12916.845297999998</v>
      </c>
    </row>
    <row r="24" spans="1:7" x14ac:dyDescent="0.2">
      <c r="A24" t="s">
        <v>230</v>
      </c>
      <c r="B24">
        <f>B23/1024</f>
        <v>11.09095048828125</v>
      </c>
      <c r="C24">
        <f t="shared" ref="C24:F24" si="9">C23/1024</f>
        <v>10.068445820312499</v>
      </c>
      <c r="D24">
        <f t="shared" si="9"/>
        <v>11.801497392578124</v>
      </c>
      <c r="E24">
        <f t="shared" si="9"/>
        <v>11.50546875</v>
      </c>
      <c r="F24">
        <f t="shared" si="9"/>
        <v>18.604171230468751</v>
      </c>
      <c r="G24" s="18">
        <f t="shared" si="7"/>
        <v>12.614106736328123</v>
      </c>
    </row>
    <row r="25" spans="1:7" x14ac:dyDescent="0.2">
      <c r="A25" t="s">
        <v>231</v>
      </c>
      <c r="B25">
        <v>17028.420399999999</v>
      </c>
      <c r="C25">
        <v>16645.866669999999</v>
      </c>
      <c r="D25">
        <v>18514.93333</v>
      </c>
      <c r="E25">
        <v>16936</v>
      </c>
      <c r="F25">
        <v>16541.709299999999</v>
      </c>
      <c r="G25">
        <f t="shared" si="7"/>
        <v>17133.38594</v>
      </c>
    </row>
    <row r="26" spans="1:7" x14ac:dyDescent="0.2">
      <c r="A26" t="s">
        <v>232</v>
      </c>
      <c r="B26">
        <f>B25/1024</f>
        <v>16.629316796874999</v>
      </c>
      <c r="C26">
        <f t="shared" ref="C26:F26" si="10">C25/1024</f>
        <v>16.255729169921874</v>
      </c>
      <c r="D26">
        <f t="shared" si="10"/>
        <v>18.080989580078125</v>
      </c>
      <c r="E26">
        <f t="shared" si="10"/>
        <v>16.5390625</v>
      </c>
      <c r="F26">
        <f t="shared" si="10"/>
        <v>16.154012988281249</v>
      </c>
      <c r="G26" s="18">
        <f t="shared" si="7"/>
        <v>16.73182220703125</v>
      </c>
    </row>
    <row r="27" spans="1:7" x14ac:dyDescent="0.2">
      <c r="A27" t="s">
        <v>233</v>
      </c>
      <c r="B27">
        <v>7.2</v>
      </c>
      <c r="C27">
        <v>6.4</v>
      </c>
      <c r="D27">
        <v>6.8922008549999996</v>
      </c>
      <c r="E27">
        <v>6.6666666670000003</v>
      </c>
      <c r="F27">
        <v>7.4226483080000003</v>
      </c>
      <c r="G27" s="18">
        <f t="shared" si="7"/>
        <v>6.9163031660000005</v>
      </c>
    </row>
    <row r="29" spans="1:7" x14ac:dyDescent="0.2">
      <c r="A29" t="s">
        <v>226</v>
      </c>
      <c r="C29">
        <v>0</v>
      </c>
      <c r="D29">
        <v>5734.4</v>
      </c>
      <c r="E29">
        <v>5188.2666669999999</v>
      </c>
      <c r="F29">
        <v>7241.8187280000002</v>
      </c>
      <c r="G29">
        <f>AVERAGE(C29:F29)</f>
        <v>4541.1213487499999</v>
      </c>
    </row>
    <row r="30" spans="1:7" x14ac:dyDescent="0.2">
      <c r="A30" t="s">
        <v>227</v>
      </c>
      <c r="C30">
        <f>C29/1024</f>
        <v>0</v>
      </c>
      <c r="D30">
        <f t="shared" ref="D30:F30" si="11">D29/1024</f>
        <v>5.6</v>
      </c>
      <c r="E30">
        <f t="shared" si="11"/>
        <v>5.0666666669921874</v>
      </c>
      <c r="F30">
        <f t="shared" si="11"/>
        <v>7.0720886015625002</v>
      </c>
      <c r="G30" s="18">
        <f t="shared" ref="G30:G37" si="12">AVERAGE(C30:F30)</f>
        <v>4.4346888171386718</v>
      </c>
    </row>
    <row r="31" spans="1:7" x14ac:dyDescent="0.2">
      <c r="A31" t="s">
        <v>229</v>
      </c>
      <c r="C31">
        <v>36.096266229999998</v>
      </c>
      <c r="D31">
        <v>34.369645769999998</v>
      </c>
      <c r="E31">
        <v>34.026872830000002</v>
      </c>
      <c r="F31">
        <v>34.178666440000001</v>
      </c>
      <c r="G31" s="18">
        <f t="shared" si="12"/>
        <v>34.667862817500001</v>
      </c>
    </row>
    <row r="32" spans="1:7" x14ac:dyDescent="0.2">
      <c r="A32" t="s">
        <v>241</v>
      </c>
      <c r="C32">
        <f>100-C31</f>
        <v>63.903733770000002</v>
      </c>
      <c r="D32">
        <f t="shared" ref="D32:F32" si="13">100-D31</f>
        <v>65.630354229999995</v>
      </c>
      <c r="E32">
        <f t="shared" si="13"/>
        <v>65.973127169999998</v>
      </c>
      <c r="F32">
        <f t="shared" si="13"/>
        <v>65.821333559999999</v>
      </c>
      <c r="G32" s="18">
        <f t="shared" si="12"/>
        <v>65.332137182499991</v>
      </c>
    </row>
    <row r="33" spans="1:7" x14ac:dyDescent="0.2">
      <c r="A33" t="s">
        <v>228</v>
      </c>
      <c r="C33">
        <v>91.100159439999999</v>
      </c>
      <c r="D33">
        <v>9183.8934300000001</v>
      </c>
      <c r="E33">
        <v>9270.4666670000006</v>
      </c>
      <c r="F33">
        <v>7696.8430410000001</v>
      </c>
      <c r="G33">
        <f t="shared" si="12"/>
        <v>6560.5758243600003</v>
      </c>
    </row>
    <row r="34" spans="1:7" x14ac:dyDescent="0.2">
      <c r="A34" t="s">
        <v>230</v>
      </c>
      <c r="C34">
        <f>C33/1024</f>
        <v>8.8964999453124999E-2</v>
      </c>
      <c r="D34">
        <f t="shared" ref="D34:F34" si="14">D33/1024</f>
        <v>8.9686459277343751</v>
      </c>
      <c r="E34">
        <f t="shared" si="14"/>
        <v>9.0531901044921881</v>
      </c>
      <c r="F34">
        <f t="shared" si="14"/>
        <v>7.5164482822265626</v>
      </c>
      <c r="G34" s="18">
        <f t="shared" si="12"/>
        <v>6.4068123284765628</v>
      </c>
    </row>
    <row r="35" spans="1:7" x14ac:dyDescent="0.2">
      <c r="A35" t="s">
        <v>231</v>
      </c>
      <c r="C35">
        <v>853.96634619999998</v>
      </c>
      <c r="D35">
        <v>13597.2</v>
      </c>
      <c r="E35">
        <v>14816.52233</v>
      </c>
      <c r="F35">
        <v>14192.552250000001</v>
      </c>
      <c r="G35">
        <f t="shared" si="12"/>
        <v>10865.06023155</v>
      </c>
    </row>
    <row r="36" spans="1:7" x14ac:dyDescent="0.2">
      <c r="A36" t="s">
        <v>232</v>
      </c>
      <c r="C36">
        <f>C35/1024</f>
        <v>0.83395150996093748</v>
      </c>
      <c r="D36">
        <f t="shared" ref="D36:F36" si="15">D35/1024</f>
        <v>13.278515625000001</v>
      </c>
      <c r="E36">
        <f t="shared" si="15"/>
        <v>14.469260087890625</v>
      </c>
      <c r="F36">
        <f t="shared" si="15"/>
        <v>13.859914306640626</v>
      </c>
      <c r="G36" s="18">
        <f t="shared" si="12"/>
        <v>10.610410382373047</v>
      </c>
    </row>
    <row r="37" spans="1:7" x14ac:dyDescent="0.2">
      <c r="A37" t="s">
        <v>233</v>
      </c>
      <c r="C37">
        <v>0.53333333299999997</v>
      </c>
      <c r="D37">
        <v>6.1333333330000004</v>
      </c>
      <c r="E37">
        <v>5.8</v>
      </c>
      <c r="F37">
        <v>4.7332932769999996</v>
      </c>
      <c r="G37" s="18">
        <f t="shared" si="12"/>
        <v>4.2999899857499999</v>
      </c>
    </row>
    <row r="39" spans="1:7" x14ac:dyDescent="0.2">
      <c r="A39" t="s">
        <v>235</v>
      </c>
      <c r="G39" s="19">
        <f>ABS(G30-G20)/G30</f>
        <v>0.81187444811727905</v>
      </c>
    </row>
    <row r="40" spans="1:7" x14ac:dyDescent="0.2">
      <c r="A40" t="s">
        <v>243</v>
      </c>
      <c r="G40" s="19">
        <f>ABS(G32-G22)/G32</f>
        <v>7.3178956041878235E-3</v>
      </c>
    </row>
    <row r="41" spans="1:7" x14ac:dyDescent="0.2">
      <c r="A41" t="s">
        <v>236</v>
      </c>
      <c r="E41" t="s">
        <v>234</v>
      </c>
      <c r="G41" s="19">
        <f>ABS(G34-G24)/G34</f>
        <v>0.96885847276371773</v>
      </c>
    </row>
    <row r="42" spans="1:7" x14ac:dyDescent="0.2">
      <c r="A42" t="s">
        <v>237</v>
      </c>
      <c r="G42" s="19">
        <f>ABS(G36-G26)/G36</f>
        <v>0.57692507679322513</v>
      </c>
    </row>
    <row r="43" spans="1:7" x14ac:dyDescent="0.2">
      <c r="A43" t="s">
        <v>238</v>
      </c>
      <c r="G43" s="19">
        <f>ABS(G37-G27)/G37</f>
        <v>0.60844634264739239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Raw-baseline</vt:lpstr>
      <vt:lpstr>Raw-Loaded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2021-03-30T06:19:58Z</dcterms:created>
  <dcterms:modified xsi:type="dcterms:W3CDTF">2021-03-31T01:55:18Z</dcterms:modified>
</cp:coreProperties>
</file>