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hared drives\SDAU\studies\open\open_projects\19.04.01.jennings.ma\analysis\data\"/>
    </mc:Choice>
  </mc:AlternateContent>
  <xr:revisionPtr revIDLastSave="0" documentId="8_{FF2E9961-FA51-423A-9E68-E13DEBC78BC6}" xr6:coauthVersionLast="45" xr6:coauthVersionMax="45" xr10:uidLastSave="{00000000-0000-0000-0000-000000000000}"/>
  <bookViews>
    <workbookView xWindow="3285" yWindow="3285" windowWidth="21600" windowHeight="11385" xr2:uid="{00000000-000D-0000-FFFF-FFFF00000000}"/>
  </bookViews>
  <sheets>
    <sheet name="ADR proportions" sheetId="1" r:id="rId1"/>
    <sheet name="severity" sheetId="3" r:id="rId2"/>
    <sheet name="preventabil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3" l="1"/>
  <c r="G14" i="3"/>
  <c r="G4" i="3"/>
  <c r="G12" i="3"/>
  <c r="G7" i="3"/>
  <c r="G15" i="3"/>
  <c r="G8" i="3"/>
  <c r="G10" i="3"/>
  <c r="G9" i="3"/>
  <c r="G13" i="3"/>
  <c r="G2" i="3"/>
  <c r="G3" i="3"/>
  <c r="G5" i="3"/>
  <c r="G11" i="3"/>
  <c r="G5" i="2"/>
  <c r="F5" i="2"/>
  <c r="G4" i="2"/>
  <c r="F4" i="2"/>
  <c r="G3" i="2"/>
  <c r="F3" i="2"/>
  <c r="G2" i="2"/>
  <c r="F2" i="2"/>
  <c r="F5" i="1"/>
  <c r="E5" i="1"/>
  <c r="F22" i="1"/>
  <c r="E22" i="1"/>
  <c r="F14" i="1"/>
  <c r="E14" i="1"/>
  <c r="F16" i="1"/>
  <c r="E16" i="1"/>
  <c r="F3" i="1"/>
  <c r="E3" i="1"/>
  <c r="F24" i="1"/>
  <c r="E24" i="1"/>
  <c r="F6" i="1"/>
  <c r="E6" i="1"/>
  <c r="F4" i="1"/>
  <c r="E4" i="1"/>
  <c r="F21" i="1"/>
  <c r="E21" i="1"/>
  <c r="F18" i="1"/>
  <c r="E18" i="1"/>
  <c r="F23" i="1"/>
  <c r="E23" i="1"/>
  <c r="F26" i="1"/>
  <c r="E26" i="1"/>
  <c r="F19" i="1"/>
  <c r="E19" i="1"/>
  <c r="F8" i="1"/>
  <c r="E8" i="1"/>
  <c r="F17" i="1"/>
  <c r="E17" i="1"/>
  <c r="F9" i="1"/>
  <c r="E9" i="1"/>
  <c r="D28" i="1"/>
  <c r="C28" i="1"/>
  <c r="E28" i="1" s="1"/>
  <c r="F7" i="1"/>
  <c r="E7" i="1"/>
  <c r="F27" i="1"/>
  <c r="E27" i="1"/>
  <c r="F12" i="1"/>
  <c r="E12" i="1"/>
  <c r="F2" i="1"/>
  <c r="E2" i="1"/>
  <c r="D25" i="1"/>
  <c r="F25" i="1" s="1"/>
  <c r="C25" i="1"/>
  <c r="F11" i="1"/>
  <c r="E11" i="1"/>
  <c r="F10" i="1"/>
  <c r="E10" i="1"/>
  <c r="D13" i="1"/>
  <c r="C13" i="1"/>
  <c r="E13" i="1" s="1"/>
  <c r="F15" i="1"/>
  <c r="E15" i="1"/>
  <c r="F20" i="1"/>
  <c r="E20" i="1"/>
  <c r="F28" i="1" l="1"/>
  <c r="F13" i="1"/>
  <c r="E25" i="1"/>
</calcChain>
</file>

<file path=xl/sharedStrings.xml><?xml version="1.0" encoding="utf-8"?>
<sst xmlns="http://schemas.openxmlformats.org/spreadsheetml/2006/main" count="129" uniqueCount="82">
  <si>
    <t xml:space="preserve">Total N &gt;65 years </t>
  </si>
  <si>
    <r>
      <t xml:space="preserve">n &gt;65 years experienced </t>
    </r>
    <r>
      <rPr>
        <b/>
        <sz val="11"/>
        <color theme="1"/>
        <rFont val="Calibri"/>
        <family val="2"/>
      </rPr>
      <t xml:space="preserve">≥1 </t>
    </r>
    <r>
      <rPr>
        <b/>
        <sz val="11"/>
        <color theme="1"/>
        <rFont val="Calibri"/>
        <family val="2"/>
        <scheme val="minor"/>
      </rPr>
      <t>ADR</t>
    </r>
  </si>
  <si>
    <t>n &gt;65 years experienced no ADR</t>
  </si>
  <si>
    <t>% ADRs</t>
  </si>
  <si>
    <t>Author</t>
  </si>
  <si>
    <t>Year</t>
  </si>
  <si>
    <t>Liao</t>
  </si>
  <si>
    <t>Hailu</t>
  </si>
  <si>
    <t>Giardina</t>
  </si>
  <si>
    <t>Ganeva</t>
  </si>
  <si>
    <t>Onder</t>
  </si>
  <si>
    <t>Ayub</t>
  </si>
  <si>
    <t xml:space="preserve">Reichel </t>
  </si>
  <si>
    <t>Corsonello</t>
  </si>
  <si>
    <t>Tangiisuran</t>
  </si>
  <si>
    <t>Fernandez-Regueiro</t>
  </si>
  <si>
    <t>Kaur</t>
  </si>
  <si>
    <t>Davies</t>
  </si>
  <si>
    <t>Leach</t>
  </si>
  <si>
    <t>O'Sullivan</t>
  </si>
  <si>
    <t>O'Connor</t>
  </si>
  <si>
    <t>Lavan</t>
  </si>
  <si>
    <t xml:space="preserve">Mohebbi </t>
  </si>
  <si>
    <t>Calderon-Ospina</t>
  </si>
  <si>
    <t>Conforti</t>
  </si>
  <si>
    <t xml:space="preserve">O'Connor </t>
  </si>
  <si>
    <t>Bowman</t>
  </si>
  <si>
    <t xml:space="preserve">Harugeri </t>
  </si>
  <si>
    <t>Gonzalez-Martin</t>
  </si>
  <si>
    <t>Mugoša</t>
  </si>
  <si>
    <t xml:space="preserve">Cheong </t>
  </si>
  <si>
    <t>analysis 2 - pooled prev. old (2) vs. new (1)</t>
  </si>
  <si>
    <r>
      <t xml:space="preserve">analysis 3 - all ages (1) vs. </t>
    </r>
    <r>
      <rPr>
        <b/>
        <sz val="11"/>
        <color theme="1"/>
        <rFont val="Calibri"/>
        <family val="2"/>
      </rPr>
      <t>≥65yrs only (2)</t>
    </r>
  </si>
  <si>
    <t>analysis 1 - pooled prev. all (1)</t>
  </si>
  <si>
    <t>analysis 5 - causality; WHO-UMC (1), Not documented (2), Naranjo (3), Kramer (4),  Hallas (5)</t>
  </si>
  <si>
    <t>-</t>
  </si>
  <si>
    <t>analysis 6 - overlapping methodologies; WHO &amp; WHO-UMC (1), WHO &amp; Naranjo (2), Edwards Aronson &amp; Naranjo (3), Not documented &amp; Naranjo (4)</t>
  </si>
  <si>
    <t>analysis 7 (new) - ADR identification method; pharmacist (1), physican (2), unclear/not documented (3), multi-disciplinary (4)</t>
  </si>
  <si>
    <t>Source</t>
  </si>
  <si>
    <t>Population</t>
  </si>
  <si>
    <t>Tool</t>
  </si>
  <si>
    <t>n of ADRs (not patients)</t>
  </si>
  <si>
    <t>n deemed preventable ADRs</t>
  </si>
  <si>
    <t>n ADRs not preventable</t>
  </si>
  <si>
    <t>% preventable ADRs</t>
  </si>
  <si>
    <t>Tangiisuran (2012)</t>
  </si>
  <si>
    <t>Population ≥ 65 years</t>
  </si>
  <si>
    <t>Hallas</t>
  </si>
  <si>
    <t>Davies (2009)</t>
  </si>
  <si>
    <t>All ages author supplied</t>
  </si>
  <si>
    <t>Ganeva (2016)</t>
  </si>
  <si>
    <t>O’Connor (2016)</t>
  </si>
  <si>
    <t>analysis 1 - pooled preventability</t>
  </si>
  <si>
    <t>analysis 2 -  preventability all ages (1) vs. ≥65yrs only (2)</t>
  </si>
  <si>
    <t>Severity Tool</t>
  </si>
  <si>
    <t>n ≥ 65</t>
  </si>
  <si>
    <t># ≥ 65 ADRs</t>
  </si>
  <si>
    <t>n deemed severe</t>
  </si>
  <si>
    <t>% severe</t>
  </si>
  <si>
    <t>O'Connor (2012)</t>
  </si>
  <si>
    <t>Author defined</t>
  </si>
  <si>
    <t>Ganeva (2007)</t>
  </si>
  <si>
    <t>Corsonello (2009)</t>
  </si>
  <si>
    <t>Not described</t>
  </si>
  <si>
    <t>Conforti (2012)</t>
  </si>
  <si>
    <t>Onder (2010)</t>
  </si>
  <si>
    <t>Leach (1986)</t>
  </si>
  <si>
    <t>Hurwitz</t>
  </si>
  <si>
    <t>Liao (2019)</t>
  </si>
  <si>
    <t>Kaur (2018)</t>
  </si>
  <si>
    <t>Hartwig Scale</t>
  </si>
  <si>
    <t>O'Connor (2016)</t>
  </si>
  <si>
    <t>O'Sullivan (2016)</t>
  </si>
  <si>
    <t>Ganeva (2013)</t>
  </si>
  <si>
    <t>Self described clinical judgement</t>
  </si>
  <si>
    <t>analysis 1 - pooled severity</t>
  </si>
  <si>
    <t>analysis 2 -  severity all ages (1) vs. ≥65yrs only (2)</t>
  </si>
  <si>
    <t>analysis 3 - severity tool; Hallas (1), Hartwig (2), author defined (3), Not described (4), Hurwitz (5)</t>
  </si>
  <si>
    <t>analysis 8 - observational RoB/Study quality; low RoB (1), high RoB (2)</t>
  </si>
  <si>
    <t>analysis 9 - demonstration that ADRs were not present at start of observational study; no clear demonstration (1), clear demonstartion (2)</t>
  </si>
  <si>
    <t>analysis 10 - ward setting; cardiology wards (1), dermatology wards (2), geriatric wards (3), GIM wards (4), ICU (5), mixed/unable to separate (6), not described (7)</t>
  </si>
  <si>
    <t>analysis 4 - ADR definition; WHO (1), not documented (2), local policy (3), Edwards and Aronson (4), Bates (5), Author defined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</si>
</sst>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/>
    <xf numFmtId="2" fontId="0" fillId="0" borderId="5" xfId="0" applyNumberFormat="1" applyBorder="1"/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2" fontId="0" fillId="0" borderId="5" xfId="0" applyNumberFormat="1" applyFill="1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2" fontId="0" fillId="0" borderId="8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2" fontId="4" fillId="0" borderId="8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542925</xdr:colOff>
      <xdr:row>2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6384925" y="111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P1" sqref="P1"/>
    </sheetView>
  </sheetViews>
  <sheetFormatPr defaultRowHeight="15" x14ac:dyDescent="0.25"/>
  <cols>
    <col min="1" max="1" width="17.7109375" bestFit="1" customWidth="1"/>
    <col min="4" max="4" width="15.85546875" customWidth="1"/>
    <col min="5" max="5" width="12.85546875" customWidth="1"/>
    <col min="7" max="7" width="8.7109375" customWidth="1"/>
  </cols>
  <sheetData>
    <row r="1" spans="1:16" s="17" customFormat="1" ht="45" x14ac:dyDescent="0.25">
      <c r="A1" s="15" t="s">
        <v>4</v>
      </c>
      <c r="B1" s="16" t="s">
        <v>5</v>
      </c>
      <c r="C1" s="1" t="s">
        <v>0</v>
      </c>
      <c r="D1" s="1" t="s">
        <v>1</v>
      </c>
      <c r="E1" s="1" t="s">
        <v>2</v>
      </c>
      <c r="F1" s="2" t="s">
        <v>3</v>
      </c>
      <c r="G1" s="17" t="s">
        <v>33</v>
      </c>
      <c r="H1" s="17" t="s">
        <v>31</v>
      </c>
      <c r="I1" s="17" t="s">
        <v>32</v>
      </c>
      <c r="J1" s="17" t="s">
        <v>81</v>
      </c>
      <c r="K1" s="17" t="s">
        <v>34</v>
      </c>
      <c r="L1" s="17" t="s">
        <v>36</v>
      </c>
      <c r="M1" s="17" t="s">
        <v>37</v>
      </c>
      <c r="N1" s="17" t="s">
        <v>78</v>
      </c>
      <c r="O1" s="17" t="s">
        <v>79</v>
      </c>
      <c r="P1" s="17" t="s">
        <v>80</v>
      </c>
    </row>
    <row r="2" spans="1:16" x14ac:dyDescent="0.25">
      <c r="A2" s="3" t="s">
        <v>11</v>
      </c>
      <c r="B2" s="12">
        <v>2010</v>
      </c>
      <c r="C2" s="4">
        <v>97</v>
      </c>
      <c r="D2" s="4">
        <v>7</v>
      </c>
      <c r="E2" s="4">
        <f t="shared" ref="E2:E28" si="0">C2-D2</f>
        <v>90</v>
      </c>
      <c r="F2" s="5">
        <f t="shared" ref="F2:F28" si="1">(D2/C2)*100</f>
        <v>7.216494845360824</v>
      </c>
      <c r="G2">
        <v>1</v>
      </c>
      <c r="H2">
        <v>1</v>
      </c>
      <c r="I2">
        <v>1</v>
      </c>
      <c r="J2">
        <v>1</v>
      </c>
      <c r="K2">
        <v>3</v>
      </c>
      <c r="L2">
        <v>2</v>
      </c>
      <c r="M2">
        <v>1</v>
      </c>
      <c r="N2">
        <v>1</v>
      </c>
      <c r="O2">
        <v>1</v>
      </c>
      <c r="P2">
        <v>5</v>
      </c>
    </row>
    <row r="3" spans="1:16" x14ac:dyDescent="0.25">
      <c r="A3" s="3" t="s">
        <v>26</v>
      </c>
      <c r="B3" s="12">
        <v>1996</v>
      </c>
      <c r="C3" s="4">
        <v>301</v>
      </c>
      <c r="D3" s="4">
        <v>89</v>
      </c>
      <c r="E3" s="4">
        <f t="shared" si="0"/>
        <v>212</v>
      </c>
      <c r="F3" s="5">
        <f t="shared" si="1"/>
        <v>29.568106312292358</v>
      </c>
      <c r="G3">
        <v>1</v>
      </c>
      <c r="H3">
        <v>1</v>
      </c>
      <c r="I3">
        <v>1</v>
      </c>
      <c r="J3">
        <v>3</v>
      </c>
      <c r="K3">
        <v>3</v>
      </c>
      <c r="L3" t="s">
        <v>35</v>
      </c>
      <c r="M3">
        <v>1</v>
      </c>
      <c r="N3">
        <v>1</v>
      </c>
      <c r="O3">
        <v>2</v>
      </c>
      <c r="P3">
        <v>6</v>
      </c>
    </row>
    <row r="4" spans="1:16" x14ac:dyDescent="0.25">
      <c r="A4" s="3" t="s">
        <v>23</v>
      </c>
      <c r="B4" s="12">
        <v>2010</v>
      </c>
      <c r="C4" s="4">
        <v>48</v>
      </c>
      <c r="D4" s="4">
        <v>11</v>
      </c>
      <c r="E4" s="4">
        <f t="shared" si="0"/>
        <v>37</v>
      </c>
      <c r="F4" s="5">
        <f t="shared" si="1"/>
        <v>22.916666666666664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2</v>
      </c>
      <c r="P4">
        <v>7</v>
      </c>
    </row>
    <row r="5" spans="1:16" x14ac:dyDescent="0.25">
      <c r="A5" s="3" t="s">
        <v>30</v>
      </c>
      <c r="B5" s="12">
        <v>2018</v>
      </c>
      <c r="C5" s="7">
        <v>150</v>
      </c>
      <c r="D5" s="7">
        <v>104</v>
      </c>
      <c r="E5" s="4">
        <f t="shared" si="0"/>
        <v>46</v>
      </c>
      <c r="F5" s="5">
        <f t="shared" si="1"/>
        <v>69.333333333333343</v>
      </c>
      <c r="G5">
        <v>1</v>
      </c>
      <c r="H5">
        <v>1</v>
      </c>
      <c r="I5">
        <v>2</v>
      </c>
      <c r="J5">
        <v>2</v>
      </c>
      <c r="K5">
        <v>3</v>
      </c>
      <c r="L5">
        <v>4</v>
      </c>
      <c r="M5">
        <v>3</v>
      </c>
      <c r="N5">
        <v>2</v>
      </c>
      <c r="O5">
        <v>1</v>
      </c>
      <c r="P5">
        <v>3</v>
      </c>
    </row>
    <row r="6" spans="1:16" x14ac:dyDescent="0.25">
      <c r="A6" s="3" t="s">
        <v>24</v>
      </c>
      <c r="B6" s="12">
        <v>2012</v>
      </c>
      <c r="C6" s="4">
        <v>1023</v>
      </c>
      <c r="D6" s="4">
        <v>256</v>
      </c>
      <c r="E6" s="4">
        <f t="shared" si="0"/>
        <v>767</v>
      </c>
      <c r="F6" s="5">
        <f t="shared" si="1"/>
        <v>25.024437927663733</v>
      </c>
      <c r="G6">
        <v>1</v>
      </c>
      <c r="H6">
        <v>1</v>
      </c>
      <c r="I6">
        <v>2</v>
      </c>
      <c r="J6">
        <v>4</v>
      </c>
      <c r="K6">
        <v>2</v>
      </c>
      <c r="L6" t="s">
        <v>35</v>
      </c>
      <c r="M6">
        <v>4</v>
      </c>
      <c r="N6">
        <v>2</v>
      </c>
      <c r="O6">
        <v>2</v>
      </c>
      <c r="P6">
        <v>3</v>
      </c>
    </row>
    <row r="7" spans="1:16" x14ac:dyDescent="0.25">
      <c r="A7" s="3" t="s">
        <v>13</v>
      </c>
      <c r="B7" s="12">
        <v>2009</v>
      </c>
      <c r="C7" s="4">
        <v>506</v>
      </c>
      <c r="D7" s="4">
        <v>58</v>
      </c>
      <c r="E7" s="4">
        <f t="shared" si="0"/>
        <v>448</v>
      </c>
      <c r="F7" s="5">
        <f t="shared" si="1"/>
        <v>11.462450592885375</v>
      </c>
      <c r="G7">
        <v>1</v>
      </c>
      <c r="H7">
        <v>1</v>
      </c>
      <c r="I7">
        <v>2</v>
      </c>
      <c r="J7">
        <v>1</v>
      </c>
      <c r="K7">
        <v>2</v>
      </c>
      <c r="L7" t="s">
        <v>35</v>
      </c>
      <c r="M7">
        <v>2</v>
      </c>
      <c r="N7">
        <v>1</v>
      </c>
      <c r="O7">
        <v>2</v>
      </c>
      <c r="P7">
        <v>4</v>
      </c>
    </row>
    <row r="8" spans="1:16" x14ac:dyDescent="0.25">
      <c r="A8" s="3" t="s">
        <v>17</v>
      </c>
      <c r="B8" s="12">
        <v>2009</v>
      </c>
      <c r="C8" s="4">
        <v>1787</v>
      </c>
      <c r="D8" s="4">
        <v>328</v>
      </c>
      <c r="E8" s="4">
        <f t="shared" si="0"/>
        <v>1459</v>
      </c>
      <c r="F8" s="5">
        <f t="shared" si="1"/>
        <v>18.354784555120311</v>
      </c>
      <c r="G8">
        <v>1</v>
      </c>
      <c r="H8">
        <v>1</v>
      </c>
      <c r="I8">
        <v>1</v>
      </c>
      <c r="J8">
        <v>4</v>
      </c>
      <c r="K8">
        <v>3</v>
      </c>
      <c r="L8">
        <v>3</v>
      </c>
      <c r="M8">
        <v>1</v>
      </c>
      <c r="N8">
        <v>1</v>
      </c>
      <c r="O8">
        <v>2</v>
      </c>
      <c r="P8">
        <v>6</v>
      </c>
    </row>
    <row r="9" spans="1:16" ht="30" x14ac:dyDescent="0.25">
      <c r="A9" s="3" t="s">
        <v>15</v>
      </c>
      <c r="B9" s="12">
        <v>2011</v>
      </c>
      <c r="C9" s="4">
        <v>97</v>
      </c>
      <c r="D9" s="4">
        <v>12</v>
      </c>
      <c r="E9" s="4">
        <f t="shared" si="0"/>
        <v>85</v>
      </c>
      <c r="F9" s="5">
        <f t="shared" si="1"/>
        <v>12.371134020618557</v>
      </c>
      <c r="G9">
        <v>1</v>
      </c>
      <c r="H9">
        <v>1</v>
      </c>
      <c r="I9">
        <v>2</v>
      </c>
      <c r="J9">
        <v>5</v>
      </c>
      <c r="K9">
        <v>3</v>
      </c>
      <c r="L9" t="s">
        <v>35</v>
      </c>
      <c r="M9">
        <v>3</v>
      </c>
      <c r="N9">
        <v>2</v>
      </c>
      <c r="O9">
        <v>2</v>
      </c>
      <c r="P9">
        <v>4</v>
      </c>
    </row>
    <row r="10" spans="1:16" x14ac:dyDescent="0.25">
      <c r="A10" s="3" t="s">
        <v>9</v>
      </c>
      <c r="B10" s="12">
        <v>2016</v>
      </c>
      <c r="C10" s="4">
        <v>222</v>
      </c>
      <c r="D10" s="4">
        <v>11</v>
      </c>
      <c r="E10" s="4">
        <f t="shared" si="0"/>
        <v>211</v>
      </c>
      <c r="F10" s="5">
        <f t="shared" si="1"/>
        <v>4.954954954954955</v>
      </c>
      <c r="G10">
        <v>1</v>
      </c>
      <c r="H10">
        <v>1</v>
      </c>
      <c r="I10">
        <v>1</v>
      </c>
      <c r="J10">
        <v>1</v>
      </c>
      <c r="K10">
        <v>3</v>
      </c>
      <c r="L10">
        <v>2</v>
      </c>
      <c r="M10">
        <v>4</v>
      </c>
      <c r="N10">
        <v>1</v>
      </c>
      <c r="O10">
        <v>2</v>
      </c>
      <c r="P10">
        <v>2</v>
      </c>
    </row>
    <row r="11" spans="1:16" x14ac:dyDescent="0.25">
      <c r="A11" s="3" t="s">
        <v>9</v>
      </c>
      <c r="B11" s="12">
        <v>2007</v>
      </c>
      <c r="C11" s="4">
        <v>244</v>
      </c>
      <c r="D11" s="4">
        <v>15</v>
      </c>
      <c r="E11" s="4">
        <f t="shared" si="0"/>
        <v>229</v>
      </c>
      <c r="F11" s="5">
        <f t="shared" si="1"/>
        <v>6.1475409836065573</v>
      </c>
      <c r="G11">
        <v>1</v>
      </c>
      <c r="H11">
        <v>1</v>
      </c>
      <c r="I11">
        <v>1</v>
      </c>
      <c r="J11">
        <v>1</v>
      </c>
      <c r="K11">
        <v>3</v>
      </c>
      <c r="L11">
        <v>2</v>
      </c>
      <c r="M11">
        <v>4</v>
      </c>
      <c r="N11">
        <v>1</v>
      </c>
      <c r="O11">
        <v>2</v>
      </c>
      <c r="P11">
        <v>2</v>
      </c>
    </row>
    <row r="12" spans="1:16" x14ac:dyDescent="0.25">
      <c r="A12" s="3" t="s">
        <v>9</v>
      </c>
      <c r="B12" s="12">
        <v>2013</v>
      </c>
      <c r="C12" s="4">
        <v>203</v>
      </c>
      <c r="D12" s="4">
        <v>19</v>
      </c>
      <c r="E12" s="4">
        <f t="shared" si="0"/>
        <v>184</v>
      </c>
      <c r="F12" s="5">
        <f t="shared" si="1"/>
        <v>9.3596059113300498</v>
      </c>
      <c r="G12">
        <v>1</v>
      </c>
      <c r="H12">
        <v>1</v>
      </c>
      <c r="I12">
        <v>1</v>
      </c>
      <c r="J12">
        <v>1</v>
      </c>
      <c r="K12">
        <v>3</v>
      </c>
      <c r="L12">
        <v>2</v>
      </c>
      <c r="M12">
        <v>3</v>
      </c>
      <c r="N12">
        <v>2</v>
      </c>
      <c r="O12">
        <v>2</v>
      </c>
      <c r="P12">
        <v>2</v>
      </c>
    </row>
    <row r="13" spans="1:16" x14ac:dyDescent="0.25">
      <c r="A13" s="3" t="s">
        <v>8</v>
      </c>
      <c r="B13" s="12">
        <v>2018</v>
      </c>
      <c r="C13" s="7">
        <f>1228+1010+1058+47+31+36+89+71+76</f>
        <v>3646</v>
      </c>
      <c r="D13" s="7">
        <f>47+31+36</f>
        <v>114</v>
      </c>
      <c r="E13" s="4">
        <f t="shared" si="0"/>
        <v>3532</v>
      </c>
      <c r="F13" s="5">
        <f t="shared" si="1"/>
        <v>3.1267142073505214</v>
      </c>
      <c r="G13">
        <v>1</v>
      </c>
      <c r="H13">
        <v>1</v>
      </c>
      <c r="I13">
        <v>1</v>
      </c>
      <c r="J13">
        <v>2</v>
      </c>
      <c r="K13">
        <v>3</v>
      </c>
      <c r="L13">
        <v>4</v>
      </c>
      <c r="M13">
        <v>1</v>
      </c>
      <c r="N13">
        <v>1</v>
      </c>
      <c r="O13">
        <v>2</v>
      </c>
      <c r="P13">
        <v>6</v>
      </c>
    </row>
    <row r="14" spans="1:16" x14ac:dyDescent="0.25">
      <c r="A14" s="3" t="s">
        <v>28</v>
      </c>
      <c r="B14" s="12">
        <v>1997</v>
      </c>
      <c r="C14" s="4">
        <v>106</v>
      </c>
      <c r="D14" s="4">
        <v>35</v>
      </c>
      <c r="E14" s="4">
        <f t="shared" si="0"/>
        <v>71</v>
      </c>
      <c r="F14" s="5">
        <f t="shared" si="1"/>
        <v>33.018867924528301</v>
      </c>
      <c r="G14">
        <v>1</v>
      </c>
      <c r="H14">
        <v>1</v>
      </c>
      <c r="I14">
        <v>1</v>
      </c>
      <c r="J14">
        <v>6</v>
      </c>
      <c r="K14">
        <v>3</v>
      </c>
      <c r="L14" t="s">
        <v>35</v>
      </c>
      <c r="M14">
        <v>1</v>
      </c>
      <c r="N14">
        <v>2</v>
      </c>
      <c r="O14">
        <v>1</v>
      </c>
      <c r="P14">
        <v>4</v>
      </c>
    </row>
    <row r="15" spans="1:16" x14ac:dyDescent="0.25">
      <c r="A15" s="6" t="s">
        <v>7</v>
      </c>
      <c r="B15" s="13">
        <v>2020</v>
      </c>
      <c r="C15" s="7">
        <v>121</v>
      </c>
      <c r="D15" s="7">
        <v>3</v>
      </c>
      <c r="E15" s="7">
        <f t="shared" si="0"/>
        <v>118</v>
      </c>
      <c r="F15" s="8">
        <f t="shared" si="1"/>
        <v>2.4793388429752068</v>
      </c>
      <c r="G15">
        <v>1</v>
      </c>
      <c r="H15">
        <v>2</v>
      </c>
      <c r="I15">
        <v>1</v>
      </c>
      <c r="J15">
        <v>1</v>
      </c>
      <c r="K15">
        <v>3</v>
      </c>
      <c r="L15">
        <v>2</v>
      </c>
      <c r="M15">
        <v>1</v>
      </c>
      <c r="N15">
        <v>1</v>
      </c>
      <c r="O15">
        <v>1</v>
      </c>
      <c r="P15">
        <v>6</v>
      </c>
    </row>
    <row r="16" spans="1:16" x14ac:dyDescent="0.25">
      <c r="A16" s="3" t="s">
        <v>27</v>
      </c>
      <c r="B16" s="12">
        <v>2011</v>
      </c>
      <c r="C16" s="4">
        <v>370</v>
      </c>
      <c r="D16" s="4">
        <v>112</v>
      </c>
      <c r="E16" s="4">
        <f t="shared" si="0"/>
        <v>258</v>
      </c>
      <c r="F16" s="5">
        <f t="shared" si="1"/>
        <v>30.270270270270274</v>
      </c>
      <c r="G16">
        <v>1</v>
      </c>
      <c r="H16">
        <v>1</v>
      </c>
      <c r="I16">
        <v>1</v>
      </c>
      <c r="J16">
        <v>1</v>
      </c>
      <c r="K16">
        <v>3</v>
      </c>
      <c r="L16">
        <v>2</v>
      </c>
      <c r="M16">
        <v>1</v>
      </c>
      <c r="N16">
        <v>1</v>
      </c>
      <c r="O16">
        <v>1</v>
      </c>
      <c r="P16">
        <v>4</v>
      </c>
    </row>
    <row r="17" spans="1:16" x14ac:dyDescent="0.25">
      <c r="A17" s="3" t="s">
        <v>16</v>
      </c>
      <c r="B17" s="12">
        <v>2018</v>
      </c>
      <c r="C17" s="7">
        <v>467</v>
      </c>
      <c r="D17" s="7">
        <v>72</v>
      </c>
      <c r="E17" s="4">
        <f t="shared" si="0"/>
        <v>395</v>
      </c>
      <c r="F17" s="5">
        <f t="shared" si="1"/>
        <v>15.417558886509635</v>
      </c>
      <c r="G17">
        <v>1</v>
      </c>
      <c r="H17">
        <v>1</v>
      </c>
      <c r="I17">
        <v>1</v>
      </c>
      <c r="J17">
        <v>4</v>
      </c>
      <c r="K17">
        <v>3</v>
      </c>
      <c r="L17">
        <v>3</v>
      </c>
      <c r="M17">
        <v>4</v>
      </c>
      <c r="N17">
        <v>1</v>
      </c>
      <c r="O17">
        <v>1</v>
      </c>
      <c r="P17">
        <v>3</v>
      </c>
    </row>
    <row r="18" spans="1:16" x14ac:dyDescent="0.25">
      <c r="A18" s="3" t="s">
        <v>21</v>
      </c>
      <c r="B18" s="12">
        <v>2018</v>
      </c>
      <c r="C18" s="4">
        <v>644</v>
      </c>
      <c r="D18" s="4">
        <v>139</v>
      </c>
      <c r="E18" s="4">
        <f t="shared" si="0"/>
        <v>505</v>
      </c>
      <c r="F18" s="5">
        <f t="shared" si="1"/>
        <v>21.583850931677016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2</v>
      </c>
      <c r="N18">
        <v>1</v>
      </c>
      <c r="O18">
        <v>2</v>
      </c>
      <c r="P18">
        <v>6</v>
      </c>
    </row>
    <row r="19" spans="1:16" x14ac:dyDescent="0.25">
      <c r="A19" s="3" t="s">
        <v>18</v>
      </c>
      <c r="B19" s="12">
        <v>1986</v>
      </c>
      <c r="C19" s="4">
        <v>500</v>
      </c>
      <c r="D19" s="4">
        <v>94</v>
      </c>
      <c r="E19" s="4">
        <f t="shared" si="0"/>
        <v>406</v>
      </c>
      <c r="F19" s="5">
        <f t="shared" si="1"/>
        <v>18.8</v>
      </c>
      <c r="G19">
        <v>1</v>
      </c>
      <c r="H19">
        <v>1</v>
      </c>
      <c r="I19">
        <v>2</v>
      </c>
      <c r="J19">
        <v>1</v>
      </c>
      <c r="K19">
        <v>4</v>
      </c>
      <c r="L19" t="s">
        <v>35</v>
      </c>
      <c r="M19">
        <v>3</v>
      </c>
      <c r="N19">
        <v>2</v>
      </c>
      <c r="O19">
        <v>1</v>
      </c>
      <c r="P19">
        <v>3</v>
      </c>
    </row>
    <row r="20" spans="1:16" x14ac:dyDescent="0.25">
      <c r="A20" s="3" t="s">
        <v>6</v>
      </c>
      <c r="B20" s="12">
        <v>2019</v>
      </c>
      <c r="C20" s="4">
        <v>108548</v>
      </c>
      <c r="D20" s="4">
        <v>670</v>
      </c>
      <c r="E20" s="4">
        <f t="shared" si="0"/>
        <v>107878</v>
      </c>
      <c r="F20" s="5">
        <f t="shared" si="1"/>
        <v>0.61723845671960798</v>
      </c>
      <c r="G20">
        <v>1</v>
      </c>
      <c r="H20">
        <v>2</v>
      </c>
      <c r="I20">
        <v>2</v>
      </c>
      <c r="J20">
        <v>4</v>
      </c>
      <c r="K20">
        <v>3</v>
      </c>
      <c r="L20">
        <v>3</v>
      </c>
      <c r="M20">
        <v>1</v>
      </c>
      <c r="N20">
        <v>1</v>
      </c>
      <c r="O20">
        <v>1</v>
      </c>
      <c r="P20">
        <v>7</v>
      </c>
    </row>
    <row r="21" spans="1:16" x14ac:dyDescent="0.25">
      <c r="A21" s="3" t="s">
        <v>22</v>
      </c>
      <c r="B21" s="12">
        <v>2010</v>
      </c>
      <c r="C21" s="4">
        <v>204</v>
      </c>
      <c r="D21" s="4">
        <v>46</v>
      </c>
      <c r="E21" s="4">
        <f t="shared" si="0"/>
        <v>158</v>
      </c>
      <c r="F21" s="5">
        <f t="shared" si="1"/>
        <v>22.549019607843139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</row>
    <row r="22" spans="1:16" x14ac:dyDescent="0.25">
      <c r="A22" s="3" t="s">
        <v>29</v>
      </c>
      <c r="B22" s="12">
        <v>2015</v>
      </c>
      <c r="C22" s="4">
        <v>64</v>
      </c>
      <c r="D22" s="4">
        <v>27</v>
      </c>
      <c r="E22" s="4">
        <f t="shared" si="0"/>
        <v>37</v>
      </c>
      <c r="F22" s="5">
        <f t="shared" si="1"/>
        <v>42.1875</v>
      </c>
      <c r="G22">
        <v>1</v>
      </c>
      <c r="H22">
        <v>1</v>
      </c>
      <c r="I22">
        <v>1</v>
      </c>
      <c r="J22">
        <v>1</v>
      </c>
      <c r="K22">
        <v>3</v>
      </c>
      <c r="L22">
        <v>2</v>
      </c>
      <c r="M22">
        <v>3</v>
      </c>
      <c r="N22">
        <v>2</v>
      </c>
      <c r="O22">
        <v>1</v>
      </c>
      <c r="P22">
        <v>1</v>
      </c>
    </row>
    <row r="23" spans="1:16" x14ac:dyDescent="0.25">
      <c r="A23" s="3" t="s">
        <v>20</v>
      </c>
      <c r="B23" s="12">
        <v>2016</v>
      </c>
      <c r="C23" s="4">
        <v>372</v>
      </c>
      <c r="D23" s="4">
        <v>78</v>
      </c>
      <c r="E23" s="4">
        <f t="shared" si="0"/>
        <v>294</v>
      </c>
      <c r="F23" s="5">
        <f t="shared" si="1"/>
        <v>20.967741935483872</v>
      </c>
      <c r="G23">
        <v>1</v>
      </c>
      <c r="H23">
        <v>1</v>
      </c>
      <c r="I23">
        <v>2</v>
      </c>
      <c r="J23">
        <v>1</v>
      </c>
      <c r="K23">
        <v>1</v>
      </c>
      <c r="L23">
        <v>1</v>
      </c>
      <c r="M23">
        <v>2</v>
      </c>
      <c r="N23" t="s">
        <v>35</v>
      </c>
      <c r="O23" t="s">
        <v>35</v>
      </c>
      <c r="P23">
        <v>6</v>
      </c>
    </row>
    <row r="24" spans="1:16" x14ac:dyDescent="0.25">
      <c r="A24" s="3" t="s">
        <v>25</v>
      </c>
      <c r="B24" s="12">
        <v>2012</v>
      </c>
      <c r="C24" s="4">
        <v>513</v>
      </c>
      <c r="D24" s="4">
        <v>135</v>
      </c>
      <c r="E24" s="4">
        <f t="shared" si="0"/>
        <v>378</v>
      </c>
      <c r="F24" s="5">
        <f t="shared" si="1"/>
        <v>26.315789473684209</v>
      </c>
      <c r="G24">
        <v>1</v>
      </c>
      <c r="H24">
        <v>1</v>
      </c>
      <c r="I24">
        <v>2</v>
      </c>
      <c r="J24">
        <v>2</v>
      </c>
      <c r="K24">
        <v>1</v>
      </c>
      <c r="L24" t="s">
        <v>35</v>
      </c>
      <c r="M24">
        <v>2</v>
      </c>
      <c r="N24">
        <v>2</v>
      </c>
      <c r="O24">
        <v>1</v>
      </c>
      <c r="P24">
        <v>6</v>
      </c>
    </row>
    <row r="25" spans="1:16" x14ac:dyDescent="0.25">
      <c r="A25" s="3" t="s">
        <v>10</v>
      </c>
      <c r="B25" s="12">
        <v>2010</v>
      </c>
      <c r="C25" s="4">
        <f>5936+483</f>
        <v>6419</v>
      </c>
      <c r="D25" s="4">
        <f>383+56</f>
        <v>439</v>
      </c>
      <c r="E25" s="4">
        <f t="shared" si="0"/>
        <v>5980</v>
      </c>
      <c r="F25" s="5">
        <f t="shared" si="1"/>
        <v>6.8390715064651815</v>
      </c>
      <c r="G25">
        <v>1</v>
      </c>
      <c r="H25">
        <v>1</v>
      </c>
      <c r="I25">
        <v>2</v>
      </c>
      <c r="J25">
        <v>1</v>
      </c>
      <c r="K25">
        <v>3</v>
      </c>
      <c r="L25">
        <v>2</v>
      </c>
      <c r="M25">
        <v>2</v>
      </c>
      <c r="N25">
        <v>1</v>
      </c>
      <c r="O25">
        <v>2</v>
      </c>
      <c r="P25">
        <v>7</v>
      </c>
    </row>
    <row r="26" spans="1:16" x14ac:dyDescent="0.25">
      <c r="A26" s="3" t="s">
        <v>19</v>
      </c>
      <c r="B26" s="12">
        <v>2016</v>
      </c>
      <c r="C26" s="4">
        <v>376</v>
      </c>
      <c r="D26" s="4">
        <v>78</v>
      </c>
      <c r="E26" s="4">
        <f t="shared" si="0"/>
        <v>298</v>
      </c>
      <c r="F26" s="5">
        <f t="shared" si="1"/>
        <v>20.74468085106383</v>
      </c>
      <c r="G26">
        <v>1</v>
      </c>
      <c r="H26">
        <v>1</v>
      </c>
      <c r="I26">
        <v>2</v>
      </c>
      <c r="J26">
        <v>1</v>
      </c>
      <c r="K26">
        <v>1</v>
      </c>
      <c r="L26">
        <v>1</v>
      </c>
      <c r="M26">
        <v>1</v>
      </c>
      <c r="N26" t="s">
        <v>35</v>
      </c>
      <c r="O26" t="s">
        <v>35</v>
      </c>
      <c r="P26">
        <v>6</v>
      </c>
    </row>
    <row r="27" spans="1:16" x14ac:dyDescent="0.25">
      <c r="A27" s="3" t="s">
        <v>12</v>
      </c>
      <c r="B27" s="12">
        <v>1965</v>
      </c>
      <c r="C27" s="4">
        <v>500</v>
      </c>
      <c r="D27" s="4">
        <v>54</v>
      </c>
      <c r="E27" s="4">
        <f t="shared" si="0"/>
        <v>446</v>
      </c>
      <c r="F27" s="5">
        <f t="shared" si="1"/>
        <v>10.8</v>
      </c>
      <c r="G27">
        <v>1</v>
      </c>
      <c r="H27">
        <v>1</v>
      </c>
      <c r="I27">
        <v>2</v>
      </c>
      <c r="J27">
        <v>6</v>
      </c>
      <c r="K27">
        <v>2</v>
      </c>
      <c r="L27" t="s">
        <v>35</v>
      </c>
      <c r="M27">
        <v>2</v>
      </c>
      <c r="N27">
        <v>1</v>
      </c>
      <c r="O27">
        <v>2</v>
      </c>
      <c r="P27">
        <v>7</v>
      </c>
    </row>
    <row r="28" spans="1:16" ht="15.75" thickBot="1" x14ac:dyDescent="0.3">
      <c r="A28" s="9" t="s">
        <v>14</v>
      </c>
      <c r="B28" s="14">
        <v>2014</v>
      </c>
      <c r="C28" s="10">
        <f>690+483</f>
        <v>1173</v>
      </c>
      <c r="D28" s="10">
        <f>86+57</f>
        <v>143</v>
      </c>
      <c r="E28" s="10">
        <f t="shared" si="0"/>
        <v>1030</v>
      </c>
      <c r="F28" s="11">
        <f t="shared" si="1"/>
        <v>12.190963341858483</v>
      </c>
      <c r="G28">
        <v>1</v>
      </c>
      <c r="H28">
        <v>1</v>
      </c>
      <c r="I28">
        <v>2</v>
      </c>
      <c r="J28">
        <v>4</v>
      </c>
      <c r="K28">
        <v>5</v>
      </c>
      <c r="L28" t="s">
        <v>35</v>
      </c>
      <c r="M28">
        <v>1</v>
      </c>
      <c r="N28">
        <v>1</v>
      </c>
      <c r="O28">
        <v>1</v>
      </c>
      <c r="P28">
        <v>3</v>
      </c>
    </row>
  </sheetData>
  <sortState xmlns:xlrd2="http://schemas.microsoft.com/office/spreadsheetml/2017/richdata2" ref="A2:L28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J1" sqref="J1"/>
    </sheetView>
  </sheetViews>
  <sheetFormatPr defaultRowHeight="15" x14ac:dyDescent="0.25"/>
  <cols>
    <col min="1" max="1" width="16.28515625" bestFit="1" customWidth="1"/>
    <col min="2" max="2" width="20.85546875" bestFit="1" customWidth="1"/>
    <col min="3" max="3" width="28.140625" bestFit="1" customWidth="1"/>
    <col min="4" max="4" width="6.85546875" bestFit="1" customWidth="1"/>
    <col min="5" max="5" width="5.7109375" bestFit="1" customWidth="1"/>
    <col min="6" max="6" width="7.5703125" bestFit="1" customWidth="1"/>
    <col min="7" max="7" width="8.140625" bestFit="1" customWidth="1"/>
  </cols>
  <sheetData>
    <row r="1" spans="1:10" ht="225" x14ac:dyDescent="0.25">
      <c r="A1" s="27" t="s">
        <v>4</v>
      </c>
      <c r="B1" s="28" t="s">
        <v>39</v>
      </c>
      <c r="C1" s="28" t="s">
        <v>54</v>
      </c>
      <c r="D1" s="28" t="s">
        <v>55</v>
      </c>
      <c r="E1" s="28" t="s">
        <v>56</v>
      </c>
      <c r="F1" s="28" t="s">
        <v>57</v>
      </c>
      <c r="G1" s="29" t="s">
        <v>58</v>
      </c>
      <c r="H1" s="41" t="s">
        <v>75</v>
      </c>
      <c r="I1" s="41" t="s">
        <v>76</v>
      </c>
      <c r="J1" s="41" t="s">
        <v>77</v>
      </c>
    </row>
    <row r="2" spans="1:10" x14ac:dyDescent="0.25">
      <c r="A2" s="30" t="s">
        <v>64</v>
      </c>
      <c r="B2" s="23" t="s">
        <v>46</v>
      </c>
      <c r="C2" s="32" t="s">
        <v>63</v>
      </c>
      <c r="D2" s="31">
        <v>1023</v>
      </c>
      <c r="E2" s="31">
        <v>245</v>
      </c>
      <c r="F2" s="32">
        <v>130</v>
      </c>
      <c r="G2" s="33">
        <f t="shared" ref="G2:G15" si="0">F2/E2*100</f>
        <v>53.061224489795919</v>
      </c>
      <c r="H2">
        <v>1</v>
      </c>
      <c r="I2">
        <v>2</v>
      </c>
      <c r="J2">
        <v>4</v>
      </c>
    </row>
    <row r="3" spans="1:10" ht="30" x14ac:dyDescent="0.25">
      <c r="A3" s="30" t="s">
        <v>62</v>
      </c>
      <c r="B3" s="23" t="s">
        <v>46</v>
      </c>
      <c r="C3" s="32" t="s">
        <v>63</v>
      </c>
      <c r="D3" s="31">
        <v>506</v>
      </c>
      <c r="E3" s="31">
        <v>58</v>
      </c>
      <c r="F3" s="32">
        <v>22</v>
      </c>
      <c r="G3" s="33">
        <f t="shared" si="0"/>
        <v>37.931034482758619</v>
      </c>
      <c r="H3">
        <v>1</v>
      </c>
      <c r="I3">
        <v>2</v>
      </c>
      <c r="J3">
        <v>4</v>
      </c>
    </row>
    <row r="4" spans="1:10" ht="30" x14ac:dyDescent="0.25">
      <c r="A4" s="30" t="s">
        <v>48</v>
      </c>
      <c r="B4" s="23" t="s">
        <v>49</v>
      </c>
      <c r="C4" s="32" t="s">
        <v>70</v>
      </c>
      <c r="D4" s="31">
        <v>1787</v>
      </c>
      <c r="E4" s="31">
        <v>476</v>
      </c>
      <c r="F4" s="32">
        <v>385</v>
      </c>
      <c r="G4" s="33">
        <f t="shared" si="0"/>
        <v>80.882352941176478</v>
      </c>
      <c r="H4" s="36">
        <v>1</v>
      </c>
      <c r="I4" s="36">
        <v>1</v>
      </c>
      <c r="J4" s="36">
        <v>2</v>
      </c>
    </row>
    <row r="5" spans="1:10" ht="30" x14ac:dyDescent="0.25">
      <c r="A5" s="30" t="s">
        <v>61</v>
      </c>
      <c r="B5" s="23" t="s">
        <v>49</v>
      </c>
      <c r="C5" s="31" t="s">
        <v>60</v>
      </c>
      <c r="D5" s="31">
        <v>222</v>
      </c>
      <c r="E5" s="31">
        <v>17</v>
      </c>
      <c r="F5" s="32">
        <v>6</v>
      </c>
      <c r="G5" s="33">
        <f t="shared" si="0"/>
        <v>35.294117647058826</v>
      </c>
      <c r="H5" s="36">
        <v>1</v>
      </c>
      <c r="I5" s="36">
        <v>1</v>
      </c>
      <c r="J5" s="36">
        <v>3</v>
      </c>
    </row>
    <row r="6" spans="1:10" ht="30" x14ac:dyDescent="0.25">
      <c r="A6" s="30" t="s">
        <v>73</v>
      </c>
      <c r="B6" s="23" t="s">
        <v>49</v>
      </c>
      <c r="C6" s="32" t="s">
        <v>74</v>
      </c>
      <c r="D6" s="31">
        <v>203</v>
      </c>
      <c r="E6" s="31">
        <v>19</v>
      </c>
      <c r="F6" s="32">
        <v>16</v>
      </c>
      <c r="G6" s="33">
        <f t="shared" si="0"/>
        <v>84.210526315789465</v>
      </c>
      <c r="H6" s="36">
        <v>1</v>
      </c>
      <c r="I6" s="36">
        <v>1</v>
      </c>
      <c r="J6" s="36">
        <v>3</v>
      </c>
    </row>
    <row r="7" spans="1:10" ht="30" x14ac:dyDescent="0.25">
      <c r="A7" s="30" t="s">
        <v>50</v>
      </c>
      <c r="B7" s="23" t="s">
        <v>49</v>
      </c>
      <c r="C7" s="32" t="s">
        <v>70</v>
      </c>
      <c r="D7" s="31">
        <v>97</v>
      </c>
      <c r="E7" s="31">
        <v>13</v>
      </c>
      <c r="F7" s="32">
        <v>10</v>
      </c>
      <c r="G7" s="33">
        <f t="shared" si="0"/>
        <v>76.923076923076934</v>
      </c>
      <c r="H7" s="36">
        <v>1</v>
      </c>
      <c r="I7" s="36">
        <v>1</v>
      </c>
      <c r="J7" s="36">
        <v>2</v>
      </c>
    </row>
    <row r="8" spans="1:10" ht="30" x14ac:dyDescent="0.25">
      <c r="A8" s="30" t="s">
        <v>69</v>
      </c>
      <c r="B8" s="23" t="s">
        <v>49</v>
      </c>
      <c r="C8" s="31" t="s">
        <v>70</v>
      </c>
      <c r="D8" s="31">
        <v>467</v>
      </c>
      <c r="E8" s="31">
        <v>106</v>
      </c>
      <c r="F8" s="32">
        <v>70</v>
      </c>
      <c r="G8" s="33">
        <f t="shared" si="0"/>
        <v>66.037735849056602</v>
      </c>
      <c r="H8" s="36">
        <v>1</v>
      </c>
      <c r="I8" s="36">
        <v>1</v>
      </c>
      <c r="J8" s="36">
        <v>2</v>
      </c>
    </row>
    <row r="9" spans="1:10" x14ac:dyDescent="0.25">
      <c r="A9" s="30" t="s">
        <v>66</v>
      </c>
      <c r="B9" s="23" t="s">
        <v>46</v>
      </c>
      <c r="C9" s="32" t="s">
        <v>67</v>
      </c>
      <c r="D9" s="31">
        <v>500</v>
      </c>
      <c r="E9" s="31">
        <v>117</v>
      </c>
      <c r="F9" s="32">
        <v>70</v>
      </c>
      <c r="G9" s="33">
        <f t="shared" si="0"/>
        <v>59.82905982905983</v>
      </c>
      <c r="H9" s="36">
        <v>1</v>
      </c>
      <c r="I9" s="36">
        <v>2</v>
      </c>
      <c r="J9" s="36">
        <v>5</v>
      </c>
    </row>
    <row r="10" spans="1:10" x14ac:dyDescent="0.25">
      <c r="A10" s="34" t="s">
        <v>68</v>
      </c>
      <c r="B10" s="23" t="s">
        <v>46</v>
      </c>
      <c r="C10" s="35" t="s">
        <v>63</v>
      </c>
      <c r="D10" s="36">
        <v>108548</v>
      </c>
      <c r="E10" s="36">
        <v>539</v>
      </c>
      <c r="F10" s="4">
        <v>347</v>
      </c>
      <c r="G10" s="33">
        <f t="shared" si="0"/>
        <v>64.378478664192954</v>
      </c>
      <c r="H10" s="36">
        <v>1</v>
      </c>
      <c r="I10" s="36">
        <v>2</v>
      </c>
      <c r="J10" s="36">
        <v>4</v>
      </c>
    </row>
    <row r="11" spans="1:10" x14ac:dyDescent="0.25">
      <c r="A11" s="30" t="s">
        <v>59</v>
      </c>
      <c r="B11" s="23" t="s">
        <v>46</v>
      </c>
      <c r="C11" s="31" t="s">
        <v>60</v>
      </c>
      <c r="D11" s="31">
        <v>372</v>
      </c>
      <c r="E11" s="31">
        <v>178</v>
      </c>
      <c r="F11" s="32">
        <v>43</v>
      </c>
      <c r="G11" s="33">
        <f t="shared" si="0"/>
        <v>24.157303370786519</v>
      </c>
      <c r="H11" s="36">
        <v>1</v>
      </c>
      <c r="I11" s="36">
        <v>2</v>
      </c>
      <c r="J11" s="36">
        <v>3</v>
      </c>
    </row>
    <row r="12" spans="1:10" x14ac:dyDescent="0.25">
      <c r="A12" s="30" t="s">
        <v>71</v>
      </c>
      <c r="B12" s="23" t="s">
        <v>46</v>
      </c>
      <c r="C12" s="31" t="s">
        <v>60</v>
      </c>
      <c r="D12" s="31">
        <v>513</v>
      </c>
      <c r="E12" s="31">
        <v>89</v>
      </c>
      <c r="F12" s="32">
        <v>71</v>
      </c>
      <c r="G12" s="33">
        <f t="shared" si="0"/>
        <v>79.775280898876403</v>
      </c>
      <c r="H12" s="36">
        <v>1</v>
      </c>
      <c r="I12" s="36">
        <v>2</v>
      </c>
      <c r="J12" s="36">
        <v>3</v>
      </c>
    </row>
    <row r="13" spans="1:10" x14ac:dyDescent="0.25">
      <c r="A13" s="30" t="s">
        <v>65</v>
      </c>
      <c r="B13" s="23" t="s">
        <v>46</v>
      </c>
      <c r="C13" s="31" t="s">
        <v>60</v>
      </c>
      <c r="D13" s="31">
        <v>6419</v>
      </c>
      <c r="E13" s="31">
        <v>383</v>
      </c>
      <c r="F13" s="32">
        <v>221</v>
      </c>
      <c r="G13" s="33">
        <f t="shared" si="0"/>
        <v>57.702349869451695</v>
      </c>
      <c r="H13" s="36">
        <v>1</v>
      </c>
      <c r="I13" s="36">
        <v>2</v>
      </c>
      <c r="J13" s="36">
        <v>3</v>
      </c>
    </row>
    <row r="14" spans="1:10" x14ac:dyDescent="0.25">
      <c r="A14" s="30" t="s">
        <v>72</v>
      </c>
      <c r="B14" s="23" t="s">
        <v>46</v>
      </c>
      <c r="C14" s="31" t="s">
        <v>70</v>
      </c>
      <c r="D14" s="31">
        <v>376</v>
      </c>
      <c r="E14" s="31">
        <v>91</v>
      </c>
      <c r="F14" s="32">
        <v>76</v>
      </c>
      <c r="G14" s="33">
        <f t="shared" si="0"/>
        <v>83.516483516483518</v>
      </c>
      <c r="H14" s="36">
        <v>1</v>
      </c>
      <c r="I14" s="36">
        <v>2</v>
      </c>
      <c r="J14" s="36">
        <v>2</v>
      </c>
    </row>
    <row r="15" spans="1:10" ht="30.75" thickBot="1" x14ac:dyDescent="0.3">
      <c r="A15" s="37" t="s">
        <v>45</v>
      </c>
      <c r="B15" s="25" t="s">
        <v>46</v>
      </c>
      <c r="C15" s="39" t="s">
        <v>47</v>
      </c>
      <c r="D15" s="39">
        <v>560</v>
      </c>
      <c r="E15" s="39">
        <v>83</v>
      </c>
      <c r="F15" s="38">
        <v>60</v>
      </c>
      <c r="G15" s="40">
        <f t="shared" si="0"/>
        <v>72.289156626506028</v>
      </c>
      <c r="H15" s="36">
        <v>1</v>
      </c>
      <c r="I15" s="36">
        <v>2</v>
      </c>
      <c r="J15" s="36">
        <v>1</v>
      </c>
    </row>
  </sheetData>
  <sortState xmlns:xlrd2="http://schemas.microsoft.com/office/spreadsheetml/2017/richdata2" ref="A2:J1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H1" sqref="H1"/>
    </sheetView>
  </sheetViews>
  <sheetFormatPr defaultRowHeight="15" x14ac:dyDescent="0.25"/>
  <cols>
    <col min="2" max="2" width="10.140625" customWidth="1"/>
    <col min="8" max="8" width="10.7109375" customWidth="1"/>
    <col min="9" max="9" width="9.7109375" customWidth="1"/>
  </cols>
  <sheetData>
    <row r="1" spans="1:9" ht="105" x14ac:dyDescent="0.25">
      <c r="A1" s="18" t="s">
        <v>38</v>
      </c>
      <c r="B1" s="19" t="s">
        <v>39</v>
      </c>
      <c r="C1" s="19" t="s">
        <v>40</v>
      </c>
      <c r="D1" s="20" t="s">
        <v>41</v>
      </c>
      <c r="E1" s="20" t="s">
        <v>42</v>
      </c>
      <c r="F1" s="20" t="s">
        <v>43</v>
      </c>
      <c r="G1" s="21" t="s">
        <v>44</v>
      </c>
      <c r="H1" s="26" t="s">
        <v>52</v>
      </c>
      <c r="I1" s="26" t="s">
        <v>53</v>
      </c>
    </row>
    <row r="2" spans="1:9" ht="45" x14ac:dyDescent="0.25">
      <c r="A2" s="22" t="s">
        <v>45</v>
      </c>
      <c r="B2" s="23" t="s">
        <v>46</v>
      </c>
      <c r="C2" s="23" t="s">
        <v>47</v>
      </c>
      <c r="D2" s="4">
        <v>83</v>
      </c>
      <c r="E2" s="4">
        <v>41</v>
      </c>
      <c r="F2" s="4">
        <f>D2-E2</f>
        <v>42</v>
      </c>
      <c r="G2" s="5">
        <f>E2/D2*100</f>
        <v>49.397590361445779</v>
      </c>
      <c r="H2">
        <v>1</v>
      </c>
      <c r="I2">
        <v>2</v>
      </c>
    </row>
    <row r="3" spans="1:9" ht="45" x14ac:dyDescent="0.25">
      <c r="A3" s="22" t="s">
        <v>48</v>
      </c>
      <c r="B3" s="23" t="s">
        <v>49</v>
      </c>
      <c r="C3" s="23" t="s">
        <v>47</v>
      </c>
      <c r="D3" s="4">
        <v>476</v>
      </c>
      <c r="E3" s="4">
        <v>262</v>
      </c>
      <c r="F3" s="4">
        <f>D3-E3</f>
        <v>214</v>
      </c>
      <c r="G3" s="5">
        <f>E3/D3*100</f>
        <v>55.042016806722692</v>
      </c>
      <c r="H3">
        <v>1</v>
      </c>
      <c r="I3">
        <v>1</v>
      </c>
    </row>
    <row r="4" spans="1:9" ht="45" x14ac:dyDescent="0.25">
      <c r="A4" s="22" t="s">
        <v>50</v>
      </c>
      <c r="B4" s="23" t="s">
        <v>49</v>
      </c>
      <c r="C4" s="23" t="s">
        <v>47</v>
      </c>
      <c r="D4" s="4">
        <v>11</v>
      </c>
      <c r="E4" s="4">
        <v>7</v>
      </c>
      <c r="F4" s="4">
        <f>D4-E4</f>
        <v>4</v>
      </c>
      <c r="G4" s="5">
        <f>E4/D4*100</f>
        <v>63.636363636363633</v>
      </c>
      <c r="H4">
        <v>1</v>
      </c>
      <c r="I4">
        <v>1</v>
      </c>
    </row>
    <row r="5" spans="1:9" ht="45.75" thickBot="1" x14ac:dyDescent="0.3">
      <c r="A5" s="24" t="s">
        <v>51</v>
      </c>
      <c r="B5" s="25" t="s">
        <v>46</v>
      </c>
      <c r="C5" s="25" t="s">
        <v>47</v>
      </c>
      <c r="D5" s="10">
        <v>89</v>
      </c>
      <c r="E5" s="10">
        <v>85</v>
      </c>
      <c r="F5" s="10">
        <f>D5-E5</f>
        <v>4</v>
      </c>
      <c r="G5" s="11">
        <f>E5/D5*100</f>
        <v>95.50561797752809</v>
      </c>
      <c r="H5">
        <v>1</v>
      </c>
      <c r="I5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FDEDAA66E3B43B7229CC6D128E684" ma:contentTypeVersion="12" ma:contentTypeDescription="Create a new document." ma:contentTypeScope="" ma:versionID="8a4b8373ce382bf57f26355f40c29912">
  <xsd:schema xmlns:xsd="http://www.w3.org/2001/XMLSchema" xmlns:xs="http://www.w3.org/2001/XMLSchema" xmlns:p="http://schemas.microsoft.com/office/2006/metadata/properties" xmlns:ns3="dba9011f-8511-4089-a079-ef1cfec170a5" xmlns:ns4="9d4781d6-00b0-4a33-8a48-8f434d024380" targetNamespace="http://schemas.microsoft.com/office/2006/metadata/properties" ma:root="true" ma:fieldsID="cda627cd0f0facf4e797f1d1203fe2d1" ns3:_="" ns4:_="">
    <xsd:import namespace="dba9011f-8511-4089-a079-ef1cfec170a5"/>
    <xsd:import namespace="9d4781d6-00b0-4a33-8a48-8f434d0243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9011f-8511-4089-a079-ef1cfec17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781d6-00b0-4a33-8a48-8f434d0243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28DE8-288F-4E75-BF86-4E245D557CE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ba9011f-8511-4089-a079-ef1cfec170a5"/>
    <ds:schemaRef ds:uri="http://purl.org/dc/elements/1.1/"/>
    <ds:schemaRef ds:uri="http://schemas.microsoft.com/office/2006/metadata/properties"/>
    <ds:schemaRef ds:uri="9d4781d6-00b0-4a33-8a48-8f434d0243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4B28A2-3CB2-46BE-B565-8AAA255015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7D4A23-192D-4968-B8DD-DA364DC6A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a9011f-8511-4089-a079-ef1cfec170a5"/>
    <ds:schemaRef ds:uri="9d4781d6-00b0-4a33-8a48-8f434d0243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ADR proportions</vt:lpstr>
      <vt:lpstr>severity</vt:lpstr>
      <vt:lpstr>preventability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Jennings, Emma</dc:creator>
  <cp:lastModifiedBy>Darren</cp:lastModifiedBy>
  <dcterms:created xsi:type="dcterms:W3CDTF">2020-05-11T10:31:05Z</dcterms:created>
  <dcterms:modified xsi:type="dcterms:W3CDTF">2020-05-20T11:08:40Z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0x0101004D4FDEDAA66E3B43B7229CC6D128E684</vt:lpwstr>
  </property>
</Properties>
</file>