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DAU\open_projects\19.04.01.jennings.ma\analysis\data\"/>
    </mc:Choice>
  </mc:AlternateContent>
  <bookViews>
    <workbookView xWindow="0" yWindow="0" windowWidth="19200" windowHeight="7056" activeTab="1"/>
  </bookViews>
  <sheets>
    <sheet name="Definition subgroup" sheetId="2" r:id="rId1"/>
    <sheet name="Causality Subgroup" sheetId="3" r:id="rId2"/>
    <sheet name="Comparable Methologies" sheetId="5" r:id="rId3"/>
    <sheet name="ADR Proportions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6" l="1"/>
  <c r="F27" i="6"/>
  <c r="J27" i="6" s="1"/>
  <c r="E27" i="6"/>
  <c r="H26" i="6"/>
  <c r="E26" i="6"/>
  <c r="J25" i="6"/>
  <c r="H25" i="6"/>
  <c r="E25" i="6"/>
  <c r="H24" i="6"/>
  <c r="E24" i="6"/>
  <c r="G23" i="6"/>
  <c r="F23" i="6"/>
  <c r="J23" i="6" s="1"/>
  <c r="D23" i="6"/>
  <c r="E23" i="6" s="1"/>
  <c r="C23" i="6"/>
  <c r="J22" i="6"/>
  <c r="H22" i="6"/>
  <c r="E22" i="6"/>
  <c r="J21" i="6"/>
  <c r="H21" i="6"/>
  <c r="E21" i="6"/>
  <c r="G20" i="6"/>
  <c r="H20" i="6" s="1"/>
  <c r="F20" i="6"/>
  <c r="J20" i="6" s="1"/>
  <c r="D20" i="6"/>
  <c r="E20" i="6" s="1"/>
  <c r="C20" i="6"/>
  <c r="J19" i="6"/>
  <c r="H19" i="6"/>
  <c r="E19" i="6"/>
  <c r="J18" i="6"/>
  <c r="H18" i="6"/>
  <c r="E18" i="6"/>
  <c r="J17" i="6"/>
  <c r="H17" i="6"/>
  <c r="E17" i="6"/>
  <c r="J16" i="6"/>
  <c r="H16" i="6"/>
  <c r="E16" i="6"/>
  <c r="J15" i="6"/>
  <c r="H15" i="6"/>
  <c r="E15" i="6"/>
  <c r="J14" i="6"/>
  <c r="H14" i="6"/>
  <c r="E14" i="6"/>
  <c r="J13" i="6"/>
  <c r="H13" i="6"/>
  <c r="E13" i="6"/>
  <c r="J12" i="6"/>
  <c r="H12" i="6"/>
  <c r="E12" i="6"/>
  <c r="J11" i="6"/>
  <c r="H11" i="6"/>
  <c r="E11" i="6"/>
  <c r="J10" i="6"/>
  <c r="H10" i="6"/>
  <c r="E10" i="6"/>
  <c r="J9" i="6"/>
  <c r="H9" i="6"/>
  <c r="E9" i="6"/>
  <c r="J8" i="6"/>
  <c r="H8" i="6"/>
  <c r="E8" i="6"/>
  <c r="J7" i="6"/>
  <c r="H7" i="6"/>
  <c r="E7" i="6"/>
  <c r="J6" i="6"/>
  <c r="H6" i="6"/>
  <c r="E6" i="6"/>
  <c r="J5" i="6"/>
  <c r="H5" i="6"/>
  <c r="E5" i="6"/>
  <c r="J4" i="6"/>
  <c r="H4" i="6"/>
  <c r="E4" i="6"/>
  <c r="J3" i="6"/>
  <c r="H3" i="6"/>
  <c r="E3" i="6"/>
  <c r="J2" i="6"/>
  <c r="H2" i="6"/>
  <c r="E2" i="6"/>
  <c r="H15" i="5"/>
  <c r="H14" i="5"/>
  <c r="G13" i="5"/>
  <c r="F13" i="5"/>
  <c r="H12" i="5"/>
  <c r="H11" i="5"/>
  <c r="H10" i="5"/>
  <c r="H9" i="5"/>
  <c r="H8" i="5"/>
  <c r="H7" i="5"/>
  <c r="H6" i="5"/>
  <c r="H5" i="5"/>
  <c r="H4" i="5"/>
  <c r="H3" i="5"/>
  <c r="H2" i="5"/>
  <c r="G10" i="3"/>
  <c r="G24" i="3"/>
  <c r="G23" i="3"/>
  <c r="G22" i="3"/>
  <c r="G27" i="3"/>
  <c r="G21" i="3"/>
  <c r="G9" i="3"/>
  <c r="F26" i="3"/>
  <c r="E26" i="3"/>
  <c r="G20" i="3"/>
  <c r="G7" i="3"/>
  <c r="F19" i="3"/>
  <c r="E19" i="3"/>
  <c r="G18" i="3"/>
  <c r="F17" i="3"/>
  <c r="E17" i="3"/>
  <c r="G6" i="3"/>
  <c r="G5" i="3"/>
  <c r="G16" i="3"/>
  <c r="G4" i="3"/>
  <c r="G25" i="3"/>
  <c r="G3" i="3"/>
  <c r="G15" i="3"/>
  <c r="G14" i="3"/>
  <c r="G13" i="3"/>
  <c r="G12" i="3"/>
  <c r="G8" i="3"/>
  <c r="G2" i="3"/>
  <c r="G11" i="3"/>
  <c r="G27" i="2"/>
  <c r="G26" i="2"/>
  <c r="G25" i="2"/>
  <c r="G24" i="2"/>
  <c r="G23" i="2"/>
  <c r="G22" i="2"/>
  <c r="G21" i="2"/>
  <c r="F20" i="2"/>
  <c r="E20" i="2"/>
  <c r="G19" i="2"/>
  <c r="G18" i="2"/>
  <c r="F17" i="2"/>
  <c r="E17" i="2"/>
  <c r="G16" i="2"/>
  <c r="F15" i="2"/>
  <c r="E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26" i="3" l="1"/>
  <c r="G19" i="3"/>
  <c r="G20" i="2"/>
  <c r="G17" i="2"/>
  <c r="H23" i="6"/>
  <c r="H27" i="6"/>
  <c r="H13" i="5"/>
  <c r="G17" i="3"/>
  <c r="G15" i="2"/>
</calcChain>
</file>

<file path=xl/sharedStrings.xml><?xml version="1.0" encoding="utf-8"?>
<sst xmlns="http://schemas.openxmlformats.org/spreadsheetml/2006/main" count="221" uniqueCount="82">
  <si>
    <t>Author</t>
  </si>
  <si>
    <t>Year</t>
  </si>
  <si>
    <t>WHO</t>
  </si>
  <si>
    <t>WHO-UMC</t>
  </si>
  <si>
    <t>Not documented</t>
  </si>
  <si>
    <t>Hallas</t>
  </si>
  <si>
    <t>Edwards &amp; Aronson</t>
  </si>
  <si>
    <t>Naranjo</t>
  </si>
  <si>
    <t>Local therapeutic committee</t>
  </si>
  <si>
    <t>Bates reference</t>
  </si>
  <si>
    <t>Kramer</t>
  </si>
  <si>
    <t>Total N</t>
  </si>
  <si>
    <t>total n pt ADRs</t>
  </si>
  <si>
    <r>
      <t>% pt</t>
    </r>
    <r>
      <rPr>
        <b/>
        <u/>
        <sz val="11"/>
        <color theme="1"/>
        <rFont val="Calibri"/>
        <family val="2"/>
      </rPr>
      <t xml:space="preserve"> ADR</t>
    </r>
  </si>
  <si>
    <r>
      <t xml:space="preserve">n </t>
    </r>
    <r>
      <rPr>
        <b/>
        <u/>
        <sz val="11"/>
        <color theme="1"/>
        <rFont val="Calibri"/>
        <family val="2"/>
      </rPr>
      <t>≥ 65</t>
    </r>
  </si>
  <si>
    <t>≥ 65 pt ADRs</t>
  </si>
  <si>
    <r>
      <t xml:space="preserve">% pt </t>
    </r>
    <r>
      <rPr>
        <b/>
        <u/>
        <sz val="11"/>
        <color theme="1"/>
        <rFont val="Calibri"/>
        <family val="2"/>
      </rPr>
      <t>≥ 65 ADR</t>
    </r>
  </si>
  <si>
    <r>
      <t xml:space="preserve">Only </t>
    </r>
    <r>
      <rPr>
        <b/>
        <u/>
        <sz val="11"/>
        <color theme="1"/>
        <rFont val="Calibri"/>
        <family val="2"/>
      </rPr>
      <t>≥65</t>
    </r>
  </si>
  <si>
    <t>% of N ≥65</t>
  </si>
  <si>
    <t>Ayub / Da Silva</t>
  </si>
  <si>
    <t>Bowman</t>
  </si>
  <si>
    <t>Caldron-Ospina</t>
  </si>
  <si>
    <t>Conforti</t>
  </si>
  <si>
    <t>Y</t>
  </si>
  <si>
    <t>Corsonello</t>
  </si>
  <si>
    <t>Davies</t>
  </si>
  <si>
    <t>Fernandez-Regueiro</t>
  </si>
  <si>
    <t>Ganeva</t>
  </si>
  <si>
    <t xml:space="preserve">Ganeva </t>
  </si>
  <si>
    <t>Gonzalez-Martin</t>
  </si>
  <si>
    <t>Harugeri</t>
  </si>
  <si>
    <t>Lavan</t>
  </si>
  <si>
    <t>Leach</t>
  </si>
  <si>
    <t>Mohebbi</t>
  </si>
  <si>
    <t>Mugosa</t>
  </si>
  <si>
    <t>O'Connor</t>
  </si>
  <si>
    <t>Onder</t>
  </si>
  <si>
    <t>O'Sullivan</t>
  </si>
  <si>
    <t>Tangiisuran</t>
  </si>
  <si>
    <t>Kaur</t>
  </si>
  <si>
    <t>N</t>
  </si>
  <si>
    <t>Cheong</t>
  </si>
  <si>
    <t>Giardina</t>
  </si>
  <si>
    <t>Reichel</t>
  </si>
  <si>
    <t>Tangiisuran* (subset of 2014)</t>
  </si>
  <si>
    <r>
      <t>Ayub</t>
    </r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</t>
    </r>
  </si>
  <si>
    <r>
      <t xml:space="preserve">Caldron-Ospina </t>
    </r>
    <r>
      <rPr>
        <vertAlign val="superscript"/>
        <sz val="10"/>
        <color theme="1"/>
        <rFont val="Calibri"/>
        <family val="2"/>
        <scheme val="minor"/>
      </rPr>
      <t>3</t>
    </r>
  </si>
  <si>
    <r>
      <t xml:space="preserve">Corsonello </t>
    </r>
    <r>
      <rPr>
        <vertAlign val="superscript"/>
        <sz val="10"/>
        <color theme="1"/>
        <rFont val="Calibri"/>
        <family val="2"/>
        <scheme val="minor"/>
      </rPr>
      <t>7</t>
    </r>
  </si>
  <si>
    <r>
      <t xml:space="preserve">Ganeva </t>
    </r>
    <r>
      <rPr>
        <vertAlign val="superscript"/>
        <sz val="10"/>
        <color theme="1"/>
        <rFont val="Calibri"/>
        <family val="2"/>
        <scheme val="minor"/>
      </rPr>
      <t>10</t>
    </r>
  </si>
  <si>
    <r>
      <t xml:space="preserve">Ganeva </t>
    </r>
    <r>
      <rPr>
        <vertAlign val="superscript"/>
        <sz val="10"/>
        <color theme="1"/>
        <rFont val="Calibri"/>
        <family val="2"/>
        <scheme val="minor"/>
      </rPr>
      <t>11</t>
    </r>
  </si>
  <si>
    <r>
      <t xml:space="preserve">Ganeva </t>
    </r>
    <r>
      <rPr>
        <vertAlign val="superscript"/>
        <sz val="10"/>
        <color theme="1"/>
        <rFont val="Calibri"/>
        <family val="2"/>
        <scheme val="minor"/>
      </rPr>
      <t>12</t>
    </r>
  </si>
  <si>
    <r>
      <t xml:space="preserve">Harugeri </t>
    </r>
    <r>
      <rPr>
        <vertAlign val="superscript"/>
        <sz val="10"/>
        <color theme="1"/>
        <rFont val="Calibri"/>
        <family val="2"/>
        <scheme val="minor"/>
      </rPr>
      <t>15</t>
    </r>
  </si>
  <si>
    <r>
      <t xml:space="preserve">Lavan </t>
    </r>
    <r>
      <rPr>
        <vertAlign val="superscript"/>
        <sz val="10"/>
        <color theme="1"/>
        <rFont val="Calibri"/>
        <family val="2"/>
        <scheme val="minor"/>
      </rPr>
      <t>17</t>
    </r>
  </si>
  <si>
    <r>
      <t xml:space="preserve">Leach </t>
    </r>
    <r>
      <rPr>
        <vertAlign val="superscript"/>
        <sz val="10"/>
        <color theme="1"/>
        <rFont val="Calibri"/>
        <family val="2"/>
        <scheme val="minor"/>
      </rPr>
      <t>18</t>
    </r>
  </si>
  <si>
    <r>
      <t xml:space="preserve">Mohebbi </t>
    </r>
    <r>
      <rPr>
        <vertAlign val="superscript"/>
        <sz val="10"/>
        <color theme="1"/>
        <rFont val="Calibri"/>
        <family val="2"/>
        <scheme val="minor"/>
      </rPr>
      <t>19</t>
    </r>
  </si>
  <si>
    <r>
      <t xml:space="preserve">Mugosa </t>
    </r>
    <r>
      <rPr>
        <vertAlign val="superscript"/>
        <sz val="10"/>
        <color theme="1"/>
        <rFont val="Calibri"/>
        <family val="2"/>
        <scheme val="minor"/>
      </rPr>
      <t>20</t>
    </r>
  </si>
  <si>
    <r>
      <t xml:space="preserve">O’Connor </t>
    </r>
    <r>
      <rPr>
        <vertAlign val="superscript"/>
        <sz val="10"/>
        <color theme="1"/>
        <rFont val="Calibri"/>
        <family val="2"/>
        <scheme val="minor"/>
      </rPr>
      <t>22</t>
    </r>
  </si>
  <si>
    <r>
      <t xml:space="preserve">O’Sullivan </t>
    </r>
    <r>
      <rPr>
        <vertAlign val="superscript"/>
        <sz val="10"/>
        <color theme="1"/>
        <rFont val="Calibri"/>
        <family val="2"/>
        <scheme val="minor"/>
      </rPr>
      <t>24</t>
    </r>
  </si>
  <si>
    <r>
      <t xml:space="preserve">Onder </t>
    </r>
    <r>
      <rPr>
        <vertAlign val="superscript"/>
        <sz val="10"/>
        <color theme="1"/>
        <rFont val="Calibri"/>
        <family val="2"/>
        <scheme val="minor"/>
      </rPr>
      <t>23</t>
    </r>
  </si>
  <si>
    <r>
      <t>Cheong</t>
    </r>
    <r>
      <rPr>
        <vertAlign val="superscript"/>
        <sz val="10"/>
        <color theme="1"/>
        <rFont val="Calibri"/>
        <family val="2"/>
        <scheme val="minor"/>
      </rPr>
      <t>4,5</t>
    </r>
  </si>
  <si>
    <r>
      <t>Giardina</t>
    </r>
    <r>
      <rPr>
        <vertAlign val="superscript"/>
        <sz val="10"/>
        <color theme="1"/>
        <rFont val="Calibri"/>
        <family val="2"/>
        <scheme val="minor"/>
      </rPr>
      <t>13</t>
    </r>
  </si>
  <si>
    <r>
      <t xml:space="preserve">O’Connor </t>
    </r>
    <r>
      <rPr>
        <vertAlign val="superscript"/>
        <sz val="10"/>
        <color theme="1"/>
        <rFont val="Calibri"/>
        <family val="2"/>
        <scheme val="minor"/>
      </rPr>
      <t>21</t>
    </r>
  </si>
  <si>
    <r>
      <t xml:space="preserve">Bowman </t>
    </r>
    <r>
      <rPr>
        <vertAlign val="superscript"/>
        <sz val="10"/>
        <color theme="1"/>
        <rFont val="Calibri"/>
        <family val="2"/>
        <scheme val="minor"/>
      </rPr>
      <t>2</t>
    </r>
  </si>
  <si>
    <r>
      <t xml:space="preserve">Tangiisuran </t>
    </r>
    <r>
      <rPr>
        <vertAlign val="superscript"/>
        <sz val="10"/>
        <color theme="1"/>
        <rFont val="Calibri"/>
        <family val="2"/>
        <scheme val="minor"/>
      </rPr>
      <t>27</t>
    </r>
  </si>
  <si>
    <r>
      <t xml:space="preserve">Conforti </t>
    </r>
    <r>
      <rPr>
        <vertAlign val="superscript"/>
        <sz val="10"/>
        <color theme="1"/>
        <rFont val="Calibri"/>
        <family val="2"/>
        <scheme val="minor"/>
      </rPr>
      <t>6</t>
    </r>
  </si>
  <si>
    <r>
      <t xml:space="preserve">Davies </t>
    </r>
    <r>
      <rPr>
        <vertAlign val="superscript"/>
        <sz val="10"/>
        <color theme="1"/>
        <rFont val="Calibri"/>
        <family val="2"/>
        <scheme val="minor"/>
      </rPr>
      <t>8</t>
    </r>
  </si>
  <si>
    <r>
      <t xml:space="preserve">Tangiisuran </t>
    </r>
    <r>
      <rPr>
        <vertAlign val="superscript"/>
        <sz val="10"/>
        <color theme="1"/>
        <rFont val="Calibri"/>
        <family val="2"/>
        <scheme val="minor"/>
      </rPr>
      <t>26</t>
    </r>
  </si>
  <si>
    <r>
      <t>Kaur</t>
    </r>
    <r>
      <rPr>
        <vertAlign val="superscript"/>
        <sz val="10"/>
        <color theme="1"/>
        <rFont val="Calibri"/>
        <family val="2"/>
        <scheme val="minor"/>
      </rPr>
      <t>16</t>
    </r>
  </si>
  <si>
    <r>
      <t xml:space="preserve">Fernandez-Regueiro </t>
    </r>
    <r>
      <rPr>
        <vertAlign val="superscript"/>
        <sz val="10"/>
        <color theme="1"/>
        <rFont val="Calibri"/>
        <family val="2"/>
        <scheme val="minor"/>
      </rPr>
      <t>9</t>
    </r>
  </si>
  <si>
    <r>
      <t xml:space="preserve">Gonzalez-Martin </t>
    </r>
    <r>
      <rPr>
        <vertAlign val="superscript"/>
        <sz val="10"/>
        <color theme="1"/>
        <rFont val="Calibri"/>
        <family val="2"/>
        <scheme val="minor"/>
      </rPr>
      <t>14</t>
    </r>
  </si>
  <si>
    <r>
      <t xml:space="preserve">Reichel </t>
    </r>
    <r>
      <rPr>
        <vertAlign val="superscript"/>
        <sz val="10"/>
        <color theme="1"/>
        <rFont val="Calibri"/>
        <family val="2"/>
        <scheme val="minor"/>
      </rPr>
      <t>25</t>
    </r>
  </si>
  <si>
    <t>author</t>
  </si>
  <si>
    <t>year</t>
  </si>
  <si>
    <t>group</t>
  </si>
  <si>
    <t>total_n</t>
  </si>
  <si>
    <t>adr_n</t>
  </si>
  <si>
    <t>noadr_n</t>
  </si>
  <si>
    <t>adr_def</t>
  </si>
  <si>
    <t>causality</t>
  </si>
  <si>
    <t>ref</t>
  </si>
  <si>
    <t>4, 5</t>
  </si>
  <si>
    <t>Author 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</si>
</sst>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2" xfId="0" applyFill="1" applyBorder="1"/>
    <xf numFmtId="0" fontId="4" fillId="0" borderId="3" xfId="0" applyFont="1" applyBorder="1"/>
    <xf numFmtId="0" fontId="0" fillId="0" borderId="4" xfId="0" applyBorder="1"/>
    <xf numFmtId="0" fontId="0" fillId="0" borderId="0" xfId="0" applyFill="1"/>
    <xf numFmtId="0" fontId="5" fillId="0" borderId="1" xfId="0" applyFont="1" applyBorder="1" applyAlignment="1">
      <alignment wrapText="1"/>
    </xf>
    <xf numFmtId="0" fontId="5" fillId="0" borderId="1" xfId="0" applyFont="1" applyBorder="1"/>
    <xf numFmtId="2" fontId="5" fillId="0" borderId="1" xfId="0" applyNumberFormat="1" applyFont="1" applyBorder="1"/>
    <xf numFmtId="0" fontId="6" fillId="0" borderId="1" xfId="0" applyFont="1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4" xfId="0" applyBorder="1" applyAlignment="1">
      <alignment vertical="center" wrapText="1"/>
    </xf>
    <xf numFmtId="2" fontId="0" fillId="0" borderId="4" xfId="0" applyNumberFormat="1" applyBorder="1"/>
    <xf numFmtId="0" fontId="4" fillId="0" borderId="3" xfId="0" applyFont="1" applyBorder="1" applyAlignment="1">
      <alignment vertical="center" wrapText="1"/>
    </xf>
    <xf numFmtId="2" fontId="4" fillId="0" borderId="3" xfId="0" applyNumberFormat="1" applyFont="1" applyBorder="1"/>
    <xf numFmtId="2" fontId="0" fillId="0" borderId="2" xfId="0" applyNumberFormat="1" applyFill="1" applyBorder="1"/>
    <xf numFmtId="10" fontId="0" fillId="0" borderId="2" xfId="0" applyNumberFormat="1" applyFill="1" applyBorder="1"/>
    <xf numFmtId="0" fontId="5" fillId="0" borderId="1" xfId="0" applyFont="1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9" fontId="1" fillId="0" borderId="0" xfId="1" applyFont="1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9" fontId="1" fillId="0" borderId="0" xfId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8" workbookViewId="0">
      <selection activeCell="D24" sqref="D24"/>
    </sheetView>
  </sheetViews>
  <sheetFormatPr defaultRowHeight="14.4" x14ac:dyDescent="0.3"/>
  <cols>
    <col min="1" max="2" width="21" style="28" customWidth="1"/>
    <col min="3" max="3" width="8.88671875" style="28" customWidth="1"/>
    <col min="4" max="4" width="17.33203125" style="28" customWidth="1"/>
    <col min="5" max="7" width="8.88671875" style="28"/>
    <col min="8" max="16384" width="8.88671875" style="25"/>
  </cols>
  <sheetData>
    <row r="1" spans="1:8" x14ac:dyDescent="0.3">
      <c r="A1" s="27" t="s">
        <v>71</v>
      </c>
      <c r="B1" s="27" t="s">
        <v>79</v>
      </c>
      <c r="C1" s="27" t="s">
        <v>72</v>
      </c>
      <c r="D1" s="27" t="s">
        <v>73</v>
      </c>
      <c r="E1" s="24" t="s">
        <v>74</v>
      </c>
      <c r="F1" s="24" t="s">
        <v>75</v>
      </c>
      <c r="G1" s="24" t="s">
        <v>76</v>
      </c>
    </row>
    <row r="2" spans="1:8" ht="15" x14ac:dyDescent="0.3">
      <c r="A2" s="27" t="s">
        <v>45</v>
      </c>
      <c r="B2" s="27">
        <v>1</v>
      </c>
      <c r="C2" s="27">
        <v>2009</v>
      </c>
      <c r="D2" s="27" t="s">
        <v>2</v>
      </c>
      <c r="E2" s="28">
        <v>97</v>
      </c>
      <c r="F2" s="28">
        <v>7</v>
      </c>
      <c r="G2" s="28">
        <f t="shared" ref="G2:G15" si="0">E2-F2</f>
        <v>90</v>
      </c>
      <c r="H2" s="26"/>
    </row>
    <row r="3" spans="1:8" ht="15" x14ac:dyDescent="0.3">
      <c r="A3" s="27" t="s">
        <v>46</v>
      </c>
      <c r="B3" s="27">
        <v>3</v>
      </c>
      <c r="C3" s="27">
        <v>2010</v>
      </c>
      <c r="D3" s="27" t="s">
        <v>2</v>
      </c>
      <c r="E3" s="28">
        <v>48</v>
      </c>
      <c r="F3" s="28">
        <v>11</v>
      </c>
      <c r="G3" s="28">
        <f t="shared" si="0"/>
        <v>37</v>
      </c>
      <c r="H3" s="26"/>
    </row>
    <row r="4" spans="1:8" ht="15" x14ac:dyDescent="0.3">
      <c r="A4" s="27" t="s">
        <v>47</v>
      </c>
      <c r="B4" s="27">
        <v>7</v>
      </c>
      <c r="C4" s="27">
        <v>2009</v>
      </c>
      <c r="D4" s="27" t="s">
        <v>2</v>
      </c>
      <c r="E4" s="28">
        <v>506</v>
      </c>
      <c r="F4" s="28">
        <v>58</v>
      </c>
      <c r="G4" s="28">
        <f t="shared" si="0"/>
        <v>448</v>
      </c>
      <c r="H4" s="26"/>
    </row>
    <row r="5" spans="1:8" ht="15" x14ac:dyDescent="0.3">
      <c r="A5" s="27" t="s">
        <v>48</v>
      </c>
      <c r="B5" s="27">
        <v>10</v>
      </c>
      <c r="C5" s="27">
        <v>2007</v>
      </c>
      <c r="D5" s="27" t="s">
        <v>2</v>
      </c>
      <c r="E5" s="28">
        <v>244</v>
      </c>
      <c r="F5" s="28">
        <v>15</v>
      </c>
      <c r="G5" s="28">
        <f t="shared" si="0"/>
        <v>229</v>
      </c>
      <c r="H5" s="26"/>
    </row>
    <row r="6" spans="1:8" ht="15" x14ac:dyDescent="0.3">
      <c r="A6" s="27" t="s">
        <v>49</v>
      </c>
      <c r="B6" s="27">
        <v>11</v>
      </c>
      <c r="C6" s="27">
        <v>2013</v>
      </c>
      <c r="D6" s="27" t="s">
        <v>2</v>
      </c>
      <c r="E6" s="28">
        <v>203</v>
      </c>
      <c r="F6" s="28">
        <v>19</v>
      </c>
      <c r="G6" s="28">
        <f t="shared" si="0"/>
        <v>184</v>
      </c>
      <c r="H6" s="26"/>
    </row>
    <row r="7" spans="1:8" ht="15" x14ac:dyDescent="0.3">
      <c r="A7" s="27" t="s">
        <v>50</v>
      </c>
      <c r="B7" s="27">
        <v>12</v>
      </c>
      <c r="C7" s="27">
        <v>2016</v>
      </c>
      <c r="D7" s="27" t="s">
        <v>2</v>
      </c>
      <c r="E7" s="28">
        <v>222</v>
      </c>
      <c r="F7" s="28">
        <v>11</v>
      </c>
      <c r="G7" s="28">
        <f t="shared" si="0"/>
        <v>211</v>
      </c>
      <c r="H7" s="26"/>
    </row>
    <row r="8" spans="1:8" ht="15" x14ac:dyDescent="0.3">
      <c r="A8" s="27" t="s">
        <v>51</v>
      </c>
      <c r="B8" s="27">
        <v>15</v>
      </c>
      <c r="C8" s="27">
        <v>2011</v>
      </c>
      <c r="D8" s="27" t="s">
        <v>2</v>
      </c>
      <c r="E8" s="28">
        <v>370</v>
      </c>
      <c r="F8" s="28">
        <v>112</v>
      </c>
      <c r="G8" s="28">
        <f t="shared" si="0"/>
        <v>258</v>
      </c>
      <c r="H8" s="26"/>
    </row>
    <row r="9" spans="1:8" ht="15" x14ac:dyDescent="0.3">
      <c r="A9" s="27" t="s">
        <v>52</v>
      </c>
      <c r="B9" s="27">
        <v>17</v>
      </c>
      <c r="C9" s="27">
        <v>2017</v>
      </c>
      <c r="D9" s="27" t="s">
        <v>2</v>
      </c>
      <c r="E9" s="28">
        <v>644</v>
      </c>
      <c r="F9" s="28">
        <v>139</v>
      </c>
      <c r="G9" s="28">
        <f t="shared" si="0"/>
        <v>505</v>
      </c>
      <c r="H9" s="26"/>
    </row>
    <row r="10" spans="1:8" ht="15" x14ac:dyDescent="0.3">
      <c r="A10" s="27" t="s">
        <v>53</v>
      </c>
      <c r="B10" s="27">
        <v>18</v>
      </c>
      <c r="C10" s="27">
        <v>1986</v>
      </c>
      <c r="D10" s="27" t="s">
        <v>2</v>
      </c>
      <c r="E10" s="28">
        <v>500</v>
      </c>
      <c r="F10" s="28">
        <v>94</v>
      </c>
      <c r="G10" s="28">
        <f t="shared" si="0"/>
        <v>406</v>
      </c>
      <c r="H10" s="26"/>
    </row>
    <row r="11" spans="1:8" ht="15" x14ac:dyDescent="0.3">
      <c r="A11" s="27" t="s">
        <v>54</v>
      </c>
      <c r="B11" s="27">
        <v>19</v>
      </c>
      <c r="C11" s="27">
        <v>2010</v>
      </c>
      <c r="D11" s="27" t="s">
        <v>2</v>
      </c>
      <c r="E11" s="28">
        <v>204</v>
      </c>
      <c r="F11" s="28">
        <v>46</v>
      </c>
      <c r="G11" s="28">
        <f t="shared" si="0"/>
        <v>158</v>
      </c>
      <c r="H11" s="26"/>
    </row>
    <row r="12" spans="1:8" ht="15" x14ac:dyDescent="0.3">
      <c r="A12" s="27" t="s">
        <v>55</v>
      </c>
      <c r="B12" s="27">
        <v>20</v>
      </c>
      <c r="C12" s="27">
        <v>2015</v>
      </c>
      <c r="D12" s="27" t="s">
        <v>2</v>
      </c>
      <c r="E12" s="28">
        <v>64</v>
      </c>
      <c r="F12" s="28">
        <v>27</v>
      </c>
      <c r="G12" s="28">
        <f t="shared" si="0"/>
        <v>37</v>
      </c>
      <c r="H12" s="26"/>
    </row>
    <row r="13" spans="1:8" ht="15" x14ac:dyDescent="0.3">
      <c r="A13" s="27" t="s">
        <v>56</v>
      </c>
      <c r="B13" s="27">
        <v>22</v>
      </c>
      <c r="C13" s="27">
        <v>2016</v>
      </c>
      <c r="D13" s="27" t="s">
        <v>2</v>
      </c>
      <c r="E13" s="28">
        <v>372</v>
      </c>
      <c r="F13" s="28">
        <v>78</v>
      </c>
      <c r="G13" s="28">
        <f t="shared" si="0"/>
        <v>294</v>
      </c>
      <c r="H13" s="26"/>
    </row>
    <row r="14" spans="1:8" ht="15" x14ac:dyDescent="0.3">
      <c r="A14" s="27" t="s">
        <v>57</v>
      </c>
      <c r="B14" s="27">
        <v>24</v>
      </c>
      <c r="C14" s="27">
        <v>2016</v>
      </c>
      <c r="D14" s="27" t="s">
        <v>2</v>
      </c>
      <c r="E14" s="28">
        <v>376</v>
      </c>
      <c r="F14" s="28">
        <v>78</v>
      </c>
      <c r="G14" s="28">
        <f t="shared" si="0"/>
        <v>298</v>
      </c>
      <c r="H14" s="26"/>
    </row>
    <row r="15" spans="1:8" ht="15" x14ac:dyDescent="0.3">
      <c r="A15" s="27" t="s">
        <v>58</v>
      </c>
      <c r="B15" s="27">
        <v>23</v>
      </c>
      <c r="C15" s="27">
        <v>2010</v>
      </c>
      <c r="D15" s="27" t="s">
        <v>2</v>
      </c>
      <c r="E15" s="28">
        <f>5936+483</f>
        <v>6419</v>
      </c>
      <c r="F15" s="28">
        <f>383+56</f>
        <v>439</v>
      </c>
      <c r="G15" s="28">
        <f t="shared" si="0"/>
        <v>5980</v>
      </c>
      <c r="H15" s="26"/>
    </row>
    <row r="16" spans="1:8" ht="15" x14ac:dyDescent="0.3">
      <c r="A16" s="27" t="s">
        <v>59</v>
      </c>
      <c r="B16" s="27" t="s">
        <v>80</v>
      </c>
      <c r="C16" s="27">
        <v>2018</v>
      </c>
      <c r="D16" s="27" t="s">
        <v>4</v>
      </c>
      <c r="E16" s="29">
        <v>150</v>
      </c>
      <c r="F16" s="29">
        <v>104</v>
      </c>
      <c r="G16" s="28">
        <f t="shared" ref="G16:G27" si="1">E16-F16</f>
        <v>46</v>
      </c>
      <c r="H16" s="26"/>
    </row>
    <row r="17" spans="1:8" ht="15" x14ac:dyDescent="0.3">
      <c r="A17" s="27" t="s">
        <v>60</v>
      </c>
      <c r="B17" s="27">
        <v>13</v>
      </c>
      <c r="C17" s="27">
        <v>2018</v>
      </c>
      <c r="D17" s="27" t="s">
        <v>4</v>
      </c>
      <c r="E17" s="29">
        <f>1228+1010+1058+47+31+36+89+71+76</f>
        <v>3646</v>
      </c>
      <c r="F17" s="29">
        <f>47+31+36</f>
        <v>114</v>
      </c>
      <c r="G17" s="28">
        <f t="shared" si="1"/>
        <v>3532</v>
      </c>
      <c r="H17" s="26"/>
    </row>
    <row r="18" spans="1:8" ht="15" x14ac:dyDescent="0.3">
      <c r="A18" s="27" t="s">
        <v>61</v>
      </c>
      <c r="B18" s="27">
        <v>21</v>
      </c>
      <c r="C18" s="27">
        <v>2012</v>
      </c>
      <c r="D18" s="27" t="s">
        <v>4</v>
      </c>
      <c r="E18" s="28">
        <v>513</v>
      </c>
      <c r="F18" s="28">
        <v>135</v>
      </c>
      <c r="G18" s="28">
        <f t="shared" si="1"/>
        <v>378</v>
      </c>
      <c r="H18" s="26"/>
    </row>
    <row r="19" spans="1:8" ht="27.6" x14ac:dyDescent="0.3">
      <c r="A19" s="27" t="s">
        <v>62</v>
      </c>
      <c r="B19" s="27">
        <v>2</v>
      </c>
      <c r="C19" s="27">
        <v>1996</v>
      </c>
      <c r="D19" s="27" t="s">
        <v>8</v>
      </c>
      <c r="E19" s="28">
        <v>301</v>
      </c>
      <c r="F19" s="28">
        <v>89</v>
      </c>
      <c r="G19" s="28">
        <f t="shared" si="1"/>
        <v>212</v>
      </c>
      <c r="H19" s="26"/>
    </row>
    <row r="20" spans="1:8" ht="15" x14ac:dyDescent="0.3">
      <c r="A20" s="27" t="s">
        <v>63</v>
      </c>
      <c r="B20" s="27">
        <v>27</v>
      </c>
      <c r="C20" s="27">
        <v>2014</v>
      </c>
      <c r="D20" s="27" t="s">
        <v>6</v>
      </c>
      <c r="E20" s="28">
        <f>690+483</f>
        <v>1173</v>
      </c>
      <c r="F20" s="28">
        <f>86+57</f>
        <v>143</v>
      </c>
      <c r="G20" s="28">
        <f t="shared" si="1"/>
        <v>1030</v>
      </c>
      <c r="H20" s="26"/>
    </row>
    <row r="21" spans="1:8" ht="15" x14ac:dyDescent="0.3">
      <c r="A21" s="27" t="s">
        <v>64</v>
      </c>
      <c r="B21" s="27">
        <v>6</v>
      </c>
      <c r="C21" s="27">
        <v>2012</v>
      </c>
      <c r="D21" s="27" t="s">
        <v>6</v>
      </c>
      <c r="E21" s="28">
        <v>1023</v>
      </c>
      <c r="F21" s="28">
        <v>256</v>
      </c>
      <c r="G21" s="28">
        <f t="shared" si="1"/>
        <v>767</v>
      </c>
      <c r="H21" s="26"/>
    </row>
    <row r="22" spans="1:8" ht="15" x14ac:dyDescent="0.3">
      <c r="A22" s="27" t="s">
        <v>65</v>
      </c>
      <c r="B22" s="27">
        <v>8</v>
      </c>
      <c r="C22" s="27">
        <v>2009</v>
      </c>
      <c r="D22" s="27" t="s">
        <v>6</v>
      </c>
      <c r="E22" s="28">
        <v>1787</v>
      </c>
      <c r="F22" s="28">
        <v>328</v>
      </c>
      <c r="G22" s="28">
        <f t="shared" si="1"/>
        <v>1459</v>
      </c>
      <c r="H22" s="26"/>
    </row>
    <row r="23" spans="1:8" ht="15" x14ac:dyDescent="0.3">
      <c r="A23" s="27" t="s">
        <v>66</v>
      </c>
      <c r="B23" s="27">
        <v>26</v>
      </c>
      <c r="C23" s="27">
        <v>2012</v>
      </c>
      <c r="D23" s="27" t="s">
        <v>6</v>
      </c>
      <c r="E23" s="30">
        <v>560</v>
      </c>
      <c r="F23" s="30">
        <v>74</v>
      </c>
      <c r="G23" s="28">
        <f t="shared" si="1"/>
        <v>486</v>
      </c>
      <c r="H23" s="26"/>
    </row>
    <row r="24" spans="1:8" ht="15" x14ac:dyDescent="0.3">
      <c r="A24" s="27" t="s">
        <v>67</v>
      </c>
      <c r="B24" s="27">
        <v>16</v>
      </c>
      <c r="C24" s="27">
        <v>2018</v>
      </c>
      <c r="D24" s="27" t="s">
        <v>6</v>
      </c>
      <c r="E24" s="29">
        <v>467</v>
      </c>
      <c r="F24" s="29">
        <v>72</v>
      </c>
      <c r="G24" s="28">
        <f t="shared" si="1"/>
        <v>395</v>
      </c>
      <c r="H24" s="26"/>
    </row>
    <row r="25" spans="1:8" ht="15" x14ac:dyDescent="0.3">
      <c r="A25" s="27" t="s">
        <v>68</v>
      </c>
      <c r="B25" s="27">
        <v>9</v>
      </c>
      <c r="C25" s="27">
        <v>2011</v>
      </c>
      <c r="D25" s="27" t="s">
        <v>9</v>
      </c>
      <c r="E25" s="28">
        <v>97</v>
      </c>
      <c r="F25" s="28">
        <v>12</v>
      </c>
      <c r="G25" s="28">
        <f t="shared" si="1"/>
        <v>85</v>
      </c>
      <c r="H25" s="26"/>
    </row>
    <row r="26" spans="1:8" ht="15" x14ac:dyDescent="0.3">
      <c r="A26" s="27" t="s">
        <v>69</v>
      </c>
      <c r="B26" s="27">
        <v>14</v>
      </c>
      <c r="C26" s="27">
        <v>1997</v>
      </c>
      <c r="D26" s="27" t="s">
        <v>81</v>
      </c>
      <c r="E26" s="28">
        <v>106</v>
      </c>
      <c r="F26" s="28">
        <v>35</v>
      </c>
      <c r="G26" s="28">
        <f t="shared" si="1"/>
        <v>71</v>
      </c>
      <c r="H26" s="26"/>
    </row>
    <row r="27" spans="1:8" ht="15" x14ac:dyDescent="0.3">
      <c r="A27" s="27" t="s">
        <v>70</v>
      </c>
      <c r="B27" s="27">
        <v>25</v>
      </c>
      <c r="C27" s="27">
        <v>1965</v>
      </c>
      <c r="D27" s="27" t="s">
        <v>81</v>
      </c>
      <c r="E27" s="28">
        <v>500</v>
      </c>
      <c r="F27" s="28">
        <v>54</v>
      </c>
      <c r="G27" s="28">
        <f t="shared" si="1"/>
        <v>446</v>
      </c>
      <c r="H27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5" workbookViewId="0">
      <selection activeCell="J21" sqref="J21"/>
    </sheetView>
  </sheetViews>
  <sheetFormatPr defaultRowHeight="14.4" x14ac:dyDescent="0.3"/>
  <cols>
    <col min="1" max="2" width="15.21875" style="28" customWidth="1"/>
    <col min="3" max="3" width="7.5546875" style="28" customWidth="1"/>
    <col min="4" max="4" width="21.44140625" style="28" customWidth="1"/>
    <col min="5" max="16384" width="8.88671875" style="28"/>
  </cols>
  <sheetData>
    <row r="1" spans="1:8" x14ac:dyDescent="0.3">
      <c r="A1" s="27" t="s">
        <v>71</v>
      </c>
      <c r="B1" s="27" t="s">
        <v>79</v>
      </c>
      <c r="C1" s="27" t="s">
        <v>72</v>
      </c>
      <c r="D1" s="27" t="s">
        <v>73</v>
      </c>
      <c r="E1" s="24" t="s">
        <v>74</v>
      </c>
      <c r="F1" s="24" t="s">
        <v>75</v>
      </c>
      <c r="G1" s="24" t="s">
        <v>76</v>
      </c>
    </row>
    <row r="2" spans="1:8" ht="15" x14ac:dyDescent="0.3">
      <c r="A2" s="27" t="s">
        <v>46</v>
      </c>
      <c r="B2" s="27">
        <v>3</v>
      </c>
      <c r="C2" s="27">
        <v>2010</v>
      </c>
      <c r="D2" s="27" t="s">
        <v>3</v>
      </c>
      <c r="E2" s="28">
        <v>48</v>
      </c>
      <c r="F2" s="28">
        <v>11</v>
      </c>
      <c r="G2" s="28">
        <f t="shared" ref="G2:G7" si="0">E2-F2</f>
        <v>37</v>
      </c>
      <c r="H2" s="31"/>
    </row>
    <row r="3" spans="1:8" ht="15" x14ac:dyDescent="0.3">
      <c r="A3" s="27" t="s">
        <v>52</v>
      </c>
      <c r="B3" s="27">
        <v>17</v>
      </c>
      <c r="C3" s="27">
        <v>2017</v>
      </c>
      <c r="D3" s="27" t="s">
        <v>3</v>
      </c>
      <c r="E3" s="28">
        <v>644</v>
      </c>
      <c r="F3" s="28">
        <v>139</v>
      </c>
      <c r="G3" s="28">
        <f t="shared" si="0"/>
        <v>505</v>
      </c>
      <c r="H3" s="31"/>
    </row>
    <row r="4" spans="1:8" ht="15" x14ac:dyDescent="0.3">
      <c r="A4" s="27" t="s">
        <v>54</v>
      </c>
      <c r="B4" s="27">
        <v>19</v>
      </c>
      <c r="C4" s="27">
        <v>2010</v>
      </c>
      <c r="D4" s="27" t="s">
        <v>3</v>
      </c>
      <c r="E4" s="28">
        <v>204</v>
      </c>
      <c r="F4" s="28">
        <v>46</v>
      </c>
      <c r="G4" s="28">
        <f t="shared" si="0"/>
        <v>158</v>
      </c>
      <c r="H4" s="31"/>
    </row>
    <row r="5" spans="1:8" ht="15" x14ac:dyDescent="0.3">
      <c r="A5" s="27" t="s">
        <v>56</v>
      </c>
      <c r="B5" s="27">
        <v>22</v>
      </c>
      <c r="C5" s="27">
        <v>2016</v>
      </c>
      <c r="D5" s="27" t="s">
        <v>3</v>
      </c>
      <c r="E5" s="28">
        <v>372</v>
      </c>
      <c r="F5" s="28">
        <v>78</v>
      </c>
      <c r="G5" s="28">
        <f t="shared" si="0"/>
        <v>294</v>
      </c>
      <c r="H5" s="31"/>
    </row>
    <row r="6" spans="1:8" ht="15" x14ac:dyDescent="0.3">
      <c r="A6" s="27" t="s">
        <v>57</v>
      </c>
      <c r="B6" s="27">
        <v>24</v>
      </c>
      <c r="C6" s="27">
        <v>2016</v>
      </c>
      <c r="D6" s="27" t="s">
        <v>3</v>
      </c>
      <c r="E6" s="28">
        <v>376</v>
      </c>
      <c r="F6" s="28">
        <v>78</v>
      </c>
      <c r="G6" s="28">
        <f t="shared" si="0"/>
        <v>298</v>
      </c>
      <c r="H6" s="31"/>
    </row>
    <row r="7" spans="1:8" ht="15" x14ac:dyDescent="0.3">
      <c r="A7" s="27" t="s">
        <v>61</v>
      </c>
      <c r="B7" s="27">
        <v>21</v>
      </c>
      <c r="C7" s="27">
        <v>2012</v>
      </c>
      <c r="D7" s="27" t="s">
        <v>3</v>
      </c>
      <c r="E7" s="28">
        <v>513</v>
      </c>
      <c r="F7" s="28">
        <v>135</v>
      </c>
      <c r="G7" s="28">
        <f t="shared" si="0"/>
        <v>378</v>
      </c>
      <c r="H7" s="31"/>
    </row>
    <row r="8" spans="1:8" ht="15" x14ac:dyDescent="0.3">
      <c r="A8" s="27" t="s">
        <v>47</v>
      </c>
      <c r="B8" s="27">
        <v>7</v>
      </c>
      <c r="C8" s="27">
        <v>2009</v>
      </c>
      <c r="D8" s="27" t="s">
        <v>4</v>
      </c>
      <c r="E8" s="28">
        <v>506</v>
      </c>
      <c r="F8" s="28">
        <v>58</v>
      </c>
      <c r="G8" s="28">
        <f>E8-F8</f>
        <v>448</v>
      </c>
      <c r="H8" s="31"/>
    </row>
    <row r="9" spans="1:8" ht="15" x14ac:dyDescent="0.3">
      <c r="A9" s="27" t="s">
        <v>64</v>
      </c>
      <c r="B9" s="27">
        <v>6</v>
      </c>
      <c r="C9" s="27">
        <v>2012</v>
      </c>
      <c r="D9" s="27" t="s">
        <v>4</v>
      </c>
      <c r="E9" s="28">
        <v>1023</v>
      </c>
      <c r="F9" s="28">
        <v>256</v>
      </c>
      <c r="G9" s="28">
        <f>E9-F9</f>
        <v>767</v>
      </c>
      <c r="H9" s="31"/>
    </row>
    <row r="10" spans="1:8" ht="15" x14ac:dyDescent="0.3">
      <c r="A10" s="27" t="s">
        <v>70</v>
      </c>
      <c r="B10" s="27">
        <v>25</v>
      </c>
      <c r="C10" s="27">
        <v>1965</v>
      </c>
      <c r="D10" s="27" t="s">
        <v>4</v>
      </c>
      <c r="E10" s="28">
        <v>500</v>
      </c>
      <c r="F10" s="28">
        <v>54</v>
      </c>
      <c r="G10" s="28">
        <f>E10-F10</f>
        <v>446</v>
      </c>
      <c r="H10" s="31"/>
    </row>
    <row r="11" spans="1:8" ht="15" x14ac:dyDescent="0.3">
      <c r="A11" s="27" t="s">
        <v>45</v>
      </c>
      <c r="B11" s="27">
        <v>1</v>
      </c>
      <c r="C11" s="27">
        <v>2009</v>
      </c>
      <c r="D11" s="27" t="s">
        <v>7</v>
      </c>
      <c r="E11" s="28">
        <v>97</v>
      </c>
      <c r="F11" s="28">
        <v>7</v>
      </c>
      <c r="G11" s="28">
        <f t="shared" ref="G11:G24" si="1">E11-F11</f>
        <v>90</v>
      </c>
      <c r="H11" s="31"/>
    </row>
    <row r="12" spans="1:8" ht="15" x14ac:dyDescent="0.3">
      <c r="A12" s="27" t="s">
        <v>48</v>
      </c>
      <c r="B12" s="27">
        <v>10</v>
      </c>
      <c r="C12" s="27">
        <v>2007</v>
      </c>
      <c r="D12" s="27" t="s">
        <v>7</v>
      </c>
      <c r="E12" s="28">
        <v>244</v>
      </c>
      <c r="F12" s="28">
        <v>15</v>
      </c>
      <c r="G12" s="28">
        <f t="shared" si="1"/>
        <v>229</v>
      </c>
      <c r="H12" s="31"/>
    </row>
    <row r="13" spans="1:8" ht="15" x14ac:dyDescent="0.3">
      <c r="A13" s="27" t="s">
        <v>49</v>
      </c>
      <c r="B13" s="27">
        <v>11</v>
      </c>
      <c r="C13" s="27">
        <v>2013</v>
      </c>
      <c r="D13" s="27" t="s">
        <v>7</v>
      </c>
      <c r="E13" s="28">
        <v>203</v>
      </c>
      <c r="F13" s="28">
        <v>19</v>
      </c>
      <c r="G13" s="28">
        <f t="shared" si="1"/>
        <v>184</v>
      </c>
      <c r="H13" s="31"/>
    </row>
    <row r="14" spans="1:8" ht="15" x14ac:dyDescent="0.3">
      <c r="A14" s="27" t="s">
        <v>50</v>
      </c>
      <c r="B14" s="27">
        <v>12</v>
      </c>
      <c r="C14" s="27">
        <v>2016</v>
      </c>
      <c r="D14" s="27" t="s">
        <v>7</v>
      </c>
      <c r="E14" s="28">
        <v>222</v>
      </c>
      <c r="F14" s="28">
        <v>11</v>
      </c>
      <c r="G14" s="28">
        <f t="shared" si="1"/>
        <v>211</v>
      </c>
      <c r="H14" s="31"/>
    </row>
    <row r="15" spans="1:8" ht="15" x14ac:dyDescent="0.3">
      <c r="A15" s="27" t="s">
        <v>51</v>
      </c>
      <c r="B15" s="27">
        <v>15</v>
      </c>
      <c r="C15" s="27">
        <v>2011</v>
      </c>
      <c r="D15" s="27" t="s">
        <v>7</v>
      </c>
      <c r="E15" s="28">
        <v>370</v>
      </c>
      <c r="F15" s="28">
        <v>112</v>
      </c>
      <c r="G15" s="28">
        <f t="shared" si="1"/>
        <v>258</v>
      </c>
      <c r="H15" s="31"/>
    </row>
    <row r="16" spans="1:8" ht="15" x14ac:dyDescent="0.3">
      <c r="A16" s="27" t="s">
        <v>55</v>
      </c>
      <c r="B16" s="27">
        <v>20</v>
      </c>
      <c r="C16" s="27">
        <v>2015</v>
      </c>
      <c r="D16" s="27" t="s">
        <v>7</v>
      </c>
      <c r="E16" s="28">
        <v>64</v>
      </c>
      <c r="F16" s="28">
        <v>27</v>
      </c>
      <c r="G16" s="28">
        <f t="shared" si="1"/>
        <v>37</v>
      </c>
      <c r="H16" s="31"/>
    </row>
    <row r="17" spans="1:8" ht="15" x14ac:dyDescent="0.3">
      <c r="A17" s="27" t="s">
        <v>58</v>
      </c>
      <c r="B17" s="27">
        <v>23</v>
      </c>
      <c r="C17" s="27">
        <v>2010</v>
      </c>
      <c r="D17" s="27" t="s">
        <v>7</v>
      </c>
      <c r="E17" s="28">
        <f>5936+483</f>
        <v>6419</v>
      </c>
      <c r="F17" s="28">
        <f>383+56</f>
        <v>439</v>
      </c>
      <c r="G17" s="28">
        <f t="shared" si="1"/>
        <v>5980</v>
      </c>
      <c r="H17" s="31"/>
    </row>
    <row r="18" spans="1:8" ht="15" x14ac:dyDescent="0.3">
      <c r="A18" s="27" t="s">
        <v>59</v>
      </c>
      <c r="B18" s="27" t="s">
        <v>80</v>
      </c>
      <c r="C18" s="27">
        <v>2018</v>
      </c>
      <c r="D18" s="27" t="s">
        <v>7</v>
      </c>
      <c r="E18" s="29">
        <v>150</v>
      </c>
      <c r="F18" s="29">
        <v>104</v>
      </c>
      <c r="G18" s="28">
        <f t="shared" si="1"/>
        <v>46</v>
      </c>
      <c r="H18" s="31"/>
    </row>
    <row r="19" spans="1:8" ht="15" x14ac:dyDescent="0.3">
      <c r="A19" s="27" t="s">
        <v>60</v>
      </c>
      <c r="B19" s="27">
        <v>13</v>
      </c>
      <c r="C19" s="27">
        <v>2018</v>
      </c>
      <c r="D19" s="27" t="s">
        <v>7</v>
      </c>
      <c r="E19" s="29">
        <f>1228+1010+1058+47+31+36+89+71+76</f>
        <v>3646</v>
      </c>
      <c r="F19" s="29">
        <f>47+31+36</f>
        <v>114</v>
      </c>
      <c r="G19" s="28">
        <f t="shared" si="1"/>
        <v>3532</v>
      </c>
      <c r="H19" s="31"/>
    </row>
    <row r="20" spans="1:8" ht="15" x14ac:dyDescent="0.3">
      <c r="A20" s="27" t="s">
        <v>62</v>
      </c>
      <c r="B20" s="27">
        <v>2</v>
      </c>
      <c r="C20" s="27">
        <v>1996</v>
      </c>
      <c r="D20" s="27" t="s">
        <v>7</v>
      </c>
      <c r="E20" s="28">
        <v>301</v>
      </c>
      <c r="F20" s="28">
        <v>89</v>
      </c>
      <c r="G20" s="28">
        <f t="shared" si="1"/>
        <v>212</v>
      </c>
      <c r="H20" s="31"/>
    </row>
    <row r="21" spans="1:8" ht="15" x14ac:dyDescent="0.3">
      <c r="A21" s="27" t="s">
        <v>65</v>
      </c>
      <c r="B21" s="27">
        <v>8</v>
      </c>
      <c r="C21" s="27">
        <v>2009</v>
      </c>
      <c r="D21" s="27" t="s">
        <v>7</v>
      </c>
      <c r="E21" s="28">
        <v>1787</v>
      </c>
      <c r="F21" s="28">
        <v>328</v>
      </c>
      <c r="G21" s="28">
        <f t="shared" si="1"/>
        <v>1459</v>
      </c>
      <c r="H21" s="31"/>
    </row>
    <row r="22" spans="1:8" ht="15" x14ac:dyDescent="0.3">
      <c r="A22" s="27" t="s">
        <v>67</v>
      </c>
      <c r="B22" s="27">
        <v>16</v>
      </c>
      <c r="C22" s="27">
        <v>2018</v>
      </c>
      <c r="D22" s="27" t="s">
        <v>7</v>
      </c>
      <c r="E22" s="29">
        <v>467</v>
      </c>
      <c r="F22" s="29">
        <v>72</v>
      </c>
      <c r="G22" s="28">
        <f t="shared" si="1"/>
        <v>395</v>
      </c>
      <c r="H22" s="31"/>
    </row>
    <row r="23" spans="1:8" ht="28.8" x14ac:dyDescent="0.3">
      <c r="A23" s="27" t="s">
        <v>68</v>
      </c>
      <c r="B23" s="27">
        <v>9</v>
      </c>
      <c r="C23" s="27">
        <v>2011</v>
      </c>
      <c r="D23" s="27" t="s">
        <v>7</v>
      </c>
      <c r="E23" s="28">
        <v>97</v>
      </c>
      <c r="F23" s="28">
        <v>12</v>
      </c>
      <c r="G23" s="28">
        <f t="shared" si="1"/>
        <v>85</v>
      </c>
      <c r="H23" s="31"/>
    </row>
    <row r="24" spans="1:8" ht="28.8" x14ac:dyDescent="0.3">
      <c r="A24" s="27" t="s">
        <v>69</v>
      </c>
      <c r="B24" s="27">
        <v>14</v>
      </c>
      <c r="C24" s="27">
        <v>1997</v>
      </c>
      <c r="D24" s="27" t="s">
        <v>7</v>
      </c>
      <c r="E24" s="28">
        <v>106</v>
      </c>
      <c r="F24" s="28">
        <v>35</v>
      </c>
      <c r="G24" s="28">
        <f t="shared" si="1"/>
        <v>71</v>
      </c>
      <c r="H24" s="31"/>
    </row>
    <row r="25" spans="1:8" ht="15" x14ac:dyDescent="0.3">
      <c r="A25" s="27" t="s">
        <v>53</v>
      </c>
      <c r="B25" s="27">
        <v>18</v>
      </c>
      <c r="C25" s="27">
        <v>1986</v>
      </c>
      <c r="D25" s="27" t="s">
        <v>10</v>
      </c>
      <c r="E25" s="28">
        <v>500</v>
      </c>
      <c r="F25" s="28">
        <v>94</v>
      </c>
      <c r="G25" s="28">
        <f>E25-F25</f>
        <v>406</v>
      </c>
      <c r="H25" s="31"/>
    </row>
    <row r="26" spans="1:8" ht="15" x14ac:dyDescent="0.3">
      <c r="A26" s="27" t="s">
        <v>63</v>
      </c>
      <c r="B26" s="27">
        <v>27</v>
      </c>
      <c r="C26" s="27">
        <v>2014</v>
      </c>
      <c r="D26" s="27" t="s">
        <v>5</v>
      </c>
      <c r="E26" s="28">
        <f>690+483</f>
        <v>1173</v>
      </c>
      <c r="F26" s="28">
        <f>86+57</f>
        <v>143</v>
      </c>
      <c r="G26" s="28">
        <f>E26-F26</f>
        <v>1030</v>
      </c>
      <c r="H26" s="31"/>
    </row>
    <row r="27" spans="1:8" ht="15" x14ac:dyDescent="0.3">
      <c r="A27" s="27" t="s">
        <v>66</v>
      </c>
      <c r="B27" s="27">
        <v>26</v>
      </c>
      <c r="C27" s="27">
        <v>2012</v>
      </c>
      <c r="D27" s="27" t="s">
        <v>5</v>
      </c>
      <c r="E27" s="30">
        <v>560</v>
      </c>
      <c r="F27" s="30">
        <v>74</v>
      </c>
      <c r="G27" s="28">
        <f>E27-F27</f>
        <v>486</v>
      </c>
      <c r="H27" s="31"/>
    </row>
  </sheetData>
  <sortState ref="A2:G30">
    <sortCondition descending="1"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20" sqref="D20"/>
    </sheetView>
  </sheetViews>
  <sheetFormatPr defaultRowHeight="14.4" x14ac:dyDescent="0.3"/>
  <cols>
    <col min="1" max="2" width="16.109375" style="28" customWidth="1"/>
    <col min="3" max="3" width="11.44140625" style="28" customWidth="1"/>
    <col min="4" max="4" width="17.33203125" style="29" customWidth="1"/>
    <col min="5" max="5" width="11.21875" style="29" customWidth="1"/>
    <col min="6" max="16384" width="8.88671875" style="28"/>
  </cols>
  <sheetData>
    <row r="1" spans="1:9" x14ac:dyDescent="0.3">
      <c r="A1" s="27" t="s">
        <v>71</v>
      </c>
      <c r="B1" s="27" t="s">
        <v>79</v>
      </c>
      <c r="C1" s="27" t="s">
        <v>72</v>
      </c>
      <c r="D1" s="32" t="s">
        <v>77</v>
      </c>
      <c r="E1" s="32" t="s">
        <v>78</v>
      </c>
      <c r="F1" s="24" t="s">
        <v>74</v>
      </c>
      <c r="G1" s="24" t="s">
        <v>75</v>
      </c>
      <c r="H1" s="24" t="s">
        <v>76</v>
      </c>
    </row>
    <row r="2" spans="1:9" ht="15" x14ac:dyDescent="0.3">
      <c r="A2" s="27" t="s">
        <v>46</v>
      </c>
      <c r="B2" s="27">
        <v>3</v>
      </c>
      <c r="C2" s="27">
        <v>2010</v>
      </c>
      <c r="D2" s="32" t="s">
        <v>2</v>
      </c>
      <c r="E2" s="32" t="s">
        <v>3</v>
      </c>
      <c r="F2" s="28">
        <v>48</v>
      </c>
      <c r="G2" s="28">
        <v>11</v>
      </c>
      <c r="H2" s="28">
        <f>F2-G2</f>
        <v>37</v>
      </c>
      <c r="I2" s="31"/>
    </row>
    <row r="3" spans="1:9" ht="15" x14ac:dyDescent="0.3">
      <c r="A3" s="27" t="s">
        <v>52</v>
      </c>
      <c r="B3" s="27">
        <v>17</v>
      </c>
      <c r="C3" s="27">
        <v>2017</v>
      </c>
      <c r="D3" s="32" t="s">
        <v>2</v>
      </c>
      <c r="E3" s="32" t="s">
        <v>3</v>
      </c>
      <c r="F3" s="28">
        <v>644</v>
      </c>
      <c r="G3" s="28">
        <v>139</v>
      </c>
      <c r="H3" s="28">
        <f>F3-G3</f>
        <v>505</v>
      </c>
      <c r="I3" s="31"/>
    </row>
    <row r="4" spans="1:9" ht="15" x14ac:dyDescent="0.3">
      <c r="A4" s="27" t="s">
        <v>54</v>
      </c>
      <c r="B4" s="27">
        <v>19</v>
      </c>
      <c r="C4" s="27">
        <v>2010</v>
      </c>
      <c r="D4" s="32" t="s">
        <v>2</v>
      </c>
      <c r="E4" s="32" t="s">
        <v>3</v>
      </c>
      <c r="F4" s="28">
        <v>204</v>
      </c>
      <c r="G4" s="28">
        <v>46</v>
      </c>
      <c r="H4" s="28">
        <f>F4-G4</f>
        <v>158</v>
      </c>
      <c r="I4" s="31"/>
    </row>
    <row r="5" spans="1:9" ht="15" x14ac:dyDescent="0.3">
      <c r="A5" s="27" t="s">
        <v>56</v>
      </c>
      <c r="B5" s="27">
        <v>22</v>
      </c>
      <c r="C5" s="27">
        <v>2016</v>
      </c>
      <c r="D5" s="32" t="s">
        <v>2</v>
      </c>
      <c r="E5" s="32" t="s">
        <v>3</v>
      </c>
      <c r="F5" s="28">
        <v>372</v>
      </c>
      <c r="G5" s="28">
        <v>78</v>
      </c>
      <c r="H5" s="28">
        <f>F5-G5</f>
        <v>294</v>
      </c>
      <c r="I5" s="31"/>
    </row>
    <row r="6" spans="1:9" ht="15" x14ac:dyDescent="0.3">
      <c r="A6" s="27" t="s">
        <v>57</v>
      </c>
      <c r="B6" s="27">
        <v>24</v>
      </c>
      <c r="C6" s="27">
        <v>2016</v>
      </c>
      <c r="D6" s="32" t="s">
        <v>2</v>
      </c>
      <c r="E6" s="32" t="s">
        <v>3</v>
      </c>
      <c r="F6" s="28">
        <v>376</v>
      </c>
      <c r="G6" s="28">
        <v>78</v>
      </c>
      <c r="H6" s="28">
        <f>F6-G6</f>
        <v>298</v>
      </c>
      <c r="I6" s="31"/>
    </row>
    <row r="7" spans="1:9" ht="15" x14ac:dyDescent="0.3">
      <c r="A7" s="27" t="s">
        <v>45</v>
      </c>
      <c r="B7" s="27">
        <v>1</v>
      </c>
      <c r="C7" s="27">
        <v>2009</v>
      </c>
      <c r="D7" s="32" t="s">
        <v>2</v>
      </c>
      <c r="E7" s="32" t="s">
        <v>7</v>
      </c>
      <c r="F7" s="28">
        <v>97</v>
      </c>
      <c r="G7" s="28">
        <v>7</v>
      </c>
      <c r="H7" s="28">
        <f t="shared" ref="H7:H13" si="0">F7-G7</f>
        <v>90</v>
      </c>
      <c r="I7" s="31"/>
    </row>
    <row r="8" spans="1:9" ht="15" x14ac:dyDescent="0.3">
      <c r="A8" s="27" t="s">
        <v>48</v>
      </c>
      <c r="B8" s="27">
        <v>10</v>
      </c>
      <c r="C8" s="27">
        <v>2007</v>
      </c>
      <c r="D8" s="32" t="s">
        <v>2</v>
      </c>
      <c r="E8" s="32" t="s">
        <v>7</v>
      </c>
      <c r="F8" s="28">
        <v>244</v>
      </c>
      <c r="G8" s="28">
        <v>15</v>
      </c>
      <c r="H8" s="28">
        <f t="shared" si="0"/>
        <v>229</v>
      </c>
      <c r="I8" s="31"/>
    </row>
    <row r="9" spans="1:9" ht="15" x14ac:dyDescent="0.3">
      <c r="A9" s="27" t="s">
        <v>49</v>
      </c>
      <c r="B9" s="27">
        <v>11</v>
      </c>
      <c r="C9" s="27">
        <v>2013</v>
      </c>
      <c r="D9" s="32" t="s">
        <v>2</v>
      </c>
      <c r="E9" s="32" t="s">
        <v>7</v>
      </c>
      <c r="F9" s="28">
        <v>203</v>
      </c>
      <c r="G9" s="28">
        <v>19</v>
      </c>
      <c r="H9" s="28">
        <f t="shared" si="0"/>
        <v>184</v>
      </c>
      <c r="I9" s="31"/>
    </row>
    <row r="10" spans="1:9" ht="15" x14ac:dyDescent="0.3">
      <c r="A10" s="27" t="s">
        <v>50</v>
      </c>
      <c r="B10" s="27">
        <v>12</v>
      </c>
      <c r="C10" s="27">
        <v>2016</v>
      </c>
      <c r="D10" s="32" t="s">
        <v>2</v>
      </c>
      <c r="E10" s="32" t="s">
        <v>7</v>
      </c>
      <c r="F10" s="28">
        <v>222</v>
      </c>
      <c r="G10" s="28">
        <v>11</v>
      </c>
      <c r="H10" s="28">
        <f t="shared" si="0"/>
        <v>211</v>
      </c>
      <c r="I10" s="31"/>
    </row>
    <row r="11" spans="1:9" ht="15" x14ac:dyDescent="0.3">
      <c r="A11" s="27" t="s">
        <v>51</v>
      </c>
      <c r="B11" s="27">
        <v>15</v>
      </c>
      <c r="C11" s="27">
        <v>2011</v>
      </c>
      <c r="D11" s="32" t="s">
        <v>2</v>
      </c>
      <c r="E11" s="32" t="s">
        <v>7</v>
      </c>
      <c r="F11" s="28">
        <v>370</v>
      </c>
      <c r="G11" s="28">
        <v>112</v>
      </c>
      <c r="H11" s="28">
        <f t="shared" si="0"/>
        <v>258</v>
      </c>
      <c r="I11" s="31"/>
    </row>
    <row r="12" spans="1:9" ht="15" x14ac:dyDescent="0.3">
      <c r="A12" s="27" t="s">
        <v>55</v>
      </c>
      <c r="B12" s="27">
        <v>20</v>
      </c>
      <c r="C12" s="27">
        <v>2015</v>
      </c>
      <c r="D12" s="32" t="s">
        <v>2</v>
      </c>
      <c r="E12" s="32" t="s">
        <v>7</v>
      </c>
      <c r="F12" s="28">
        <v>64</v>
      </c>
      <c r="G12" s="28">
        <v>27</v>
      </c>
      <c r="H12" s="28">
        <f t="shared" si="0"/>
        <v>37</v>
      </c>
      <c r="I12" s="31"/>
    </row>
    <row r="13" spans="1:9" ht="15" x14ac:dyDescent="0.3">
      <c r="A13" s="27" t="s">
        <v>58</v>
      </c>
      <c r="B13" s="27">
        <v>23</v>
      </c>
      <c r="C13" s="27">
        <v>2010</v>
      </c>
      <c r="D13" s="32" t="s">
        <v>2</v>
      </c>
      <c r="E13" s="32" t="s">
        <v>7</v>
      </c>
      <c r="F13" s="28">
        <f>5936+483</f>
        <v>6419</v>
      </c>
      <c r="G13" s="28">
        <f>383+56</f>
        <v>439</v>
      </c>
      <c r="H13" s="28">
        <f t="shared" si="0"/>
        <v>5980</v>
      </c>
      <c r="I13" s="31"/>
    </row>
    <row r="14" spans="1:9" ht="15" x14ac:dyDescent="0.3">
      <c r="A14" s="27" t="s">
        <v>65</v>
      </c>
      <c r="B14" s="27">
        <v>8</v>
      </c>
      <c r="C14" s="27">
        <v>2009</v>
      </c>
      <c r="D14" s="32" t="s">
        <v>6</v>
      </c>
      <c r="E14" s="32" t="s">
        <v>7</v>
      </c>
      <c r="F14" s="28">
        <v>1787</v>
      </c>
      <c r="G14" s="28">
        <v>328</v>
      </c>
      <c r="H14" s="28">
        <f>F14-G14</f>
        <v>1459</v>
      </c>
      <c r="I14" s="31"/>
    </row>
    <row r="15" spans="1:9" ht="15" x14ac:dyDescent="0.3">
      <c r="A15" s="27" t="s">
        <v>67</v>
      </c>
      <c r="B15" s="27">
        <v>16</v>
      </c>
      <c r="C15" s="27">
        <v>2018</v>
      </c>
      <c r="D15" s="32" t="s">
        <v>6</v>
      </c>
      <c r="E15" s="32" t="s">
        <v>7</v>
      </c>
      <c r="F15" s="29">
        <v>467</v>
      </c>
      <c r="G15" s="29">
        <v>72</v>
      </c>
      <c r="H15" s="28">
        <f>F15-G15</f>
        <v>395</v>
      </c>
      <c r="I15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H29" sqref="H29"/>
    </sheetView>
  </sheetViews>
  <sheetFormatPr defaultRowHeight="14.4" x14ac:dyDescent="0.3"/>
  <cols>
    <col min="1" max="1" width="24.5546875" style="5" customWidth="1"/>
    <col min="2" max="2" width="5.5546875" bestFit="1" customWidth="1"/>
  </cols>
  <sheetData>
    <row r="1" spans="1:10" x14ac:dyDescent="0.3">
      <c r="A1" s="19" t="s">
        <v>0</v>
      </c>
      <c r="B1" s="6" t="s">
        <v>1</v>
      </c>
      <c r="C1" s="7" t="s">
        <v>11</v>
      </c>
      <c r="D1" s="7" t="s">
        <v>12</v>
      </c>
      <c r="E1" s="8" t="s">
        <v>13</v>
      </c>
      <c r="F1" s="7" t="s">
        <v>14</v>
      </c>
      <c r="G1" s="9" t="s">
        <v>15</v>
      </c>
      <c r="H1" s="8" t="s">
        <v>16</v>
      </c>
      <c r="I1" s="7" t="s">
        <v>17</v>
      </c>
      <c r="J1" s="8" t="s">
        <v>18</v>
      </c>
    </row>
    <row r="2" spans="1:10" x14ac:dyDescent="0.3">
      <c r="A2" s="20" t="s">
        <v>19</v>
      </c>
      <c r="B2" s="10">
        <v>2009</v>
      </c>
      <c r="C2" s="1">
        <v>270</v>
      </c>
      <c r="D2" s="1">
        <v>20</v>
      </c>
      <c r="E2" s="11">
        <f>(D2/C2)*100</f>
        <v>7.4074074074074066</v>
      </c>
      <c r="F2" s="1">
        <v>97</v>
      </c>
      <c r="G2" s="1">
        <v>7</v>
      </c>
      <c r="H2" s="11">
        <f>(G2/F2)*100</f>
        <v>7.216494845360824</v>
      </c>
      <c r="I2" s="1"/>
      <c r="J2" s="11">
        <f>(F2/C2)*100</f>
        <v>35.925925925925931</v>
      </c>
    </row>
    <row r="3" spans="1:10" x14ac:dyDescent="0.3">
      <c r="A3" s="20" t="s">
        <v>20</v>
      </c>
      <c r="B3" s="10">
        <v>1996</v>
      </c>
      <c r="C3" s="1">
        <v>1024</v>
      </c>
      <c r="D3" s="1">
        <v>237</v>
      </c>
      <c r="E3" s="11">
        <f>(D3/C3)*100</f>
        <v>23.14453125</v>
      </c>
      <c r="F3" s="1">
        <v>301</v>
      </c>
      <c r="G3" s="1">
        <v>89</v>
      </c>
      <c r="H3" s="11">
        <f>(G3/F3)*100</f>
        <v>29.568106312292358</v>
      </c>
      <c r="I3" s="1"/>
      <c r="J3" s="11">
        <f t="shared" ref="J3:J23" si="0">(F3/C3)*100</f>
        <v>29.39453125</v>
      </c>
    </row>
    <row r="4" spans="1:10" x14ac:dyDescent="0.3">
      <c r="A4" s="20" t="s">
        <v>21</v>
      </c>
      <c r="B4" s="10">
        <v>2010</v>
      </c>
      <c r="C4" s="1">
        <v>104</v>
      </c>
      <c r="D4" s="1">
        <v>26</v>
      </c>
      <c r="E4" s="11">
        <f t="shared" ref="E4:E16" si="1">(D4/C4)*100</f>
        <v>25</v>
      </c>
      <c r="F4" s="1">
        <v>48</v>
      </c>
      <c r="G4" s="1">
        <v>11</v>
      </c>
      <c r="H4" s="11">
        <f t="shared" ref="H4:H26" si="2">(G4/F4)*100</f>
        <v>22.916666666666664</v>
      </c>
      <c r="I4" s="1"/>
      <c r="J4" s="11">
        <f t="shared" si="0"/>
        <v>46.153846153846153</v>
      </c>
    </row>
    <row r="5" spans="1:10" x14ac:dyDescent="0.3">
      <c r="A5" s="20" t="s">
        <v>22</v>
      </c>
      <c r="B5" s="10">
        <v>2012</v>
      </c>
      <c r="C5" s="1">
        <v>1023</v>
      </c>
      <c r="D5" s="1">
        <v>256</v>
      </c>
      <c r="E5" s="11">
        <f t="shared" si="1"/>
        <v>25.024437927663733</v>
      </c>
      <c r="F5" s="1">
        <v>1023</v>
      </c>
      <c r="G5" s="1">
        <v>256</v>
      </c>
      <c r="H5" s="11">
        <f t="shared" si="2"/>
        <v>25.024437927663733</v>
      </c>
      <c r="I5" s="1" t="s">
        <v>23</v>
      </c>
      <c r="J5" s="11">
        <f t="shared" si="0"/>
        <v>100</v>
      </c>
    </row>
    <row r="6" spans="1:10" x14ac:dyDescent="0.3">
      <c r="A6" s="20" t="s">
        <v>24</v>
      </c>
      <c r="B6" s="10">
        <v>2009</v>
      </c>
      <c r="C6" s="1">
        <v>506</v>
      </c>
      <c r="D6" s="1">
        <v>58</v>
      </c>
      <c r="E6" s="11">
        <f t="shared" si="1"/>
        <v>11.462450592885375</v>
      </c>
      <c r="F6" s="1">
        <v>506</v>
      </c>
      <c r="G6" s="1">
        <v>58</v>
      </c>
      <c r="H6" s="11">
        <f t="shared" si="2"/>
        <v>11.462450592885375</v>
      </c>
      <c r="I6" s="1" t="s">
        <v>23</v>
      </c>
      <c r="J6" s="11">
        <f t="shared" si="0"/>
        <v>100</v>
      </c>
    </row>
    <row r="7" spans="1:10" x14ac:dyDescent="0.3">
      <c r="A7" s="20" t="s">
        <v>25</v>
      </c>
      <c r="B7" s="10">
        <v>2009</v>
      </c>
      <c r="C7" s="1">
        <v>3322</v>
      </c>
      <c r="D7" s="1">
        <v>545</v>
      </c>
      <c r="E7" s="11">
        <f t="shared" si="1"/>
        <v>16.405779650812764</v>
      </c>
      <c r="F7" s="1">
        <v>1787</v>
      </c>
      <c r="G7" s="1">
        <v>328</v>
      </c>
      <c r="H7" s="11">
        <f t="shared" si="2"/>
        <v>18.354784555120311</v>
      </c>
      <c r="I7" s="1"/>
      <c r="J7" s="11">
        <f t="shared" si="0"/>
        <v>53.792895845875975</v>
      </c>
    </row>
    <row r="8" spans="1:10" x14ac:dyDescent="0.3">
      <c r="A8" s="20" t="s">
        <v>26</v>
      </c>
      <c r="B8" s="10">
        <v>2011</v>
      </c>
      <c r="C8" s="1">
        <v>97</v>
      </c>
      <c r="D8" s="1">
        <v>12</v>
      </c>
      <c r="E8" s="11">
        <f t="shared" si="1"/>
        <v>12.371134020618557</v>
      </c>
      <c r="F8" s="1">
        <v>97</v>
      </c>
      <c r="G8" s="1">
        <v>12</v>
      </c>
      <c r="H8" s="11">
        <f t="shared" si="2"/>
        <v>12.371134020618557</v>
      </c>
      <c r="I8" s="1" t="s">
        <v>23</v>
      </c>
      <c r="J8" s="11">
        <f t="shared" si="0"/>
        <v>100</v>
      </c>
    </row>
    <row r="9" spans="1:10" x14ac:dyDescent="0.3">
      <c r="A9" s="20" t="s">
        <v>27</v>
      </c>
      <c r="B9" s="10">
        <v>2013</v>
      </c>
      <c r="C9" s="1">
        <v>674</v>
      </c>
      <c r="D9" s="1">
        <v>42</v>
      </c>
      <c r="E9" s="11">
        <f t="shared" si="1"/>
        <v>6.2314540059347179</v>
      </c>
      <c r="F9" s="1">
        <v>203</v>
      </c>
      <c r="G9" s="1">
        <v>19</v>
      </c>
      <c r="H9" s="11">
        <f t="shared" si="2"/>
        <v>9.3596059113300498</v>
      </c>
      <c r="I9" s="1"/>
      <c r="J9" s="11">
        <f t="shared" si="0"/>
        <v>30.118694362017806</v>
      </c>
    </row>
    <row r="10" spans="1:10" x14ac:dyDescent="0.3">
      <c r="A10" s="20" t="s">
        <v>27</v>
      </c>
      <c r="B10" s="10">
        <v>2016</v>
      </c>
      <c r="C10" s="1">
        <v>750</v>
      </c>
      <c r="D10" s="1">
        <v>22</v>
      </c>
      <c r="E10" s="11">
        <f t="shared" si="1"/>
        <v>2.9333333333333331</v>
      </c>
      <c r="F10" s="1">
        <v>222</v>
      </c>
      <c r="G10" s="1">
        <v>11</v>
      </c>
      <c r="H10" s="11">
        <f t="shared" si="2"/>
        <v>4.954954954954955</v>
      </c>
      <c r="I10" s="1"/>
      <c r="J10" s="11">
        <f t="shared" si="0"/>
        <v>29.599999999999998</v>
      </c>
    </row>
    <row r="11" spans="1:10" x14ac:dyDescent="0.3">
      <c r="A11" s="20" t="s">
        <v>28</v>
      </c>
      <c r="B11" s="10">
        <v>2007</v>
      </c>
      <c r="C11" s="1">
        <v>1041</v>
      </c>
      <c r="D11" s="1">
        <v>81</v>
      </c>
      <c r="E11" s="11">
        <f t="shared" si="1"/>
        <v>7.7809798270893378</v>
      </c>
      <c r="F11" s="1">
        <v>244</v>
      </c>
      <c r="G11" s="1">
        <v>15</v>
      </c>
      <c r="H11" s="11">
        <f t="shared" si="2"/>
        <v>6.1475409836065573</v>
      </c>
      <c r="I11" s="1"/>
      <c r="J11" s="11">
        <f t="shared" si="0"/>
        <v>23.439000960614795</v>
      </c>
    </row>
    <row r="12" spans="1:10" x14ac:dyDescent="0.3">
      <c r="A12" s="20" t="s">
        <v>29</v>
      </c>
      <c r="B12" s="10">
        <v>1997</v>
      </c>
      <c r="C12" s="1">
        <v>201</v>
      </c>
      <c r="D12" s="1">
        <v>58</v>
      </c>
      <c r="E12" s="11">
        <f t="shared" si="1"/>
        <v>28.855721393034827</v>
      </c>
      <c r="F12" s="1">
        <v>106</v>
      </c>
      <c r="G12" s="1">
        <v>35</v>
      </c>
      <c r="H12" s="11">
        <f t="shared" si="2"/>
        <v>33.018867924528301</v>
      </c>
      <c r="I12" s="1"/>
      <c r="J12" s="11">
        <f t="shared" si="0"/>
        <v>52.736318407960205</v>
      </c>
    </row>
    <row r="13" spans="1:10" x14ac:dyDescent="0.3">
      <c r="A13" s="20" t="s">
        <v>30</v>
      </c>
      <c r="B13" s="10">
        <v>2011</v>
      </c>
      <c r="C13" s="1">
        <v>920</v>
      </c>
      <c r="D13" s="1">
        <v>296</v>
      </c>
      <c r="E13" s="11">
        <f t="shared" si="1"/>
        <v>32.173913043478258</v>
      </c>
      <c r="F13" s="1">
        <v>370</v>
      </c>
      <c r="G13" s="1">
        <v>112</v>
      </c>
      <c r="H13" s="11">
        <f t="shared" si="2"/>
        <v>30.270270270270274</v>
      </c>
      <c r="I13" s="1"/>
      <c r="J13" s="11">
        <f t="shared" si="0"/>
        <v>40.217391304347828</v>
      </c>
    </row>
    <row r="14" spans="1:10" x14ac:dyDescent="0.3">
      <c r="A14" s="20" t="s">
        <v>31</v>
      </c>
      <c r="B14" s="10">
        <v>2017</v>
      </c>
      <c r="C14" s="1">
        <v>644</v>
      </c>
      <c r="D14" s="1">
        <v>139</v>
      </c>
      <c r="E14" s="11">
        <f t="shared" si="1"/>
        <v>21.583850931677016</v>
      </c>
      <c r="F14" s="1">
        <v>644</v>
      </c>
      <c r="G14" s="1">
        <v>139</v>
      </c>
      <c r="H14" s="11">
        <f t="shared" si="2"/>
        <v>21.583850931677016</v>
      </c>
      <c r="I14" s="1" t="s">
        <v>23</v>
      </c>
      <c r="J14" s="11">
        <f t="shared" si="0"/>
        <v>100</v>
      </c>
    </row>
    <row r="15" spans="1:10" x14ac:dyDescent="0.3">
      <c r="A15" s="20" t="s">
        <v>32</v>
      </c>
      <c r="B15" s="10">
        <v>1986</v>
      </c>
      <c r="C15" s="1">
        <v>500</v>
      </c>
      <c r="D15" s="1">
        <v>94</v>
      </c>
      <c r="E15" s="11">
        <f t="shared" si="1"/>
        <v>18.8</v>
      </c>
      <c r="F15" s="1">
        <v>500</v>
      </c>
      <c r="G15" s="1">
        <v>94</v>
      </c>
      <c r="H15" s="11">
        <f t="shared" si="2"/>
        <v>18.8</v>
      </c>
      <c r="I15" s="1" t="s">
        <v>23</v>
      </c>
      <c r="J15" s="11">
        <f t="shared" si="0"/>
        <v>100</v>
      </c>
    </row>
    <row r="16" spans="1:10" x14ac:dyDescent="0.3">
      <c r="A16" s="20" t="s">
        <v>33</v>
      </c>
      <c r="B16" s="10">
        <v>2010</v>
      </c>
      <c r="C16" s="1">
        <v>677</v>
      </c>
      <c r="D16" s="1">
        <v>164</v>
      </c>
      <c r="E16" s="11">
        <f t="shared" si="1"/>
        <v>24.224519940915805</v>
      </c>
      <c r="F16" s="1">
        <v>204</v>
      </c>
      <c r="G16" s="1">
        <v>46</v>
      </c>
      <c r="H16" s="11">
        <f t="shared" si="2"/>
        <v>22.549019607843139</v>
      </c>
      <c r="I16" s="1"/>
      <c r="J16" s="11">
        <f t="shared" si="0"/>
        <v>30.132939438700145</v>
      </c>
    </row>
    <row r="17" spans="1:10" x14ac:dyDescent="0.3">
      <c r="A17" s="20" t="s">
        <v>34</v>
      </c>
      <c r="B17" s="10">
        <v>2015</v>
      </c>
      <c r="C17" s="1">
        <v>200</v>
      </c>
      <c r="D17" s="1">
        <v>66</v>
      </c>
      <c r="E17" s="11">
        <f>(D17/C17)*100</f>
        <v>33</v>
      </c>
      <c r="F17" s="1">
        <v>64</v>
      </c>
      <c r="G17" s="1">
        <v>27</v>
      </c>
      <c r="H17" s="11">
        <f t="shared" si="2"/>
        <v>42.1875</v>
      </c>
      <c r="I17" s="1"/>
      <c r="J17" s="11">
        <f t="shared" si="0"/>
        <v>32</v>
      </c>
    </row>
    <row r="18" spans="1:10" x14ac:dyDescent="0.3">
      <c r="A18" s="20" t="s">
        <v>35</v>
      </c>
      <c r="B18" s="10">
        <v>2012</v>
      </c>
      <c r="C18" s="1">
        <v>513</v>
      </c>
      <c r="D18" s="1">
        <v>135</v>
      </c>
      <c r="E18" s="11">
        <f t="shared" ref="E18:E27" si="3">(D18/C18)*100</f>
        <v>26.315789473684209</v>
      </c>
      <c r="F18" s="1">
        <v>513</v>
      </c>
      <c r="G18" s="1">
        <v>135</v>
      </c>
      <c r="H18" s="11">
        <f t="shared" si="2"/>
        <v>26.315789473684209</v>
      </c>
      <c r="I18" s="1" t="s">
        <v>23</v>
      </c>
      <c r="J18" s="11">
        <f t="shared" si="0"/>
        <v>100</v>
      </c>
    </row>
    <row r="19" spans="1:10" x14ac:dyDescent="0.3">
      <c r="A19" s="20" t="s">
        <v>35</v>
      </c>
      <c r="B19" s="10">
        <v>2016</v>
      </c>
      <c r="C19" s="1">
        <v>372</v>
      </c>
      <c r="D19" s="1">
        <v>78</v>
      </c>
      <c r="E19" s="11">
        <f t="shared" si="3"/>
        <v>20.967741935483872</v>
      </c>
      <c r="F19" s="1">
        <v>372</v>
      </c>
      <c r="G19" s="1">
        <v>78</v>
      </c>
      <c r="H19" s="11">
        <f t="shared" si="2"/>
        <v>20.967741935483872</v>
      </c>
      <c r="I19" s="1" t="s">
        <v>23</v>
      </c>
      <c r="J19" s="11">
        <f t="shared" si="0"/>
        <v>100</v>
      </c>
    </row>
    <row r="20" spans="1:10" x14ac:dyDescent="0.3">
      <c r="A20" s="21" t="s">
        <v>36</v>
      </c>
      <c r="B20" s="12">
        <v>2010</v>
      </c>
      <c r="C20" s="1">
        <f>5936+483</f>
        <v>6419</v>
      </c>
      <c r="D20" s="1">
        <f>383+56</f>
        <v>439</v>
      </c>
      <c r="E20" s="11">
        <f t="shared" si="3"/>
        <v>6.8390715064651815</v>
      </c>
      <c r="F20" s="1">
        <f>5936+483</f>
        <v>6419</v>
      </c>
      <c r="G20" s="1">
        <f>383+56</f>
        <v>439</v>
      </c>
      <c r="H20" s="11">
        <f t="shared" si="2"/>
        <v>6.8390715064651815</v>
      </c>
      <c r="I20" s="1" t="s">
        <v>23</v>
      </c>
      <c r="J20" s="11">
        <f t="shared" si="0"/>
        <v>100</v>
      </c>
    </row>
    <row r="21" spans="1:10" x14ac:dyDescent="0.3">
      <c r="A21" s="20" t="s">
        <v>37</v>
      </c>
      <c r="B21" s="10">
        <v>2016</v>
      </c>
      <c r="C21" s="1">
        <v>376</v>
      </c>
      <c r="D21" s="1">
        <v>78</v>
      </c>
      <c r="E21" s="11">
        <f t="shared" si="3"/>
        <v>20.74468085106383</v>
      </c>
      <c r="F21" s="1">
        <v>376</v>
      </c>
      <c r="G21" s="1">
        <v>78</v>
      </c>
      <c r="H21" s="11">
        <f t="shared" si="2"/>
        <v>20.74468085106383</v>
      </c>
      <c r="I21" s="1" t="s">
        <v>23</v>
      </c>
      <c r="J21" s="11">
        <f t="shared" si="0"/>
        <v>100</v>
      </c>
    </row>
    <row r="22" spans="1:10" x14ac:dyDescent="0.3">
      <c r="A22" s="21" t="s">
        <v>43</v>
      </c>
      <c r="B22" s="12">
        <v>1965</v>
      </c>
      <c r="C22" s="1">
        <v>500</v>
      </c>
      <c r="D22" s="1">
        <v>54</v>
      </c>
      <c r="E22" s="11">
        <f t="shared" si="3"/>
        <v>10.8</v>
      </c>
      <c r="F22" s="1">
        <v>500</v>
      </c>
      <c r="G22" s="1">
        <v>54</v>
      </c>
      <c r="H22" s="11">
        <f t="shared" si="2"/>
        <v>10.8</v>
      </c>
      <c r="I22" s="1" t="s">
        <v>23</v>
      </c>
      <c r="J22" s="11">
        <f t="shared" si="0"/>
        <v>100</v>
      </c>
    </row>
    <row r="23" spans="1:10" ht="15" thickBot="1" x14ac:dyDescent="0.35">
      <c r="A23" s="22" t="s">
        <v>38</v>
      </c>
      <c r="B23" s="13">
        <v>2014</v>
      </c>
      <c r="C23" s="4">
        <f>690+483</f>
        <v>1173</v>
      </c>
      <c r="D23" s="4">
        <f>86+57</f>
        <v>143</v>
      </c>
      <c r="E23" s="14">
        <f t="shared" si="3"/>
        <v>12.190963341858483</v>
      </c>
      <c r="F23" s="4">
        <f>690+483</f>
        <v>1173</v>
      </c>
      <c r="G23" s="4">
        <f>86+57</f>
        <v>143</v>
      </c>
      <c r="H23" s="14">
        <f t="shared" si="2"/>
        <v>12.190963341858483</v>
      </c>
      <c r="I23" s="4" t="s">
        <v>23</v>
      </c>
      <c r="J23" s="14">
        <f t="shared" si="0"/>
        <v>100</v>
      </c>
    </row>
    <row r="24" spans="1:10" ht="29.4" thickBot="1" x14ac:dyDescent="0.35">
      <c r="A24" s="23" t="s">
        <v>44</v>
      </c>
      <c r="B24" s="15">
        <v>2012</v>
      </c>
      <c r="C24" s="3">
        <v>560</v>
      </c>
      <c r="D24" s="3">
        <v>74</v>
      </c>
      <c r="E24" s="16">
        <f t="shared" si="3"/>
        <v>13.214285714285715</v>
      </c>
      <c r="F24" s="3">
        <v>560</v>
      </c>
      <c r="G24" s="3">
        <v>74</v>
      </c>
      <c r="H24" s="16">
        <f t="shared" si="2"/>
        <v>13.214285714285715</v>
      </c>
      <c r="I24" s="3" t="s">
        <v>23</v>
      </c>
      <c r="J24" s="16">
        <v>100</v>
      </c>
    </row>
    <row r="25" spans="1:10" x14ac:dyDescent="0.3">
      <c r="A25" s="5" t="s">
        <v>39</v>
      </c>
      <c r="B25">
        <v>2018</v>
      </c>
      <c r="C25" s="2">
        <v>658</v>
      </c>
      <c r="D25" s="2">
        <v>103</v>
      </c>
      <c r="E25" s="17">
        <f t="shared" si="3"/>
        <v>15.653495440729484</v>
      </c>
      <c r="F25" s="2">
        <v>467</v>
      </c>
      <c r="G25" s="2">
        <v>72</v>
      </c>
      <c r="H25" s="17">
        <f t="shared" si="2"/>
        <v>15.417558886509635</v>
      </c>
      <c r="I25" s="2" t="s">
        <v>40</v>
      </c>
      <c r="J25" s="18">
        <f>F25/C25</f>
        <v>0.70972644376899696</v>
      </c>
    </row>
    <row r="26" spans="1:10" x14ac:dyDescent="0.3">
      <c r="A26" s="5" t="s">
        <v>41</v>
      </c>
      <c r="B26">
        <v>2018</v>
      </c>
      <c r="C26" s="2">
        <v>150</v>
      </c>
      <c r="D26" s="2">
        <v>104</v>
      </c>
      <c r="E26" s="17">
        <f t="shared" si="3"/>
        <v>69.333333333333343</v>
      </c>
      <c r="F26" s="2">
        <v>150</v>
      </c>
      <c r="G26" s="2">
        <v>104</v>
      </c>
      <c r="H26" s="17">
        <f t="shared" si="2"/>
        <v>69.333333333333343</v>
      </c>
      <c r="I26" s="2" t="s">
        <v>23</v>
      </c>
      <c r="J26" s="18">
        <v>1</v>
      </c>
    </row>
    <row r="27" spans="1:10" x14ac:dyDescent="0.3">
      <c r="A27" s="5" t="s">
        <v>42</v>
      </c>
      <c r="B27">
        <v>2018</v>
      </c>
      <c r="C27" s="2">
        <v>4802</v>
      </c>
      <c r="D27" s="2">
        <v>153</v>
      </c>
      <c r="E27" s="17">
        <f t="shared" si="3"/>
        <v>3.1861724281549355</v>
      </c>
      <c r="F27" s="2">
        <f>1228+1010+1058+47+31+36+89+71+76</f>
        <v>3646</v>
      </c>
      <c r="G27" s="2">
        <f>47+31+36</f>
        <v>114</v>
      </c>
      <c r="H27" s="18">
        <f>G27/F27</f>
        <v>3.1267142073505214E-2</v>
      </c>
      <c r="I27" s="2" t="s">
        <v>40</v>
      </c>
      <c r="J27" s="18">
        <f>F27/C27</f>
        <v>0.75926697209496041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Definition subgroup</vt:lpstr>
      <vt:lpstr>Causality Subgroup</vt:lpstr>
      <vt:lpstr>Comparable Methologies</vt:lpstr>
      <vt:lpstr>ADR Proportions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Jennings, Emma</dc:creator>
  <cp:lastModifiedBy>Darren Dahly</cp:lastModifiedBy>
  <dcterms:created xsi:type="dcterms:W3CDTF">2019-07-07T12:51:36Z</dcterms:created>
  <dcterms:modified xsi:type="dcterms:W3CDTF">2019-07-16T09:31:49Z</dcterms:modified>
</cp:coreProperties>
</file>