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Données groupe 3\"/>
    </mc:Choice>
  </mc:AlternateContent>
  <xr:revisionPtr revIDLastSave="0" documentId="13_ncr:1_{0752271C-48A5-4FF2-9A8B-F6EA7EFEECFB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Sheet1" sheetId="1" r:id="rId1"/>
    <sheet name="Feuil8" sheetId="2" r:id="rId2"/>
    <sheet name="Tmin2" sheetId="3" r:id="rId3"/>
    <sheet name="Tmax2" sheetId="4" r:id="rId4"/>
    <sheet name="Régression linéaire" sheetId="7" r:id="rId5"/>
    <sheet name="Régression linéaire1" sheetId="9" r:id="rId6"/>
    <sheet name="XLSTAT_20251015_093508_1_HID" sheetId="10" state="hidden" r:id="rId7"/>
    <sheet name="XLSTAT_20251015_093234_1_HID" sheetId="8" state="hidden" r:id="rId8"/>
    <sheet name="XLSTAT_20251015_094902_1_HID" sheetId="14" state="hidden" r:id="rId9"/>
    <sheet name="XLSTAT_20251015_094755_1_HID" sheetId="12" state="hidden" r:id="rId10"/>
  </sheets>
  <definedNames>
    <definedName name="tab20251015_093234_RunProcREG_1_69" localSheetId="4" hidden="1">'Régression linéaire'!$B$123:$C$179</definedName>
    <definedName name="tab20251015_093234_RunProcREG_1_78" localSheetId="4" hidden="1">'Régression linéaire'!$B$61:$H$64</definedName>
    <definedName name="tab20251015_093234_RunProcREG_1_89" localSheetId="4" hidden="1">'Régression linéaire'!$B$71:$I$79</definedName>
    <definedName name="tab20251015_093234_RunProcREG_1_91" localSheetId="4" hidden="1">'Régression linéaire'!$B$43:$C$56</definedName>
    <definedName name="tab20251015_093234_RunProcREG_2_69" localSheetId="4" hidden="1">'Régression linéaire'!$D$123:$D$179</definedName>
    <definedName name="tab20251015_093234_RunProcREG_2_89" localSheetId="4" hidden="1">'Régression linéaire'!$B$90:$I$97</definedName>
    <definedName name="tab20251015_093234_RunProcREG_3_69" localSheetId="4" hidden="1">'Régression linéaire'!$E$123:$E$179</definedName>
    <definedName name="tab20251015_093234_RunProcREG_4_69" localSheetId="4" hidden="1">'Régression linéaire'!$F$123:$G$179</definedName>
    <definedName name="tab20251015_093234_RunProcREG_5_69" localSheetId="4" hidden="1">'Régression linéaire'!$H$123:$M$179</definedName>
    <definedName name="tab20251015_093508_RunProcREG_1_69" localSheetId="5" hidden="1">'Régression linéaire1'!$B$123:$C$179</definedName>
    <definedName name="tab20251015_093508_RunProcREG_1_78" localSheetId="5" hidden="1">'Régression linéaire1'!$B$61:$H$64</definedName>
    <definedName name="tab20251015_093508_RunProcREG_1_89" localSheetId="5" hidden="1">'Régression linéaire1'!$B$71:$I$79</definedName>
    <definedName name="tab20251015_093508_RunProcREG_1_91" localSheetId="5" hidden="1">'Régression linéaire1'!$B$43:$C$56</definedName>
    <definedName name="tab20251015_093508_RunProcREG_2_69" localSheetId="5" hidden="1">'Régression linéaire1'!$D$123:$D$179</definedName>
    <definedName name="tab20251015_093508_RunProcREG_2_89" localSheetId="5" hidden="1">'Régression linéaire1'!$B$90:$I$97</definedName>
    <definedName name="tab20251015_093508_RunProcREG_3_69" localSheetId="5" hidden="1">'Régression linéaire1'!$E$123:$E$179</definedName>
    <definedName name="tab20251015_093508_RunProcREG_4_69" localSheetId="5" hidden="1">'Régression linéaire1'!$F$123:$G$179</definedName>
    <definedName name="tab20251015_093508_RunProcREG_5_69" localSheetId="5" hidden="1">'Régression linéaire1'!$H$123:$M$179</definedName>
    <definedName name="xdata1" localSheetId="7" hidden="1">XLSTAT_20251015_093234_1_HID!$C$1:$C$70</definedName>
    <definedName name="xdata1" localSheetId="6" hidden="1">XLSTAT_20251015_093508_1_HID!$C$1:$C$70</definedName>
    <definedName name="xdata1" localSheetId="9" hidden="1">XLSTAT_20251015_094755_1_HID!$C$1:$C$70</definedName>
    <definedName name="xdata1" localSheetId="8" hidden="1">XLSTAT_20251015_094902_1_HID!$C$1:$C$70</definedName>
    <definedName name="xdata2" localSheetId="7" hidden="1">XLSTAT_20251015_093234_1_HID!$G$1:$G$70</definedName>
    <definedName name="xdata2" localSheetId="6" hidden="1">XLSTAT_20251015_093508_1_HID!$G$1:$G$70</definedName>
    <definedName name="xdata2" localSheetId="9" hidden="1">XLSTAT_20251015_094755_1_HID!$G$1:$G$70</definedName>
    <definedName name="xdata2" localSheetId="8" hidden="1">XLSTAT_20251015_094902_1_HID!$G$1:$G$70</definedName>
    <definedName name="ydata1" localSheetId="7" hidden="1">XLSTAT_20251015_093234_1_HID!$D$1:$D$70</definedName>
    <definedName name="ydata1" localSheetId="6" hidden="1">XLSTAT_20251015_093508_1_HID!$D$1:$D$70</definedName>
    <definedName name="ydata1" localSheetId="9" hidden="1">XLSTAT_20251015_094755_1_HID!$D$1:$D$70</definedName>
    <definedName name="ydata1" localSheetId="8" hidden="1">XLSTAT_20251015_094902_1_HID!$D$1:$D$70</definedName>
    <definedName name="ydata2" localSheetId="7" hidden="1">XLSTAT_20251015_093234_1_HID!$H$1:$H$70</definedName>
    <definedName name="ydata2" localSheetId="6" hidden="1">XLSTAT_20251015_093508_1_HID!$H$1:$H$70</definedName>
    <definedName name="ydata2" localSheetId="9" hidden="1">XLSTAT_20251015_094755_1_HID!$H$1:$H$70</definedName>
    <definedName name="ydata2" localSheetId="8" hidden="1">XLSTAT_20251015_094902_1_HID!$H$1:$H$70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KmdAcCPuZrpqmBaiJMIyaPws2IraX6EyPqgJTCBL74="/>
    </ext>
  </extLst>
</workbook>
</file>

<file path=xl/calcChain.xml><?xml version="1.0" encoding="utf-8"?>
<calcChain xmlns="http://schemas.openxmlformats.org/spreadsheetml/2006/main">
  <c r="H1" i="14" l="1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G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D1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C1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H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G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D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C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H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G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D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C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H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C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F45" i="2" s="1"/>
  <c r="C9" i="2"/>
  <c r="F8" i="2"/>
  <c r="C8" i="2"/>
  <c r="F7" i="2"/>
  <c r="C7" i="2"/>
  <c r="F6" i="2"/>
  <c r="C6" i="2"/>
  <c r="F5" i="2"/>
  <c r="C5" i="2"/>
  <c r="C45" i="2" s="1"/>
  <c r="F4" i="2"/>
</calcChain>
</file>

<file path=xl/sharedStrings.xml><?xml version="1.0" encoding="utf-8"?>
<sst xmlns="http://schemas.openxmlformats.org/spreadsheetml/2006/main" count="829" uniqueCount="251">
  <si>
    <t>id</t>
  </si>
  <si>
    <t>Name</t>
  </si>
  <si>
    <t>Tmin</t>
  </si>
  <si>
    <t>Tmax</t>
  </si>
  <si>
    <t>NICE_NDVI_2023_5m</t>
  </si>
  <si>
    <t>TPI_500m_MNE_4m</t>
  </si>
  <si>
    <t>TPI_250m_MNE_4m</t>
  </si>
  <si>
    <t>TPI_100m_MNE_40m</t>
  </si>
  <si>
    <t>TPI_40m</t>
  </si>
  <si>
    <t>TPI_20m</t>
  </si>
  <si>
    <t>TPI_10m</t>
  </si>
  <si>
    <t>Encaissement_4000m</t>
  </si>
  <si>
    <t>Encaissement_3000m</t>
  </si>
  <si>
    <t>Encaissement_2000m</t>
  </si>
  <si>
    <t>Encaissement_1000m</t>
  </si>
  <si>
    <t>Encaissement_500m</t>
  </si>
  <si>
    <t>Encaissement_200m</t>
  </si>
  <si>
    <t>Encaissement_60m</t>
  </si>
  <si>
    <t>Encaissement_50m</t>
  </si>
  <si>
    <t>Expo_N-S_40m</t>
  </si>
  <si>
    <t>Expo_N-S_30m</t>
  </si>
  <si>
    <t>Expo_N-S_25m</t>
  </si>
  <si>
    <t>Expo_N-S_10m</t>
  </si>
  <si>
    <t>Expo_N-S_5m</t>
  </si>
  <si>
    <t>Expo_N_S_41c</t>
  </si>
  <si>
    <t>Expo_E-W_40m</t>
  </si>
  <si>
    <t>Expo_E-W_30m</t>
  </si>
  <si>
    <t>Expo_E-W_25m</t>
  </si>
  <si>
    <t>Expo_E-W_10m</t>
  </si>
  <si>
    <t>Expo_E-W_5m</t>
  </si>
  <si>
    <t>Expo_E_W_61c</t>
  </si>
  <si>
    <t>Expo_E_W_41c</t>
  </si>
  <si>
    <t>LCZ_SPOT_2022_Nice_raster_1m5</t>
  </si>
  <si>
    <t>Expo_E_W_21c</t>
  </si>
  <si>
    <t>Encaissement_45m</t>
  </si>
  <si>
    <t>Encaissement_40m</t>
  </si>
  <si>
    <t>Encaissement_30m</t>
  </si>
  <si>
    <t>Encaissement_20m</t>
  </si>
  <si>
    <t>Encaissement_10m</t>
  </si>
  <si>
    <t>Encaissement_5m</t>
  </si>
  <si>
    <t>NICE_NDVI_2023_1m</t>
  </si>
  <si>
    <t>Dmer_zone</t>
  </si>
  <si>
    <t>MNE_Nice_2154</t>
  </si>
  <si>
    <t>DENSITE_BATI_NICE_GR100M</t>
  </si>
  <si>
    <t>DENSITE_BATI_NICE_GR50M</t>
  </si>
  <si>
    <t>DENSITE_BATI_NICE_GR25M</t>
  </si>
  <si>
    <t>Wind Effect</t>
  </si>
  <si>
    <t>023762CE3B2C57FEF0FC</t>
  </si>
  <si>
    <t>42C1</t>
  </si>
  <si>
    <t>02AE2DC3C52C57F950F5</t>
  </si>
  <si>
    <t>44DB</t>
  </si>
  <si>
    <t>03789F969831609FF68F</t>
  </si>
  <si>
    <t>4242</t>
  </si>
  <si>
    <t>05D38EB7422C5D11B37A</t>
  </si>
  <si>
    <t>429A</t>
  </si>
  <si>
    <t>05DE3AE7EF3160A2E51A</t>
  </si>
  <si>
    <t>3FDE</t>
  </si>
  <si>
    <t>061B5BDBF32C57FAE18A</t>
  </si>
  <si>
    <t>3FEA</t>
  </si>
  <si>
    <t>067EC08BAF2C57FA2F6D</t>
  </si>
  <si>
    <t>40A6</t>
  </si>
  <si>
    <t>0732F0A22A3160A16CE1</t>
  </si>
  <si>
    <t>3FED</t>
  </si>
  <si>
    <t>07F0714DC82C57EE5C17</t>
  </si>
  <si>
    <t>329B</t>
  </si>
  <si>
    <t>093DF307142C57FC06ED</t>
  </si>
  <si>
    <t>3FC1</t>
  </si>
  <si>
    <t>0956F905313146EF84F4</t>
  </si>
  <si>
    <t>3FCC</t>
  </si>
  <si>
    <t>0B2937C3EB2C0FF0E048</t>
  </si>
  <si>
    <t>4135</t>
  </si>
  <si>
    <t>0B75A09B6634E61B6610</t>
  </si>
  <si>
    <t>410A</t>
  </si>
  <si>
    <t>0BC9490E8F2C57FE227C</t>
  </si>
  <si>
    <t>43B2</t>
  </si>
  <si>
    <t>0BDE48757E2C57FD17AB</t>
  </si>
  <si>
    <t>41F3</t>
  </si>
  <si>
    <t>0C15BC213F2C57EE5C14</t>
  </si>
  <si>
    <t>39A3</t>
  </si>
  <si>
    <t>0C7335D0B72C57EE5C18</t>
  </si>
  <si>
    <t>3E83</t>
  </si>
  <si>
    <t>0D2F76F4052C57EE5C13</t>
  </si>
  <si>
    <t>32C6</t>
  </si>
  <si>
    <t>0D734F01BA2C57F3E3CB</t>
  </si>
  <si>
    <t>3F9D</t>
  </si>
  <si>
    <t>0E36FC2BA7315AA34B64</t>
  </si>
  <si>
    <t>44FF</t>
  </si>
  <si>
    <t>0F0EB8A74D34E61A3121</t>
  </si>
  <si>
    <t>32B4</t>
  </si>
  <si>
    <t>0FAFB3FBFC2C57EE5C15</t>
  </si>
  <si>
    <t>32A7</t>
  </si>
  <si>
    <t>1078BDF7892C57EE5C18</t>
  </si>
  <si>
    <t>3FD4</t>
  </si>
  <si>
    <t>132C1EB27A2C57EE5C13</t>
  </si>
  <si>
    <t>3610</t>
  </si>
  <si>
    <t>1B2BE248572C57EE5C14</t>
  </si>
  <si>
    <t>32F7</t>
  </si>
  <si>
    <t>21C2A88D9F2C57EE5C18</t>
  </si>
  <si>
    <t>3FAF</t>
  </si>
  <si>
    <t>2D9335530B2C57EE5C17</t>
  </si>
  <si>
    <t>39EF</t>
  </si>
  <si>
    <t>2FBE9401862C57EE5C15</t>
  </si>
  <si>
    <t>32DF</t>
  </si>
  <si>
    <t>2FD232480C2C57EE5C14</t>
  </si>
  <si>
    <t>3055</t>
  </si>
  <si>
    <t>34226039B92C57EE5C17</t>
  </si>
  <si>
    <t>355F</t>
  </si>
  <si>
    <t>3520E86E902C57EE5C14</t>
  </si>
  <si>
    <t>308B</t>
  </si>
  <si>
    <t>39F8624DAE2C57EE5C18</t>
  </si>
  <si>
    <t>44CE</t>
  </si>
  <si>
    <t>3A33C087482C57EE5C13</t>
  </si>
  <si>
    <t>32D8</t>
  </si>
  <si>
    <t>3D0514C0262C57EE5C16</t>
  </si>
  <si>
    <t>2FE5</t>
  </si>
  <si>
    <t>3F20401C542C57EE5C15</t>
  </si>
  <si>
    <t>2FDF</t>
  </si>
  <si>
    <t>42E8B25EEB2C57EE5C13</t>
  </si>
  <si>
    <t>32FC</t>
  </si>
  <si>
    <t>4598DE9F682C57EE5C15</t>
  </si>
  <si>
    <t>40A4</t>
  </si>
  <si>
    <t>4E4EA3884D2C57EE5C16</t>
  </si>
  <si>
    <t>37AB</t>
  </si>
  <si>
    <t>4F9CA0FD092C57EE5C18</t>
  </si>
  <si>
    <t>4109</t>
  </si>
  <si>
    <t>5147196B992C57EE5C16</t>
  </si>
  <si>
    <t>3746</t>
  </si>
  <si>
    <t>5BBF7624192C57EE5C15</t>
  </si>
  <si>
    <t>367C</t>
  </si>
  <si>
    <t>5C12EDE85D2C57EE5C17</t>
  </si>
  <si>
    <t>35BB</t>
  </si>
  <si>
    <t>5CFD06C7D12C57EE5C14</t>
  </si>
  <si>
    <t>335F</t>
  </si>
  <si>
    <t>5DA34CB1AE2C57EE5C18</t>
  </si>
  <si>
    <t>3EA3</t>
  </si>
  <si>
    <t>617CF3DF2C2C57EE5C15</t>
  </si>
  <si>
    <t>36A7</t>
  </si>
  <si>
    <t>64FD25FB442C57EE5C14</t>
  </si>
  <si>
    <t>3598</t>
  </si>
  <si>
    <t>6BD8D8400C2C57EE5C18</t>
  </si>
  <si>
    <t>412D</t>
  </si>
  <si>
    <t>7021E805BC2C57EE5C15</t>
  </si>
  <si>
    <t>317E</t>
  </si>
  <si>
    <t>8037E2EA762C57EE5C18</t>
  </si>
  <si>
    <t>4245</t>
  </si>
  <si>
    <t>8726E3201E2C57EE5C15</t>
  </si>
  <si>
    <t>31B9</t>
  </si>
  <si>
    <t>922AE95F242C57EE5C15</t>
  </si>
  <si>
    <t>336E</t>
  </si>
  <si>
    <t>9DDAF4B9332C57EE5C18</t>
  </si>
  <si>
    <t>411F</t>
  </si>
  <si>
    <t>A4B4F6B39F2C57EE5C18</t>
  </si>
  <si>
    <t>3FD7</t>
  </si>
  <si>
    <t>AA330B90392C57EE5C17</t>
  </si>
  <si>
    <t>3F9A</t>
  </si>
  <si>
    <t>AF9E760E742C57EE5C15</t>
  </si>
  <si>
    <t>3433</t>
  </si>
  <si>
    <t>B1CAC2A6BE2C57EE5C18</t>
  </si>
  <si>
    <t>4078</t>
  </si>
  <si>
    <t>Coeff determination</t>
  </si>
  <si>
    <t xml:space="preserve">Coef determibation </t>
  </si>
  <si>
    <t>Vous utilisez la version d'évaluation. Nombre de jours avant que l'évaluation expire : 14</t>
  </si>
  <si>
    <t>Y / Variables dépendantes : Classeur = pour regression lineaire.xlsx / Feuille = Tmin2 / Plage = 'Tmin2'!$C$1:$C$57 / 56 lignes et 1 colonne</t>
  </si>
  <si>
    <t>X / Quantitatives : Classeur = pour regression lineaire.xlsx / Feuille = Tmin2 / Plage = 'Tmin2'!$E$1:$K$57 / 56 lignes et 7 colonnes</t>
  </si>
  <si>
    <t>Libellés des observations : Classeur = pour regression lineaire.xlsx / Feuille = Tmin2 / Plage = 'Tmin2'!$B$1:$B$57 / 56 lignes et 1 colonne</t>
  </si>
  <si>
    <t>Intervalle de conf. (%) : 95</t>
  </si>
  <si>
    <t>Tolérance : 0,0001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</si>
  <si>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</si>
  <si>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</si>
  <si>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</si>
  <si>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</si>
  <si>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</si>
  <si>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</si>
  <si>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</si>
  <si>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</si>
  <si>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</si>
  <si>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Matrice de corrélation :</t>
  </si>
  <si>
    <t>Régression de la variable Tmin :</t>
  </si>
  <si>
    <t>Coefficients d'ajustement (Tmin) :</t>
  </si>
  <si>
    <t>Somme des poids</t>
  </si>
  <si>
    <t>DDL</t>
  </si>
  <si>
    <t>R²</t>
  </si>
  <si>
    <t>R² ajusté</t>
  </si>
  <si>
    <t>MCE</t>
  </si>
  <si>
    <t>RMCE</t>
  </si>
  <si>
    <t>MAPE</t>
  </si>
  <si>
    <t>DW</t>
  </si>
  <si>
    <t>Cp</t>
  </si>
  <si>
    <t>AIC</t>
  </si>
  <si>
    <t>AICC</t>
  </si>
  <si>
    <t>SBC</t>
  </si>
  <si>
    <t>PC</t>
  </si>
  <si>
    <t>Analyse de la variance (Tmin) :</t>
  </si>
  <si>
    <t>Source</t>
  </si>
  <si>
    <t>Somme des carrés</t>
  </si>
  <si>
    <t>Moyenne des carrés</t>
  </si>
  <si>
    <t>F</t>
  </si>
  <si>
    <t>Pr &gt; F</t>
  </si>
  <si>
    <t>Codes de signification des p-valeurs</t>
  </si>
  <si>
    <t>Modèle</t>
  </si>
  <si>
    <t>Erreur</t>
  </si>
  <si>
    <t>Total corrigé</t>
  </si>
  <si>
    <t>***</t>
  </si>
  <si>
    <t/>
  </si>
  <si>
    <t>Calculé contre le modèle Y=Moyenne(Y)</t>
  </si>
  <si>
    <t>Codes de signification : 0 &lt; *** &lt; 0.001 &lt; ** &lt; 0.01 &lt; * &lt; 0.05 &lt; . &lt; 0.1 &lt; ° &lt; 1</t>
  </si>
  <si>
    <t>Paramètres du modèle (Tmin) :</t>
  </si>
  <si>
    <t>Valeur</t>
  </si>
  <si>
    <t>Erreur standard</t>
  </si>
  <si>
    <t>t</t>
  </si>
  <si>
    <t>Pr &gt; |t|</t>
  </si>
  <si>
    <t>Borne inférieure (95%)</t>
  </si>
  <si>
    <t>Borne supérieure (95%)</t>
  </si>
  <si>
    <t>Constante</t>
  </si>
  <si>
    <t>°</t>
  </si>
  <si>
    <t>Equation du modèle (Tmin) :</t>
  </si>
  <si>
    <t>Tmin = 21,9596662233068-2,01812804355769E-03*Encaissement_200m+0,141476732801231*Expo_N-S_40m-0,376490578360592*NICE_NDVI_2023_1m-5,10146744833542E-04*Dmer_zone+1,43181659153638E-03*MNE_Nice_2154+2,41455641882143E-02*DENSITE_BATI_NICE_GR100M+0,464571358340282*Wind Effect</t>
  </si>
  <si>
    <t>Coefficients normalisés (Tmin) :</t>
  </si>
  <si>
    <t xml:space="preserve"> </t>
  </si>
  <si>
    <t>Prédictions et résidus (Tmin) :</t>
  </si>
  <si>
    <t>Observation</t>
  </si>
  <si>
    <t>Poids</t>
  </si>
  <si>
    <t>Préd(Tmin)</t>
  </si>
  <si>
    <t>Résidu</t>
  </si>
  <si>
    <t>Résidu std.</t>
  </si>
  <si>
    <t>Ecart-type sur la préd. (Moyenne)</t>
  </si>
  <si>
    <t>Borne inférieure 95% (Moyenne)</t>
  </si>
  <si>
    <t>Borne supérieure 95% (Moyenne)</t>
  </si>
  <si>
    <t>Ecart-type sur la préd. (Observation)</t>
  </si>
  <si>
    <t>Borne inférieure 95% (Observation)</t>
  </si>
  <si>
    <t>Borne supérieure 95% (Observation)</t>
  </si>
  <si>
    <r>
      <t>XLSTAT 2025.1.3.1431 - Régression linéaire - Début : 15/10/2025 à 09:34:46 / Fin : 15/10/2025 à 09:34:48</t>
    </r>
    <r>
      <rPr>
        <sz val="11"/>
        <color rgb="FFFFFFFF"/>
        <rFont val="Calibri"/>
        <family val="2"/>
        <scheme val="minor"/>
      </rPr>
      <t xml:space="preserve"> / Microsoft Excel 16.019231</t>
    </r>
  </si>
  <si>
    <t>Y / Variables dépendantes : Classeur = pour regression lineaire.xlsx / Feuille = Tmax2 / Plage = 'Tmax2'!$C$1:$C$57 / 56 lignes et 1 colonne</t>
  </si>
  <si>
    <t>X / Quantitatives : Classeur = pour regression lineaire.xlsx / Feuille = Tmax2 / Plage = 'Tmax2'!$E$1:$K$57 / 56 lignes et 7 colonnes</t>
  </si>
  <si>
    <t>Libellés des observations : Classeur = pour regression lineaire.xlsx / Feuille = Tmax2 / Plage = 'Tmax2'!$B$1:$B$57 / 56 lignes et 1 colonne</t>
  </si>
  <si>
    <t>Régression de la variable Tmax :</t>
  </si>
  <si>
    <t>Coefficients d'ajustement (Tmax) :</t>
  </si>
  <si>
    <t>Analyse de la variance (Tmax) :</t>
  </si>
  <si>
    <t>Paramètres du modèle (Tmax) :</t>
  </si>
  <si>
    <t>*</t>
  </si>
  <si>
    <t>.</t>
  </si>
  <si>
    <t>Equation du modèle (Tmax) :</t>
  </si>
  <si>
    <t>Tmax = 27,3454781847207-9,06234983604662E-03*Encaissement_4000m-0,505328829341255*Expo_E-W_10m+8,55181615159532E-02*NICE_NDVI_2023_1m+5,68486652440055E-05*Dmer_zone+5,12046831079081E-03*MNE_Nice_2154+4,91824529532818E-03*DENSITE_BATI_NICE_GR50M-4,10157459468975E-02*Wind Effect</t>
  </si>
  <si>
    <t>Coefficients normalisés (Tmax) :</t>
  </si>
  <si>
    <t>Prédictions et résidus (Tmax) :</t>
  </si>
  <si>
    <t>Préd(Tmax)</t>
  </si>
  <si>
    <r>
      <t>XLSTAT 2025.1.3.1431 - Régression linéaire - Début : 15/10/2025 à 09:37:32 / Fin : 15/10/2025 à 09:37:34</t>
    </r>
    <r>
      <rPr>
        <sz val="11"/>
        <color rgb="FFFFFFFF"/>
        <rFont val="Calibri"/>
        <family val="2"/>
        <scheme val="minor"/>
      </rPr>
      <t xml:space="preserve"> / Microsoft Excel 16.019231</t>
    </r>
  </si>
  <si>
    <t>Tmin = 21.9596662233068 - 2.01812804355769E-03*Encaissement_200m + 0.141476732801231*Expo_N-S_40m - 0.376490578360592*NICE_NDVI_2023_1m - 5.10146744833542E-04*Dmer_zone + 1.43181659153638E-03*MNE_Nice_2154 + 2.41455641882143E-02*DENSITE_BATI_NICE_GR100M + 0.464571358340282*Wind Effect</t>
  </si>
  <si>
    <t>Tmax = 27.3454781847207 - 9.06234983604662E-03*Encaissement_4000m - 0.505328829341255*Expo_E-W_10m + 8.55181615159532E-02*NICE_NDVI_2023_1m + 5.68486652440055E-05*Dmer_zone + 5.12046831079081E-03*MNE_Nice_2154 + 4.91824529532818E-03*DENSITE_BATI_NICE_GR50M - 4.10157459468975E-02*Wind Effect</t>
  </si>
  <si>
    <t>27.3454781847207 - 9.06234983604662E-03*Encaissement_4000m@1 - 0.505328829341255*Expo_E-W_10m@1 + 8.55181615159532E-02*NICE_NDVI_2023_1m@1 + 5.68486652440055E-05*Dmer_zone@1 + 5.12046831079081E-03*MNE_Nice_2154@1 + 4.91824529532818E-03*DENSITE_BATI_NICE_GR50M@1 - 4.10157459468975E-02*Wind_Effect@1 + 4</t>
  </si>
  <si>
    <t>21.9596662233068 - 2.01812804355769E-03*Encaissement_200m@1 + 0.141476732801231*Expo_N-S_40m@1 - 0.376490578360592*NICE_NDVI_2023_1m@1 - 5.10146744833542E-04*Dmer_zone@1 + 1.43181659153638E-03*MNE_Nice_2154@1 + 2.41455641882143E-02*DENSITE_BATI_NICE_GR5M_diffused100m_v2@1 + 0.464571358340282*Wind_Effect@1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</si>
</sst>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[&lt;0.0001]&quot;&lt;0,0001&quot;;0.00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FFFFFF"/>
      <name val="Calibri"/>
      <scheme val="minor"/>
    </font>
    <font>
      <b/>
      <sz val="11"/>
      <color rgb="FFFFFFFF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521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4" xfId="0" applyFont="1" applyBorder="1"/>
    <xf numFmtId="0" fontId="8" fillId="2" borderId="0" xfId="0" applyFont="1" applyFill="1" applyAlignment="1">
      <alignment vertical="center"/>
    </xf>
    <xf numFmtId="0" fontId="7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/>
    <xf numFmtId="49" fontId="2" fillId="0" borderId="7" xfId="0" applyNumberFormat="1" applyFont="1" applyBorder="1"/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49" fontId="11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/>
    <xf numFmtId="49" fontId="11" fillId="0" borderId="7" xfId="0" applyNumberFormat="1" applyFont="1" applyBorder="1"/>
    <xf numFmtId="164" fontId="0" fillId="0" borderId="6" xfId="0" applyNumberForma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49" fontId="2" fillId="0" borderId="5" xfId="0" applyNumberFormat="1" applyFont="1" applyBorder="1"/>
    <xf numFmtId="0" fontId="0" fillId="0" borderId="5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165" fontId="7" fillId="0" borderId="6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7" xfId="0" applyNumberFormat="1" applyBorder="1" applyAlignment="1">
      <alignment horizontal="center"/>
    </xf>
    <xf numFmtId="0" fontId="13" fillId="0" borderId="0" xfId="0" applyFont="1"/>
    <xf numFmtId="0" fontId="0" fillId="0" borderId="6" xfId="0" applyBorder="1" applyAlignment="1">
      <alignment horizontal="center"/>
    </xf>
    <xf numFmtId="0" fontId="14" fillId="0" borderId="0" xfId="0" applyFont="1"/>
    <xf numFmtId="0" fontId="15" fillId="2" borderId="0" xfId="0" applyFont="1" applyFill="1" applyAlignment="1">
      <alignment vertical="center"/>
    </xf>
    <xf numFmtId="0" fontId="1" fillId="0" borderId="0" xfId="0" applyFont="1"/>
    <xf numFmtId="0" fontId="9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Sheet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Tmin2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Tmax2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Tmin / Coefficients normalisés(Int.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24-4B29-B8A5-8EE13F658EBF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24-4B29-B8A5-8EE13F658EBF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24-4B29-B8A5-8EE13F658EBF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24-4B29-B8A5-8EE13F658EBF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24-4B29-B8A5-8EE13F658EBF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24-4B29-B8A5-8EE13F658EBF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24-4B29-B8A5-8EE13F658E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0.21763284449660836</c:v>
                </c:pt>
                <c:pt idx="1">
                  <c:v>0.18624157024664795</c:v>
                </c:pt>
                <c:pt idx="2">
                  <c:v>0.17443918680712064</c:v>
                </c:pt>
                <c:pt idx="3">
                  <c:v>0.20447869151524523</c:v>
                </c:pt>
                <c:pt idx="4">
                  <c:v>0.26521704475936042</c:v>
                </c:pt>
                <c:pt idx="5">
                  <c:v>0.20528941287046965</c:v>
                </c:pt>
                <c:pt idx="6">
                  <c:v>0.1792931291959986</c:v>
                </c:pt>
              </c:numLit>
            </c:plus>
            <c:minus>
              <c:numLit>
                <c:formatCode>General</c:formatCode>
                <c:ptCount val="7"/>
                <c:pt idx="0">
                  <c:v>0.21763284449660836</c:v>
                </c:pt>
                <c:pt idx="1">
                  <c:v>0.18624157024664789</c:v>
                </c:pt>
                <c:pt idx="2">
                  <c:v>0.17443918680712067</c:v>
                </c:pt>
                <c:pt idx="3">
                  <c:v>0.20447869151524523</c:v>
                </c:pt>
                <c:pt idx="4">
                  <c:v>0.26521704475936042</c:v>
                </c:pt>
                <c:pt idx="5">
                  <c:v>0.2052894128704697</c:v>
                </c:pt>
                <c:pt idx="6">
                  <c:v>0.1792931291959986</c:v>
                </c:pt>
              </c:numLit>
            </c:minus>
          </c:errBars>
          <c:cat>
            <c:strRef>
              <c:f>'Régression linéaire'!$B$91:$B$97</c:f>
              <c:strCache>
                <c:ptCount val="7"/>
                <c:pt idx="0">
                  <c:v>Encaissement_200m</c:v>
                </c:pt>
                <c:pt idx="1">
                  <c:v>Expo_N-S_40m</c:v>
                </c:pt>
                <c:pt idx="2">
                  <c:v>NICE_NDVI_2023_1m</c:v>
                </c:pt>
                <c:pt idx="3">
                  <c:v>Dmer_zone</c:v>
                </c:pt>
                <c:pt idx="4">
                  <c:v>MNE_Nice_2154</c:v>
                </c:pt>
                <c:pt idx="5">
                  <c:v>DENSITE_BATI_NICE_GR100M</c:v>
                </c:pt>
                <c:pt idx="6">
                  <c:v>Wind Effect</c:v>
                </c:pt>
              </c:strCache>
            </c:strRef>
          </c:cat>
          <c:val>
            <c:numRef>
              <c:f>'Régression linéaire'!$C$91:$C$97</c:f>
              <c:numCache>
                <c:formatCode>0.000</c:formatCode>
                <c:ptCount val="7"/>
                <c:pt idx="0">
                  <c:v>-2.7159109109158287E-2</c:v>
                </c:pt>
                <c:pt idx="1">
                  <c:v>4.7005444874282223E-2</c:v>
                </c:pt>
                <c:pt idx="2">
                  <c:v>-7.8408841449115987E-2</c:v>
                </c:pt>
                <c:pt idx="3">
                  <c:v>-0.74214108460054851</c:v>
                </c:pt>
                <c:pt idx="4">
                  <c:v>0.11537252066131493</c:v>
                </c:pt>
                <c:pt idx="5">
                  <c:v>0.37624470957784095</c:v>
                </c:pt>
                <c:pt idx="6">
                  <c:v>7.7412289590936836E-2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4-4B29-B8A5-8EE13F65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47693247"/>
        <c:axId val="1547693727"/>
      </c:barChart>
      <c:catAx>
        <c:axId val="154769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547693727"/>
        <c:crosses val="autoZero"/>
        <c:auto val="1"/>
        <c:lblAlgn val="ctr"/>
        <c:lblOffset val="100"/>
        <c:noMultiLvlLbl val="0"/>
      </c:catAx>
      <c:valAx>
        <c:axId val="154769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4769324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Tmax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linéaire1'!$B$124:$B$179</c:f>
              <c:strCache>
                <c:ptCount val="56"/>
                <c:pt idx="0">
                  <c:v>42C1</c:v>
                </c:pt>
                <c:pt idx="1">
                  <c:v>44DB</c:v>
                </c:pt>
                <c:pt idx="2">
                  <c:v>4242</c:v>
                </c:pt>
                <c:pt idx="3">
                  <c:v>429A</c:v>
                </c:pt>
                <c:pt idx="4">
                  <c:v>3FDE</c:v>
                </c:pt>
                <c:pt idx="5">
                  <c:v>3FEA</c:v>
                </c:pt>
                <c:pt idx="6">
                  <c:v>40A6</c:v>
                </c:pt>
                <c:pt idx="7">
                  <c:v>3FED</c:v>
                </c:pt>
                <c:pt idx="8">
                  <c:v>329B</c:v>
                </c:pt>
                <c:pt idx="9">
                  <c:v>3FC1</c:v>
                </c:pt>
                <c:pt idx="10">
                  <c:v>3FCC</c:v>
                </c:pt>
                <c:pt idx="11">
                  <c:v>4135</c:v>
                </c:pt>
                <c:pt idx="12">
                  <c:v>410A</c:v>
                </c:pt>
                <c:pt idx="13">
                  <c:v>43B2</c:v>
                </c:pt>
                <c:pt idx="14">
                  <c:v>41F3</c:v>
                </c:pt>
                <c:pt idx="15">
                  <c:v>39A3</c:v>
                </c:pt>
                <c:pt idx="16">
                  <c:v>3E83</c:v>
                </c:pt>
                <c:pt idx="17">
                  <c:v>32C6</c:v>
                </c:pt>
                <c:pt idx="18">
                  <c:v>3F9D</c:v>
                </c:pt>
                <c:pt idx="19">
                  <c:v>44FF</c:v>
                </c:pt>
                <c:pt idx="20">
                  <c:v>32B4</c:v>
                </c:pt>
                <c:pt idx="21">
                  <c:v>32A7</c:v>
                </c:pt>
                <c:pt idx="22">
                  <c:v>3FD4</c:v>
                </c:pt>
                <c:pt idx="23">
                  <c:v>3610</c:v>
                </c:pt>
                <c:pt idx="24">
                  <c:v>32F7</c:v>
                </c:pt>
                <c:pt idx="25">
                  <c:v>3FAF</c:v>
                </c:pt>
                <c:pt idx="26">
                  <c:v>39EF</c:v>
                </c:pt>
                <c:pt idx="27">
                  <c:v>32DF</c:v>
                </c:pt>
                <c:pt idx="28">
                  <c:v>3055</c:v>
                </c:pt>
                <c:pt idx="29">
                  <c:v>355F</c:v>
                </c:pt>
                <c:pt idx="30">
                  <c:v>308B</c:v>
                </c:pt>
                <c:pt idx="31">
                  <c:v>44CE</c:v>
                </c:pt>
                <c:pt idx="32">
                  <c:v>32D8</c:v>
                </c:pt>
                <c:pt idx="33">
                  <c:v>2FE5</c:v>
                </c:pt>
                <c:pt idx="34">
                  <c:v>2FDF</c:v>
                </c:pt>
                <c:pt idx="35">
                  <c:v>32FC</c:v>
                </c:pt>
                <c:pt idx="36">
                  <c:v>40A4</c:v>
                </c:pt>
                <c:pt idx="37">
                  <c:v>37AB</c:v>
                </c:pt>
                <c:pt idx="38">
                  <c:v>4109</c:v>
                </c:pt>
                <c:pt idx="39">
                  <c:v>3746</c:v>
                </c:pt>
                <c:pt idx="40">
                  <c:v>367C</c:v>
                </c:pt>
                <c:pt idx="41">
                  <c:v>35BB</c:v>
                </c:pt>
                <c:pt idx="42">
                  <c:v>335F</c:v>
                </c:pt>
                <c:pt idx="43">
                  <c:v>3EA3</c:v>
                </c:pt>
                <c:pt idx="44">
                  <c:v>36A7</c:v>
                </c:pt>
                <c:pt idx="45">
                  <c:v>3598</c:v>
                </c:pt>
                <c:pt idx="46">
                  <c:v>412D</c:v>
                </c:pt>
                <c:pt idx="47">
                  <c:v>317E</c:v>
                </c:pt>
                <c:pt idx="48">
                  <c:v>4245</c:v>
                </c:pt>
                <c:pt idx="49">
                  <c:v>31B9</c:v>
                </c:pt>
                <c:pt idx="50">
                  <c:v>336E</c:v>
                </c:pt>
                <c:pt idx="51">
                  <c:v>411F</c:v>
                </c:pt>
                <c:pt idx="52">
                  <c:v>3FD7</c:v>
                </c:pt>
                <c:pt idx="53">
                  <c:v>3F9A</c:v>
                </c:pt>
                <c:pt idx="54">
                  <c:v>3433</c:v>
                </c:pt>
                <c:pt idx="55">
                  <c:v>4078</c:v>
                </c:pt>
              </c:strCache>
            </c:strRef>
          </c:cat>
          <c:val>
            <c:numRef>
              <c:f>'Régression linéaire1'!$G$124:$G$179</c:f>
              <c:numCache>
                <c:formatCode>0.000</c:formatCode>
                <c:ptCount val="56"/>
                <c:pt idx="0">
                  <c:v>0.46279005634569809</c:v>
                </c:pt>
                <c:pt idx="1">
                  <c:v>-1.2070749765529014</c:v>
                </c:pt>
                <c:pt idx="2">
                  <c:v>-0.2770104323266479</c:v>
                </c:pt>
                <c:pt idx="3">
                  <c:v>1.6879521523155669</c:v>
                </c:pt>
                <c:pt idx="4">
                  <c:v>-1.0875271512214777</c:v>
                </c:pt>
                <c:pt idx="5">
                  <c:v>0.5946621037088381</c:v>
                </c:pt>
                <c:pt idx="6">
                  <c:v>0.18873253172674537</c:v>
                </c:pt>
                <c:pt idx="7">
                  <c:v>0.73529612053332338</c:v>
                </c:pt>
                <c:pt idx="8">
                  <c:v>-0.15006709610599889</c:v>
                </c:pt>
                <c:pt idx="9">
                  <c:v>1.4995479820229649</c:v>
                </c:pt>
                <c:pt idx="10">
                  <c:v>-1.1939985670891688</c:v>
                </c:pt>
                <c:pt idx="11">
                  <c:v>0.13398757901543643</c:v>
                </c:pt>
                <c:pt idx="12">
                  <c:v>-3.5720956210999785E-2</c:v>
                </c:pt>
                <c:pt idx="13">
                  <c:v>0.42697261136618841</c:v>
                </c:pt>
                <c:pt idx="14">
                  <c:v>-0.13815747362340305</c:v>
                </c:pt>
                <c:pt idx="15">
                  <c:v>-0.36806839837599736</c:v>
                </c:pt>
                <c:pt idx="16">
                  <c:v>0.57727963441240981</c:v>
                </c:pt>
                <c:pt idx="17">
                  <c:v>1.1353508457799082</c:v>
                </c:pt>
                <c:pt idx="18">
                  <c:v>0.30657225304277974</c:v>
                </c:pt>
                <c:pt idx="19">
                  <c:v>-0.61821019367610086</c:v>
                </c:pt>
                <c:pt idx="20">
                  <c:v>0.15905073601695466</c:v>
                </c:pt>
                <c:pt idx="21">
                  <c:v>1.0685164261620037</c:v>
                </c:pt>
                <c:pt idx="22">
                  <c:v>1.0442048247497806</c:v>
                </c:pt>
                <c:pt idx="23">
                  <c:v>0.36913045435633046</c:v>
                </c:pt>
                <c:pt idx="24">
                  <c:v>0.24305025145484505</c:v>
                </c:pt>
                <c:pt idx="25">
                  <c:v>0.61850483861177097</c:v>
                </c:pt>
                <c:pt idx="26">
                  <c:v>-0.56423438444460339</c:v>
                </c:pt>
                <c:pt idx="27">
                  <c:v>8.1038943539101571E-2</c:v>
                </c:pt>
                <c:pt idx="28">
                  <c:v>-0.16698655511863633</c:v>
                </c:pt>
                <c:pt idx="29">
                  <c:v>0.29342280799033815</c:v>
                </c:pt>
                <c:pt idx="30">
                  <c:v>1.135082086770141</c:v>
                </c:pt>
                <c:pt idx="31">
                  <c:v>-1.7022697528828405</c:v>
                </c:pt>
                <c:pt idx="32">
                  <c:v>-1.6890780303679163</c:v>
                </c:pt>
                <c:pt idx="33">
                  <c:v>0.29795999020783026</c:v>
                </c:pt>
                <c:pt idx="34">
                  <c:v>0.27120177697144277</c:v>
                </c:pt>
                <c:pt idx="35">
                  <c:v>-1.2437040136394615</c:v>
                </c:pt>
                <c:pt idx="36">
                  <c:v>-0.39622026262767468</c:v>
                </c:pt>
                <c:pt idx="37">
                  <c:v>0.77072777948697457</c:v>
                </c:pt>
                <c:pt idx="38">
                  <c:v>-0.85247379567613146</c:v>
                </c:pt>
                <c:pt idx="39">
                  <c:v>-1.2625114825892756</c:v>
                </c:pt>
                <c:pt idx="40">
                  <c:v>-0.45541377013042011</c:v>
                </c:pt>
                <c:pt idx="41">
                  <c:v>-0.75727433528490973</c:v>
                </c:pt>
                <c:pt idx="42">
                  <c:v>-2.2055062022455116</c:v>
                </c:pt>
                <c:pt idx="43">
                  <c:v>0.68983828807072622</c:v>
                </c:pt>
                <c:pt idx="44">
                  <c:v>2.9447059355301319</c:v>
                </c:pt>
                <c:pt idx="45">
                  <c:v>1.164591022578914</c:v>
                </c:pt>
                <c:pt idx="46">
                  <c:v>0.30282178542091637</c:v>
                </c:pt>
                <c:pt idx="47">
                  <c:v>-0.40486180131432725</c:v>
                </c:pt>
                <c:pt idx="48">
                  <c:v>-0.33956099794231187</c:v>
                </c:pt>
                <c:pt idx="49">
                  <c:v>0.40044930796026706</c:v>
                </c:pt>
                <c:pt idx="50">
                  <c:v>-0.18591251030853084</c:v>
                </c:pt>
                <c:pt idx="51">
                  <c:v>-0.7645159400776026</c:v>
                </c:pt>
                <c:pt idx="52">
                  <c:v>-0.57948789378254062</c:v>
                </c:pt>
                <c:pt idx="53">
                  <c:v>-0.49898384949708235</c:v>
                </c:pt>
                <c:pt idx="54">
                  <c:v>0.78459747938188706</c:v>
                </c:pt>
                <c:pt idx="55">
                  <c:v>-1.2432077824185164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A-446C-BFA8-4C87AA8C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66279839"/>
        <c:axId val="266280319"/>
      </c:barChart>
      <c:catAx>
        <c:axId val="266279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266280319"/>
        <c:crosses val="autoZero"/>
        <c:auto val="1"/>
        <c:lblAlgn val="ctr"/>
        <c:lblOffset val="100"/>
        <c:noMultiLvlLbl val="0"/>
      </c:catAx>
      <c:valAx>
        <c:axId val="26628031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26627983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Tmin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linéaire'!$D$124:$D$179</c:f>
              <c:numCache>
                <c:formatCode>0.000</c:formatCode>
                <c:ptCount val="56"/>
                <c:pt idx="0">
                  <c:v>22.23</c:v>
                </c:pt>
                <c:pt idx="1">
                  <c:v>22.55</c:v>
                </c:pt>
                <c:pt idx="2">
                  <c:v>19.559999999999999</c:v>
                </c:pt>
                <c:pt idx="3">
                  <c:v>21.29</c:v>
                </c:pt>
                <c:pt idx="4">
                  <c:v>20.16</c:v>
                </c:pt>
                <c:pt idx="5">
                  <c:v>22.61</c:v>
                </c:pt>
                <c:pt idx="6">
                  <c:v>22.16</c:v>
                </c:pt>
                <c:pt idx="7">
                  <c:v>19.989999999999998</c:v>
                </c:pt>
                <c:pt idx="8">
                  <c:v>22.18</c:v>
                </c:pt>
                <c:pt idx="9">
                  <c:v>22.02</c:v>
                </c:pt>
                <c:pt idx="10">
                  <c:v>22.2</c:v>
                </c:pt>
                <c:pt idx="11">
                  <c:v>21.41</c:v>
                </c:pt>
                <c:pt idx="12">
                  <c:v>22.11</c:v>
                </c:pt>
                <c:pt idx="13">
                  <c:v>22.92</c:v>
                </c:pt>
                <c:pt idx="14">
                  <c:v>22.61</c:v>
                </c:pt>
                <c:pt idx="15">
                  <c:v>22.79</c:v>
                </c:pt>
                <c:pt idx="16">
                  <c:v>22.78</c:v>
                </c:pt>
                <c:pt idx="17">
                  <c:v>22.29</c:v>
                </c:pt>
                <c:pt idx="18">
                  <c:v>21.75</c:v>
                </c:pt>
                <c:pt idx="19">
                  <c:v>22.88</c:v>
                </c:pt>
                <c:pt idx="20">
                  <c:v>23.19</c:v>
                </c:pt>
                <c:pt idx="21">
                  <c:v>22.33</c:v>
                </c:pt>
                <c:pt idx="22">
                  <c:v>22.37</c:v>
                </c:pt>
                <c:pt idx="23">
                  <c:v>20.9</c:v>
                </c:pt>
                <c:pt idx="24">
                  <c:v>22.42</c:v>
                </c:pt>
                <c:pt idx="25">
                  <c:v>22.21</c:v>
                </c:pt>
                <c:pt idx="26">
                  <c:v>21.98</c:v>
                </c:pt>
                <c:pt idx="27">
                  <c:v>23.45</c:v>
                </c:pt>
                <c:pt idx="28">
                  <c:v>22.43</c:v>
                </c:pt>
                <c:pt idx="29">
                  <c:v>21.35</c:v>
                </c:pt>
                <c:pt idx="30">
                  <c:v>19.82</c:v>
                </c:pt>
                <c:pt idx="31">
                  <c:v>21.54</c:v>
                </c:pt>
                <c:pt idx="32">
                  <c:v>21.45</c:v>
                </c:pt>
                <c:pt idx="33">
                  <c:v>20.02</c:v>
                </c:pt>
                <c:pt idx="34">
                  <c:v>23.4</c:v>
                </c:pt>
                <c:pt idx="35">
                  <c:v>21.45</c:v>
                </c:pt>
                <c:pt idx="36">
                  <c:v>21.65</c:v>
                </c:pt>
                <c:pt idx="37">
                  <c:v>22.17</c:v>
                </c:pt>
                <c:pt idx="38">
                  <c:v>23.14</c:v>
                </c:pt>
                <c:pt idx="39">
                  <c:v>20.49</c:v>
                </c:pt>
                <c:pt idx="40">
                  <c:v>22.79</c:v>
                </c:pt>
                <c:pt idx="41">
                  <c:v>23.4</c:v>
                </c:pt>
                <c:pt idx="42">
                  <c:v>23.18</c:v>
                </c:pt>
                <c:pt idx="43">
                  <c:v>22.6</c:v>
                </c:pt>
                <c:pt idx="44">
                  <c:v>22.41</c:v>
                </c:pt>
                <c:pt idx="45">
                  <c:v>20.6</c:v>
                </c:pt>
                <c:pt idx="46">
                  <c:v>21.89</c:v>
                </c:pt>
                <c:pt idx="47">
                  <c:v>22.32</c:v>
                </c:pt>
                <c:pt idx="48">
                  <c:v>21.53</c:v>
                </c:pt>
                <c:pt idx="49">
                  <c:v>23.14</c:v>
                </c:pt>
                <c:pt idx="50">
                  <c:v>21.55</c:v>
                </c:pt>
                <c:pt idx="51">
                  <c:v>22.34</c:v>
                </c:pt>
                <c:pt idx="52">
                  <c:v>22.47</c:v>
                </c:pt>
                <c:pt idx="53">
                  <c:v>21.82</c:v>
                </c:pt>
                <c:pt idx="54">
                  <c:v>20.62</c:v>
                </c:pt>
                <c:pt idx="55">
                  <c:v>20.82</c:v>
                </c:pt>
              </c:numCache>
            </c:numRef>
          </c:xVal>
          <c:yVal>
            <c:numRef>
              <c:f>'Régression linéaire'!$G$124:$G$179</c:f>
              <c:numCache>
                <c:formatCode>0.000</c:formatCode>
                <c:ptCount val="56"/>
                <c:pt idx="0">
                  <c:v>0.60938751068012442</c:v>
                </c:pt>
                <c:pt idx="1">
                  <c:v>-0.18238600188719492</c:v>
                </c:pt>
                <c:pt idx="2">
                  <c:v>-1.7883697222217834</c:v>
                </c:pt>
                <c:pt idx="3">
                  <c:v>-0.97364616179136854</c:v>
                </c:pt>
                <c:pt idx="4">
                  <c:v>-0.83725219427367514</c:v>
                </c:pt>
                <c:pt idx="5">
                  <c:v>0.44912528081426478</c:v>
                </c:pt>
                <c:pt idx="6">
                  <c:v>-0.63152440534477461</c:v>
                </c:pt>
                <c:pt idx="7">
                  <c:v>-1.0898959798982222</c:v>
                </c:pt>
                <c:pt idx="8">
                  <c:v>0.80174912885363991</c:v>
                </c:pt>
                <c:pt idx="9">
                  <c:v>-0.22665187357627398</c:v>
                </c:pt>
                <c:pt idx="10">
                  <c:v>0.94756650547002286</c:v>
                </c:pt>
                <c:pt idx="11">
                  <c:v>-1.5066599523196689</c:v>
                </c:pt>
                <c:pt idx="12">
                  <c:v>-0.46842639251689872</c:v>
                </c:pt>
                <c:pt idx="13">
                  <c:v>0.30910448638519128</c:v>
                </c:pt>
                <c:pt idx="14">
                  <c:v>0.62760534274686253</c:v>
                </c:pt>
                <c:pt idx="15">
                  <c:v>-0.14980063234974592</c:v>
                </c:pt>
                <c:pt idx="16">
                  <c:v>0.73184911784686646</c:v>
                </c:pt>
                <c:pt idx="17">
                  <c:v>1.1155253256647117</c:v>
                </c:pt>
                <c:pt idx="18">
                  <c:v>-1.1253257250436237</c:v>
                </c:pt>
                <c:pt idx="19">
                  <c:v>0.17710489370570731</c:v>
                </c:pt>
                <c:pt idx="20">
                  <c:v>1.0180823347286494</c:v>
                </c:pt>
                <c:pt idx="21">
                  <c:v>-1.522897102105603</c:v>
                </c:pt>
                <c:pt idx="22">
                  <c:v>0.21827972315778232</c:v>
                </c:pt>
                <c:pt idx="23">
                  <c:v>9.007736744078329E-2</c:v>
                </c:pt>
                <c:pt idx="24">
                  <c:v>0.80704386578511456</c:v>
                </c:pt>
                <c:pt idx="25">
                  <c:v>-0.54745502010268587</c:v>
                </c:pt>
                <c:pt idx="26">
                  <c:v>0.41526133095271145</c:v>
                </c:pt>
                <c:pt idx="27">
                  <c:v>-0.17702095313835864</c:v>
                </c:pt>
                <c:pt idx="28">
                  <c:v>1.5657464742257796</c:v>
                </c:pt>
                <c:pt idx="29">
                  <c:v>3.215940558831993E-2</c:v>
                </c:pt>
                <c:pt idx="30">
                  <c:v>-1.42738500141061</c:v>
                </c:pt>
                <c:pt idx="31">
                  <c:v>-1.1764052480273888</c:v>
                </c:pt>
                <c:pt idx="32">
                  <c:v>2.1539319136977202</c:v>
                </c:pt>
                <c:pt idx="33">
                  <c:v>-1.277314019297811</c:v>
                </c:pt>
                <c:pt idx="34">
                  <c:v>0.71911912085839036</c:v>
                </c:pt>
                <c:pt idx="35">
                  <c:v>1.0406821223931251</c:v>
                </c:pt>
                <c:pt idx="36">
                  <c:v>-0.90808644963734975</c:v>
                </c:pt>
                <c:pt idx="37">
                  <c:v>0.72366881722083076</c:v>
                </c:pt>
                <c:pt idx="38">
                  <c:v>-0.56369131631977076</c:v>
                </c:pt>
                <c:pt idx="39">
                  <c:v>-1.6382757456156172</c:v>
                </c:pt>
                <c:pt idx="40">
                  <c:v>-0.28501344528073946</c:v>
                </c:pt>
                <c:pt idx="41">
                  <c:v>0.12036251640122074</c:v>
                </c:pt>
                <c:pt idx="42">
                  <c:v>1.2292948500731253</c:v>
                </c:pt>
                <c:pt idx="43">
                  <c:v>0.23665369288432364</c:v>
                </c:pt>
                <c:pt idx="44">
                  <c:v>1.1320657809879751</c:v>
                </c:pt>
                <c:pt idx="45">
                  <c:v>-0.22128829219149296</c:v>
                </c:pt>
                <c:pt idx="46">
                  <c:v>0.65428389189343172</c:v>
                </c:pt>
                <c:pt idx="47">
                  <c:v>0.92435399431296261</c:v>
                </c:pt>
                <c:pt idx="48">
                  <c:v>0.92021776137680045</c:v>
                </c:pt>
                <c:pt idx="49">
                  <c:v>1.5863935419851416</c:v>
                </c:pt>
                <c:pt idx="50">
                  <c:v>-5.7274046093105428E-2</c:v>
                </c:pt>
                <c:pt idx="51">
                  <c:v>0.27129217775829878</c:v>
                </c:pt>
                <c:pt idx="52">
                  <c:v>-0.15549902688394271</c:v>
                </c:pt>
                <c:pt idx="53">
                  <c:v>-1.3928919220307807</c:v>
                </c:pt>
                <c:pt idx="54">
                  <c:v>-0.41979944991619667</c:v>
                </c:pt>
                <c:pt idx="55">
                  <c:v>-0.87775219661597548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3-4437-BFC6-1BD985C6854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22.55</c:v>
              </c:pt>
            </c:numLit>
          </c:xVal>
          <c:yVal>
            <c:numLit>
              <c:formatCode>General</c:formatCode>
              <c:ptCount val="1"/>
              <c:pt idx="0">
                <c:v>-0.18238600188719492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B3-4437-BFC6-1BD985C6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19087"/>
        <c:axId val="312021487"/>
      </c:scatterChart>
      <c:valAx>
        <c:axId val="312019087"/>
        <c:scaling>
          <c:orientation val="minMax"/>
          <c:max val="23.5"/>
          <c:min val="19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Tmin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312021487"/>
        <c:crosses val="autoZero"/>
        <c:crossBetween val="midCat"/>
      </c:valAx>
      <c:valAx>
        <c:axId val="312021487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120190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Préd(Tmin)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linéaire'!$E$124:$E$179</c:f>
              <c:numCache>
                <c:formatCode>0.000</c:formatCode>
                <c:ptCount val="56"/>
                <c:pt idx="0">
                  <c:v>21.888843121138944</c:v>
                </c:pt>
                <c:pt idx="1">
                  <c:v>22.652106193614532</c:v>
                </c:pt>
                <c:pt idx="2">
                  <c:v>20.561193201353703</c:v>
                </c:pt>
                <c:pt idx="3">
                  <c:v>21.835081872946603</c:v>
                </c:pt>
                <c:pt idx="4">
                  <c:v>20.628723661729115</c:v>
                </c:pt>
                <c:pt idx="5">
                  <c:v>22.358563637529784</c:v>
                </c:pt>
                <c:pt idx="6">
                  <c:v>22.513549902608851</c:v>
                </c:pt>
                <c:pt idx="7">
                  <c:v>20.600162670334846</c:v>
                </c:pt>
                <c:pt idx="8">
                  <c:v>21.731152221475615</c:v>
                </c:pt>
                <c:pt idx="9">
                  <c:v>22.146887808532526</c:v>
                </c:pt>
                <c:pt idx="10">
                  <c:v>21.669518449502455</c:v>
                </c:pt>
                <c:pt idx="11">
                  <c:v>22.253482017320398</c:v>
                </c:pt>
                <c:pt idx="12">
                  <c:v>22.372241813700533</c:v>
                </c:pt>
                <c:pt idx="13">
                  <c:v>22.746952275901705</c:v>
                </c:pt>
                <c:pt idx="14">
                  <c:v>22.258644128513435</c:v>
                </c:pt>
                <c:pt idx="15">
                  <c:v>22.873863740703865</c:v>
                </c:pt>
                <c:pt idx="16">
                  <c:v>22.370284742522543</c:v>
                </c:pt>
                <c:pt idx="17">
                  <c:v>21.665489107137276</c:v>
                </c:pt>
                <c:pt idx="18">
                  <c:v>22.379997506232876</c:v>
                </c:pt>
                <c:pt idx="19">
                  <c:v>22.780850359239846</c:v>
                </c:pt>
                <c:pt idx="20">
                  <c:v>22.620041171418233</c:v>
                </c:pt>
                <c:pt idx="21">
                  <c:v>23.182572153310197</c:v>
                </c:pt>
                <c:pt idx="22">
                  <c:v>22.247799220092233</c:v>
                </c:pt>
                <c:pt idx="23">
                  <c:v>20.849571474647025</c:v>
                </c:pt>
                <c:pt idx="24">
                  <c:v>21.968188038760555</c:v>
                </c:pt>
                <c:pt idx="25">
                  <c:v>22.516484860128823</c:v>
                </c:pt>
                <c:pt idx="26">
                  <c:v>21.747521885341232</c:v>
                </c:pt>
                <c:pt idx="27">
                  <c:v>23.549102647834527</c:v>
                </c:pt>
                <c:pt idx="28">
                  <c:v>21.553439238788467</c:v>
                </c:pt>
                <c:pt idx="29">
                  <c:v>21.331996016911649</c:v>
                </c:pt>
                <c:pt idx="30">
                  <c:v>20.61910107030392</c:v>
                </c:pt>
                <c:pt idx="31">
                  <c:v>22.198593646339855</c:v>
                </c:pt>
                <c:pt idx="32">
                  <c:v>20.244152036138367</c:v>
                </c:pt>
                <c:pt idx="33">
                  <c:v>20.735085978153318</c:v>
                </c:pt>
                <c:pt idx="34">
                  <c:v>22.997411449198317</c:v>
                </c:pt>
                <c:pt idx="35">
                  <c:v>20.867389003647464</c:v>
                </c:pt>
                <c:pt idx="36">
                  <c:v>22.158379206112272</c:v>
                </c:pt>
                <c:pt idx="37">
                  <c:v>21.764864366785943</c:v>
                </c:pt>
                <c:pt idx="38">
                  <c:v>23.455574518260317</c:v>
                </c:pt>
                <c:pt idx="39">
                  <c:v>21.407165236064991</c:v>
                </c:pt>
                <c:pt idx="40">
                  <c:v>22.94956069942571</c:v>
                </c:pt>
                <c:pt idx="41">
                  <c:v>23.332616767315308</c:v>
                </c:pt>
                <c:pt idx="42">
                  <c:v>22.491796866688563</c:v>
                </c:pt>
                <c:pt idx="43">
                  <c:v>22.467512816031871</c:v>
                </c:pt>
                <c:pt idx="44">
                  <c:v>21.776229169882036</c:v>
                </c:pt>
                <c:pt idx="45">
                  <c:v>20.723885084235295</c:v>
                </c:pt>
                <c:pt idx="46">
                  <c:v>21.523708524485013</c:v>
                </c:pt>
                <c:pt idx="47">
                  <c:v>21.802513641753823</c:v>
                </c:pt>
                <c:pt idx="48">
                  <c:v>21.01482925258275</c:v>
                </c:pt>
                <c:pt idx="49">
                  <c:v>22.251880273317457</c:v>
                </c:pt>
                <c:pt idx="50">
                  <c:v>21.582064055239762</c:v>
                </c:pt>
                <c:pt idx="51">
                  <c:v>22.188120955875608</c:v>
                </c:pt>
                <c:pt idx="52">
                  <c:v>22.557053905352358</c:v>
                </c:pt>
                <c:pt idx="53">
                  <c:v>22.599790613333123</c:v>
                </c:pt>
                <c:pt idx="54">
                  <c:v>20.855018715629988</c:v>
                </c:pt>
                <c:pt idx="55">
                  <c:v>21.311397008574612</c:v>
                </c:pt>
              </c:numCache>
            </c:numRef>
          </c:xVal>
          <c:yVal>
            <c:numRef>
              <c:f>'Régression linéaire'!$G$124:$G$179</c:f>
              <c:numCache>
                <c:formatCode>0.000</c:formatCode>
                <c:ptCount val="56"/>
                <c:pt idx="0">
                  <c:v>0.60938751068012442</c:v>
                </c:pt>
                <c:pt idx="1">
                  <c:v>-0.18238600188719492</c:v>
                </c:pt>
                <c:pt idx="2">
                  <c:v>-1.7883697222217834</c:v>
                </c:pt>
                <c:pt idx="3">
                  <c:v>-0.97364616179136854</c:v>
                </c:pt>
                <c:pt idx="4">
                  <c:v>-0.83725219427367514</c:v>
                </c:pt>
                <c:pt idx="5">
                  <c:v>0.44912528081426478</c:v>
                </c:pt>
                <c:pt idx="6">
                  <c:v>-0.63152440534477461</c:v>
                </c:pt>
                <c:pt idx="7">
                  <c:v>-1.0898959798982222</c:v>
                </c:pt>
                <c:pt idx="8">
                  <c:v>0.80174912885363991</c:v>
                </c:pt>
                <c:pt idx="9">
                  <c:v>-0.22665187357627398</c:v>
                </c:pt>
                <c:pt idx="10">
                  <c:v>0.94756650547002286</c:v>
                </c:pt>
                <c:pt idx="11">
                  <c:v>-1.5066599523196689</c:v>
                </c:pt>
                <c:pt idx="12">
                  <c:v>-0.46842639251689872</c:v>
                </c:pt>
                <c:pt idx="13">
                  <c:v>0.30910448638519128</c:v>
                </c:pt>
                <c:pt idx="14">
                  <c:v>0.62760534274686253</c:v>
                </c:pt>
                <c:pt idx="15">
                  <c:v>-0.14980063234974592</c:v>
                </c:pt>
                <c:pt idx="16">
                  <c:v>0.73184911784686646</c:v>
                </c:pt>
                <c:pt idx="17">
                  <c:v>1.1155253256647117</c:v>
                </c:pt>
                <c:pt idx="18">
                  <c:v>-1.1253257250436237</c:v>
                </c:pt>
                <c:pt idx="19">
                  <c:v>0.17710489370570731</c:v>
                </c:pt>
                <c:pt idx="20">
                  <c:v>1.0180823347286494</c:v>
                </c:pt>
                <c:pt idx="21">
                  <c:v>-1.522897102105603</c:v>
                </c:pt>
                <c:pt idx="22">
                  <c:v>0.21827972315778232</c:v>
                </c:pt>
                <c:pt idx="23">
                  <c:v>9.007736744078329E-2</c:v>
                </c:pt>
                <c:pt idx="24">
                  <c:v>0.80704386578511456</c:v>
                </c:pt>
                <c:pt idx="25">
                  <c:v>-0.54745502010268587</c:v>
                </c:pt>
                <c:pt idx="26">
                  <c:v>0.41526133095271145</c:v>
                </c:pt>
                <c:pt idx="27">
                  <c:v>-0.17702095313835864</c:v>
                </c:pt>
                <c:pt idx="28">
                  <c:v>1.5657464742257796</c:v>
                </c:pt>
                <c:pt idx="29">
                  <c:v>3.215940558831993E-2</c:v>
                </c:pt>
                <c:pt idx="30">
                  <c:v>-1.42738500141061</c:v>
                </c:pt>
                <c:pt idx="31">
                  <c:v>-1.1764052480273888</c:v>
                </c:pt>
                <c:pt idx="32">
                  <c:v>2.1539319136977202</c:v>
                </c:pt>
                <c:pt idx="33">
                  <c:v>-1.277314019297811</c:v>
                </c:pt>
                <c:pt idx="34">
                  <c:v>0.71911912085839036</c:v>
                </c:pt>
                <c:pt idx="35">
                  <c:v>1.0406821223931251</c:v>
                </c:pt>
                <c:pt idx="36">
                  <c:v>-0.90808644963734975</c:v>
                </c:pt>
                <c:pt idx="37">
                  <c:v>0.72366881722083076</c:v>
                </c:pt>
                <c:pt idx="38">
                  <c:v>-0.56369131631977076</c:v>
                </c:pt>
                <c:pt idx="39">
                  <c:v>-1.6382757456156172</c:v>
                </c:pt>
                <c:pt idx="40">
                  <c:v>-0.28501344528073946</c:v>
                </c:pt>
                <c:pt idx="41">
                  <c:v>0.12036251640122074</c:v>
                </c:pt>
                <c:pt idx="42">
                  <c:v>1.2292948500731253</c:v>
                </c:pt>
                <c:pt idx="43">
                  <c:v>0.23665369288432364</c:v>
                </c:pt>
                <c:pt idx="44">
                  <c:v>1.1320657809879751</c:v>
                </c:pt>
                <c:pt idx="45">
                  <c:v>-0.22128829219149296</c:v>
                </c:pt>
                <c:pt idx="46">
                  <c:v>0.65428389189343172</c:v>
                </c:pt>
                <c:pt idx="47">
                  <c:v>0.92435399431296261</c:v>
                </c:pt>
                <c:pt idx="48">
                  <c:v>0.92021776137680045</c:v>
                </c:pt>
                <c:pt idx="49">
                  <c:v>1.5863935419851416</c:v>
                </c:pt>
                <c:pt idx="50">
                  <c:v>-5.7274046093105428E-2</c:v>
                </c:pt>
                <c:pt idx="51">
                  <c:v>0.27129217775829878</c:v>
                </c:pt>
                <c:pt idx="52">
                  <c:v>-0.15549902688394271</c:v>
                </c:pt>
                <c:pt idx="53">
                  <c:v>-1.3928919220307807</c:v>
                </c:pt>
                <c:pt idx="54">
                  <c:v>-0.41979944991619667</c:v>
                </c:pt>
                <c:pt idx="55">
                  <c:v>-0.87775219661597548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3E9-8E09-1ABF3C71C8E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22.652106193614532</c:v>
              </c:pt>
            </c:numLit>
          </c:xVal>
          <c:yVal>
            <c:numLit>
              <c:formatCode>General</c:formatCode>
              <c:ptCount val="1"/>
              <c:pt idx="0">
                <c:v>-0.18238600188719492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813-43E9-8E09-1ABF3C71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18127"/>
        <c:axId val="312020527"/>
      </c:scatterChart>
      <c:valAx>
        <c:axId val="312018127"/>
        <c:scaling>
          <c:orientation val="minMax"/>
          <c:max val="24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Préd(Tmin)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312020527"/>
        <c:crosses val="autoZero"/>
        <c:crossBetween val="midCat"/>
      </c:valAx>
      <c:valAx>
        <c:axId val="312020527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120181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Préd(Tmin) - Tmin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linéaire'!$E$124:$E$179</c:f>
              <c:numCache>
                <c:formatCode>0.000</c:formatCode>
                <c:ptCount val="56"/>
                <c:pt idx="0">
                  <c:v>21.888843121138944</c:v>
                </c:pt>
                <c:pt idx="1">
                  <c:v>22.652106193614532</c:v>
                </c:pt>
                <c:pt idx="2">
                  <c:v>20.561193201353703</c:v>
                </c:pt>
                <c:pt idx="3">
                  <c:v>21.835081872946603</c:v>
                </c:pt>
                <c:pt idx="4">
                  <c:v>20.628723661729115</c:v>
                </c:pt>
                <c:pt idx="5">
                  <c:v>22.358563637529784</c:v>
                </c:pt>
                <c:pt idx="6">
                  <c:v>22.513549902608851</c:v>
                </c:pt>
                <c:pt idx="7">
                  <c:v>20.600162670334846</c:v>
                </c:pt>
                <c:pt idx="8">
                  <c:v>21.731152221475615</c:v>
                </c:pt>
                <c:pt idx="9">
                  <c:v>22.146887808532526</c:v>
                </c:pt>
                <c:pt idx="10">
                  <c:v>21.669518449502455</c:v>
                </c:pt>
                <c:pt idx="11">
                  <c:v>22.253482017320398</c:v>
                </c:pt>
                <c:pt idx="12">
                  <c:v>22.372241813700533</c:v>
                </c:pt>
                <c:pt idx="13">
                  <c:v>22.746952275901705</c:v>
                </c:pt>
                <c:pt idx="14">
                  <c:v>22.258644128513435</c:v>
                </c:pt>
                <c:pt idx="15">
                  <c:v>22.873863740703865</c:v>
                </c:pt>
                <c:pt idx="16">
                  <c:v>22.370284742522543</c:v>
                </c:pt>
                <c:pt idx="17">
                  <c:v>21.665489107137276</c:v>
                </c:pt>
                <c:pt idx="18">
                  <c:v>22.379997506232876</c:v>
                </c:pt>
                <c:pt idx="19">
                  <c:v>22.780850359239846</c:v>
                </c:pt>
                <c:pt idx="20">
                  <c:v>22.620041171418233</c:v>
                </c:pt>
                <c:pt idx="21">
                  <c:v>23.182572153310197</c:v>
                </c:pt>
                <c:pt idx="22">
                  <c:v>22.247799220092233</c:v>
                </c:pt>
                <c:pt idx="23">
                  <c:v>20.849571474647025</c:v>
                </c:pt>
                <c:pt idx="24">
                  <c:v>21.968188038760555</c:v>
                </c:pt>
                <c:pt idx="25">
                  <c:v>22.516484860128823</c:v>
                </c:pt>
                <c:pt idx="26">
                  <c:v>21.747521885341232</c:v>
                </c:pt>
                <c:pt idx="27">
                  <c:v>23.549102647834527</c:v>
                </c:pt>
                <c:pt idx="28">
                  <c:v>21.553439238788467</c:v>
                </c:pt>
                <c:pt idx="29">
                  <c:v>21.331996016911649</c:v>
                </c:pt>
                <c:pt idx="30">
                  <c:v>20.61910107030392</c:v>
                </c:pt>
                <c:pt idx="31">
                  <c:v>22.198593646339855</c:v>
                </c:pt>
                <c:pt idx="32">
                  <c:v>20.244152036138367</c:v>
                </c:pt>
                <c:pt idx="33">
                  <c:v>20.735085978153318</c:v>
                </c:pt>
                <c:pt idx="34">
                  <c:v>22.997411449198317</c:v>
                </c:pt>
                <c:pt idx="35">
                  <c:v>20.867389003647464</c:v>
                </c:pt>
                <c:pt idx="36">
                  <c:v>22.158379206112272</c:v>
                </c:pt>
                <c:pt idx="37">
                  <c:v>21.764864366785943</c:v>
                </c:pt>
                <c:pt idx="38">
                  <c:v>23.455574518260317</c:v>
                </c:pt>
                <c:pt idx="39">
                  <c:v>21.407165236064991</c:v>
                </c:pt>
                <c:pt idx="40">
                  <c:v>22.94956069942571</c:v>
                </c:pt>
                <c:pt idx="41">
                  <c:v>23.332616767315308</c:v>
                </c:pt>
                <c:pt idx="42">
                  <c:v>22.491796866688563</c:v>
                </c:pt>
                <c:pt idx="43">
                  <c:v>22.467512816031871</c:v>
                </c:pt>
                <c:pt idx="44">
                  <c:v>21.776229169882036</c:v>
                </c:pt>
                <c:pt idx="45">
                  <c:v>20.723885084235295</c:v>
                </c:pt>
                <c:pt idx="46">
                  <c:v>21.523708524485013</c:v>
                </c:pt>
                <c:pt idx="47">
                  <c:v>21.802513641753823</c:v>
                </c:pt>
                <c:pt idx="48">
                  <c:v>21.01482925258275</c:v>
                </c:pt>
                <c:pt idx="49">
                  <c:v>22.251880273317457</c:v>
                </c:pt>
                <c:pt idx="50">
                  <c:v>21.582064055239762</c:v>
                </c:pt>
                <c:pt idx="51">
                  <c:v>22.188120955875608</c:v>
                </c:pt>
                <c:pt idx="52">
                  <c:v>22.557053905352358</c:v>
                </c:pt>
                <c:pt idx="53">
                  <c:v>22.599790613333123</c:v>
                </c:pt>
                <c:pt idx="54">
                  <c:v>20.855018715629988</c:v>
                </c:pt>
                <c:pt idx="55">
                  <c:v>21.311397008574612</c:v>
                </c:pt>
              </c:numCache>
            </c:numRef>
          </c:xVal>
          <c:yVal>
            <c:numRef>
              <c:f>'Régression linéaire'!$D$124:$D$179</c:f>
              <c:numCache>
                <c:formatCode>0.000</c:formatCode>
                <c:ptCount val="56"/>
                <c:pt idx="0">
                  <c:v>22.23</c:v>
                </c:pt>
                <c:pt idx="1">
                  <c:v>22.55</c:v>
                </c:pt>
                <c:pt idx="2">
                  <c:v>19.559999999999999</c:v>
                </c:pt>
                <c:pt idx="3">
                  <c:v>21.29</c:v>
                </c:pt>
                <c:pt idx="4">
                  <c:v>20.16</c:v>
                </c:pt>
                <c:pt idx="5">
                  <c:v>22.61</c:v>
                </c:pt>
                <c:pt idx="6">
                  <c:v>22.16</c:v>
                </c:pt>
                <c:pt idx="7">
                  <c:v>19.989999999999998</c:v>
                </c:pt>
                <c:pt idx="8">
                  <c:v>22.18</c:v>
                </c:pt>
                <c:pt idx="9">
                  <c:v>22.02</c:v>
                </c:pt>
                <c:pt idx="10">
                  <c:v>22.2</c:v>
                </c:pt>
                <c:pt idx="11">
                  <c:v>21.41</c:v>
                </c:pt>
                <c:pt idx="12">
                  <c:v>22.11</c:v>
                </c:pt>
                <c:pt idx="13">
                  <c:v>22.92</c:v>
                </c:pt>
                <c:pt idx="14">
                  <c:v>22.61</c:v>
                </c:pt>
                <c:pt idx="15">
                  <c:v>22.79</c:v>
                </c:pt>
                <c:pt idx="16">
                  <c:v>22.78</c:v>
                </c:pt>
                <c:pt idx="17">
                  <c:v>22.29</c:v>
                </c:pt>
                <c:pt idx="18">
                  <c:v>21.75</c:v>
                </c:pt>
                <c:pt idx="19">
                  <c:v>22.88</c:v>
                </c:pt>
                <c:pt idx="20">
                  <c:v>23.19</c:v>
                </c:pt>
                <c:pt idx="21">
                  <c:v>22.33</c:v>
                </c:pt>
                <c:pt idx="22">
                  <c:v>22.37</c:v>
                </c:pt>
                <c:pt idx="23">
                  <c:v>20.9</c:v>
                </c:pt>
                <c:pt idx="24">
                  <c:v>22.42</c:v>
                </c:pt>
                <c:pt idx="25">
                  <c:v>22.21</c:v>
                </c:pt>
                <c:pt idx="26">
                  <c:v>21.98</c:v>
                </c:pt>
                <c:pt idx="27">
                  <c:v>23.45</c:v>
                </c:pt>
                <c:pt idx="28">
                  <c:v>22.43</c:v>
                </c:pt>
                <c:pt idx="29">
                  <c:v>21.35</c:v>
                </c:pt>
                <c:pt idx="30">
                  <c:v>19.82</c:v>
                </c:pt>
                <c:pt idx="31">
                  <c:v>21.54</c:v>
                </c:pt>
                <c:pt idx="32">
                  <c:v>21.45</c:v>
                </c:pt>
                <c:pt idx="33">
                  <c:v>20.02</c:v>
                </c:pt>
                <c:pt idx="34">
                  <c:v>23.4</c:v>
                </c:pt>
                <c:pt idx="35">
                  <c:v>21.45</c:v>
                </c:pt>
                <c:pt idx="36">
                  <c:v>21.65</c:v>
                </c:pt>
                <c:pt idx="37">
                  <c:v>22.17</c:v>
                </c:pt>
                <c:pt idx="38">
                  <c:v>23.14</c:v>
                </c:pt>
                <c:pt idx="39">
                  <c:v>20.49</c:v>
                </c:pt>
                <c:pt idx="40">
                  <c:v>22.79</c:v>
                </c:pt>
                <c:pt idx="41">
                  <c:v>23.4</c:v>
                </c:pt>
                <c:pt idx="42">
                  <c:v>23.18</c:v>
                </c:pt>
                <c:pt idx="43">
                  <c:v>22.6</c:v>
                </c:pt>
                <c:pt idx="44">
                  <c:v>22.41</c:v>
                </c:pt>
                <c:pt idx="45">
                  <c:v>20.6</c:v>
                </c:pt>
                <c:pt idx="46">
                  <c:v>21.89</c:v>
                </c:pt>
                <c:pt idx="47">
                  <c:v>22.32</c:v>
                </c:pt>
                <c:pt idx="48">
                  <c:v>21.53</c:v>
                </c:pt>
                <c:pt idx="49">
                  <c:v>23.14</c:v>
                </c:pt>
                <c:pt idx="50">
                  <c:v>21.55</c:v>
                </c:pt>
                <c:pt idx="51">
                  <c:v>22.34</c:v>
                </c:pt>
                <c:pt idx="52">
                  <c:v>22.47</c:v>
                </c:pt>
                <c:pt idx="53">
                  <c:v>21.82</c:v>
                </c:pt>
                <c:pt idx="54">
                  <c:v>20.62</c:v>
                </c:pt>
                <c:pt idx="55">
                  <c:v>20.82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0-407A-A1A9-38F56FB9C0A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22.652106193614532</c:v>
              </c:pt>
            </c:numLit>
          </c:xVal>
          <c:yVal>
            <c:numLit>
              <c:formatCode>General</c:formatCode>
              <c:ptCount val="1"/>
              <c:pt idx="0">
                <c:v>22.55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310-407A-A1A9-38F56FB9C0A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XLSTAT_20251015_093234_1_HID!xdata1</c:f>
              <c:numCache>
                <c:formatCode>General</c:formatCode>
                <c:ptCount val="70"/>
                <c:pt idx="0">
                  <c:v>20.1119540117</c:v>
                </c:pt>
                <c:pt idx="1">
                  <c:v>20.230026028600001</c:v>
                </c:pt>
                <c:pt idx="2">
                  <c:v>20.348098045499999</c:v>
                </c:pt>
                <c:pt idx="3">
                  <c:v>20.4661700624</c:v>
                </c:pt>
                <c:pt idx="4">
                  <c:v>20.584242079300001</c:v>
                </c:pt>
                <c:pt idx="5">
                  <c:v>20.702314096199999</c:v>
                </c:pt>
                <c:pt idx="6">
                  <c:v>20.8203861131</c:v>
                </c:pt>
                <c:pt idx="7">
                  <c:v>20.938458130000001</c:v>
                </c:pt>
                <c:pt idx="8">
                  <c:v>21.056530146899998</c:v>
                </c:pt>
                <c:pt idx="9">
                  <c:v>21.174602163799999</c:v>
                </c:pt>
                <c:pt idx="10">
                  <c:v>21.292674180700001</c:v>
                </c:pt>
                <c:pt idx="11">
                  <c:v>21.410746197599998</c:v>
                </c:pt>
                <c:pt idx="12">
                  <c:v>21.528818214499999</c:v>
                </c:pt>
                <c:pt idx="13">
                  <c:v>21.6468902314</c:v>
                </c:pt>
                <c:pt idx="14">
                  <c:v>21.764962248300002</c:v>
                </c:pt>
                <c:pt idx="15">
                  <c:v>21.883034265199999</c:v>
                </c:pt>
                <c:pt idx="16">
                  <c:v>22.0011062821</c:v>
                </c:pt>
                <c:pt idx="17">
                  <c:v>22.119178299000001</c:v>
                </c:pt>
                <c:pt idx="18">
                  <c:v>22.237250315899999</c:v>
                </c:pt>
                <c:pt idx="19">
                  <c:v>22.3553223328</c:v>
                </c:pt>
                <c:pt idx="20">
                  <c:v>22.473394349700001</c:v>
                </c:pt>
                <c:pt idx="21">
                  <c:v>22.591466366599999</c:v>
                </c:pt>
                <c:pt idx="22">
                  <c:v>22.7095383835</c:v>
                </c:pt>
                <c:pt idx="23">
                  <c:v>22.827610400400001</c:v>
                </c:pt>
                <c:pt idx="24">
                  <c:v>22.945682417299999</c:v>
                </c:pt>
                <c:pt idx="25">
                  <c:v>23.0637544342</c:v>
                </c:pt>
                <c:pt idx="26">
                  <c:v>23.181826451100001</c:v>
                </c:pt>
                <c:pt idx="27">
                  <c:v>23.299898468000002</c:v>
                </c:pt>
                <c:pt idx="28">
                  <c:v>23.4179704849</c:v>
                </c:pt>
                <c:pt idx="29">
                  <c:v>23.536042501800001</c:v>
                </c:pt>
                <c:pt idx="30">
                  <c:v>23.654114518699998</c:v>
                </c:pt>
                <c:pt idx="31">
                  <c:v>23.7721865356</c:v>
                </c:pt>
                <c:pt idx="32">
                  <c:v>23.890258552500001</c:v>
                </c:pt>
                <c:pt idx="33">
                  <c:v>24.008330569400002</c:v>
                </c:pt>
                <c:pt idx="34">
                  <c:v>24.126402586299999</c:v>
                </c:pt>
                <c:pt idx="35">
                  <c:v>24.2444746032</c:v>
                </c:pt>
                <c:pt idx="36">
                  <c:v>24.362546620099998</c:v>
                </c:pt>
                <c:pt idx="37">
                  <c:v>24.480618636999999</c:v>
                </c:pt>
                <c:pt idx="38">
                  <c:v>24.5986906539</c:v>
                </c:pt>
                <c:pt idx="39">
                  <c:v>24.716762670800001</c:v>
                </c:pt>
                <c:pt idx="40">
                  <c:v>24.834834687699999</c:v>
                </c:pt>
                <c:pt idx="41">
                  <c:v>24.9529067046</c:v>
                </c:pt>
                <c:pt idx="42">
                  <c:v>25.070978721500001</c:v>
                </c:pt>
                <c:pt idx="43">
                  <c:v>25.189050738399999</c:v>
                </c:pt>
                <c:pt idx="44">
                  <c:v>25.3071227553</c:v>
                </c:pt>
                <c:pt idx="45">
                  <c:v>25.425194772200001</c:v>
                </c:pt>
                <c:pt idx="46">
                  <c:v>25.543266789100002</c:v>
                </c:pt>
                <c:pt idx="47">
                  <c:v>25.661338806</c:v>
                </c:pt>
                <c:pt idx="48">
                  <c:v>25.779410822900001</c:v>
                </c:pt>
                <c:pt idx="49">
                  <c:v>25.897482839799999</c:v>
                </c:pt>
                <c:pt idx="50">
                  <c:v>26.0155548567</c:v>
                </c:pt>
                <c:pt idx="51">
                  <c:v>26.133626873600001</c:v>
                </c:pt>
                <c:pt idx="52">
                  <c:v>26.251698890500002</c:v>
                </c:pt>
                <c:pt idx="53">
                  <c:v>26.3697709074</c:v>
                </c:pt>
                <c:pt idx="54">
                  <c:v>26.487842924300001</c:v>
                </c:pt>
                <c:pt idx="55">
                  <c:v>26.605914941199998</c:v>
                </c:pt>
                <c:pt idx="56">
                  <c:v>26.723986958099999</c:v>
                </c:pt>
                <c:pt idx="57">
                  <c:v>26.842058975</c:v>
                </c:pt>
                <c:pt idx="58">
                  <c:v>26.960130991900002</c:v>
                </c:pt>
                <c:pt idx="59">
                  <c:v>27.078203008799999</c:v>
                </c:pt>
                <c:pt idx="60">
                  <c:v>27.1962750257</c:v>
                </c:pt>
                <c:pt idx="61">
                  <c:v>27.314347042600001</c:v>
                </c:pt>
                <c:pt idx="62">
                  <c:v>27.432419059499999</c:v>
                </c:pt>
                <c:pt idx="63">
                  <c:v>27.5504910764</c:v>
                </c:pt>
                <c:pt idx="64">
                  <c:v>27.668563093300001</c:v>
                </c:pt>
                <c:pt idx="65">
                  <c:v>27.786635110200002</c:v>
                </c:pt>
                <c:pt idx="66">
                  <c:v>27.9047071271</c:v>
                </c:pt>
                <c:pt idx="67">
                  <c:v>28.022779144000001</c:v>
                </c:pt>
                <c:pt idx="68">
                  <c:v>28.140851160899999</c:v>
                </c:pt>
                <c:pt idx="69">
                  <c:v>28.2589231778</c:v>
                </c:pt>
              </c:numCache>
            </c:numRef>
          </c:xVal>
          <c:yVal>
            <c:numRef>
              <c:f>XLSTAT_20251015_093234_1_HID!ydata1</c:f>
              <c:numCache>
                <c:formatCode>General</c:formatCode>
                <c:ptCount val="70"/>
                <c:pt idx="0">
                  <c:v>18.924966431452816</c:v>
                </c:pt>
                <c:pt idx="1">
                  <c:v>19.049271874457105</c:v>
                </c:pt>
                <c:pt idx="2">
                  <c:v>19.173195665377939</c:v>
                </c:pt>
                <c:pt idx="3">
                  <c:v>19.296732074931914</c:v>
                </c:pt>
                <c:pt idx="4">
                  <c:v>19.419875649143037</c:v>
                </c:pt>
                <c:pt idx="5">
                  <c:v>19.542621234168983</c:v>
                </c:pt>
                <c:pt idx="6">
                  <c:v>19.664964000519042</c:v>
                </c:pt>
                <c:pt idx="7">
                  <c:v>19.78689946642157</c:v>
                </c:pt>
                <c:pt idx="8">
                  <c:v>19.908423520096466</c:v>
                </c:pt>
                <c:pt idx="9">
                  <c:v>20.029532440689668</c:v>
                </c:pt>
                <c:pt idx="10">
                  <c:v>20.150222917632775</c:v>
                </c:pt>
                <c:pt idx="11">
                  <c:v>20.270492068201655</c:v>
                </c:pt>
                <c:pt idx="12">
                  <c:v>20.390337453062987</c:v>
                </c:pt>
                <c:pt idx="13">
                  <c:v>20.509757089617317</c:v>
                </c:pt>
                <c:pt idx="14">
                  <c:v>20.628749462971008</c:v>
                </c:pt>
                <c:pt idx="15">
                  <c:v>20.747313534396991</c:v>
                </c:pt>
                <c:pt idx="16">
                  <c:v>20.865448747174742</c:v>
                </c:pt>
                <c:pt idx="17">
                  <c:v>20.983155029733279</c:v>
                </c:pt>
                <c:pt idx="18">
                  <c:v>21.100432796055877</c:v>
                </c:pt>
                <c:pt idx="19">
                  <c:v>21.217282943341196</c:v>
                </c:pt>
                <c:pt idx="20">
                  <c:v>21.33370684695149</c:v>
                </c:pt>
                <c:pt idx="21">
                  <c:v>21.449706352714131</c:v>
                </c:pt>
                <c:pt idx="22">
                  <c:v>21.565283766676316</c:v>
                </c:pt>
                <c:pt idx="23">
                  <c:v>21.680441842444321</c:v>
                </c:pt>
                <c:pt idx="24">
                  <c:v>21.795183766267296</c:v>
                </c:pt>
                <c:pt idx="25">
                  <c:v>21.909513140050393</c:v>
                </c:pt>
                <c:pt idx="26">
                  <c:v>22.023433962502811</c:v>
                </c:pt>
                <c:pt idx="27">
                  <c:v>22.136950608643112</c:v>
                </c:pt>
                <c:pt idx="28">
                  <c:v>22.25006780789592</c:v>
                </c:pt>
                <c:pt idx="29">
                  <c:v>22.362790621021638</c:v>
                </c:pt>
                <c:pt idx="30">
                  <c:v>22.475124416123741</c:v>
                </c:pt>
                <c:pt idx="31">
                  <c:v>22.587074843976914</c:v>
                </c:pt>
                <c:pt idx="32">
                  <c:v>22.698647812913944</c:v>
                </c:pt>
                <c:pt idx="33">
                  <c:v>22.809849463500509</c:v>
                </c:pt>
                <c:pt idx="34">
                  <c:v>22.920686143215033</c:v>
                </c:pt>
                <c:pt idx="35">
                  <c:v>23.031164381336279</c:v>
                </c:pt>
                <c:pt idx="36">
                  <c:v>23.141290864224651</c:v>
                </c:pt>
                <c:pt idx="37">
                  <c:v>23.251072411165243</c:v>
                </c:pt>
                <c:pt idx="38">
                  <c:v>23.360515950921275</c:v>
                </c:pt>
                <c:pt idx="39">
                  <c:v>23.469628499126976</c:v>
                </c:pt>
                <c:pt idx="40">
                  <c:v>23.57841713662917</c:v>
                </c:pt>
                <c:pt idx="41">
                  <c:v>23.686888988867235</c:v>
                </c:pt>
                <c:pt idx="42">
                  <c:v>23.795051206362189</c:v>
                </c:pt>
                <c:pt idx="43">
                  <c:v>23.902910946367875</c:v>
                </c:pt>
                <c:pt idx="44">
                  <c:v>24.010475355720121</c:v>
                </c:pt>
                <c:pt idx="45">
                  <c:v>24.117751554904416</c:v>
                </c:pt>
                <c:pt idx="46">
                  <c:v>24.224746623348508</c:v>
                </c:pt>
                <c:pt idx="47">
                  <c:v>24.331467585933709</c:v>
                </c:pt>
                <c:pt idx="48">
                  <c:v>24.437921400707634</c:v>
                </c:pt>
                <c:pt idx="49">
                  <c:v>24.544114947771536</c:v>
                </c:pt>
                <c:pt idx="50">
                  <c:v>24.650055019307388</c:v>
                </c:pt>
                <c:pt idx="51">
                  <c:v>24.755748310703005</c:v>
                </c:pt>
                <c:pt idx="52">
                  <c:v>24.861201412728441</c:v>
                </c:pt>
                <c:pt idx="53">
                  <c:v>24.966420804712435</c:v>
                </c:pt>
                <c:pt idx="54">
                  <c:v>25.07141284866497</c:v>
                </c:pt>
                <c:pt idx="55">
                  <c:v>25.176183784289766</c:v>
                </c:pt>
                <c:pt idx="56">
                  <c:v>25.280739724829679</c:v>
                </c:pt>
                <c:pt idx="57">
                  <c:v>25.385086653687363</c:v>
                </c:pt>
                <c:pt idx="58">
                  <c:v>25.489230421764148</c:v>
                </c:pt>
                <c:pt idx="59">
                  <c:v>25.593176745460873</c:v>
                </c:pt>
                <c:pt idx="60">
                  <c:v>25.69693120528585</c:v>
                </c:pt>
                <c:pt idx="61">
                  <c:v>25.800499245016844</c:v>
                </c:pt>
                <c:pt idx="62">
                  <c:v>25.903886171366153</c:v>
                </c:pt>
                <c:pt idx="63">
                  <c:v>26.007097154100073</c:v>
                </c:pt>
                <c:pt idx="64">
                  <c:v>26.110137226566501</c:v>
                </c:pt>
                <c:pt idx="65">
                  <c:v>26.213011286587154</c:v>
                </c:pt>
                <c:pt idx="66">
                  <c:v>26.315724097673343</c:v>
                </c:pt>
                <c:pt idx="67">
                  <c:v>26.418280290527036</c:v>
                </c:pt>
                <c:pt idx="68">
                  <c:v>26.520684364791542</c:v>
                </c:pt>
                <c:pt idx="69">
                  <c:v>26.622940691018808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0-407A-A1A9-38F56FB9C0A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XLSTAT_20251015_093234_1_HID!xdata2</c:f>
              <c:numCache>
                <c:formatCode>General</c:formatCode>
                <c:ptCount val="70"/>
                <c:pt idx="0">
                  <c:v>16.1953216289</c:v>
                </c:pt>
                <c:pt idx="1">
                  <c:v>16.370156434000002</c:v>
                </c:pt>
                <c:pt idx="2">
                  <c:v>16.5449912391</c:v>
                </c:pt>
                <c:pt idx="3">
                  <c:v>16.719826044200001</c:v>
                </c:pt>
                <c:pt idx="4">
                  <c:v>16.894660849299999</c:v>
                </c:pt>
                <c:pt idx="5">
                  <c:v>17.069495654400001</c:v>
                </c:pt>
                <c:pt idx="6">
                  <c:v>17.244330459499999</c:v>
                </c:pt>
                <c:pt idx="7">
                  <c:v>17.4191652646</c:v>
                </c:pt>
                <c:pt idx="8">
                  <c:v>17.594000069700002</c:v>
                </c:pt>
                <c:pt idx="9">
                  <c:v>17.7688348748</c:v>
                </c:pt>
                <c:pt idx="10">
                  <c:v>17.943669679900001</c:v>
                </c:pt>
                <c:pt idx="11">
                  <c:v>18.118504484999999</c:v>
                </c:pt>
                <c:pt idx="12">
                  <c:v>18.2933392901</c:v>
                </c:pt>
                <c:pt idx="13">
                  <c:v>18.468174095199998</c:v>
                </c:pt>
                <c:pt idx="14">
                  <c:v>18.6430089003</c:v>
                </c:pt>
                <c:pt idx="15">
                  <c:v>18.817843705400001</c:v>
                </c:pt>
                <c:pt idx="16">
                  <c:v>18.992678510499999</c:v>
                </c:pt>
                <c:pt idx="17">
                  <c:v>19.167513315600001</c:v>
                </c:pt>
                <c:pt idx="18">
                  <c:v>19.342348120699999</c:v>
                </c:pt>
                <c:pt idx="19">
                  <c:v>19.5171829258</c:v>
                </c:pt>
                <c:pt idx="20">
                  <c:v>19.692017730899998</c:v>
                </c:pt>
                <c:pt idx="21">
                  <c:v>19.866852536</c:v>
                </c:pt>
                <c:pt idx="22">
                  <c:v>20.041687341100001</c:v>
                </c:pt>
                <c:pt idx="23">
                  <c:v>20.216522146199999</c:v>
                </c:pt>
                <c:pt idx="24">
                  <c:v>20.391356951300001</c:v>
                </c:pt>
                <c:pt idx="25">
                  <c:v>20.566191756400002</c:v>
                </c:pt>
                <c:pt idx="26">
                  <c:v>20.7410265615</c:v>
                </c:pt>
                <c:pt idx="27">
                  <c:v>20.915861366599998</c:v>
                </c:pt>
                <c:pt idx="28">
                  <c:v>21.090696171699999</c:v>
                </c:pt>
                <c:pt idx="29">
                  <c:v>21.265530976800001</c:v>
                </c:pt>
                <c:pt idx="30">
                  <c:v>21.440365781899999</c:v>
                </c:pt>
                <c:pt idx="31">
                  <c:v>21.615200587</c:v>
                </c:pt>
                <c:pt idx="32">
                  <c:v>21.790035392100002</c:v>
                </c:pt>
                <c:pt idx="33">
                  <c:v>21.9648701972</c:v>
                </c:pt>
                <c:pt idx="34">
                  <c:v>22.139705002300001</c:v>
                </c:pt>
                <c:pt idx="35">
                  <c:v>22.314539807399999</c:v>
                </c:pt>
                <c:pt idx="36">
                  <c:v>22.489374612500001</c:v>
                </c:pt>
                <c:pt idx="37">
                  <c:v>22.664209417599999</c:v>
                </c:pt>
                <c:pt idx="38">
                  <c:v>22.8390442227</c:v>
                </c:pt>
                <c:pt idx="39">
                  <c:v>23.013879027800002</c:v>
                </c:pt>
                <c:pt idx="40">
                  <c:v>23.1887138329</c:v>
                </c:pt>
                <c:pt idx="41">
                  <c:v>23.363548638000001</c:v>
                </c:pt>
                <c:pt idx="42">
                  <c:v>23.538383443099999</c:v>
                </c:pt>
                <c:pt idx="43">
                  <c:v>23.7132182482</c:v>
                </c:pt>
                <c:pt idx="44">
                  <c:v>23.888053053299998</c:v>
                </c:pt>
                <c:pt idx="45">
                  <c:v>24.0628878584</c:v>
                </c:pt>
                <c:pt idx="46">
                  <c:v>24.237722663500001</c:v>
                </c:pt>
                <c:pt idx="47">
                  <c:v>24.412557468599999</c:v>
                </c:pt>
                <c:pt idx="48">
                  <c:v>24.587392273700001</c:v>
                </c:pt>
                <c:pt idx="49">
                  <c:v>24.762227078800002</c:v>
                </c:pt>
                <c:pt idx="50">
                  <c:v>24.9370618839</c:v>
                </c:pt>
                <c:pt idx="51">
                  <c:v>25.111896688999998</c:v>
                </c:pt>
                <c:pt idx="52">
                  <c:v>25.2867314941</c:v>
                </c:pt>
                <c:pt idx="53">
                  <c:v>25.461566299200001</c:v>
                </c:pt>
                <c:pt idx="54">
                  <c:v>25.636401104299999</c:v>
                </c:pt>
                <c:pt idx="55">
                  <c:v>25.811235909400001</c:v>
                </c:pt>
                <c:pt idx="56">
                  <c:v>25.986070714500002</c:v>
                </c:pt>
                <c:pt idx="57">
                  <c:v>26.1609055196</c:v>
                </c:pt>
                <c:pt idx="58">
                  <c:v>26.335740324699998</c:v>
                </c:pt>
                <c:pt idx="59">
                  <c:v>26.510575129799999</c:v>
                </c:pt>
                <c:pt idx="60">
                  <c:v>26.685409934900001</c:v>
                </c:pt>
                <c:pt idx="61">
                  <c:v>26.860244739999999</c:v>
                </c:pt>
                <c:pt idx="62">
                  <c:v>27.0350795451</c:v>
                </c:pt>
                <c:pt idx="63">
                  <c:v>27.209914350200002</c:v>
                </c:pt>
                <c:pt idx="64">
                  <c:v>27.3847491553</c:v>
                </c:pt>
                <c:pt idx="65">
                  <c:v>27.559583960399998</c:v>
                </c:pt>
                <c:pt idx="66">
                  <c:v>27.734418765499999</c:v>
                </c:pt>
                <c:pt idx="67">
                  <c:v>27.909253570600001</c:v>
                </c:pt>
                <c:pt idx="68">
                  <c:v>28.084088375699999</c:v>
                </c:pt>
                <c:pt idx="69">
                  <c:v>28.2589231808</c:v>
                </c:pt>
              </c:numCache>
            </c:numRef>
          </c:xVal>
          <c:yVal>
            <c:numRef>
              <c:f>XLSTAT_20251015_093234_1_HID!ydata2</c:f>
              <c:numCache>
                <c:formatCode>General</c:formatCode>
                <c:ptCount val="70"/>
                <c:pt idx="0">
                  <c:v>17.760812248703989</c:v>
                </c:pt>
                <c:pt idx="1">
                  <c:v>17.913332765481442</c:v>
                </c:pt>
                <c:pt idx="2">
                  <c:v>18.066228210266416</c:v>
                </c:pt>
                <c:pt idx="3">
                  <c:v>18.219515037922182</c:v>
                </c:pt>
                <c:pt idx="4">
                  <c:v>18.373210360269493</c:v>
                </c:pt>
                <c:pt idx="5">
                  <c:v>18.527331947655735</c:v>
                </c:pt>
                <c:pt idx="6">
                  <c:v>18.681898225738493</c:v>
                </c:pt>
                <c:pt idx="7">
                  <c:v>18.836928266716733</c:v>
                </c:pt>
                <c:pt idx="8">
                  <c:v>18.992441774192176</c:v>
                </c:pt>
                <c:pt idx="9">
                  <c:v>19.148459060802743</c:v>
                </c:pt>
                <c:pt idx="10">
                  <c:v>19.305001017742953</c:v>
                </c:pt>
                <c:pt idx="11">
                  <c:v>19.462089075277685</c:v>
                </c:pt>
                <c:pt idx="12">
                  <c:v>19.61974515337068</c:v>
                </c:pt>
                <c:pt idx="13">
                  <c:v>19.777991601593477</c:v>
                </c:pt>
                <c:pt idx="14">
                  <c:v>19.936851127559429</c:v>
                </c:pt>
                <c:pt idx="15">
                  <c:v>20.096346713246781</c:v>
                </c:pt>
                <c:pt idx="16">
                  <c:v>20.256501518739562</c:v>
                </c:pt>
                <c:pt idx="17">
                  <c:v>20.417338773128748</c:v>
                </c:pt>
                <c:pt idx="18">
                  <c:v>20.578881652581366</c:v>
                </c:pt>
                <c:pt idx="19">
                  <c:v>20.74115314590173</c:v>
                </c:pt>
                <c:pt idx="20">
                  <c:v>20.904175908273544</c:v>
                </c:pt>
                <c:pt idx="21">
                  <c:v>21.067972104277885</c:v>
                </c:pt>
                <c:pt idx="22">
                  <c:v>21.232563241719106</c:v>
                </c:pt>
                <c:pt idx="23">
                  <c:v>21.397969998244044</c:v>
                </c:pt>
                <c:pt idx="24">
                  <c:v>21.564212043190054</c:v>
                </c:pt>
                <c:pt idx="25">
                  <c:v>21.731307857522193</c:v>
                </c:pt>
                <c:pt idx="26">
                  <c:v>21.899274555094088</c:v>
                </c:pt>
                <c:pt idx="27">
                  <c:v>22.068127708764042</c:v>
                </c:pt>
                <c:pt idx="28">
                  <c:v>22.237881185092473</c:v>
                </c:pt>
                <c:pt idx="29">
                  <c:v>22.408546991416284</c:v>
                </c:pt>
                <c:pt idx="30">
                  <c:v>22.580135139022353</c:v>
                </c:pt>
                <c:pt idx="31">
                  <c:v>22.752653525916475</c:v>
                </c:pt>
                <c:pt idx="32">
                  <c:v>22.926107842304283</c:v>
                </c:pt>
                <c:pt idx="33">
                  <c:v>23.10050150137641</c:v>
                </c:pt>
                <c:pt idx="34">
                  <c:v>23.275835597340233</c:v>
                </c:pt>
                <c:pt idx="35">
                  <c:v>23.452108891893925</c:v>
                </c:pt>
                <c:pt idx="36">
                  <c:v>23.629317829531022</c:v>
                </c:pt>
                <c:pt idx="37">
                  <c:v>23.807456581236337</c:v>
                </c:pt>
                <c:pt idx="38">
                  <c:v>23.98651711532921</c:v>
                </c:pt>
                <c:pt idx="39">
                  <c:v>24.166489293468313</c:v>
                </c:pt>
                <c:pt idx="40">
                  <c:v>24.347360989189571</c:v>
                </c:pt>
                <c:pt idx="41">
                  <c:v>24.529118225832775</c:v>
                </c:pt>
                <c:pt idx="42">
                  <c:v>24.711745330342048</c:v>
                </c:pt>
                <c:pt idx="43">
                  <c:v>24.895225099209163</c:v>
                </c:pt>
                <c:pt idx="44">
                  <c:v>25.07953897276434</c:v>
                </c:pt>
                <c:pt idx="45">
                  <c:v>25.264667214097123</c:v>
                </c:pt>
                <c:pt idx="46">
                  <c:v>25.450589089091295</c:v>
                </c:pt>
                <c:pt idx="47">
                  <c:v>25.63728304436064</c:v>
                </c:pt>
                <c:pt idx="48">
                  <c:v>25.824726880250175</c:v>
                </c:pt>
                <c:pt idx="49">
                  <c:v>26.012897916494687</c:v>
                </c:pt>
                <c:pt idx="50">
                  <c:v>26.201773148577431</c:v>
                </c:pt>
                <c:pt idx="51">
                  <c:v>26.391329393284543</c:v>
                </c:pt>
                <c:pt idx="52">
                  <c:v>26.581543422386325</c:v>
                </c:pt>
                <c:pt idx="53">
                  <c:v>26.772392083780492</c:v>
                </c:pt>
                <c:pt idx="54">
                  <c:v>26.963852409794242</c:v>
                </c:pt>
                <c:pt idx="55">
                  <c:v>27.155901712655407</c:v>
                </c:pt>
                <c:pt idx="56">
                  <c:v>27.348517667404753</c:v>
                </c:pt>
                <c:pt idx="57">
                  <c:v>27.541678382732528</c:v>
                </c:pt>
                <c:pt idx="58">
                  <c:v>27.735362460383683</c:v>
                </c:pt>
                <c:pt idx="59">
                  <c:v>27.929549043893257</c:v>
                </c:pt>
                <c:pt idx="60">
                  <c:v>28.124217857489857</c:v>
                </c:pt>
                <c:pt idx="61">
                  <c:v>28.319349236047604</c:v>
                </c:pt>
                <c:pt idx="62">
                  <c:v>28.514924146980263</c:v>
                </c:pt>
                <c:pt idx="63">
                  <c:v>28.710924204961383</c:v>
                </c:pt>
                <c:pt idx="64">
                  <c:v>28.90733168032655</c:v>
                </c:pt>
                <c:pt idx="65">
                  <c:v>29.104129501972171</c:v>
                </c:pt>
                <c:pt idx="66">
                  <c:v>29.301301255514343</c:v>
                </c:pt>
                <c:pt idx="67">
                  <c:v>29.498831177414285</c:v>
                </c:pt>
                <c:pt idx="68">
                  <c:v>29.696704145716563</c:v>
                </c:pt>
                <c:pt idx="69">
                  <c:v>29.894905667984879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10-407A-A1A9-38F56FB9C0AB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xVal>
          <c:y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310-407A-A1A9-38F56FB9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5807"/>
        <c:axId val="311615327"/>
      </c:scatterChart>
      <c:valAx>
        <c:axId val="311615807"/>
        <c:scaling>
          <c:orientation val="minMax"/>
          <c:max val="31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Préd(Tmin)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311615327"/>
        <c:crosses val="autoZero"/>
        <c:crossBetween val="midCat"/>
      </c:valAx>
      <c:valAx>
        <c:axId val="311615327"/>
        <c:scaling>
          <c:orientation val="minMax"/>
          <c:max val="31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Tmin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116158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Tmin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linéaire'!$B$124:$B$179</c:f>
              <c:strCache>
                <c:ptCount val="56"/>
                <c:pt idx="0">
                  <c:v>42C1</c:v>
                </c:pt>
                <c:pt idx="1">
                  <c:v>44DB</c:v>
                </c:pt>
                <c:pt idx="2">
                  <c:v>4242</c:v>
                </c:pt>
                <c:pt idx="3">
                  <c:v>429A</c:v>
                </c:pt>
                <c:pt idx="4">
                  <c:v>3FDE</c:v>
                </c:pt>
                <c:pt idx="5">
                  <c:v>3FEA</c:v>
                </c:pt>
                <c:pt idx="6">
                  <c:v>40A6</c:v>
                </c:pt>
                <c:pt idx="7">
                  <c:v>3FED</c:v>
                </c:pt>
                <c:pt idx="8">
                  <c:v>329B</c:v>
                </c:pt>
                <c:pt idx="9">
                  <c:v>3FC1</c:v>
                </c:pt>
                <c:pt idx="10">
                  <c:v>3FCC</c:v>
                </c:pt>
                <c:pt idx="11">
                  <c:v>4135</c:v>
                </c:pt>
                <c:pt idx="12">
                  <c:v>410A</c:v>
                </c:pt>
                <c:pt idx="13">
                  <c:v>43B2</c:v>
                </c:pt>
                <c:pt idx="14">
                  <c:v>41F3</c:v>
                </c:pt>
                <c:pt idx="15">
                  <c:v>39A3</c:v>
                </c:pt>
                <c:pt idx="16">
                  <c:v>3E83</c:v>
                </c:pt>
                <c:pt idx="17">
                  <c:v>32C6</c:v>
                </c:pt>
                <c:pt idx="18">
                  <c:v>3F9D</c:v>
                </c:pt>
                <c:pt idx="19">
                  <c:v>44FF</c:v>
                </c:pt>
                <c:pt idx="20">
                  <c:v>32B4</c:v>
                </c:pt>
                <c:pt idx="21">
                  <c:v>32A7</c:v>
                </c:pt>
                <c:pt idx="22">
                  <c:v>3FD4</c:v>
                </c:pt>
                <c:pt idx="23">
                  <c:v>3610</c:v>
                </c:pt>
                <c:pt idx="24">
                  <c:v>32F7</c:v>
                </c:pt>
                <c:pt idx="25">
                  <c:v>3FAF</c:v>
                </c:pt>
                <c:pt idx="26">
                  <c:v>39EF</c:v>
                </c:pt>
                <c:pt idx="27">
                  <c:v>32DF</c:v>
                </c:pt>
                <c:pt idx="28">
                  <c:v>3055</c:v>
                </c:pt>
                <c:pt idx="29">
                  <c:v>355F</c:v>
                </c:pt>
                <c:pt idx="30">
                  <c:v>308B</c:v>
                </c:pt>
                <c:pt idx="31">
                  <c:v>44CE</c:v>
                </c:pt>
                <c:pt idx="32">
                  <c:v>32D8</c:v>
                </c:pt>
                <c:pt idx="33">
                  <c:v>2FE5</c:v>
                </c:pt>
                <c:pt idx="34">
                  <c:v>2FDF</c:v>
                </c:pt>
                <c:pt idx="35">
                  <c:v>32FC</c:v>
                </c:pt>
                <c:pt idx="36">
                  <c:v>40A4</c:v>
                </c:pt>
                <c:pt idx="37">
                  <c:v>37AB</c:v>
                </c:pt>
                <c:pt idx="38">
                  <c:v>4109</c:v>
                </c:pt>
                <c:pt idx="39">
                  <c:v>3746</c:v>
                </c:pt>
                <c:pt idx="40">
                  <c:v>367C</c:v>
                </c:pt>
                <c:pt idx="41">
                  <c:v>35BB</c:v>
                </c:pt>
                <c:pt idx="42">
                  <c:v>335F</c:v>
                </c:pt>
                <c:pt idx="43">
                  <c:v>3EA3</c:v>
                </c:pt>
                <c:pt idx="44">
                  <c:v>36A7</c:v>
                </c:pt>
                <c:pt idx="45">
                  <c:v>3598</c:v>
                </c:pt>
                <c:pt idx="46">
                  <c:v>412D</c:v>
                </c:pt>
                <c:pt idx="47">
                  <c:v>317E</c:v>
                </c:pt>
                <c:pt idx="48">
                  <c:v>4245</c:v>
                </c:pt>
                <c:pt idx="49">
                  <c:v>31B9</c:v>
                </c:pt>
                <c:pt idx="50">
                  <c:v>336E</c:v>
                </c:pt>
                <c:pt idx="51">
                  <c:v>411F</c:v>
                </c:pt>
                <c:pt idx="52">
                  <c:v>3FD7</c:v>
                </c:pt>
                <c:pt idx="53">
                  <c:v>3F9A</c:v>
                </c:pt>
                <c:pt idx="54">
                  <c:v>3433</c:v>
                </c:pt>
                <c:pt idx="55">
                  <c:v>4078</c:v>
                </c:pt>
              </c:strCache>
            </c:strRef>
          </c:cat>
          <c:val>
            <c:numRef>
              <c:f>'Régression linéaire'!$G$124:$G$179</c:f>
              <c:numCache>
                <c:formatCode>0.000</c:formatCode>
                <c:ptCount val="56"/>
                <c:pt idx="0">
                  <c:v>0.60938751068012442</c:v>
                </c:pt>
                <c:pt idx="1">
                  <c:v>-0.18238600188719492</c:v>
                </c:pt>
                <c:pt idx="2">
                  <c:v>-1.7883697222217834</c:v>
                </c:pt>
                <c:pt idx="3">
                  <c:v>-0.97364616179136854</c:v>
                </c:pt>
                <c:pt idx="4">
                  <c:v>-0.83725219427367514</c:v>
                </c:pt>
                <c:pt idx="5">
                  <c:v>0.44912528081426478</c:v>
                </c:pt>
                <c:pt idx="6">
                  <c:v>-0.63152440534477461</c:v>
                </c:pt>
                <c:pt idx="7">
                  <c:v>-1.0898959798982222</c:v>
                </c:pt>
                <c:pt idx="8">
                  <c:v>0.80174912885363991</c:v>
                </c:pt>
                <c:pt idx="9">
                  <c:v>-0.22665187357627398</c:v>
                </c:pt>
                <c:pt idx="10">
                  <c:v>0.94756650547002286</c:v>
                </c:pt>
                <c:pt idx="11">
                  <c:v>-1.5066599523196689</c:v>
                </c:pt>
                <c:pt idx="12">
                  <c:v>-0.46842639251689872</c:v>
                </c:pt>
                <c:pt idx="13">
                  <c:v>0.30910448638519128</c:v>
                </c:pt>
                <c:pt idx="14">
                  <c:v>0.62760534274686253</c:v>
                </c:pt>
                <c:pt idx="15">
                  <c:v>-0.14980063234974592</c:v>
                </c:pt>
                <c:pt idx="16">
                  <c:v>0.73184911784686646</c:v>
                </c:pt>
                <c:pt idx="17">
                  <c:v>1.1155253256647117</c:v>
                </c:pt>
                <c:pt idx="18">
                  <c:v>-1.1253257250436237</c:v>
                </c:pt>
                <c:pt idx="19">
                  <c:v>0.17710489370570731</c:v>
                </c:pt>
                <c:pt idx="20">
                  <c:v>1.0180823347286494</c:v>
                </c:pt>
                <c:pt idx="21">
                  <c:v>-1.522897102105603</c:v>
                </c:pt>
                <c:pt idx="22">
                  <c:v>0.21827972315778232</c:v>
                </c:pt>
                <c:pt idx="23">
                  <c:v>9.007736744078329E-2</c:v>
                </c:pt>
                <c:pt idx="24">
                  <c:v>0.80704386578511456</c:v>
                </c:pt>
                <c:pt idx="25">
                  <c:v>-0.54745502010268587</c:v>
                </c:pt>
                <c:pt idx="26">
                  <c:v>0.41526133095271145</c:v>
                </c:pt>
                <c:pt idx="27">
                  <c:v>-0.17702095313835864</c:v>
                </c:pt>
                <c:pt idx="28">
                  <c:v>1.5657464742257796</c:v>
                </c:pt>
                <c:pt idx="29">
                  <c:v>3.215940558831993E-2</c:v>
                </c:pt>
                <c:pt idx="30">
                  <c:v>-1.42738500141061</c:v>
                </c:pt>
                <c:pt idx="31">
                  <c:v>-1.1764052480273888</c:v>
                </c:pt>
                <c:pt idx="32">
                  <c:v>2.1539319136977202</c:v>
                </c:pt>
                <c:pt idx="33">
                  <c:v>-1.277314019297811</c:v>
                </c:pt>
                <c:pt idx="34">
                  <c:v>0.71911912085839036</c:v>
                </c:pt>
                <c:pt idx="35">
                  <c:v>1.0406821223931251</c:v>
                </c:pt>
                <c:pt idx="36">
                  <c:v>-0.90808644963734975</c:v>
                </c:pt>
                <c:pt idx="37">
                  <c:v>0.72366881722083076</c:v>
                </c:pt>
                <c:pt idx="38">
                  <c:v>-0.56369131631977076</c:v>
                </c:pt>
                <c:pt idx="39">
                  <c:v>-1.6382757456156172</c:v>
                </c:pt>
                <c:pt idx="40">
                  <c:v>-0.28501344528073946</c:v>
                </c:pt>
                <c:pt idx="41">
                  <c:v>0.12036251640122074</c:v>
                </c:pt>
                <c:pt idx="42">
                  <c:v>1.2292948500731253</c:v>
                </c:pt>
                <c:pt idx="43">
                  <c:v>0.23665369288432364</c:v>
                </c:pt>
                <c:pt idx="44">
                  <c:v>1.1320657809879751</c:v>
                </c:pt>
                <c:pt idx="45">
                  <c:v>-0.22128829219149296</c:v>
                </c:pt>
                <c:pt idx="46">
                  <c:v>0.65428389189343172</c:v>
                </c:pt>
                <c:pt idx="47">
                  <c:v>0.92435399431296261</c:v>
                </c:pt>
                <c:pt idx="48">
                  <c:v>0.92021776137680045</c:v>
                </c:pt>
                <c:pt idx="49">
                  <c:v>1.5863935419851416</c:v>
                </c:pt>
                <c:pt idx="50">
                  <c:v>-5.7274046093105428E-2</c:v>
                </c:pt>
                <c:pt idx="51">
                  <c:v>0.27129217775829878</c:v>
                </c:pt>
                <c:pt idx="52">
                  <c:v>-0.15549902688394271</c:v>
                </c:pt>
                <c:pt idx="53">
                  <c:v>-1.3928919220307807</c:v>
                </c:pt>
                <c:pt idx="54">
                  <c:v>-0.41979944991619667</c:v>
                </c:pt>
                <c:pt idx="55">
                  <c:v>-0.87775219661597548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C-4E11-BD29-AD8CA18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13059471"/>
        <c:axId val="313061391"/>
      </c:barChart>
      <c:catAx>
        <c:axId val="31305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313061391"/>
        <c:crosses val="autoZero"/>
        <c:auto val="1"/>
        <c:lblAlgn val="ctr"/>
        <c:lblOffset val="100"/>
        <c:noMultiLvlLbl val="0"/>
      </c:catAx>
      <c:valAx>
        <c:axId val="313061391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1305947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Tmax / Coefficients normalisés(Int.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FC-4C74-9286-A1420CFF090B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DFC-4C74-9286-A1420CFF090B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FC-4C74-9286-A1420CFF090B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DFC-4C74-9286-A1420CFF090B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FC-4C74-9286-A1420CFF090B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DFC-4C74-9286-A1420CFF090B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DFC-4C74-9286-A1420CFF09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0.74522935607147933</c:v>
                </c:pt>
                <c:pt idx="1">
                  <c:v>0.24432532555791001</c:v>
                </c:pt>
                <c:pt idx="2">
                  <c:v>0.23761824008853974</c:v>
                </c:pt>
                <c:pt idx="3">
                  <c:v>0.4850687999234724</c:v>
                </c:pt>
                <c:pt idx="4">
                  <c:v>0.90553321516427432</c:v>
                </c:pt>
                <c:pt idx="5">
                  <c:v>0.24407085748736074</c:v>
                </c:pt>
                <c:pt idx="6">
                  <c:v>0.22783999931680529</c:v>
                </c:pt>
              </c:numLit>
            </c:plus>
            <c:minus>
              <c:numLit>
                <c:formatCode>General</c:formatCode>
                <c:ptCount val="7"/>
                <c:pt idx="0">
                  <c:v>0.74522935607147933</c:v>
                </c:pt>
                <c:pt idx="1">
                  <c:v>0.24432532555791001</c:v>
                </c:pt>
                <c:pt idx="2">
                  <c:v>0.23761824008853974</c:v>
                </c:pt>
                <c:pt idx="3">
                  <c:v>0.48506879992347229</c:v>
                </c:pt>
                <c:pt idx="4">
                  <c:v>0.90553321516427443</c:v>
                </c:pt>
                <c:pt idx="5">
                  <c:v>0.24407085748736071</c:v>
                </c:pt>
                <c:pt idx="6">
                  <c:v>0.22783999931680529</c:v>
                </c:pt>
              </c:numLit>
            </c:minus>
          </c:errBars>
          <c:cat>
            <c:strRef>
              <c:f>'Régression linéaire1'!$B$91:$B$97</c:f>
              <c:strCache>
                <c:ptCount val="7"/>
                <c:pt idx="0">
                  <c:v>Encaissement_4000m</c:v>
                </c:pt>
                <c:pt idx="1">
                  <c:v>Expo_E-W_10m</c:v>
                </c:pt>
                <c:pt idx="2">
                  <c:v>NICE_NDVI_2023_1m</c:v>
                </c:pt>
                <c:pt idx="3">
                  <c:v>Dmer_zone</c:v>
                </c:pt>
                <c:pt idx="4">
                  <c:v>MNE_Nice_2154</c:v>
                </c:pt>
                <c:pt idx="5">
                  <c:v>DENSITE_BATI_NICE_GR50M</c:v>
                </c:pt>
                <c:pt idx="6">
                  <c:v>Wind Effect</c:v>
                </c:pt>
              </c:strCache>
            </c:strRef>
          </c:cat>
          <c:val>
            <c:numRef>
              <c:f>'Régression linéaire1'!$C$91:$C$97</c:f>
              <c:numCache>
                <c:formatCode>0.000</c:formatCode>
                <c:ptCount val="7"/>
                <c:pt idx="0">
                  <c:v>-0.86135328116677035</c:v>
                </c:pt>
                <c:pt idx="1">
                  <c:v>-0.22413298506947296</c:v>
                </c:pt>
                <c:pt idx="2">
                  <c:v>2.3756068294704485E-2</c:v>
                </c:pt>
                <c:pt idx="3">
                  <c:v>0.11031051497561087</c:v>
                </c:pt>
                <c:pt idx="4">
                  <c:v>0.55033857927266516</c:v>
                </c:pt>
                <c:pt idx="5">
                  <c:v>7.7120282817660313E-2</c:v>
                </c:pt>
                <c:pt idx="6">
                  <c:v>-9.1161902634608449E-3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C-4C74-9286-A1420CFF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30106863"/>
        <c:axId val="1630105903"/>
      </c:barChart>
      <c:catAx>
        <c:axId val="163010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30105903"/>
        <c:crosses val="autoZero"/>
        <c:auto val="1"/>
        <c:lblAlgn val="ctr"/>
        <c:lblOffset val="100"/>
        <c:noMultiLvlLbl val="0"/>
      </c:catAx>
      <c:valAx>
        <c:axId val="1630105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3010686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Tmax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linéaire1'!$D$124:$D$179</c:f>
              <c:numCache>
                <c:formatCode>0.000</c:formatCode>
                <c:ptCount val="56"/>
                <c:pt idx="0">
                  <c:v>28.68</c:v>
                </c:pt>
                <c:pt idx="1">
                  <c:v>27.5</c:v>
                </c:pt>
                <c:pt idx="2">
                  <c:v>29.39</c:v>
                </c:pt>
                <c:pt idx="3">
                  <c:v>28.72</c:v>
                </c:pt>
                <c:pt idx="4">
                  <c:v>28.32</c:v>
                </c:pt>
                <c:pt idx="5">
                  <c:v>28.47</c:v>
                </c:pt>
                <c:pt idx="6">
                  <c:v>28.34</c:v>
                </c:pt>
                <c:pt idx="7">
                  <c:v>29.36</c:v>
                </c:pt>
                <c:pt idx="8">
                  <c:v>28.42</c:v>
                </c:pt>
                <c:pt idx="9">
                  <c:v>28.77</c:v>
                </c:pt>
                <c:pt idx="10">
                  <c:v>26.81</c:v>
                </c:pt>
                <c:pt idx="11">
                  <c:v>27.8</c:v>
                </c:pt>
                <c:pt idx="12">
                  <c:v>27.79</c:v>
                </c:pt>
                <c:pt idx="13">
                  <c:v>29.03</c:v>
                </c:pt>
                <c:pt idx="14">
                  <c:v>27.21</c:v>
                </c:pt>
                <c:pt idx="15">
                  <c:v>28.05</c:v>
                </c:pt>
                <c:pt idx="16">
                  <c:v>27.91</c:v>
                </c:pt>
                <c:pt idx="17">
                  <c:v>29.21</c:v>
                </c:pt>
                <c:pt idx="18">
                  <c:v>27.9</c:v>
                </c:pt>
                <c:pt idx="19">
                  <c:v>28.11</c:v>
                </c:pt>
                <c:pt idx="20">
                  <c:v>28.7</c:v>
                </c:pt>
                <c:pt idx="21">
                  <c:v>28.96</c:v>
                </c:pt>
                <c:pt idx="22">
                  <c:v>28.44</c:v>
                </c:pt>
                <c:pt idx="23">
                  <c:v>29.26</c:v>
                </c:pt>
                <c:pt idx="24">
                  <c:v>28.48</c:v>
                </c:pt>
                <c:pt idx="25">
                  <c:v>28.75</c:v>
                </c:pt>
                <c:pt idx="26">
                  <c:v>27.38</c:v>
                </c:pt>
                <c:pt idx="27">
                  <c:v>28.09</c:v>
                </c:pt>
                <c:pt idx="28">
                  <c:v>28.6</c:v>
                </c:pt>
                <c:pt idx="29">
                  <c:v>27.68</c:v>
                </c:pt>
                <c:pt idx="30">
                  <c:v>29.95</c:v>
                </c:pt>
                <c:pt idx="31">
                  <c:v>27.36</c:v>
                </c:pt>
                <c:pt idx="32">
                  <c:v>27.73</c:v>
                </c:pt>
                <c:pt idx="33">
                  <c:v>29.62</c:v>
                </c:pt>
                <c:pt idx="34">
                  <c:v>28.65</c:v>
                </c:pt>
                <c:pt idx="35">
                  <c:v>27.23</c:v>
                </c:pt>
                <c:pt idx="36">
                  <c:v>28.16</c:v>
                </c:pt>
                <c:pt idx="37">
                  <c:v>28.8</c:v>
                </c:pt>
                <c:pt idx="38">
                  <c:v>27.69</c:v>
                </c:pt>
                <c:pt idx="39">
                  <c:v>27.57</c:v>
                </c:pt>
                <c:pt idx="40">
                  <c:v>27.67</c:v>
                </c:pt>
                <c:pt idx="41">
                  <c:v>27.9</c:v>
                </c:pt>
                <c:pt idx="42">
                  <c:v>26.7</c:v>
                </c:pt>
                <c:pt idx="43">
                  <c:v>28.61</c:v>
                </c:pt>
                <c:pt idx="44">
                  <c:v>29.32</c:v>
                </c:pt>
                <c:pt idx="45">
                  <c:v>29.34</c:v>
                </c:pt>
                <c:pt idx="46">
                  <c:v>28.7</c:v>
                </c:pt>
                <c:pt idx="47">
                  <c:v>27.5</c:v>
                </c:pt>
                <c:pt idx="48">
                  <c:v>28.5</c:v>
                </c:pt>
                <c:pt idx="49">
                  <c:v>28.42</c:v>
                </c:pt>
                <c:pt idx="50">
                  <c:v>28.26</c:v>
                </c:pt>
                <c:pt idx="51">
                  <c:v>28.2</c:v>
                </c:pt>
                <c:pt idx="52">
                  <c:v>28.43</c:v>
                </c:pt>
                <c:pt idx="53">
                  <c:v>27.51</c:v>
                </c:pt>
                <c:pt idx="54">
                  <c:v>29.39</c:v>
                </c:pt>
                <c:pt idx="55">
                  <c:v>27.73</c:v>
                </c:pt>
              </c:numCache>
            </c:numRef>
          </c:xVal>
          <c:yVal>
            <c:numRef>
              <c:f>'Régression linéaire1'!$G$124:$G$179</c:f>
              <c:numCache>
                <c:formatCode>0.000</c:formatCode>
                <c:ptCount val="56"/>
                <c:pt idx="0">
                  <c:v>0.46279005634569809</c:v>
                </c:pt>
                <c:pt idx="1">
                  <c:v>-1.2070749765529014</c:v>
                </c:pt>
                <c:pt idx="2">
                  <c:v>-0.2770104323266479</c:v>
                </c:pt>
                <c:pt idx="3">
                  <c:v>1.6879521523155669</c:v>
                </c:pt>
                <c:pt idx="4">
                  <c:v>-1.0875271512214777</c:v>
                </c:pt>
                <c:pt idx="5">
                  <c:v>0.5946621037088381</c:v>
                </c:pt>
                <c:pt idx="6">
                  <c:v>0.18873253172674537</c:v>
                </c:pt>
                <c:pt idx="7">
                  <c:v>0.73529612053332338</c:v>
                </c:pt>
                <c:pt idx="8">
                  <c:v>-0.15006709610599889</c:v>
                </c:pt>
                <c:pt idx="9">
                  <c:v>1.4995479820229649</c:v>
                </c:pt>
                <c:pt idx="10">
                  <c:v>-1.1939985670891688</c:v>
                </c:pt>
                <c:pt idx="11">
                  <c:v>0.13398757901543643</c:v>
                </c:pt>
                <c:pt idx="12">
                  <c:v>-3.5720956210999785E-2</c:v>
                </c:pt>
                <c:pt idx="13">
                  <c:v>0.42697261136618841</c:v>
                </c:pt>
                <c:pt idx="14">
                  <c:v>-0.13815747362340305</c:v>
                </c:pt>
                <c:pt idx="15">
                  <c:v>-0.36806839837599736</c:v>
                </c:pt>
                <c:pt idx="16">
                  <c:v>0.57727963441240981</c:v>
                </c:pt>
                <c:pt idx="17">
                  <c:v>1.1353508457799082</c:v>
                </c:pt>
                <c:pt idx="18">
                  <c:v>0.30657225304277974</c:v>
                </c:pt>
                <c:pt idx="19">
                  <c:v>-0.61821019367610086</c:v>
                </c:pt>
                <c:pt idx="20">
                  <c:v>0.15905073601695466</c:v>
                </c:pt>
                <c:pt idx="21">
                  <c:v>1.0685164261620037</c:v>
                </c:pt>
                <c:pt idx="22">
                  <c:v>1.0442048247497806</c:v>
                </c:pt>
                <c:pt idx="23">
                  <c:v>0.36913045435633046</c:v>
                </c:pt>
                <c:pt idx="24">
                  <c:v>0.24305025145484505</c:v>
                </c:pt>
                <c:pt idx="25">
                  <c:v>0.61850483861177097</c:v>
                </c:pt>
                <c:pt idx="26">
                  <c:v>-0.56423438444460339</c:v>
                </c:pt>
                <c:pt idx="27">
                  <c:v>8.1038943539101571E-2</c:v>
                </c:pt>
                <c:pt idx="28">
                  <c:v>-0.16698655511863633</c:v>
                </c:pt>
                <c:pt idx="29">
                  <c:v>0.29342280799033815</c:v>
                </c:pt>
                <c:pt idx="30">
                  <c:v>1.135082086770141</c:v>
                </c:pt>
                <c:pt idx="31">
                  <c:v>-1.7022697528828405</c:v>
                </c:pt>
                <c:pt idx="32">
                  <c:v>-1.6890780303679163</c:v>
                </c:pt>
                <c:pt idx="33">
                  <c:v>0.29795999020783026</c:v>
                </c:pt>
                <c:pt idx="34">
                  <c:v>0.27120177697144277</c:v>
                </c:pt>
                <c:pt idx="35">
                  <c:v>-1.2437040136394615</c:v>
                </c:pt>
                <c:pt idx="36">
                  <c:v>-0.39622026262767468</c:v>
                </c:pt>
                <c:pt idx="37">
                  <c:v>0.77072777948697457</c:v>
                </c:pt>
                <c:pt idx="38">
                  <c:v>-0.85247379567613146</c:v>
                </c:pt>
                <c:pt idx="39">
                  <c:v>-1.2625114825892756</c:v>
                </c:pt>
                <c:pt idx="40">
                  <c:v>-0.45541377013042011</c:v>
                </c:pt>
                <c:pt idx="41">
                  <c:v>-0.75727433528490973</c:v>
                </c:pt>
                <c:pt idx="42">
                  <c:v>-2.2055062022455116</c:v>
                </c:pt>
                <c:pt idx="43">
                  <c:v>0.68983828807072622</c:v>
                </c:pt>
                <c:pt idx="44">
                  <c:v>2.9447059355301319</c:v>
                </c:pt>
                <c:pt idx="45">
                  <c:v>1.164591022578914</c:v>
                </c:pt>
                <c:pt idx="46">
                  <c:v>0.30282178542091637</c:v>
                </c:pt>
                <c:pt idx="47">
                  <c:v>-0.40486180131432725</c:v>
                </c:pt>
                <c:pt idx="48">
                  <c:v>-0.33956099794231187</c:v>
                </c:pt>
                <c:pt idx="49">
                  <c:v>0.40044930796026706</c:v>
                </c:pt>
                <c:pt idx="50">
                  <c:v>-0.18591251030853084</c:v>
                </c:pt>
                <c:pt idx="51">
                  <c:v>-0.7645159400776026</c:v>
                </c:pt>
                <c:pt idx="52">
                  <c:v>-0.57948789378254062</c:v>
                </c:pt>
                <c:pt idx="53">
                  <c:v>-0.49898384949708235</c:v>
                </c:pt>
                <c:pt idx="54">
                  <c:v>0.78459747938188706</c:v>
                </c:pt>
                <c:pt idx="55">
                  <c:v>-1.2432077824185164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5-402D-A5A6-FCE1BA6802D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27.5</c:v>
              </c:pt>
            </c:numLit>
          </c:xVal>
          <c:yVal>
            <c:numLit>
              <c:formatCode>General</c:formatCode>
              <c:ptCount val="1"/>
              <c:pt idx="0">
                <c:v>-1.2070749765529014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55-402D-A5A6-FCE1BA68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73727"/>
        <c:axId val="315674687"/>
      </c:scatterChart>
      <c:valAx>
        <c:axId val="315673727"/>
        <c:scaling>
          <c:orientation val="minMax"/>
          <c:max val="30"/>
          <c:min val="26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Tmax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315674687"/>
        <c:crosses val="autoZero"/>
        <c:crossBetween val="midCat"/>
      </c:valAx>
      <c:valAx>
        <c:axId val="315674687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156737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Préd(Tmax)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linéaire1'!$E$124:$E$179</c:f>
              <c:numCache>
                <c:formatCode>0.000</c:formatCode>
                <c:ptCount val="56"/>
                <c:pt idx="0">
                  <c:v>28.418457632724984</c:v>
                </c:pt>
                <c:pt idx="1">
                  <c:v>28.182169468676431</c:v>
                </c:pt>
                <c:pt idx="2">
                  <c:v>29.54655039091088</c:v>
                </c:pt>
                <c:pt idx="3">
                  <c:v>27.766066362683905</c:v>
                </c:pt>
                <c:pt idx="4">
                  <c:v>28.934607902019941</c:v>
                </c:pt>
                <c:pt idx="5">
                  <c:v>28.1339311234108</c:v>
                </c:pt>
                <c:pt idx="6">
                  <c:v>28.233339209750117</c:v>
                </c:pt>
                <c:pt idx="7">
                  <c:v>28.944452852053573</c:v>
                </c:pt>
                <c:pt idx="8">
                  <c:v>28.504809306136718</c:v>
                </c:pt>
                <c:pt idx="9">
                  <c:v>27.922541581905133</c:v>
                </c:pt>
                <c:pt idx="10">
                  <c:v>27.484779432871409</c:v>
                </c:pt>
                <c:pt idx="11">
                  <c:v>27.724277913665958</c:v>
                </c:pt>
                <c:pt idx="12">
                  <c:v>27.810187433417482</c:v>
                </c:pt>
                <c:pt idx="13">
                  <c:v>28.788699596054219</c:v>
                </c:pt>
                <c:pt idx="14">
                  <c:v>27.288078671338628</c:v>
                </c:pt>
                <c:pt idx="15">
                  <c:v>28.258011124937553</c:v>
                </c:pt>
                <c:pt idx="16">
                  <c:v>27.583754696987061</c:v>
                </c:pt>
                <c:pt idx="17">
                  <c:v>28.568364891766048</c:v>
                </c:pt>
                <c:pt idx="18">
                  <c:v>27.726742965406867</c:v>
                </c:pt>
                <c:pt idx="19">
                  <c:v>28.459376904949778</c:v>
                </c:pt>
                <c:pt idx="20">
                  <c:v>28.610113656410036</c:v>
                </c:pt>
                <c:pt idx="21">
                  <c:v>28.356135868222079</c:v>
                </c:pt>
                <c:pt idx="22">
                  <c:v>27.849875389411899</c:v>
                </c:pt>
                <c:pt idx="23">
                  <c:v>29.051388662003706</c:v>
                </c:pt>
                <c:pt idx="24">
                  <c:v>28.342641953385439</c:v>
                </c:pt>
                <c:pt idx="25">
                  <c:v>28.400456578650562</c:v>
                </c:pt>
                <c:pt idx="26">
                  <c:v>27.698872876765893</c:v>
                </c:pt>
                <c:pt idx="27">
                  <c:v>28.04420144222189</c:v>
                </c:pt>
                <c:pt idx="28">
                  <c:v>28.694371212885795</c:v>
                </c:pt>
                <c:pt idx="29">
                  <c:v>27.514174276733055</c:v>
                </c:pt>
                <c:pt idx="30">
                  <c:v>29.308516778926709</c:v>
                </c:pt>
                <c:pt idx="31">
                  <c:v>28.322025123065877</c:v>
                </c:pt>
                <c:pt idx="32">
                  <c:v>28.684569918945392</c:v>
                </c:pt>
                <c:pt idx="33">
                  <c:v>29.451610121860561</c:v>
                </c:pt>
                <c:pt idx="34">
                  <c:v>28.496732327573351</c:v>
                </c:pt>
                <c:pt idx="35">
                  <c:v>27.932870097264413</c:v>
                </c:pt>
                <c:pt idx="36">
                  <c:v>28.383920942183256</c:v>
                </c:pt>
                <c:pt idx="37">
                  <c:v>28.364428912835017</c:v>
                </c:pt>
                <c:pt idx="38">
                  <c:v>28.171769241806068</c:v>
                </c:pt>
                <c:pt idx="39">
                  <c:v>28.283498998823852</c:v>
                </c:pt>
                <c:pt idx="40">
                  <c:v>27.927373713839213</c:v>
                </c:pt>
                <c:pt idx="41">
                  <c:v>28.327967972974513</c:v>
                </c:pt>
                <c:pt idx="42">
                  <c:v>27.946425469315042</c:v>
                </c:pt>
                <c:pt idx="43">
                  <c:v>28.22014300885456</c:v>
                </c:pt>
                <c:pt idx="44">
                  <c:v>27.655821284949912</c:v>
                </c:pt>
                <c:pt idx="45">
                  <c:v>28.681840022757541</c:v>
                </c:pt>
                <c:pt idx="46">
                  <c:v>28.528862514361649</c:v>
                </c:pt>
                <c:pt idx="47">
                  <c:v>27.728804643667363</c:v>
                </c:pt>
                <c:pt idx="48">
                  <c:v>28.691900379056026</c:v>
                </c:pt>
                <c:pt idx="49">
                  <c:v>28.193689044218932</c:v>
                </c:pt>
                <c:pt idx="50">
                  <c:v>28.365067076064861</c:v>
                </c:pt>
                <c:pt idx="51">
                  <c:v>28.632060512203438</c:v>
                </c:pt>
                <c:pt idx="52">
                  <c:v>28.757493284414661</c:v>
                </c:pt>
                <c:pt idx="53">
                  <c:v>27.791997020981761</c:v>
                </c:pt>
                <c:pt idx="54">
                  <c:v>28.946590554827601</c:v>
                </c:pt>
                <c:pt idx="55">
                  <c:v>28.432589655871038</c:v>
                </c:pt>
              </c:numCache>
            </c:numRef>
          </c:xVal>
          <c:yVal>
            <c:numRef>
              <c:f>'Régression linéaire1'!$G$124:$G$179</c:f>
              <c:numCache>
                <c:formatCode>0.000</c:formatCode>
                <c:ptCount val="56"/>
                <c:pt idx="0">
                  <c:v>0.46279005634569809</c:v>
                </c:pt>
                <c:pt idx="1">
                  <c:v>-1.2070749765529014</c:v>
                </c:pt>
                <c:pt idx="2">
                  <c:v>-0.2770104323266479</c:v>
                </c:pt>
                <c:pt idx="3">
                  <c:v>1.6879521523155669</c:v>
                </c:pt>
                <c:pt idx="4">
                  <c:v>-1.0875271512214777</c:v>
                </c:pt>
                <c:pt idx="5">
                  <c:v>0.5946621037088381</c:v>
                </c:pt>
                <c:pt idx="6">
                  <c:v>0.18873253172674537</c:v>
                </c:pt>
                <c:pt idx="7">
                  <c:v>0.73529612053332338</c:v>
                </c:pt>
                <c:pt idx="8">
                  <c:v>-0.15006709610599889</c:v>
                </c:pt>
                <c:pt idx="9">
                  <c:v>1.4995479820229649</c:v>
                </c:pt>
                <c:pt idx="10">
                  <c:v>-1.1939985670891688</c:v>
                </c:pt>
                <c:pt idx="11">
                  <c:v>0.13398757901543643</c:v>
                </c:pt>
                <c:pt idx="12">
                  <c:v>-3.5720956210999785E-2</c:v>
                </c:pt>
                <c:pt idx="13">
                  <c:v>0.42697261136618841</c:v>
                </c:pt>
                <c:pt idx="14">
                  <c:v>-0.13815747362340305</c:v>
                </c:pt>
                <c:pt idx="15">
                  <c:v>-0.36806839837599736</c:v>
                </c:pt>
                <c:pt idx="16">
                  <c:v>0.57727963441240981</c:v>
                </c:pt>
                <c:pt idx="17">
                  <c:v>1.1353508457799082</c:v>
                </c:pt>
                <c:pt idx="18">
                  <c:v>0.30657225304277974</c:v>
                </c:pt>
                <c:pt idx="19">
                  <c:v>-0.61821019367610086</c:v>
                </c:pt>
                <c:pt idx="20">
                  <c:v>0.15905073601695466</c:v>
                </c:pt>
                <c:pt idx="21">
                  <c:v>1.0685164261620037</c:v>
                </c:pt>
                <c:pt idx="22">
                  <c:v>1.0442048247497806</c:v>
                </c:pt>
                <c:pt idx="23">
                  <c:v>0.36913045435633046</c:v>
                </c:pt>
                <c:pt idx="24">
                  <c:v>0.24305025145484505</c:v>
                </c:pt>
                <c:pt idx="25">
                  <c:v>0.61850483861177097</c:v>
                </c:pt>
                <c:pt idx="26">
                  <c:v>-0.56423438444460339</c:v>
                </c:pt>
                <c:pt idx="27">
                  <c:v>8.1038943539101571E-2</c:v>
                </c:pt>
                <c:pt idx="28">
                  <c:v>-0.16698655511863633</c:v>
                </c:pt>
                <c:pt idx="29">
                  <c:v>0.29342280799033815</c:v>
                </c:pt>
                <c:pt idx="30">
                  <c:v>1.135082086770141</c:v>
                </c:pt>
                <c:pt idx="31">
                  <c:v>-1.7022697528828405</c:v>
                </c:pt>
                <c:pt idx="32">
                  <c:v>-1.6890780303679163</c:v>
                </c:pt>
                <c:pt idx="33">
                  <c:v>0.29795999020783026</c:v>
                </c:pt>
                <c:pt idx="34">
                  <c:v>0.27120177697144277</c:v>
                </c:pt>
                <c:pt idx="35">
                  <c:v>-1.2437040136394615</c:v>
                </c:pt>
                <c:pt idx="36">
                  <c:v>-0.39622026262767468</c:v>
                </c:pt>
                <c:pt idx="37">
                  <c:v>0.77072777948697457</c:v>
                </c:pt>
                <c:pt idx="38">
                  <c:v>-0.85247379567613146</c:v>
                </c:pt>
                <c:pt idx="39">
                  <c:v>-1.2625114825892756</c:v>
                </c:pt>
                <c:pt idx="40">
                  <c:v>-0.45541377013042011</c:v>
                </c:pt>
                <c:pt idx="41">
                  <c:v>-0.75727433528490973</c:v>
                </c:pt>
                <c:pt idx="42">
                  <c:v>-2.2055062022455116</c:v>
                </c:pt>
                <c:pt idx="43">
                  <c:v>0.68983828807072622</c:v>
                </c:pt>
                <c:pt idx="44">
                  <c:v>2.9447059355301319</c:v>
                </c:pt>
                <c:pt idx="45">
                  <c:v>1.164591022578914</c:v>
                </c:pt>
                <c:pt idx="46">
                  <c:v>0.30282178542091637</c:v>
                </c:pt>
                <c:pt idx="47">
                  <c:v>-0.40486180131432725</c:v>
                </c:pt>
                <c:pt idx="48">
                  <c:v>-0.33956099794231187</c:v>
                </c:pt>
                <c:pt idx="49">
                  <c:v>0.40044930796026706</c:v>
                </c:pt>
                <c:pt idx="50">
                  <c:v>-0.18591251030853084</c:v>
                </c:pt>
                <c:pt idx="51">
                  <c:v>-0.7645159400776026</c:v>
                </c:pt>
                <c:pt idx="52">
                  <c:v>-0.57948789378254062</c:v>
                </c:pt>
                <c:pt idx="53">
                  <c:v>-0.49898384949708235</c:v>
                </c:pt>
                <c:pt idx="54">
                  <c:v>0.78459747938188706</c:v>
                </c:pt>
                <c:pt idx="55">
                  <c:v>-1.2432077824185164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C-4EB3-B1B2-2506DAE8A68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28.182169468676431</c:v>
              </c:pt>
            </c:numLit>
          </c:xVal>
          <c:yVal>
            <c:numLit>
              <c:formatCode>General</c:formatCode>
              <c:ptCount val="1"/>
              <c:pt idx="0">
                <c:v>-1.2070749765529014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FC-4EB3-B1B2-2506DAE8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97823"/>
        <c:axId val="315677087"/>
      </c:scatterChart>
      <c:valAx>
        <c:axId val="317597823"/>
        <c:scaling>
          <c:orientation val="minMax"/>
          <c:max val="30"/>
          <c:min val="2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Préd(Tmax)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315677087"/>
        <c:crosses val="autoZero"/>
        <c:crossBetween val="midCat"/>
      </c:valAx>
      <c:valAx>
        <c:axId val="315677087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175978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Préd(Tmax) - Tmax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linéaire1'!$E$124:$E$179</c:f>
              <c:numCache>
                <c:formatCode>0.000</c:formatCode>
                <c:ptCount val="56"/>
                <c:pt idx="0">
                  <c:v>28.418457632724984</c:v>
                </c:pt>
                <c:pt idx="1">
                  <c:v>28.182169468676431</c:v>
                </c:pt>
                <c:pt idx="2">
                  <c:v>29.54655039091088</c:v>
                </c:pt>
                <c:pt idx="3">
                  <c:v>27.766066362683905</c:v>
                </c:pt>
                <c:pt idx="4">
                  <c:v>28.934607902019941</c:v>
                </c:pt>
                <c:pt idx="5">
                  <c:v>28.1339311234108</c:v>
                </c:pt>
                <c:pt idx="6">
                  <c:v>28.233339209750117</c:v>
                </c:pt>
                <c:pt idx="7">
                  <c:v>28.944452852053573</c:v>
                </c:pt>
                <c:pt idx="8">
                  <c:v>28.504809306136718</c:v>
                </c:pt>
                <c:pt idx="9">
                  <c:v>27.922541581905133</c:v>
                </c:pt>
                <c:pt idx="10">
                  <c:v>27.484779432871409</c:v>
                </c:pt>
                <c:pt idx="11">
                  <c:v>27.724277913665958</c:v>
                </c:pt>
                <c:pt idx="12">
                  <c:v>27.810187433417482</c:v>
                </c:pt>
                <c:pt idx="13">
                  <c:v>28.788699596054219</c:v>
                </c:pt>
                <c:pt idx="14">
                  <c:v>27.288078671338628</c:v>
                </c:pt>
                <c:pt idx="15">
                  <c:v>28.258011124937553</c:v>
                </c:pt>
                <c:pt idx="16">
                  <c:v>27.583754696987061</c:v>
                </c:pt>
                <c:pt idx="17">
                  <c:v>28.568364891766048</c:v>
                </c:pt>
                <c:pt idx="18">
                  <c:v>27.726742965406867</c:v>
                </c:pt>
                <c:pt idx="19">
                  <c:v>28.459376904949778</c:v>
                </c:pt>
                <c:pt idx="20">
                  <c:v>28.610113656410036</c:v>
                </c:pt>
                <c:pt idx="21">
                  <c:v>28.356135868222079</c:v>
                </c:pt>
                <c:pt idx="22">
                  <c:v>27.849875389411899</c:v>
                </c:pt>
                <c:pt idx="23">
                  <c:v>29.051388662003706</c:v>
                </c:pt>
                <c:pt idx="24">
                  <c:v>28.342641953385439</c:v>
                </c:pt>
                <c:pt idx="25">
                  <c:v>28.400456578650562</c:v>
                </c:pt>
                <c:pt idx="26">
                  <c:v>27.698872876765893</c:v>
                </c:pt>
                <c:pt idx="27">
                  <c:v>28.04420144222189</c:v>
                </c:pt>
                <c:pt idx="28">
                  <c:v>28.694371212885795</c:v>
                </c:pt>
                <c:pt idx="29">
                  <c:v>27.514174276733055</c:v>
                </c:pt>
                <c:pt idx="30">
                  <c:v>29.308516778926709</c:v>
                </c:pt>
                <c:pt idx="31">
                  <c:v>28.322025123065877</c:v>
                </c:pt>
                <c:pt idx="32">
                  <c:v>28.684569918945392</c:v>
                </c:pt>
                <c:pt idx="33">
                  <c:v>29.451610121860561</c:v>
                </c:pt>
                <c:pt idx="34">
                  <c:v>28.496732327573351</c:v>
                </c:pt>
                <c:pt idx="35">
                  <c:v>27.932870097264413</c:v>
                </c:pt>
                <c:pt idx="36">
                  <c:v>28.383920942183256</c:v>
                </c:pt>
                <c:pt idx="37">
                  <c:v>28.364428912835017</c:v>
                </c:pt>
                <c:pt idx="38">
                  <c:v>28.171769241806068</c:v>
                </c:pt>
                <c:pt idx="39">
                  <c:v>28.283498998823852</c:v>
                </c:pt>
                <c:pt idx="40">
                  <c:v>27.927373713839213</c:v>
                </c:pt>
                <c:pt idx="41">
                  <c:v>28.327967972974513</c:v>
                </c:pt>
                <c:pt idx="42">
                  <c:v>27.946425469315042</c:v>
                </c:pt>
                <c:pt idx="43">
                  <c:v>28.22014300885456</c:v>
                </c:pt>
                <c:pt idx="44">
                  <c:v>27.655821284949912</c:v>
                </c:pt>
                <c:pt idx="45">
                  <c:v>28.681840022757541</c:v>
                </c:pt>
                <c:pt idx="46">
                  <c:v>28.528862514361649</c:v>
                </c:pt>
                <c:pt idx="47">
                  <c:v>27.728804643667363</c:v>
                </c:pt>
                <c:pt idx="48">
                  <c:v>28.691900379056026</c:v>
                </c:pt>
                <c:pt idx="49">
                  <c:v>28.193689044218932</c:v>
                </c:pt>
                <c:pt idx="50">
                  <c:v>28.365067076064861</c:v>
                </c:pt>
                <c:pt idx="51">
                  <c:v>28.632060512203438</c:v>
                </c:pt>
                <c:pt idx="52">
                  <c:v>28.757493284414661</c:v>
                </c:pt>
                <c:pt idx="53">
                  <c:v>27.791997020981761</c:v>
                </c:pt>
                <c:pt idx="54">
                  <c:v>28.946590554827601</c:v>
                </c:pt>
                <c:pt idx="55">
                  <c:v>28.432589655871038</c:v>
                </c:pt>
              </c:numCache>
            </c:numRef>
          </c:xVal>
          <c:yVal>
            <c:numRef>
              <c:f>'Régression linéaire1'!$D$124:$D$179</c:f>
              <c:numCache>
                <c:formatCode>0.000</c:formatCode>
                <c:ptCount val="56"/>
                <c:pt idx="0">
                  <c:v>28.68</c:v>
                </c:pt>
                <c:pt idx="1">
                  <c:v>27.5</c:v>
                </c:pt>
                <c:pt idx="2">
                  <c:v>29.39</c:v>
                </c:pt>
                <c:pt idx="3">
                  <c:v>28.72</c:v>
                </c:pt>
                <c:pt idx="4">
                  <c:v>28.32</c:v>
                </c:pt>
                <c:pt idx="5">
                  <c:v>28.47</c:v>
                </c:pt>
                <c:pt idx="6">
                  <c:v>28.34</c:v>
                </c:pt>
                <c:pt idx="7">
                  <c:v>29.36</c:v>
                </c:pt>
                <c:pt idx="8">
                  <c:v>28.42</c:v>
                </c:pt>
                <c:pt idx="9">
                  <c:v>28.77</c:v>
                </c:pt>
                <c:pt idx="10">
                  <c:v>26.81</c:v>
                </c:pt>
                <c:pt idx="11">
                  <c:v>27.8</c:v>
                </c:pt>
                <c:pt idx="12">
                  <c:v>27.79</c:v>
                </c:pt>
                <c:pt idx="13">
                  <c:v>29.03</c:v>
                </c:pt>
                <c:pt idx="14">
                  <c:v>27.21</c:v>
                </c:pt>
                <c:pt idx="15">
                  <c:v>28.05</c:v>
                </c:pt>
                <c:pt idx="16">
                  <c:v>27.91</c:v>
                </c:pt>
                <c:pt idx="17">
                  <c:v>29.21</c:v>
                </c:pt>
                <c:pt idx="18">
                  <c:v>27.9</c:v>
                </c:pt>
                <c:pt idx="19">
                  <c:v>28.11</c:v>
                </c:pt>
                <c:pt idx="20">
                  <c:v>28.7</c:v>
                </c:pt>
                <c:pt idx="21">
                  <c:v>28.96</c:v>
                </c:pt>
                <c:pt idx="22">
                  <c:v>28.44</c:v>
                </c:pt>
                <c:pt idx="23">
                  <c:v>29.26</c:v>
                </c:pt>
                <c:pt idx="24">
                  <c:v>28.48</c:v>
                </c:pt>
                <c:pt idx="25">
                  <c:v>28.75</c:v>
                </c:pt>
                <c:pt idx="26">
                  <c:v>27.38</c:v>
                </c:pt>
                <c:pt idx="27">
                  <c:v>28.09</c:v>
                </c:pt>
                <c:pt idx="28">
                  <c:v>28.6</c:v>
                </c:pt>
                <c:pt idx="29">
                  <c:v>27.68</c:v>
                </c:pt>
                <c:pt idx="30">
                  <c:v>29.95</c:v>
                </c:pt>
                <c:pt idx="31">
                  <c:v>27.36</c:v>
                </c:pt>
                <c:pt idx="32">
                  <c:v>27.73</c:v>
                </c:pt>
                <c:pt idx="33">
                  <c:v>29.62</c:v>
                </c:pt>
                <c:pt idx="34">
                  <c:v>28.65</c:v>
                </c:pt>
                <c:pt idx="35">
                  <c:v>27.23</c:v>
                </c:pt>
                <c:pt idx="36">
                  <c:v>28.16</c:v>
                </c:pt>
                <c:pt idx="37">
                  <c:v>28.8</c:v>
                </c:pt>
                <c:pt idx="38">
                  <c:v>27.69</c:v>
                </c:pt>
                <c:pt idx="39">
                  <c:v>27.57</c:v>
                </c:pt>
                <c:pt idx="40">
                  <c:v>27.67</c:v>
                </c:pt>
                <c:pt idx="41">
                  <c:v>27.9</c:v>
                </c:pt>
                <c:pt idx="42">
                  <c:v>26.7</c:v>
                </c:pt>
                <c:pt idx="43">
                  <c:v>28.61</c:v>
                </c:pt>
                <c:pt idx="44">
                  <c:v>29.32</c:v>
                </c:pt>
                <c:pt idx="45">
                  <c:v>29.34</c:v>
                </c:pt>
                <c:pt idx="46">
                  <c:v>28.7</c:v>
                </c:pt>
                <c:pt idx="47">
                  <c:v>27.5</c:v>
                </c:pt>
                <c:pt idx="48">
                  <c:v>28.5</c:v>
                </c:pt>
                <c:pt idx="49">
                  <c:v>28.42</c:v>
                </c:pt>
                <c:pt idx="50">
                  <c:v>28.26</c:v>
                </c:pt>
                <c:pt idx="51">
                  <c:v>28.2</c:v>
                </c:pt>
                <c:pt idx="52">
                  <c:v>28.43</c:v>
                </c:pt>
                <c:pt idx="53">
                  <c:v>27.51</c:v>
                </c:pt>
                <c:pt idx="54">
                  <c:v>29.39</c:v>
                </c:pt>
                <c:pt idx="55">
                  <c:v>27.73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D-4847-8287-B425C595AB1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28.182169468676431</c:v>
              </c:pt>
            </c:numLit>
          </c:xVal>
          <c:yVal>
            <c:numLit>
              <c:formatCode>General</c:formatCode>
              <c:ptCount val="1"/>
              <c:pt idx="0">
                <c:v>27.5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DED-4847-8287-B425C595AB13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XLSTAT_20251015_093508_1_HID!xdata1</c:f>
              <c:numCache>
                <c:formatCode>General</c:formatCode>
                <c:ptCount val="70"/>
                <c:pt idx="0">
                  <c:v>27.197739802600001</c:v>
                </c:pt>
                <c:pt idx="1">
                  <c:v>27.317422710800003</c:v>
                </c:pt>
                <c:pt idx="2">
                  <c:v>27.437105619</c:v>
                </c:pt>
                <c:pt idx="3">
                  <c:v>27.556788527200002</c:v>
                </c:pt>
                <c:pt idx="4">
                  <c:v>27.6764714354</c:v>
                </c:pt>
                <c:pt idx="5">
                  <c:v>27.796154343600001</c:v>
                </c:pt>
                <c:pt idx="6">
                  <c:v>27.915837251799999</c:v>
                </c:pt>
                <c:pt idx="7">
                  <c:v>28.035520160000001</c:v>
                </c:pt>
                <c:pt idx="8">
                  <c:v>28.155203068200002</c:v>
                </c:pt>
                <c:pt idx="9">
                  <c:v>28.2748859764</c:v>
                </c:pt>
                <c:pt idx="10">
                  <c:v>28.394568884600002</c:v>
                </c:pt>
                <c:pt idx="11">
                  <c:v>28.5142517928</c:v>
                </c:pt>
                <c:pt idx="12">
                  <c:v>28.633934701000001</c:v>
                </c:pt>
                <c:pt idx="13">
                  <c:v>28.753617609199999</c:v>
                </c:pt>
                <c:pt idx="14">
                  <c:v>28.873300517400001</c:v>
                </c:pt>
                <c:pt idx="15">
                  <c:v>28.992983425600002</c:v>
                </c:pt>
                <c:pt idx="16">
                  <c:v>29.1126663338</c:v>
                </c:pt>
                <c:pt idx="17">
                  <c:v>29.232349242000002</c:v>
                </c:pt>
                <c:pt idx="18">
                  <c:v>29.352032150199999</c:v>
                </c:pt>
                <c:pt idx="19">
                  <c:v>29.471715058400001</c:v>
                </c:pt>
                <c:pt idx="20">
                  <c:v>29.591397966599999</c:v>
                </c:pt>
                <c:pt idx="21">
                  <c:v>29.7110808748</c:v>
                </c:pt>
                <c:pt idx="22">
                  <c:v>29.830763783000002</c:v>
                </c:pt>
                <c:pt idx="23">
                  <c:v>29.9504466912</c:v>
                </c:pt>
                <c:pt idx="24">
                  <c:v>30.070129599400001</c:v>
                </c:pt>
                <c:pt idx="25">
                  <c:v>30.189812507600003</c:v>
                </c:pt>
                <c:pt idx="26">
                  <c:v>30.309495415800001</c:v>
                </c:pt>
                <c:pt idx="27">
                  <c:v>30.429178324000002</c:v>
                </c:pt>
                <c:pt idx="28">
                  <c:v>30.5488612322</c:v>
                </c:pt>
                <c:pt idx="29">
                  <c:v>30.668544140400002</c:v>
                </c:pt>
                <c:pt idx="30">
                  <c:v>30.7882270486</c:v>
                </c:pt>
                <c:pt idx="31">
                  <c:v>30.907909956800001</c:v>
                </c:pt>
                <c:pt idx="32">
                  <c:v>31.027592865000003</c:v>
                </c:pt>
                <c:pt idx="33">
                  <c:v>31.147275773200001</c:v>
                </c:pt>
                <c:pt idx="34">
                  <c:v>31.266958681400002</c:v>
                </c:pt>
                <c:pt idx="35">
                  <c:v>31.3866415896</c:v>
                </c:pt>
                <c:pt idx="36">
                  <c:v>31.506324497800001</c:v>
                </c:pt>
                <c:pt idx="37">
                  <c:v>31.626007405999999</c:v>
                </c:pt>
                <c:pt idx="38">
                  <c:v>31.745690314200001</c:v>
                </c:pt>
                <c:pt idx="39">
                  <c:v>31.865373222400002</c:v>
                </c:pt>
                <c:pt idx="40">
                  <c:v>31.9850561306</c:v>
                </c:pt>
                <c:pt idx="41">
                  <c:v>32.104739038799998</c:v>
                </c:pt>
                <c:pt idx="42">
                  <c:v>32.224421947000003</c:v>
                </c:pt>
                <c:pt idx="43">
                  <c:v>32.344104855200001</c:v>
                </c:pt>
                <c:pt idx="44">
                  <c:v>32.463787763399999</c:v>
                </c:pt>
                <c:pt idx="45">
                  <c:v>32.583470671599997</c:v>
                </c:pt>
                <c:pt idx="46">
                  <c:v>32.703153579800002</c:v>
                </c:pt>
                <c:pt idx="47">
                  <c:v>32.822836488</c:v>
                </c:pt>
                <c:pt idx="48">
                  <c:v>32.942519396199998</c:v>
                </c:pt>
                <c:pt idx="49">
                  <c:v>33.062202304400003</c:v>
                </c:pt>
                <c:pt idx="50">
                  <c:v>33.181885212600001</c:v>
                </c:pt>
                <c:pt idx="51">
                  <c:v>33.301568120799999</c:v>
                </c:pt>
                <c:pt idx="52">
                  <c:v>33.421251029000004</c:v>
                </c:pt>
                <c:pt idx="53">
                  <c:v>33.540933937200002</c:v>
                </c:pt>
                <c:pt idx="54">
                  <c:v>33.6606168454</c:v>
                </c:pt>
                <c:pt idx="55">
                  <c:v>33.780299753599998</c:v>
                </c:pt>
                <c:pt idx="56">
                  <c:v>33.899982661800003</c:v>
                </c:pt>
                <c:pt idx="57">
                  <c:v>34.019665570000001</c:v>
                </c:pt>
                <c:pt idx="58">
                  <c:v>34.139348478199999</c:v>
                </c:pt>
                <c:pt idx="59">
                  <c:v>34.259031386399997</c:v>
                </c:pt>
                <c:pt idx="60">
                  <c:v>34.378714294600002</c:v>
                </c:pt>
                <c:pt idx="61">
                  <c:v>34.4983972028</c:v>
                </c:pt>
                <c:pt idx="62">
                  <c:v>34.618080110999998</c:v>
                </c:pt>
                <c:pt idx="63">
                  <c:v>34.737763019200003</c:v>
                </c:pt>
                <c:pt idx="64">
                  <c:v>34.857445927400001</c:v>
                </c:pt>
                <c:pt idx="65">
                  <c:v>34.977128835599999</c:v>
                </c:pt>
                <c:pt idx="66">
                  <c:v>35.096811743800004</c:v>
                </c:pt>
                <c:pt idx="67">
                  <c:v>35.216494652000002</c:v>
                </c:pt>
                <c:pt idx="68">
                  <c:v>35.336177560199999</c:v>
                </c:pt>
                <c:pt idx="69">
                  <c:v>35.455860468400004</c:v>
                </c:pt>
              </c:numCache>
            </c:numRef>
          </c:xVal>
          <c:yVal>
            <c:numRef>
              <c:f>XLSTAT_20251015_093508_1_HID!ydata1</c:f>
              <c:numCache>
                <c:formatCode>General</c:formatCode>
                <c:ptCount val="70"/>
                <c:pt idx="0">
                  <c:v>26.001323592183063</c:v>
                </c:pt>
                <c:pt idx="1">
                  <c:v>26.131065390113758</c:v>
                </c:pt>
                <c:pt idx="2">
                  <c:v>26.259729381745842</c:v>
                </c:pt>
                <c:pt idx="3">
                  <c:v>26.387290735982269</c:v>
                </c:pt>
                <c:pt idx="4">
                  <c:v>26.513727039075921</c:v>
                </c:pt>
                <c:pt idx="5">
                  <c:v>26.639018592440944</c:v>
                </c:pt>
                <c:pt idx="6">
                  <c:v>26.763148685904895</c:v>
                </c:pt>
                <c:pt idx="7">
                  <c:v>26.886103838040164</c:v>
                </c:pt>
                <c:pt idx="8">
                  <c:v>27.007873995815999</c:v>
                </c:pt>
                <c:pt idx="9">
                  <c:v>27.128452686847186</c:v>
                </c:pt>
                <c:pt idx="10">
                  <c:v>27.247837118946094</c:v>
                </c:pt>
                <c:pt idx="11">
                  <c:v>27.366028223440765</c:v>
                </c:pt>
                <c:pt idx="12">
                  <c:v>27.483030640701365</c:v>
                </c:pt>
                <c:pt idx="13">
                  <c:v>27.598852648396633</c:v>
                </c:pt>
                <c:pt idx="14">
                  <c:v>27.713506035048059</c:v>
                </c:pt>
                <c:pt idx="15">
                  <c:v>27.827005923331495</c:v>
                </c:pt>
                <c:pt idx="16">
                  <c:v>27.93937054918041</c:v>
                </c:pt>
                <c:pt idx="17">
                  <c:v>28.050621003984432</c:v>
                </c:pt>
                <c:pt idx="18">
                  <c:v>28.160780947997811</c:v>
                </c:pt>
                <c:pt idx="19">
                  <c:v>28.269876303458048</c:v>
                </c:pt>
                <c:pt idx="20">
                  <c:v>28.37793493588164</c:v>
                </c:pt>
                <c:pt idx="21">
                  <c:v>28.484986331598932</c:v>
                </c:pt>
                <c:pt idx="22">
                  <c:v>28.591061278879689</c:v>
                </c:pt>
                <c:pt idx="23">
                  <c:v>28.69619155906603</c:v>
                </c:pt>
                <c:pt idx="24">
                  <c:v>28.80040965305194</c:v>
                </c:pt>
                <c:pt idx="25">
                  <c:v>28.903748467308329</c:v>
                </c:pt>
                <c:pt idx="26">
                  <c:v>29.006241082518869</c:v>
                </c:pt>
                <c:pt idx="27">
                  <c:v>29.107920526820266</c:v>
                </c:pt>
                <c:pt idx="28">
                  <c:v>29.208819574672916</c:v>
                </c:pt>
                <c:pt idx="29">
                  <c:v>29.308970571550152</c:v>
                </c:pt>
                <c:pt idx="30">
                  <c:v>29.408405283939871</c:v>
                </c:pt>
                <c:pt idx="31">
                  <c:v>29.507154773603467</c:v>
                </c:pt>
                <c:pt idx="32">
                  <c:v>29.60524929462693</c:v>
                </c:pt>
                <c:pt idx="33">
                  <c:v>29.702718211515883</c:v>
                </c:pt>
                <c:pt idx="34">
                  <c:v>29.799589936413451</c:v>
                </c:pt>
                <c:pt idx="35">
                  <c:v>29.8958918834402</c:v>
                </c:pt>
                <c:pt idx="36">
                  <c:v>29.991650438150483</c:v>
                </c:pt>
                <c:pt idx="37">
                  <c:v>30.086890940152703</c:v>
                </c:pt>
                <c:pt idx="38">
                  <c:v>30.181637677036893</c:v>
                </c:pt>
                <c:pt idx="39">
                  <c:v>30.275913887878048</c:v>
                </c:pt>
                <c:pt idx="40">
                  <c:v>30.36974177472726</c:v>
                </c:pt>
                <c:pt idx="41">
                  <c:v>30.463142520655044</c:v>
                </c:pt>
                <c:pt idx="42">
                  <c:v>30.556136313066109</c:v>
                </c:pt>
                <c:pt idx="43">
                  <c:v>30.648742371156462</c:v>
                </c:pt>
                <c:pt idx="44">
                  <c:v>30.740978976528446</c:v>
                </c:pt>
                <c:pt idx="45">
                  <c:v>30.832863506114581</c:v>
                </c:pt>
                <c:pt idx="46">
                  <c:v>30.924412466685613</c:v>
                </c:pt>
                <c:pt idx="47">
                  <c:v>31.015641530330672</c:v>
                </c:pt>
                <c:pt idx="48">
                  <c:v>31.106565570398551</c:v>
                </c:pt>
                <c:pt idx="49">
                  <c:v>31.197198697478026</c:v>
                </c:pt>
                <c:pt idx="50">
                  <c:v>31.28755429507358</c:v>
                </c:pt>
                <c:pt idx="51">
                  <c:v>31.377645054700817</c:v>
                </c:pt>
                <c:pt idx="52">
                  <c:v>31.467483010184061</c:v>
                </c:pt>
                <c:pt idx="53">
                  <c:v>31.557079570988876</c:v>
                </c:pt>
                <c:pt idx="54">
                  <c:v>31.646445554464339</c:v>
                </c:pt>
                <c:pt idx="55">
                  <c:v>31.735591216905494</c:v>
                </c:pt>
                <c:pt idx="56">
                  <c:v>31.824526283376009</c:v>
                </c:pt>
                <c:pt idx="57">
                  <c:v>31.913259976255581</c:v>
                </c:pt>
                <c:pt idx="58">
                  <c:v>32.001801042496588</c:v>
                </c:pt>
                <c:pt idx="59">
                  <c:v>32.090157779590662</c:v>
                </c:pt>
                <c:pt idx="60">
                  <c:v>32.178338060258795</c:v>
                </c:pt>
                <c:pt idx="61">
                  <c:v>32.266349355888899</c:v>
                </c:pt>
                <c:pt idx="62">
                  <c:v>32.354198758752297</c:v>
                </c:pt>
                <c:pt idx="63">
                  <c:v>32.441893003036895</c:v>
                </c:pt>
                <c:pt idx="64">
                  <c:v>32.529438484738755</c:v>
                </c:pt>
                <c:pt idx="65">
                  <c:v>32.616841280456974</c:v>
                </c:pt>
                <c:pt idx="66">
                  <c:v>32.704107165138566</c:v>
                </c:pt>
                <c:pt idx="67">
                  <c:v>32.79124162882092</c:v>
                </c:pt>
                <c:pt idx="68">
                  <c:v>32.878249892419959</c:v>
                </c:pt>
                <c:pt idx="69">
                  <c:v>32.965136922611457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ED-4847-8287-B425C595AB1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XLSTAT_20251015_093508_1_HID!xdata2</c:f>
              <c:numCache>
                <c:formatCode>General</c:formatCode>
                <c:ptCount val="70"/>
                <c:pt idx="0">
                  <c:v>21.830462937099998</c:v>
                </c:pt>
                <c:pt idx="1">
                  <c:v>22.027932466499998</c:v>
                </c:pt>
                <c:pt idx="2">
                  <c:v>22.225401995899997</c:v>
                </c:pt>
                <c:pt idx="3">
                  <c:v>22.4228715253</c:v>
                </c:pt>
                <c:pt idx="4">
                  <c:v>22.620341054699999</c:v>
                </c:pt>
                <c:pt idx="5">
                  <c:v>22.817810584099998</c:v>
                </c:pt>
                <c:pt idx="6">
                  <c:v>23.015280113499998</c:v>
                </c:pt>
                <c:pt idx="7">
                  <c:v>23.212749642899997</c:v>
                </c:pt>
                <c:pt idx="8">
                  <c:v>23.4102191723</c:v>
                </c:pt>
                <c:pt idx="9">
                  <c:v>23.607688701699999</c:v>
                </c:pt>
                <c:pt idx="10">
                  <c:v>23.805158231099998</c:v>
                </c:pt>
                <c:pt idx="11">
                  <c:v>24.002627760499998</c:v>
                </c:pt>
                <c:pt idx="12">
                  <c:v>24.2000972899</c:v>
                </c:pt>
                <c:pt idx="13">
                  <c:v>24.3975668193</c:v>
                </c:pt>
                <c:pt idx="14">
                  <c:v>24.595036348699999</c:v>
                </c:pt>
                <c:pt idx="15">
                  <c:v>24.792505878099998</c:v>
                </c:pt>
                <c:pt idx="16">
                  <c:v>24.989975407499998</c:v>
                </c:pt>
                <c:pt idx="17">
                  <c:v>25.1874449369</c:v>
                </c:pt>
                <c:pt idx="18">
                  <c:v>25.3849144663</c:v>
                </c:pt>
                <c:pt idx="19">
                  <c:v>25.582383995699999</c:v>
                </c:pt>
                <c:pt idx="20">
                  <c:v>25.779853525099998</c:v>
                </c:pt>
                <c:pt idx="21">
                  <c:v>25.977323054499998</c:v>
                </c:pt>
                <c:pt idx="22">
                  <c:v>26.1747925839</c:v>
                </c:pt>
                <c:pt idx="23">
                  <c:v>26.3722621133</c:v>
                </c:pt>
                <c:pt idx="24">
                  <c:v>26.569731642699999</c:v>
                </c:pt>
                <c:pt idx="25">
                  <c:v>26.767201172099998</c:v>
                </c:pt>
                <c:pt idx="26">
                  <c:v>26.964670701499998</c:v>
                </c:pt>
                <c:pt idx="27">
                  <c:v>27.1621402309</c:v>
                </c:pt>
                <c:pt idx="28">
                  <c:v>27.3596097603</c:v>
                </c:pt>
                <c:pt idx="29">
                  <c:v>27.557079289699999</c:v>
                </c:pt>
                <c:pt idx="30">
                  <c:v>27.754548819099998</c:v>
                </c:pt>
                <c:pt idx="31">
                  <c:v>27.952018348499998</c:v>
                </c:pt>
                <c:pt idx="32">
                  <c:v>28.1494878779</c:v>
                </c:pt>
                <c:pt idx="33">
                  <c:v>28.3469574073</c:v>
                </c:pt>
                <c:pt idx="34">
                  <c:v>28.544426936699999</c:v>
                </c:pt>
                <c:pt idx="35">
                  <c:v>28.741896466099998</c:v>
                </c:pt>
                <c:pt idx="36">
                  <c:v>28.939365995499998</c:v>
                </c:pt>
                <c:pt idx="37">
                  <c:v>29.1368355249</c:v>
                </c:pt>
                <c:pt idx="38">
                  <c:v>29.3343050543</c:v>
                </c:pt>
                <c:pt idx="39">
                  <c:v>29.531774583699999</c:v>
                </c:pt>
                <c:pt idx="40">
                  <c:v>29.729244113099998</c:v>
                </c:pt>
                <c:pt idx="41">
                  <c:v>29.926713642499998</c:v>
                </c:pt>
                <c:pt idx="42">
                  <c:v>30.1241831719</c:v>
                </c:pt>
                <c:pt idx="43">
                  <c:v>30.321652701299996</c:v>
                </c:pt>
                <c:pt idx="44">
                  <c:v>30.519122230699999</c:v>
                </c:pt>
                <c:pt idx="45">
                  <c:v>30.716591760099998</c:v>
                </c:pt>
                <c:pt idx="46">
                  <c:v>30.914061289499998</c:v>
                </c:pt>
                <c:pt idx="47">
                  <c:v>31.1115308189</c:v>
                </c:pt>
                <c:pt idx="48">
                  <c:v>31.3090003483</c:v>
                </c:pt>
                <c:pt idx="49">
                  <c:v>31.506469877699999</c:v>
                </c:pt>
                <c:pt idx="50">
                  <c:v>31.703939407099998</c:v>
                </c:pt>
                <c:pt idx="51">
                  <c:v>31.901408936499998</c:v>
                </c:pt>
                <c:pt idx="52">
                  <c:v>32.0988784659</c:v>
                </c:pt>
                <c:pt idx="53">
                  <c:v>32.296347995299996</c:v>
                </c:pt>
                <c:pt idx="54">
                  <c:v>32.493817524699999</c:v>
                </c:pt>
                <c:pt idx="55">
                  <c:v>32.691287054100002</c:v>
                </c:pt>
                <c:pt idx="56">
                  <c:v>32.888756583499998</c:v>
                </c:pt>
                <c:pt idx="57">
                  <c:v>33.0862261129</c:v>
                </c:pt>
                <c:pt idx="58">
                  <c:v>33.283695642300003</c:v>
                </c:pt>
                <c:pt idx="59">
                  <c:v>33.481165171699999</c:v>
                </c:pt>
                <c:pt idx="60">
                  <c:v>33.678634701099995</c:v>
                </c:pt>
                <c:pt idx="61">
                  <c:v>33.876104230499998</c:v>
                </c:pt>
                <c:pt idx="62">
                  <c:v>34.0735737599</c:v>
                </c:pt>
                <c:pt idx="63">
                  <c:v>34.271043289299996</c:v>
                </c:pt>
                <c:pt idx="64">
                  <c:v>34.468512818699999</c:v>
                </c:pt>
                <c:pt idx="65">
                  <c:v>34.665982348100002</c:v>
                </c:pt>
                <c:pt idx="66">
                  <c:v>34.863451877499998</c:v>
                </c:pt>
                <c:pt idx="67">
                  <c:v>35.0609214069</c:v>
                </c:pt>
                <c:pt idx="68">
                  <c:v>35.258390936300003</c:v>
                </c:pt>
                <c:pt idx="69">
                  <c:v>35.455860465699999</c:v>
                </c:pt>
              </c:numCache>
            </c:numRef>
          </c:xVal>
          <c:yVal>
            <c:numRef>
              <c:f>XLSTAT_20251015_093508_1_HID!ydata2</c:f>
              <c:numCache>
                <c:formatCode>General</c:formatCode>
                <c:ptCount val="70"/>
                <c:pt idx="0">
                  <c:v>24.137437761460941</c:v>
                </c:pt>
                <c:pt idx="1">
                  <c:v>24.282123412136258</c:v>
                </c:pt>
                <c:pt idx="2">
                  <c:v>24.427237056518003</c:v>
                </c:pt>
                <c:pt idx="3">
                  <c:v>24.572809962690663</c:v>
                </c:pt>
                <c:pt idx="4">
                  <c:v>24.718876203463971</c:v>
                </c:pt>
                <c:pt idx="5">
                  <c:v>24.865472932303621</c:v>
                </c:pt>
                <c:pt idx="6">
                  <c:v>25.012640684235443</c:v>
                </c:pt>
                <c:pt idx="7">
                  <c:v>25.160423702498107</c:v>
                </c:pt>
                <c:pt idx="8">
                  <c:v>25.308870291110154</c:v>
                </c:pt>
                <c:pt idx="9">
                  <c:v>25.458033192629088</c:v>
                </c:pt>
                <c:pt idx="10">
                  <c:v>25.607969989129415</c:v>
                </c:pt>
                <c:pt idx="11">
                  <c:v>25.758743522712589</c:v>
                </c:pt>
                <c:pt idx="12">
                  <c:v>25.910422329569016</c:v>
                </c:pt>
                <c:pt idx="13">
                  <c:v>26.063081078611834</c:v>
                </c:pt>
                <c:pt idx="14">
                  <c:v>26.216801001862777</c:v>
                </c:pt>
                <c:pt idx="15">
                  <c:v>26.371670298972703</c:v>
                </c:pt>
                <c:pt idx="16">
                  <c:v>26.527784492424775</c:v>
                </c:pt>
                <c:pt idx="17">
                  <c:v>26.685246703099068</c:v>
                </c:pt>
                <c:pt idx="18">
                  <c:v>26.844167808117597</c:v>
                </c:pt>
                <c:pt idx="19">
                  <c:v>27.004666434601468</c:v>
                </c:pt>
                <c:pt idx="20">
                  <c:v>27.166868734834239</c:v>
                </c:pt>
                <c:pt idx="21">
                  <c:v>27.330907881426491</c:v>
                </c:pt>
                <c:pt idx="22">
                  <c:v>27.496923216992677</c:v>
                </c:pt>
                <c:pt idx="23">
                  <c:v>27.665058993658</c:v>
                </c:pt>
                <c:pt idx="24">
                  <c:v>27.835462645871534</c:v>
                </c:pt>
                <c:pt idx="25">
                  <c:v>28.008282558045646</c:v>
                </c:pt>
                <c:pt idx="26">
                  <c:v>28.183665318517168</c:v>
                </c:pt>
                <c:pt idx="27">
                  <c:v>28.361752493974119</c:v>
                </c:pt>
                <c:pt idx="28">
                  <c:v>28.542677012295293</c:v>
                </c:pt>
                <c:pt idx="29">
                  <c:v>28.726559302096316</c:v>
                </c:pt>
                <c:pt idx="30">
                  <c:v>28.91350339615218</c:v>
                </c:pt>
                <c:pt idx="31">
                  <c:v>29.10359325252093</c:v>
                </c:pt>
                <c:pt idx="32">
                  <c:v>29.296889570027194</c:v>
                </c:pt>
                <c:pt idx="33">
                  <c:v>29.493427364275231</c:v>
                </c:pt>
                <c:pt idx="34">
                  <c:v>29.693214522384203</c:v>
                </c:pt>
                <c:pt idx="35">
                  <c:v>29.89623147268275</c:v>
                </c:pt>
                <c:pt idx="36">
                  <c:v>30.10243200112804</c:v>
                </c:pt>
                <c:pt idx="37">
                  <c:v>30.311745136358539</c:v>
                </c:pt>
                <c:pt idx="38">
                  <c:v>30.524077928580066</c:v>
                </c:pt>
                <c:pt idx="39">
                  <c:v>30.739318879066655</c:v>
                </c:pt>
                <c:pt idx="40">
                  <c:v>30.957341745129867</c:v>
                </c:pt>
                <c:pt idx="41">
                  <c:v>31.178009450031972</c:v>
                </c:pt>
                <c:pt idx="42">
                  <c:v>31.401177861678207</c:v>
                </c:pt>
                <c:pt idx="43">
                  <c:v>31.626699257221002</c:v>
                </c:pt>
                <c:pt idx="44">
                  <c:v>31.854425351397971</c:v>
                </c:pt>
                <c:pt idx="45">
                  <c:v>32.084209824763931</c:v>
                </c:pt>
                <c:pt idx="46">
                  <c:v>32.315910337389745</c:v>
                </c:pt>
                <c:pt idx="47">
                  <c:v>32.54939005087251</c:v>
                </c:pt>
                <c:pt idx="48">
                  <c:v>32.784518706197552</c:v>
                </c:pt>
                <c:pt idx="49">
                  <c:v>33.021173318523218</c:v>
                </c:pt>
                <c:pt idx="50">
                  <c:v>33.259238554664748</c:v>
                </c:pt>
                <c:pt idx="51">
                  <c:v>33.498606857489897</c:v>
                </c:pt>
                <c:pt idx="52">
                  <c:v>33.739178375928105</c:v>
                </c:pt>
                <c:pt idx="53">
                  <c:v>33.980860751703716</c:v>
                </c:pt>
                <c:pt idx="54">
                  <c:v>34.223568805595733</c:v>
                </c:pt>
                <c:pt idx="55">
                  <c:v>34.467224157901519</c:v>
                </c:pt>
                <c:pt idx="56">
                  <c:v>34.711754810373051</c:v>
                </c:pt>
                <c:pt idx="57">
                  <c:v>34.957094710458527</c:v>
                </c:pt>
                <c:pt idx="58">
                  <c:v>35.203183313295526</c:v>
                </c:pt>
                <c:pt idx="59">
                  <c:v>35.449965152526374</c:v>
                </c:pt>
                <c:pt idx="60">
                  <c:v>35.697389427540273</c:v>
                </c:pt>
                <c:pt idx="61">
                  <c:v>35.945409612064765</c:v>
                </c:pt>
                <c:pt idx="62">
                  <c:v>36.193983086998372</c:v>
                </c:pt>
                <c:pt idx="63">
                  <c:v>36.443070798873372</c:v>
                </c:pt>
                <c:pt idx="64">
                  <c:v>36.692636944252847</c:v>
                </c:pt>
                <c:pt idx="65">
                  <c:v>36.942648679606179</c:v>
                </c:pt>
                <c:pt idx="66">
                  <c:v>37.193075855696115</c:v>
                </c:pt>
                <c:pt idx="67">
                  <c:v>37.443890775184812</c:v>
                </c:pt>
                <c:pt idx="68">
                  <c:v>37.695067971979135</c:v>
                </c:pt>
                <c:pt idx="69">
                  <c:v>37.946584010747351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ED-4847-8287-B425C595AB13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DED-4847-8287-B425C595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40943"/>
        <c:axId val="315441423"/>
      </c:scatterChart>
      <c:valAx>
        <c:axId val="315440943"/>
        <c:scaling>
          <c:orientation val="minMax"/>
          <c:max val="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Préd(Tmax)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315441423"/>
        <c:crosses val="autoZero"/>
        <c:crossBetween val="midCat"/>
      </c:valAx>
      <c:valAx>
        <c:axId val="315441423"/>
        <c:scaling>
          <c:orientation val="minMax"/>
          <c:max val="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Tmax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154409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Régression de la variable Tmin"/>
    <item val="Coefficients d'ajustement (Tmin)"/>
    <item val="Analyse de la variance (Tmin)"/>
    <item val="Paramètres du modèle (Tmin)"/>
    <item val="Equation du modèle (Tmin)"/>
    <item val="Coefficients normalisés (Tmin)"/>
    <item val="Prédictions et résidus (Tmin)"/>
  </itemLst>
</formControlPr>
</file>

<file path=xl/ctrlProps/ctrlProp2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Régression de la variable Tmax"/>
    <item val="Coefficients d'ajustement (Tmax)"/>
    <item val="Analyse de la variance (Tmax)"/>
    <item val="Paramètres du modèle (Tmax)"/>
    <item val="Equation du modèle (Tmax)"/>
    <item val="Coefficients normalisés (Tmax)"/>
    <item val="Prédictions et résidus (Tmax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0.xml"/><Relationship Id="rId5" Type="http://schemas.openxmlformats.org/officeDocument/2006/relationships/image" Target="../media/image5.png"/><Relationship Id="rId10" Type="http://schemas.openxmlformats.org/officeDocument/2006/relationships/chart" Target="../charts/chart9.xml"/><Relationship Id="rId4" Type="http://schemas.openxmlformats.org/officeDocument/2006/relationships/image" Target="../media/image4.pn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646304</xdr:colOff>
      <xdr:row>0</xdr:row>
      <xdr:rowOff>36830</xdr:rowOff>
    </xdr:from>
    <xdr:to>
      <xdr:col>11</xdr:col>
      <xdr:colOff>495048</xdr:colOff>
      <xdr:row>1</xdr:row>
      <xdr:rowOff>147320</xdr:rowOff>
    </xdr:to>
    <xdr:sp macro="[0]!OrderXLSTAT" textlink="">
      <xdr:nvSpPr>
        <xdr:cNvPr id="2" name="BT705548">
          <a:extLst>
            <a:ext uri="{FF2B5EF4-FFF2-40B4-BE49-F238E27FC236}">
              <a16:creationId xmlns:a16="http://schemas.microsoft.com/office/drawing/2014/main" id="{CD3581DE-2B12-E3E5-DD6E-B67AC7FB7357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176883" hidden="1">
          <a:extLst>
            <a:ext uri="{FF2B5EF4-FFF2-40B4-BE49-F238E27FC236}">
              <a16:creationId xmlns:a16="http://schemas.microsoft.com/office/drawing/2014/main" id="{F79CDD38-BDEF-3B98-046B-9517EE7AA2D6}"/>
            </a:ext>
          </a:extLst>
        </xdr:cNvPr>
        <xdr:cNvSpPr txBox="1"/>
      </xdr:nvSpPr>
      <xdr:spPr>
        <a:xfrm>
          <a:off x="11747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CheckBoxMultiCo,CheckBox,0,True,500000000200_Sorties|Général,True,Statistiques de multicolinéarité,False,,,
CheckBoxInterpret,CheckBox,0,True,500000000700_Sorties|Général,True,Interprétation,False,,,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CheckBoxDiag,CheckBox,0,True,500000000501_Sorties|Général,True,Diagnostics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CheckBox_Selection,CheckBox,0,True,100000000001_Options|Modèle,True,Sélection de modèle,False,,,
ComboBox_Criterion,ComboBox,0,True,100000000301_Options|Modèle,True,Critère :,False,,,
TextBox_Threshold,TextBox,0.1,False,100000000501_Options|Modèle,False,Probabilité pour le retrait :,False,,,
TextBox_MinVar,TextBox,2,True,100000000701_Options|Modèle,True,Min variables :,False,,,
TextBox_MaxVar,TextBox,2,True,100000000901_Options|Modèle,True,Max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CheckBox_ObsLabels,CheckBox,-1,True,000000000101_Général,True,Libellés des observations,False,,,
CheckBox_Wr,CheckBox,0,False,000000050101_Général,False,Poids dans la régression,False,,,
CheckBox_W,CheckBox,0,False,000000030101_Général,False,Poids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CheckBox_G,CheckBox,0,False,000000060101_Général,False,Groupes,False,,,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RefEdit_Wr,TextBox0,,False,000000070101_Général,False,Poids dans la régression :,False,,,
RefEdit_ObsLabels,TextBox0,'Tmin2'!$B$1:$B$57,True,000000010101_Général,True,Libellés des observations :,False,,57,1
RefEdit_W,TextBox0,,False,000000020101_Général,False,Poids des observations :,False,,,
RefEdit_Y,TextBox0,'Tmin2'!$C$1:$C$57,True,000000020000_Général,True,Y / Variables dépendantes :,False,,57,1
RefEdit_X,TextBox0,'Tmin2'!$E$1:$K$57,True,000002040000_Général,True,X / Variables explicatives :,False,,57,7
RefEdit_Q,TextBox0,,True,000004040000_Général,True,Qualitatives :,False,,,
RefEdit_G,TextBox0,,False,000000040101_Général,False,Groupes :,False,,,
RefEditClusters,TextBox0,,True,120000000500_Options|Covariances,True,Classes :,False,,,
CheckBox_SV,CheckBox,-1,False,05,False,SV,False,,,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CheckBox_TISS_SV,CheckBox,0,False,000000020201_Général,False,Type I/III SS,False,,,
ListBoxPairwise_SV,TextBox,Cliquez pour choisir les tests,False,000000030201_Général,False,Comparaisons par paires :,False,,,
CheckBoxPairwise_SV,CheckBox,0,False,000000040201_Général,False,Comparaisons par paires,False,,,
CheckBoxInterpret_SV,CheckBox,0,True,000000010201_Général,True,Interprétation,False,,,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CheckBoxGroupsColor,CheckBox,-1,False,000000080101_Général,False,Régression par groupe,False,,,
CheckBox_SV,CheckBox,-1,False,23,False,SV,False,,,
</a:t>
          </a:r>
        </a:p>
      </xdr:txBody>
    </xdr:sp>
    <xdr:clientData/>
  </xdr:twoCellAnchor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4" name="TX756291" hidden="1">
          <a:extLst>
            <a:ext uri="{FF2B5EF4-FFF2-40B4-BE49-F238E27FC236}">
              <a16:creationId xmlns:a16="http://schemas.microsoft.com/office/drawing/2014/main" id="{A59D727D-CC46-0DA7-FC0C-40A95CA1F44D}"/>
            </a:ext>
          </a:extLst>
        </xdr:cNvPr>
        <xdr:cNvSpPr txBox="1"/>
      </xdr:nvSpPr>
      <xdr:spPr>
        <a:xfrm>
          <a:off x="11747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515494</xdr:colOff>
      <xdr:row>8</xdr:row>
      <xdr:rowOff>473075</xdr:rowOff>
    </xdr:to>
    <xdr:sp macro="" textlink="">
      <xdr:nvSpPr>
        <xdr:cNvPr id="5" name="BK176883">
          <a:extLst>
            <a:ext uri="{FF2B5EF4-FFF2-40B4-BE49-F238E27FC236}">
              <a16:creationId xmlns:a16="http://schemas.microsoft.com/office/drawing/2014/main" id="{E2BA27B2-51B8-2E0E-2ADF-56AF3EC24B40}"/>
            </a:ext>
          </a:extLst>
        </xdr:cNvPr>
        <xdr:cNvSpPr/>
      </xdr:nvSpPr>
      <xdr:spPr>
        <a:xfrm>
          <a:off x="406400" y="147955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8</xdr:row>
      <xdr:rowOff>53975</xdr:rowOff>
    </xdr:from>
    <xdr:to>
      <xdr:col>1</xdr:col>
      <xdr:colOff>550122</xdr:colOff>
      <xdr:row>8</xdr:row>
      <xdr:rowOff>440055</xdr:rowOff>
    </xdr:to>
    <xdr:pic macro="[0]!ReRunXLSTAT">
      <xdr:nvPicPr>
        <xdr:cNvPr id="6" name="BT176883">
          <a:extLst>
            <a:ext uri="{FF2B5EF4-FFF2-40B4-BE49-F238E27FC236}">
              <a16:creationId xmlns:a16="http://schemas.microsoft.com/office/drawing/2014/main" id="{B88068EC-A425-13FC-BB0C-BDD94AF12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8</xdr:row>
      <xdr:rowOff>53975</xdr:rowOff>
    </xdr:from>
    <xdr:to>
      <xdr:col>1</xdr:col>
      <xdr:colOff>1132966</xdr:colOff>
      <xdr:row>8</xdr:row>
      <xdr:rowOff>440055</xdr:rowOff>
    </xdr:to>
    <xdr:pic macro="[0]!AddRemovGrid">
      <xdr:nvPicPr>
        <xdr:cNvPr id="7" name="RM176883">
          <a:extLst>
            <a:ext uri="{FF2B5EF4-FFF2-40B4-BE49-F238E27FC236}">
              <a16:creationId xmlns:a16="http://schemas.microsoft.com/office/drawing/2014/main" id="{F28906C2-F83D-A8B1-817A-724CAB247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8</xdr:row>
      <xdr:rowOff>53975</xdr:rowOff>
    </xdr:from>
    <xdr:to>
      <xdr:col>1</xdr:col>
      <xdr:colOff>1132966</xdr:colOff>
      <xdr:row>8</xdr:row>
      <xdr:rowOff>440055</xdr:rowOff>
    </xdr:to>
    <xdr:pic macro="[0]!AddRemovGrid">
      <xdr:nvPicPr>
        <xdr:cNvPr id="8" name="AD176883" hidden="1">
          <a:extLst>
            <a:ext uri="{FF2B5EF4-FFF2-40B4-BE49-F238E27FC236}">
              <a16:creationId xmlns:a16="http://schemas.microsoft.com/office/drawing/2014/main" id="{FBE88A3A-3EE6-D1A3-C7F0-4E2376F2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1330874</xdr:colOff>
      <xdr:row>8</xdr:row>
      <xdr:rowOff>53975</xdr:rowOff>
    </xdr:from>
    <xdr:to>
      <xdr:col>1</xdr:col>
      <xdr:colOff>1715810</xdr:colOff>
      <xdr:row>8</xdr:row>
      <xdr:rowOff>440055</xdr:rowOff>
    </xdr:to>
    <xdr:pic macro="[0]!SendToOfficeLocal">
      <xdr:nvPicPr>
        <xdr:cNvPr id="9" name="WD176883">
          <a:extLst>
            <a:ext uri="{FF2B5EF4-FFF2-40B4-BE49-F238E27FC236}">
              <a16:creationId xmlns:a16="http://schemas.microsoft.com/office/drawing/2014/main" id="{27437F8F-F987-4790-3C5C-8431C77CE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140295</xdr:colOff>
      <xdr:row>8</xdr:row>
      <xdr:rowOff>53975</xdr:rowOff>
    </xdr:from>
    <xdr:to>
      <xdr:col>2</xdr:col>
      <xdr:colOff>525231</xdr:colOff>
      <xdr:row>8</xdr:row>
      <xdr:rowOff>440055</xdr:rowOff>
    </xdr:to>
    <xdr:pic macro="[0]!SendToOfficeLocal">
      <xdr:nvPicPr>
        <xdr:cNvPr id="10" name="PT176883">
          <a:extLst>
            <a:ext uri="{FF2B5EF4-FFF2-40B4-BE49-F238E27FC236}">
              <a16:creationId xmlns:a16="http://schemas.microsoft.com/office/drawing/2014/main" id="{9ED27422-0498-B5BD-16EC-94621E60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723139</xdr:colOff>
      <xdr:row>8</xdr:row>
      <xdr:rowOff>53975</xdr:rowOff>
    </xdr:from>
    <xdr:to>
      <xdr:col>3</xdr:col>
      <xdr:colOff>348363</xdr:colOff>
      <xdr:row>8</xdr:row>
      <xdr:rowOff>440055</xdr:rowOff>
    </xdr:to>
    <xdr:pic macro="[0]!getAIAResultsLocal">
      <xdr:nvPicPr>
        <xdr:cNvPr id="11" name="IA756291">
          <a:extLst>
            <a:ext uri="{FF2B5EF4-FFF2-40B4-BE49-F238E27FC236}">
              <a16:creationId xmlns:a16="http://schemas.microsoft.com/office/drawing/2014/main" id="{F513A9CB-D701-7573-8950-E82E6C06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52717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6</xdr:col>
      <xdr:colOff>0</xdr:colOff>
      <xdr:row>118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389F0C0C-81A1-030C-ECCF-8B0A5830C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6</xdr:col>
      <xdr:colOff>0</xdr:colOff>
      <xdr:row>199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87D17E40-5E78-059D-B0E6-F0BEF00B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181</xdr:row>
      <xdr:rowOff>0</xdr:rowOff>
    </xdr:from>
    <xdr:to>
      <xdr:col>11</xdr:col>
      <xdr:colOff>127000</xdr:colOff>
      <xdr:row>199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EA4A990C-493D-6B4A-98B1-0D69583C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181</xdr:row>
      <xdr:rowOff>0</xdr:rowOff>
    </xdr:from>
    <xdr:to>
      <xdr:col>16</xdr:col>
      <xdr:colOff>254000</xdr:colOff>
      <xdr:row>199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CDEC111-BE5F-FCD5-6743-A42DA9E1E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6</xdr:col>
      <xdr:colOff>0</xdr:colOff>
      <xdr:row>219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72505017-2767-7263-8301-AE434ACE9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7" name="XP176883" hidden="1">
          <a:extLst>
            <a:ext uri="{FF2B5EF4-FFF2-40B4-BE49-F238E27FC236}">
              <a16:creationId xmlns:a16="http://schemas.microsoft.com/office/drawing/2014/main" id="{34DD5EBE-A8BC-46FB-1DD9-B9217CC26818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linéaire*SEP*Statistiques descriptives*SEP*$B$13
Régression linéaire*SEP*Matrice de corrélation*SEP*$B$26
Régression linéaire*SEP*Régression de la variable Tmin*SEP*$B$39
Régression linéaire*SEP*Coefficients d'ajustement (Tmin)*SEP*$B$41
Régression linéaire*SEP*Analyse de la variance (Tmin)*SEP*$B$59
Régression linéaire*SEP*Paramètres du modèle (Tmin)*SEP*$B$69
Régression linéaire*SEP*Equation du modèle (Tmin)*SEP*$B$83
Régression linéaire*SEP*Coefficients normalisés (Tmin)*SEP*$B$88
Régression linéaire*SEP*Prédictions et résidus (Tmin)*SEP*$B$121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8" name="XP756291" hidden="1">
          <a:extLst>
            <a:ext uri="{FF2B5EF4-FFF2-40B4-BE49-F238E27FC236}">
              <a16:creationId xmlns:a16="http://schemas.microsoft.com/office/drawing/2014/main" id="{9CB7C153-A0FE-338D-F2EB-C6FCD9FB2245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linéaire*SEP*Statistiques descriptives*SEP*$B$13
Régression linéaire*SEP*Matrice de corrélation*SEP*$B$26
Régression linéaire*SEP*Régression de la variable Tmin*SEP*$B$39
Régression linéaire*SEP*Coefficients d'ajustement (Tmin)*SEP*$B$41
Régression linéaire*SEP*Analyse de la variance (Tmin)*SEP*$B$59
Régression linéaire*SEP*Paramètres du modèle (Tmin)*SEP*$B$69
Régression linéaire*SEP*Equation du modèle (Tmin)*SEP*$B$83
Régression linéaire*SEP*Coefficients normalisés (Tmin)*SEP*$B$88
Régression linéaire*SEP*Prédictions et résidus (Tmin)*SEP*$B$121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0</xdr:rowOff>
        </xdr:from>
        <xdr:to>
          <xdr:col>2</xdr:col>
          <xdr:colOff>520700</xdr:colOff>
          <xdr:row>10</xdr:row>
          <xdr:rowOff>0</xdr:rowOff>
        </xdr:to>
        <xdr:sp macro="" textlink="">
          <xdr:nvSpPr>
            <xdr:cNvPr id="7169" name="DD31621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275838</xdr:colOff>
      <xdr:row>0</xdr:row>
      <xdr:rowOff>36830</xdr:rowOff>
    </xdr:from>
    <xdr:to>
      <xdr:col>11</xdr:col>
      <xdr:colOff>126358</xdr:colOff>
      <xdr:row>1</xdr:row>
      <xdr:rowOff>147320</xdr:rowOff>
    </xdr:to>
    <xdr:sp macro="[0]!OrderXLSTAT" textlink="">
      <xdr:nvSpPr>
        <xdr:cNvPr id="2" name="BT970959">
          <a:extLst>
            <a:ext uri="{FF2B5EF4-FFF2-40B4-BE49-F238E27FC236}">
              <a16:creationId xmlns:a16="http://schemas.microsoft.com/office/drawing/2014/main" id="{9B40F17B-43CB-BFDB-7B57-0CC18ACAFBB8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129315" hidden="1">
          <a:extLst>
            <a:ext uri="{FF2B5EF4-FFF2-40B4-BE49-F238E27FC236}">
              <a16:creationId xmlns:a16="http://schemas.microsoft.com/office/drawing/2014/main" id="{FF9CD8B8-AA93-F6EA-7E4D-4C893679652E}"/>
            </a:ext>
          </a:extLst>
        </xdr:cNvPr>
        <xdr:cNvSpPr txBox="1"/>
      </xdr:nvSpPr>
      <xdr:spPr>
        <a:xfrm>
          <a:off x="11747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CheckBoxMultiCo,CheckBox,0,True,500000000200_Sorties|Général,True,Statistiques de multicolinéarité,False,,,
CheckBoxInterpret,CheckBox,0,True,500000000700_Sorties|Général,True,Interprétation,False,,,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CheckBoxDiag,CheckBox,0,True,500000000501_Sorties|Général,True,Diagnostics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CheckBox_Selection,CheckBox,0,True,100000000001_Options|Modèle,True,Sélection de modèle,False,,,
ComboBox_Criterion,ComboBox,0,True,100000000301_Options|Modèle,True,Critère :,False,,,
TextBox_Threshold,TextBox,0.1,False,100000000501_Options|Modèle,False,Probabilité pour le retrait :,False,,,
TextBox_MinVar,TextBox,2,True,100000000701_Options|Modèle,True,Min variables :,False,,,
TextBox_MaxVar,TextBox,2,True,100000000901_Options|Modèle,True,Max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CheckBox_ObsLabels,CheckBox,-1,True,000000000101_Général,True,Libellés des observations,False,,,
CheckBox_Wr,CheckBox,0,False,000000050101_Général,False,Poids dans la régression,False,,,
CheckBox_W,CheckBox,0,False,000000030101_Général,False,Poids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CheckBox_G,CheckBox,0,False,000000060101_Général,False,Groupes,False,,,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RefEdit_Wr,TextBox0,,False,000000070101_Général,False,Poids dans la régression :,False,,,
RefEdit_ObsLabels,TextBox0,'Feuil5'!$B$1:$B$57,True,000000010101_Général,True,Libellés des observations :,False,,57,1
RefEdit_W,TextBox0,,False,000000020101_Général,False,Poids des observations :,False,,,
RefEdit_Y,TextBox0,'Feuil5'!$C$1:$C$57,True,000000020000_Général,True,Y / Variables dépendantes :,False,,57,1
RefEdit_X,TextBox0,'Feuil5'!$E$1:$K$57,True,000002040000_Général,True,X / Variables explicatives :,False,,57,7
RefEdit_Q,TextBox0,,True,000004040000_Général,True,Qualitatives :,False,,,
RefEdit_G,TextBox0,,False,000000040101_Général,False,Groupes :,False,,,
RefEditClusters,TextBox0,,True,120000000500_Options|Covariances,True,Classes :,False,,,
CheckBox_SV,CheckBox,-1,False,05,False,SV,False,,,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CheckBox_TISS_SV,CheckBox,0,False,000000020201_Général,False,Type I/III SS,False,,,
ListBoxPairwise_SV,TextBox,Cliquez pour choisir les tests,False,000000030201_Général,False,Comparaisons par paires :,False,,,
CheckBoxPairwise_SV,CheckBox,0,False,000000040201_Général,False,Comparaisons par paires,False,,,
CheckBoxInterpret_SV,CheckBox,0,True,000000010201_Général,True,Interprétation,False,,,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CheckBoxGroupsColor,CheckBox,-1,False,000000080101_Général,False,Régression par groupe,False,,,
CheckBox_SV,CheckBox,-1,False,23,False,SV,False,,,
</a:t>
          </a:r>
        </a:p>
      </xdr:txBody>
    </xdr:sp>
    <xdr:clientData/>
  </xdr:twoCellAnchor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4" name="TX193252" hidden="1">
          <a:extLst>
            <a:ext uri="{FF2B5EF4-FFF2-40B4-BE49-F238E27FC236}">
              <a16:creationId xmlns:a16="http://schemas.microsoft.com/office/drawing/2014/main" id="{B5956685-EA99-41A3-C6F3-716AB86D1298}"/>
            </a:ext>
          </a:extLst>
        </xdr:cNvPr>
        <xdr:cNvSpPr txBox="1"/>
      </xdr:nvSpPr>
      <xdr:spPr>
        <a:xfrm>
          <a:off x="11747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145029</xdr:colOff>
      <xdr:row>8</xdr:row>
      <xdr:rowOff>473075</xdr:rowOff>
    </xdr:to>
    <xdr:sp macro="" textlink="">
      <xdr:nvSpPr>
        <xdr:cNvPr id="5" name="BK129315">
          <a:extLst>
            <a:ext uri="{FF2B5EF4-FFF2-40B4-BE49-F238E27FC236}">
              <a16:creationId xmlns:a16="http://schemas.microsoft.com/office/drawing/2014/main" id="{A4573E76-5A12-2331-EE93-CFD8B008D988}"/>
            </a:ext>
          </a:extLst>
        </xdr:cNvPr>
        <xdr:cNvSpPr/>
      </xdr:nvSpPr>
      <xdr:spPr>
        <a:xfrm>
          <a:off x="406400" y="147955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8</xdr:row>
      <xdr:rowOff>53975</xdr:rowOff>
    </xdr:from>
    <xdr:to>
      <xdr:col>1</xdr:col>
      <xdr:colOff>550122</xdr:colOff>
      <xdr:row>8</xdr:row>
      <xdr:rowOff>440055</xdr:rowOff>
    </xdr:to>
    <xdr:pic macro="[0]!ReRunXLSTAT">
      <xdr:nvPicPr>
        <xdr:cNvPr id="6" name="BT129315">
          <a:extLst>
            <a:ext uri="{FF2B5EF4-FFF2-40B4-BE49-F238E27FC236}">
              <a16:creationId xmlns:a16="http://schemas.microsoft.com/office/drawing/2014/main" id="{8AEB9E33-B5FE-BA75-25F1-79E1C357E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8</xdr:row>
      <xdr:rowOff>53975</xdr:rowOff>
    </xdr:from>
    <xdr:to>
      <xdr:col>1</xdr:col>
      <xdr:colOff>1131190</xdr:colOff>
      <xdr:row>8</xdr:row>
      <xdr:rowOff>440055</xdr:rowOff>
    </xdr:to>
    <xdr:pic macro="[0]!AddRemovGrid">
      <xdr:nvPicPr>
        <xdr:cNvPr id="7" name="RM129315">
          <a:extLst>
            <a:ext uri="{FF2B5EF4-FFF2-40B4-BE49-F238E27FC236}">
              <a16:creationId xmlns:a16="http://schemas.microsoft.com/office/drawing/2014/main" id="{4E55F1F4-363C-2140-B087-953F316F4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8</xdr:row>
      <xdr:rowOff>53975</xdr:rowOff>
    </xdr:from>
    <xdr:to>
      <xdr:col>1</xdr:col>
      <xdr:colOff>1131190</xdr:colOff>
      <xdr:row>8</xdr:row>
      <xdr:rowOff>440055</xdr:rowOff>
    </xdr:to>
    <xdr:pic macro="[0]!AddRemovGrid">
      <xdr:nvPicPr>
        <xdr:cNvPr id="8" name="AD129315" hidden="1">
          <a:extLst>
            <a:ext uri="{FF2B5EF4-FFF2-40B4-BE49-F238E27FC236}">
              <a16:creationId xmlns:a16="http://schemas.microsoft.com/office/drawing/2014/main" id="{6FF722D9-26EF-48B9-50CF-6348981F9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1329098</xdr:colOff>
      <xdr:row>8</xdr:row>
      <xdr:rowOff>53975</xdr:rowOff>
    </xdr:from>
    <xdr:to>
      <xdr:col>1</xdr:col>
      <xdr:colOff>1712259</xdr:colOff>
      <xdr:row>8</xdr:row>
      <xdr:rowOff>440055</xdr:rowOff>
    </xdr:to>
    <xdr:pic macro="[0]!SendToOfficeLocal">
      <xdr:nvPicPr>
        <xdr:cNvPr id="9" name="WD129315">
          <a:extLst>
            <a:ext uri="{FF2B5EF4-FFF2-40B4-BE49-F238E27FC236}">
              <a16:creationId xmlns:a16="http://schemas.microsoft.com/office/drawing/2014/main" id="{EE12C2F2-F30A-B122-1537-E601B9DB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1910168</xdr:colOff>
      <xdr:row>8</xdr:row>
      <xdr:rowOff>53975</xdr:rowOff>
    </xdr:from>
    <xdr:to>
      <xdr:col>2</xdr:col>
      <xdr:colOff>154765</xdr:colOff>
      <xdr:row>8</xdr:row>
      <xdr:rowOff>440055</xdr:rowOff>
    </xdr:to>
    <xdr:pic macro="[0]!SendToOfficeLocal">
      <xdr:nvPicPr>
        <xdr:cNvPr id="10" name="PT129315">
          <a:extLst>
            <a:ext uri="{FF2B5EF4-FFF2-40B4-BE49-F238E27FC236}">
              <a16:creationId xmlns:a16="http://schemas.microsoft.com/office/drawing/2014/main" id="{F6A5FF81-F647-8627-AD3C-9A9E22244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52717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352673</xdr:colOff>
      <xdr:row>8</xdr:row>
      <xdr:rowOff>53975</xdr:rowOff>
    </xdr:from>
    <xdr:to>
      <xdr:col>2</xdr:col>
      <xdr:colOff>738753</xdr:colOff>
      <xdr:row>8</xdr:row>
      <xdr:rowOff>440055</xdr:rowOff>
    </xdr:to>
    <xdr:pic macro="[0]!getAIAResultsLocal">
      <xdr:nvPicPr>
        <xdr:cNvPr id="11" name="IA193252">
          <a:extLst>
            <a:ext uri="{FF2B5EF4-FFF2-40B4-BE49-F238E27FC236}">
              <a16:creationId xmlns:a16="http://schemas.microsoft.com/office/drawing/2014/main" id="{AE04655A-7D36-AD13-B78A-495382C07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52717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6</xdr:col>
      <xdr:colOff>0</xdr:colOff>
      <xdr:row>118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0C615B2-F6DB-9AD4-B8CB-B229C3EB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6</xdr:col>
      <xdr:colOff>0</xdr:colOff>
      <xdr:row>199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801E3D4-5158-831B-2CE7-FD96D8A5A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181</xdr:row>
      <xdr:rowOff>0</xdr:rowOff>
    </xdr:from>
    <xdr:to>
      <xdr:col>11</xdr:col>
      <xdr:colOff>127000</xdr:colOff>
      <xdr:row>199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A44A5FE-AA66-9303-E020-039470F7B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181</xdr:row>
      <xdr:rowOff>0</xdr:rowOff>
    </xdr:from>
    <xdr:to>
      <xdr:col>16</xdr:col>
      <xdr:colOff>254000</xdr:colOff>
      <xdr:row>199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15A2A25-9968-5FA5-B298-4AE5B554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6</xdr:col>
      <xdr:colOff>0</xdr:colOff>
      <xdr:row>219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D482EE7C-CDDF-5EE1-9AB9-526D5FE06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7" name="XP129315" hidden="1">
          <a:extLst>
            <a:ext uri="{FF2B5EF4-FFF2-40B4-BE49-F238E27FC236}">
              <a16:creationId xmlns:a16="http://schemas.microsoft.com/office/drawing/2014/main" id="{7D42D163-8F1D-284F-B6EE-094917A3D3B5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linéaire1*SEP*Statistiques descriptives*SEP*$B$13
Régression linéaire1*SEP*Matrice de corrélation*SEP*$B$26
Régression linéaire1*SEP*Régression de la variable Tmax*SEP*$B$39
Régression linéaire1*SEP*Coefficients d'ajustement (Tmax)*SEP*$B$41
Régression linéaire1*SEP*Analyse de la variance (Tmax)*SEP*$B$59
Régression linéaire1*SEP*Paramètres du modèle (Tmax)*SEP*$B$69
Régression linéaire1*SEP*Equation du modèle (Tmax)*SEP*$B$83
Régression linéaire1*SEP*Coefficients normalisés (Tmax)*SEP*$B$88
Régression linéaire1*SEP*Prédictions et résidus (Tmax)*SEP*$B$121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8" name="XP193252" hidden="1">
          <a:extLst>
            <a:ext uri="{FF2B5EF4-FFF2-40B4-BE49-F238E27FC236}">
              <a16:creationId xmlns:a16="http://schemas.microsoft.com/office/drawing/2014/main" id="{D0E57DC4-EBF9-5C7B-904F-9EEB8B2D450F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linéaire1*SEP*Statistiques descriptives*SEP*$B$13
Régression linéaire1*SEP*Matrice de corrélation*SEP*$B$26
Régression linéaire1*SEP*Régression de la variable Tmax*SEP*$B$39
Régression linéaire1*SEP*Coefficients d'ajustement (Tmax)*SEP*$B$41
Régression linéaire1*SEP*Analyse de la variance (Tmax)*SEP*$B$59
Régression linéaire1*SEP*Paramètres du modèle (Tmax)*SEP*$B$69
Régression linéaire1*SEP*Equation du modèle (Tmax)*SEP*$B$83
Régression linéaire1*SEP*Coefficients normalisés (Tmax)*SEP*$B$88
Régression linéaire1*SEP*Prédictions et résidus (Tmax)*SEP*$B$121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0</xdr:rowOff>
        </xdr:from>
        <xdr:to>
          <xdr:col>2</xdr:col>
          <xdr:colOff>152400</xdr:colOff>
          <xdr:row>10</xdr:row>
          <xdr:rowOff>0</xdr:rowOff>
        </xdr:to>
        <xdr:sp macro="" textlink="">
          <xdr:nvSpPr>
            <xdr:cNvPr id="8193" name="DD224550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U57">
  <tableColumns count="47">
    <tableColumn id="1" xr3:uid="{00000000-0010-0000-0000-000001000000}" name="id"/>
    <tableColumn id="2" xr3:uid="{00000000-0010-0000-0000-000002000000}" name="Name"/>
    <tableColumn id="3" xr3:uid="{00000000-0010-0000-0000-000003000000}" name="Tmin"/>
    <tableColumn id="4" xr3:uid="{00000000-0010-0000-0000-000004000000}" name="Tmax"/>
    <tableColumn id="5" xr3:uid="{00000000-0010-0000-0000-000005000000}" name="NICE_NDVI_2023_5m"/>
    <tableColumn id="6" xr3:uid="{00000000-0010-0000-0000-000006000000}" name="TPI_500m_MNE_4m"/>
    <tableColumn id="7" xr3:uid="{00000000-0010-0000-0000-000007000000}" name="TPI_250m_MNE_4m"/>
    <tableColumn id="8" xr3:uid="{00000000-0010-0000-0000-000008000000}" name="TPI_100m_MNE_40m"/>
    <tableColumn id="9" xr3:uid="{00000000-0010-0000-0000-000009000000}" name="TPI_40m"/>
    <tableColumn id="10" xr3:uid="{00000000-0010-0000-0000-00000A000000}" name="TPI_20m"/>
    <tableColumn id="11" xr3:uid="{00000000-0010-0000-0000-00000B000000}" name="TPI_10m"/>
    <tableColumn id="12" xr3:uid="{00000000-0010-0000-0000-00000C000000}" name="Encaissement_4000m"/>
    <tableColumn id="13" xr3:uid="{00000000-0010-0000-0000-00000D000000}" name="Encaissement_3000m"/>
    <tableColumn id="14" xr3:uid="{00000000-0010-0000-0000-00000E000000}" name="Encaissement_2000m"/>
    <tableColumn id="15" xr3:uid="{00000000-0010-0000-0000-00000F000000}" name="Encaissement_1000m"/>
    <tableColumn id="16" xr3:uid="{00000000-0010-0000-0000-000010000000}" name="Encaissement_500m"/>
    <tableColumn id="17" xr3:uid="{00000000-0010-0000-0000-000011000000}" name="Encaissement_200m"/>
    <tableColumn id="18" xr3:uid="{00000000-0010-0000-0000-000012000000}" name="Encaissement_60m"/>
    <tableColumn id="19" xr3:uid="{00000000-0010-0000-0000-000013000000}" name="Encaissement_50m"/>
    <tableColumn id="20" xr3:uid="{00000000-0010-0000-0000-000014000000}" name="Expo_N-S_40m"/>
    <tableColumn id="21" xr3:uid="{00000000-0010-0000-0000-000015000000}" name="Expo_N-S_30m"/>
    <tableColumn id="22" xr3:uid="{00000000-0010-0000-0000-000016000000}" name="Expo_N-S_25m"/>
    <tableColumn id="23" xr3:uid="{00000000-0010-0000-0000-000017000000}" name="Expo_N-S_10m"/>
    <tableColumn id="24" xr3:uid="{00000000-0010-0000-0000-000018000000}" name="Expo_N-S_5m"/>
    <tableColumn id="25" xr3:uid="{00000000-0010-0000-0000-000019000000}" name="Expo_N_S_41c"/>
    <tableColumn id="26" xr3:uid="{00000000-0010-0000-0000-00001A000000}" name="Expo_E-W_40m"/>
    <tableColumn id="27" xr3:uid="{00000000-0010-0000-0000-00001B000000}" name="Expo_E-W_30m"/>
    <tableColumn id="28" xr3:uid="{00000000-0010-0000-0000-00001C000000}" name="Expo_E-W_25m"/>
    <tableColumn id="29" xr3:uid="{00000000-0010-0000-0000-00001D000000}" name="Expo_E-W_10m"/>
    <tableColumn id="30" xr3:uid="{00000000-0010-0000-0000-00001E000000}" name="Expo_E-W_5m"/>
    <tableColumn id="31" xr3:uid="{00000000-0010-0000-0000-00001F000000}" name="Expo_E_W_61c"/>
    <tableColumn id="32" xr3:uid="{00000000-0010-0000-0000-000020000000}" name="Expo_E_W_41c"/>
    <tableColumn id="33" xr3:uid="{00000000-0010-0000-0000-000021000000}" name="LCZ_SPOT_2022_Nice_raster_1m5"/>
    <tableColumn id="34" xr3:uid="{00000000-0010-0000-0000-000022000000}" name="Expo_E_W_21c"/>
    <tableColumn id="35" xr3:uid="{00000000-0010-0000-0000-000023000000}" name="Encaissement_45m"/>
    <tableColumn id="36" xr3:uid="{00000000-0010-0000-0000-000024000000}" name="Encaissement_40m"/>
    <tableColumn id="37" xr3:uid="{00000000-0010-0000-0000-000025000000}" name="Encaissement_30m"/>
    <tableColumn id="38" xr3:uid="{00000000-0010-0000-0000-000026000000}" name="Encaissement_20m"/>
    <tableColumn id="39" xr3:uid="{00000000-0010-0000-0000-000027000000}" name="Encaissement_10m"/>
    <tableColumn id="40" xr3:uid="{00000000-0010-0000-0000-000028000000}" name="Encaissement_5m"/>
    <tableColumn id="41" xr3:uid="{00000000-0010-0000-0000-000029000000}" name="NICE_NDVI_2023_1m"/>
    <tableColumn id="42" xr3:uid="{00000000-0010-0000-0000-00002A000000}" name="Dmer_zone"/>
    <tableColumn id="43" xr3:uid="{00000000-0010-0000-0000-00002B000000}" name="MNE_Nice_2154"/>
    <tableColumn id="44" xr3:uid="{00000000-0010-0000-0000-00002C000000}" name="DENSITE_BATI_NICE_GR100M"/>
    <tableColumn id="45" xr3:uid="{00000000-0010-0000-0000-00002D000000}" name="DENSITE_BATI_NICE_GR50M"/>
    <tableColumn id="46" xr3:uid="{00000000-0010-0000-0000-00002E000000}" name="DENSITE_BATI_NICE_GR25M"/>
    <tableColumn id="47" xr3:uid="{00000000-0010-0000-0000-00002F000000}" name="Wind Effect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K57">
  <tableColumns count="11">
    <tableColumn id="1" xr3:uid="{00000000-0010-0000-0100-000001000000}" name="id"/>
    <tableColumn id="2" xr3:uid="{00000000-0010-0000-0100-000002000000}" name="Name"/>
    <tableColumn id="3" xr3:uid="{00000000-0010-0000-0100-000003000000}" name="Tmin"/>
    <tableColumn id="4" xr3:uid="{00000000-0010-0000-0100-000004000000}" name="TPI_100m_MNE_40m"/>
    <tableColumn id="5" xr3:uid="{00000000-0010-0000-0100-000005000000}" name="Encaissement_200m"/>
    <tableColumn id="6" xr3:uid="{00000000-0010-0000-0100-000006000000}" name="Expo_N-S_40m"/>
    <tableColumn id="7" xr3:uid="{00000000-0010-0000-0100-000007000000}" name="NICE_NDVI_2023_1m"/>
    <tableColumn id="8" xr3:uid="{00000000-0010-0000-0100-000008000000}" name="Dmer_zone"/>
    <tableColumn id="9" xr3:uid="{00000000-0010-0000-0100-000009000000}" name="MNE_Nice_2154"/>
    <tableColumn id="10" xr3:uid="{00000000-0010-0000-0100-00000A000000}" name="DENSITE_BATI_NICE_GR100M"/>
    <tableColumn id="11" xr3:uid="{00000000-0010-0000-0100-00000B000000}" name="Wind Effect"/>
  </tableColumns>
  <tableStyleInfo name="Tmin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K57">
  <tableColumns count="11">
    <tableColumn id="1" xr3:uid="{00000000-0010-0000-0200-000001000000}" name="id"/>
    <tableColumn id="2" xr3:uid="{00000000-0010-0000-0200-000002000000}" name="Name"/>
    <tableColumn id="3" xr3:uid="{00000000-0010-0000-0200-000003000000}" name="Tmax"/>
    <tableColumn id="4" xr3:uid="{00000000-0010-0000-0200-000004000000}" name="TPI_250m_MNE_4m"/>
    <tableColumn id="5" xr3:uid="{00000000-0010-0000-0200-000005000000}" name="Encaissement_4000m"/>
    <tableColumn id="6" xr3:uid="{00000000-0010-0000-0200-000006000000}" name="Expo_E-W_10m"/>
    <tableColumn id="7" xr3:uid="{00000000-0010-0000-0200-000007000000}" name="NICE_NDVI_2023_1m"/>
    <tableColumn id="8" xr3:uid="{00000000-0010-0000-0200-000008000000}" name="Dmer_zone"/>
    <tableColumn id="9" xr3:uid="{00000000-0010-0000-0200-000009000000}" name="MNE_Nice_2154"/>
    <tableColumn id="10" xr3:uid="{00000000-0010-0000-0200-00000A000000}" name="DENSITE_BATI_NICE_GR50M"/>
    <tableColumn id="11" xr3:uid="{00000000-0010-0000-0200-00000B000000}" name="Wind Effect"/>
  </tableColumns>
  <tableStyleInfo name="Tmax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BA1000"/>
  <sheetViews>
    <sheetView workbookViewId="0"/>
  </sheetViews>
  <sheetFormatPr baseColWidth="10" defaultColWidth="14.453125" defaultRowHeight="15" customHeight="1" x14ac:dyDescent="0.35"/>
  <cols>
    <col min="1" max="1" width="20.26953125" customWidth="1"/>
    <col min="2" max="4" width="8.7265625" customWidth="1"/>
    <col min="5" max="5" width="20.54296875" customWidth="1"/>
    <col min="6" max="7" width="19.7265625" customWidth="1"/>
    <col min="8" max="8" width="20.7265625" customWidth="1"/>
    <col min="9" max="11" width="10.08984375" customWidth="1"/>
    <col min="12" max="19" width="25.7265625" customWidth="1"/>
    <col min="20" max="23" width="15.453125" customWidth="1"/>
    <col min="24" max="24" width="14.453125" customWidth="1"/>
    <col min="25" max="25" width="14.81640625" customWidth="1"/>
    <col min="26" max="29" width="16" customWidth="1"/>
    <col min="30" max="30" width="15" customWidth="1"/>
    <col min="31" max="32" width="15.54296875" customWidth="1"/>
    <col min="33" max="33" width="31.26953125" customWidth="1"/>
    <col min="34" max="34" width="15.54296875" customWidth="1"/>
    <col min="35" max="40" width="28.453125" customWidth="1"/>
    <col min="41" max="41" width="20.54296875" customWidth="1"/>
    <col min="42" max="42" width="12.453125" customWidth="1"/>
    <col min="43" max="43" width="16.453125" customWidth="1"/>
    <col min="44" max="44" width="27.54296875" customWidth="1"/>
    <col min="45" max="46" width="26.54296875" customWidth="1"/>
    <col min="47" max="53" width="8.7265625" customWidth="1"/>
  </cols>
  <sheetData>
    <row r="1" spans="1:5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Z1" s="2" t="s">
        <v>3</v>
      </c>
      <c r="BA1" s="2" t="s">
        <v>41</v>
      </c>
    </row>
    <row r="2" spans="1:53" ht="14.25" customHeight="1" x14ac:dyDescent="0.35">
      <c r="A2" s="3" t="s">
        <v>47</v>
      </c>
      <c r="B2" s="4" t="s">
        <v>48</v>
      </c>
      <c r="C2" s="3">
        <v>22.23</v>
      </c>
      <c r="D2" s="3">
        <v>28.68</v>
      </c>
      <c r="E2" s="3">
        <v>-0.14624999999999999</v>
      </c>
      <c r="F2" s="3">
        <v>-0.31397999999999998</v>
      </c>
      <c r="G2" s="3">
        <v>-0.37236999999999998</v>
      </c>
      <c r="H2" s="3">
        <v>-0.43931999999999999</v>
      </c>
      <c r="I2" s="3">
        <v>0.10237</v>
      </c>
      <c r="J2" s="3">
        <v>0.28461999999999998</v>
      </c>
      <c r="K2" s="3">
        <v>0.41644999999999999</v>
      </c>
      <c r="L2" s="3">
        <v>-103.12253</v>
      </c>
      <c r="M2" s="3">
        <v>-61.752760000000002</v>
      </c>
      <c r="N2" s="3">
        <v>-39.586869999999998</v>
      </c>
      <c r="O2" s="3">
        <v>-16.921099999999999</v>
      </c>
      <c r="P2" s="3">
        <v>-8.4854699999999994</v>
      </c>
      <c r="Q2" s="3">
        <v>-4.9621500000000003</v>
      </c>
      <c r="R2" s="3">
        <v>-1.3610599999999999</v>
      </c>
      <c r="S2" s="3">
        <v>-0.83928999999999998</v>
      </c>
      <c r="T2" s="3">
        <v>-7.4990000000000001E-2</v>
      </c>
      <c r="U2" s="3">
        <v>2.5010000000000001E-2</v>
      </c>
      <c r="V2" s="3">
        <v>4.4990000000000002E-2</v>
      </c>
      <c r="W2" s="3">
        <v>8.7499999999999994E-2</v>
      </c>
      <c r="X2" s="3">
        <v>-0.125</v>
      </c>
      <c r="Y2" s="3">
        <v>1.8700000000000001E-2</v>
      </c>
      <c r="Z2" s="3">
        <v>-4.999E-2</v>
      </c>
      <c r="AA2" s="3">
        <v>-8.3379999999999996E-2</v>
      </c>
      <c r="AB2" s="3">
        <v>-4.4990000000000002E-2</v>
      </c>
      <c r="AC2" s="3">
        <v>0.1125</v>
      </c>
      <c r="AD2" s="3">
        <v>-0.57499999999999996</v>
      </c>
      <c r="AE2" s="3">
        <v>1.4599999999999999E-3</v>
      </c>
      <c r="AF2" s="3">
        <v>-3.6790000000000003E-2</v>
      </c>
      <c r="AG2" s="3">
        <v>11</v>
      </c>
      <c r="AH2" s="3">
        <v>-0.1459</v>
      </c>
      <c r="AI2" s="3">
        <v>0.21223</v>
      </c>
      <c r="AJ2" s="3">
        <v>0.6008</v>
      </c>
      <c r="AK2" s="3">
        <v>1.22333</v>
      </c>
      <c r="AL2" s="3">
        <v>1.3365199999999999</v>
      </c>
      <c r="AM2" s="3">
        <v>1.38801</v>
      </c>
      <c r="AN2" s="3">
        <v>2.5432100000000002</v>
      </c>
      <c r="AO2" s="3">
        <v>-3.2000000000000001E-2</v>
      </c>
      <c r="AP2" s="3">
        <v>1711.9068600000001</v>
      </c>
      <c r="AQ2" s="3">
        <v>23</v>
      </c>
      <c r="AR2" s="3">
        <v>10.872999999999999</v>
      </c>
      <c r="AS2" s="3">
        <v>5.4279999999999999</v>
      </c>
      <c r="AT2" s="3">
        <v>0</v>
      </c>
      <c r="AU2" s="3">
        <v>1.0667500000000001</v>
      </c>
      <c r="AZ2" s="3">
        <v>28.65</v>
      </c>
      <c r="BA2" s="3">
        <v>1150.6051</v>
      </c>
    </row>
    <row r="3" spans="1:53" ht="14.25" customHeight="1" x14ac:dyDescent="0.35">
      <c r="A3" s="3" t="s">
        <v>49</v>
      </c>
      <c r="B3" s="4" t="s">
        <v>50</v>
      </c>
      <c r="C3" s="3">
        <v>22.55</v>
      </c>
      <c r="D3" s="3">
        <v>27.5</v>
      </c>
      <c r="E3" s="3">
        <v>-0.15517</v>
      </c>
      <c r="F3" s="3">
        <v>-0.83367999999999998</v>
      </c>
      <c r="G3" s="3">
        <v>-1.24814</v>
      </c>
      <c r="H3" s="3">
        <v>-0.62810999999999995</v>
      </c>
      <c r="I3" s="3">
        <v>-3.8E-3</v>
      </c>
      <c r="J3" s="3">
        <v>2.3789999999999999E-2</v>
      </c>
      <c r="K3" s="3">
        <v>1.4319999999999999E-2</v>
      </c>
      <c r="L3" s="3">
        <v>-96.548450000000003</v>
      </c>
      <c r="M3" s="3">
        <v>-66.751260000000002</v>
      </c>
      <c r="N3" s="3">
        <v>-52.833599999999997</v>
      </c>
      <c r="O3" s="3">
        <v>-27.355309999999999</v>
      </c>
      <c r="P3" s="3">
        <v>-25.17755</v>
      </c>
      <c r="Q3" s="3">
        <v>-19.683399999999999</v>
      </c>
      <c r="R3" s="3">
        <v>-1.9100999999999999</v>
      </c>
      <c r="S3" s="3">
        <v>-2.5559599999999998</v>
      </c>
      <c r="T3" s="3">
        <v>-1.2500000000000001E-2</v>
      </c>
      <c r="U3" s="3">
        <v>3.3349999999999998E-2</v>
      </c>
      <c r="V3" s="3">
        <v>-3.9989999999999998E-2</v>
      </c>
      <c r="W3" s="3">
        <v>-3.7499999999999999E-2</v>
      </c>
      <c r="X3" s="3">
        <v>-7.4999999999999997E-2</v>
      </c>
      <c r="Y3" s="3">
        <v>3.6800000000000001E-3</v>
      </c>
      <c r="Z3" s="3">
        <v>1.2500000000000001E-2</v>
      </c>
      <c r="AA3" s="3">
        <v>3.3349999999999998E-2</v>
      </c>
      <c r="AB3" s="3">
        <v>0.02</v>
      </c>
      <c r="AC3" s="3">
        <v>3.7499999999999999E-2</v>
      </c>
      <c r="AD3" s="3">
        <v>7.4999999999999997E-2</v>
      </c>
      <c r="AE3" s="3">
        <v>2.8539999999999999E-2</v>
      </c>
      <c r="AF3" s="3">
        <v>3.9280000000000002E-2</v>
      </c>
      <c r="AG3" s="3">
        <v>17</v>
      </c>
      <c r="AH3" s="3">
        <v>1.5769999999999999E-2</v>
      </c>
      <c r="AI3" s="3">
        <v>-0.37469000000000002</v>
      </c>
      <c r="AJ3" s="3">
        <v>-2.6579999999999999E-2</v>
      </c>
      <c r="AK3" s="3">
        <v>7.0540000000000005E-2</v>
      </c>
      <c r="AL3" s="3">
        <v>0.11058</v>
      </c>
      <c r="AM3" s="3">
        <v>4.7320000000000001E-2</v>
      </c>
      <c r="AN3" s="3">
        <v>-1.235E-2</v>
      </c>
      <c r="AO3" s="3">
        <v>-0.1585</v>
      </c>
      <c r="AP3" s="3">
        <v>35.014279999999999</v>
      </c>
      <c r="AQ3" s="3">
        <v>3</v>
      </c>
      <c r="AR3" s="3">
        <v>3.94</v>
      </c>
      <c r="AS3" s="3">
        <v>4.5140000000000002</v>
      </c>
      <c r="AT3" s="3">
        <v>4.2539999999999996</v>
      </c>
      <c r="AU3" s="3">
        <v>1.10477</v>
      </c>
      <c r="AZ3" s="3">
        <v>29.62</v>
      </c>
      <c r="BA3" s="3">
        <v>3878.8645000000001</v>
      </c>
    </row>
    <row r="4" spans="1:53" ht="14.25" customHeight="1" x14ac:dyDescent="0.35">
      <c r="A4" s="3" t="s">
        <v>51</v>
      </c>
      <c r="B4" s="4" t="s">
        <v>52</v>
      </c>
      <c r="C4" s="3">
        <v>19.559999999999999</v>
      </c>
      <c r="D4" s="3">
        <v>29.39</v>
      </c>
      <c r="E4" s="3">
        <v>-0.15825</v>
      </c>
      <c r="F4" s="3">
        <v>-1.57965</v>
      </c>
      <c r="G4" s="3">
        <v>-1.0734300000000001</v>
      </c>
      <c r="H4" s="3">
        <v>-0.71889000000000003</v>
      </c>
      <c r="I4" s="3">
        <v>-1.6039999999999999E-2</v>
      </c>
      <c r="J4" s="3">
        <v>0.17036999999999999</v>
      </c>
      <c r="K4" s="3">
        <v>0.24898000000000001</v>
      </c>
      <c r="L4" s="3">
        <v>-170.29886999999999</v>
      </c>
      <c r="M4" s="3">
        <v>-151.8425</v>
      </c>
      <c r="N4" s="3">
        <v>-113.28691000000001</v>
      </c>
      <c r="O4" s="3">
        <v>-69.927850000000007</v>
      </c>
      <c r="P4" s="3">
        <v>-47.992350000000002</v>
      </c>
      <c r="Q4" s="3">
        <v>-12.04529</v>
      </c>
      <c r="R4" s="3">
        <v>-1.56568</v>
      </c>
      <c r="S4" s="3">
        <v>-1.63283</v>
      </c>
      <c r="T4" s="3">
        <v>1.2500000000000001E-2</v>
      </c>
      <c r="U4" s="3">
        <v>-2.9180000000000001E-2</v>
      </c>
      <c r="V4" s="3">
        <v>7.4990000000000001E-2</v>
      </c>
      <c r="W4" s="3">
        <v>-0.1875</v>
      </c>
      <c r="X4" s="3">
        <v>0.05</v>
      </c>
      <c r="Y4" s="3">
        <v>-4.3950000000000003E-2</v>
      </c>
      <c r="Z4" s="3">
        <v>-0.13747999999999999</v>
      </c>
      <c r="AA4" s="3">
        <v>-8.7550000000000003E-2</v>
      </c>
      <c r="AB4" s="3">
        <v>-6.4990000000000006E-2</v>
      </c>
      <c r="AC4" s="3">
        <v>-0.21249999999999999</v>
      </c>
      <c r="AD4" s="3">
        <v>-0.3</v>
      </c>
      <c r="AE4" s="3">
        <v>-4.8079999999999998E-2</v>
      </c>
      <c r="AF4" s="3">
        <v>-0.12212000000000001</v>
      </c>
      <c r="AG4" s="3">
        <v>15</v>
      </c>
      <c r="AH4" s="3">
        <v>-0.16088</v>
      </c>
      <c r="AI4" s="3">
        <v>-0.41692000000000001</v>
      </c>
      <c r="AJ4" s="3">
        <v>-9.8909999999999998E-2</v>
      </c>
      <c r="AK4" s="3">
        <v>0.44026999999999999</v>
      </c>
      <c r="AL4" s="3">
        <v>0.79952000000000001</v>
      </c>
      <c r="AM4" s="3">
        <v>0.82965</v>
      </c>
      <c r="AN4" s="3">
        <v>0.37036999999999998</v>
      </c>
      <c r="AO4" s="3">
        <v>-0.11111</v>
      </c>
      <c r="AP4" s="3">
        <v>4244.5790999999999</v>
      </c>
      <c r="AQ4" s="3">
        <v>57</v>
      </c>
      <c r="AR4" s="3">
        <v>9.7910000000000004</v>
      </c>
      <c r="AS4" s="3">
        <v>12.271000000000001</v>
      </c>
      <c r="AT4" s="3">
        <v>0</v>
      </c>
      <c r="AU4" s="3">
        <v>0.82001000000000002</v>
      </c>
      <c r="AZ4" s="3">
        <v>28.6</v>
      </c>
      <c r="BA4" s="3">
        <v>3226.84058</v>
      </c>
    </row>
    <row r="5" spans="1:53" ht="14.25" customHeight="1" x14ac:dyDescent="0.35">
      <c r="A5" s="3" t="s">
        <v>53</v>
      </c>
      <c r="B5" s="4" t="s">
        <v>54</v>
      </c>
      <c r="C5" s="3">
        <v>21.29</v>
      </c>
      <c r="D5" s="3">
        <v>28.72</v>
      </c>
      <c r="E5" s="3">
        <v>-0.1125</v>
      </c>
      <c r="F5" s="3">
        <v>-0.18468999999999999</v>
      </c>
      <c r="G5" s="3">
        <v>0.44794</v>
      </c>
      <c r="H5" s="3">
        <v>1.3289599999999999</v>
      </c>
      <c r="I5" s="3">
        <v>0.28599000000000002</v>
      </c>
      <c r="J5" s="3">
        <v>2.5489999999999999E-2</v>
      </c>
      <c r="K5" s="3">
        <v>-0.13139000000000001</v>
      </c>
      <c r="L5" s="3">
        <v>57.667389999999997</v>
      </c>
      <c r="M5" s="3">
        <v>44.694479999999999</v>
      </c>
      <c r="N5" s="3">
        <v>21.552340000000001</v>
      </c>
      <c r="O5" s="3">
        <v>10.907069999999999</v>
      </c>
      <c r="P5" s="3">
        <v>-4.8434499999999998</v>
      </c>
      <c r="Q5" s="3">
        <v>13.81908</v>
      </c>
      <c r="R5" s="3">
        <v>4.3287300000000002</v>
      </c>
      <c r="S5" s="3">
        <v>4.2126099999999997</v>
      </c>
      <c r="T5" s="3">
        <v>-0.43744</v>
      </c>
      <c r="U5" s="3">
        <v>-0.44608999999999999</v>
      </c>
      <c r="V5" s="3">
        <v>-0.43994</v>
      </c>
      <c r="W5" s="3">
        <v>-0.38750000000000001</v>
      </c>
      <c r="X5" s="3">
        <v>-0.57499999999999996</v>
      </c>
      <c r="Y5" s="3">
        <v>-0.39190999999999998</v>
      </c>
      <c r="Z5" s="3">
        <v>-0.26246000000000003</v>
      </c>
      <c r="AA5" s="3">
        <v>-0.29599999999999999</v>
      </c>
      <c r="AB5" s="3">
        <v>-0.23996999999999999</v>
      </c>
      <c r="AC5" s="3">
        <v>-8.7499999999999994E-2</v>
      </c>
      <c r="AD5" s="3">
        <v>-0.47499999999999998</v>
      </c>
      <c r="AE5" s="3">
        <v>-0.20932000000000001</v>
      </c>
      <c r="AF5" s="3">
        <v>-9.1590000000000005E-2</v>
      </c>
      <c r="AG5" s="3">
        <v>11</v>
      </c>
      <c r="AH5" s="3">
        <v>-0.11199000000000001</v>
      </c>
      <c r="AI5" s="3">
        <v>2.3567</v>
      </c>
      <c r="AJ5" s="3">
        <v>1.68577</v>
      </c>
      <c r="AK5" s="3">
        <v>0.51861000000000002</v>
      </c>
      <c r="AL5" s="3">
        <v>0.11854000000000001</v>
      </c>
      <c r="AM5" s="3">
        <v>-0.43848999999999999</v>
      </c>
      <c r="AN5" s="3">
        <v>0</v>
      </c>
      <c r="AO5" s="3">
        <v>-0.14679</v>
      </c>
      <c r="AP5" s="3">
        <v>2098.31396</v>
      </c>
      <c r="AQ5" s="3">
        <v>157</v>
      </c>
      <c r="AR5" s="3">
        <v>6.5869999999999997</v>
      </c>
      <c r="AS5" s="3">
        <v>8.3350000000000009</v>
      </c>
      <c r="AT5" s="3">
        <v>0</v>
      </c>
      <c r="AU5" s="3">
        <v>1.2840499999999999</v>
      </c>
      <c r="AZ5" s="3">
        <v>29.95</v>
      </c>
      <c r="BA5" s="3">
        <v>4032.78784</v>
      </c>
    </row>
    <row r="6" spans="1:53" ht="14.25" customHeight="1" x14ac:dyDescent="0.35">
      <c r="A6" s="3" t="s">
        <v>55</v>
      </c>
      <c r="B6" s="4" t="s">
        <v>56</v>
      </c>
      <c r="C6" s="3">
        <v>20.16</v>
      </c>
      <c r="D6" s="3">
        <v>28.32</v>
      </c>
      <c r="E6" s="3">
        <v>7.9369999999999996E-2</v>
      </c>
      <c r="F6" s="3">
        <v>0.38796999999999998</v>
      </c>
      <c r="G6" s="3">
        <v>-3.2030000000000003E-2</v>
      </c>
      <c r="H6" s="3">
        <v>-0.35437999999999997</v>
      </c>
      <c r="I6" s="3">
        <v>-0.34316999999999998</v>
      </c>
      <c r="J6" s="3">
        <v>-0.36008000000000001</v>
      </c>
      <c r="K6" s="3">
        <v>-0.13517000000000001</v>
      </c>
      <c r="L6" s="3">
        <v>-65.979780000000005</v>
      </c>
      <c r="M6" s="3">
        <v>-46.085610000000003</v>
      </c>
      <c r="N6" s="3">
        <v>-15.62593</v>
      </c>
      <c r="O6" s="3">
        <v>13.94149</v>
      </c>
      <c r="P6" s="3">
        <v>11.32024</v>
      </c>
      <c r="Q6" s="3">
        <v>-1.3792500000000001</v>
      </c>
      <c r="R6" s="3">
        <v>-2.2395299999999998</v>
      </c>
      <c r="S6" s="3">
        <v>-2.1099600000000001</v>
      </c>
      <c r="T6" s="3">
        <v>3.7490000000000002E-2</v>
      </c>
      <c r="U6" s="3">
        <v>9.1719999999999996E-2</v>
      </c>
      <c r="V6" s="3">
        <v>0.12497999999999999</v>
      </c>
      <c r="W6" s="3">
        <v>2.5000000000000001E-2</v>
      </c>
      <c r="X6" s="3">
        <v>0</v>
      </c>
      <c r="Y6" s="3">
        <v>0.10004</v>
      </c>
      <c r="Z6" s="3">
        <v>0.23746999999999999</v>
      </c>
      <c r="AA6" s="3">
        <v>0.30016999999999999</v>
      </c>
      <c r="AB6" s="3">
        <v>0.35494999999999999</v>
      </c>
      <c r="AC6" s="3">
        <v>7.4999999999999997E-2</v>
      </c>
      <c r="AD6" s="3">
        <v>0.3</v>
      </c>
      <c r="AE6" s="3">
        <v>0.24149000000000001</v>
      </c>
      <c r="AF6" s="3">
        <v>0.21718000000000001</v>
      </c>
      <c r="AG6" s="3">
        <v>15</v>
      </c>
      <c r="AH6" s="3">
        <v>0.25985999999999998</v>
      </c>
      <c r="AI6" s="3">
        <v>-2.1471499999999999</v>
      </c>
      <c r="AJ6" s="3">
        <v>-2.0318399999999999</v>
      </c>
      <c r="AK6" s="3">
        <v>-1.9046400000000001</v>
      </c>
      <c r="AL6" s="3">
        <v>-1.6937199999999999</v>
      </c>
      <c r="AM6" s="3">
        <v>-0.4511</v>
      </c>
      <c r="AN6" s="3">
        <v>2.469E-2</v>
      </c>
      <c r="AO6" s="3">
        <v>3.3329999999999999E-2</v>
      </c>
      <c r="AP6" s="3">
        <v>4351.8735399999996</v>
      </c>
      <c r="AQ6" s="3">
        <v>156</v>
      </c>
      <c r="AR6" s="3">
        <v>6.8879999999999999</v>
      </c>
      <c r="AS6" s="3">
        <v>4.9909999999999997</v>
      </c>
      <c r="AT6" s="3">
        <v>0</v>
      </c>
      <c r="AU6" s="3">
        <v>1.08473</v>
      </c>
      <c r="AZ6" s="3">
        <v>27.5</v>
      </c>
      <c r="BA6" s="3">
        <v>1898.2181399999999</v>
      </c>
    </row>
    <row r="7" spans="1:53" ht="14.25" customHeight="1" x14ac:dyDescent="0.35">
      <c r="A7" s="3" t="s">
        <v>57</v>
      </c>
      <c r="B7" s="4" t="s">
        <v>58</v>
      </c>
      <c r="C7" s="3">
        <v>22.61</v>
      </c>
      <c r="D7" s="3">
        <v>28.47</v>
      </c>
      <c r="E7" s="3">
        <v>-8.2470000000000002E-2</v>
      </c>
      <c r="F7" s="3">
        <v>-0.40010000000000001</v>
      </c>
      <c r="G7" s="3">
        <v>-0.48504999999999998</v>
      </c>
      <c r="H7" s="3">
        <v>-0.64097000000000004</v>
      </c>
      <c r="I7" s="3">
        <v>-0.93513000000000002</v>
      </c>
      <c r="J7" s="3">
        <v>-0.53610000000000002</v>
      </c>
      <c r="K7" s="3">
        <v>-0.61394000000000004</v>
      </c>
      <c r="L7" s="3">
        <v>-91.663790000000006</v>
      </c>
      <c r="M7" s="3">
        <v>-59.16075</v>
      </c>
      <c r="N7" s="3">
        <v>-32.551310000000001</v>
      </c>
      <c r="O7" s="3">
        <v>-12.556520000000001</v>
      </c>
      <c r="P7" s="3">
        <v>-12.21367</v>
      </c>
      <c r="Q7" s="3">
        <v>-7.9065799999999999</v>
      </c>
      <c r="R7" s="3">
        <v>-4.7276100000000003</v>
      </c>
      <c r="S7" s="3">
        <v>-4.79854</v>
      </c>
      <c r="T7" s="3">
        <v>0.24995999999999999</v>
      </c>
      <c r="U7" s="3">
        <v>2.9180000000000001E-2</v>
      </c>
      <c r="V7" s="3">
        <v>-0.33994999999999997</v>
      </c>
      <c r="W7" s="3">
        <v>-6.25E-2</v>
      </c>
      <c r="X7" s="3">
        <v>-0.17499999999999999</v>
      </c>
      <c r="Y7" s="3">
        <v>0.1429</v>
      </c>
      <c r="Z7" s="3">
        <v>0.14998</v>
      </c>
      <c r="AA7" s="3">
        <v>2.9180000000000001E-2</v>
      </c>
      <c r="AB7" s="3">
        <v>-0.11998</v>
      </c>
      <c r="AC7" s="3">
        <v>0.16250000000000001</v>
      </c>
      <c r="AD7" s="3">
        <v>0.27500000000000002</v>
      </c>
      <c r="AE7" s="3">
        <v>-5.1400000000000001E-2</v>
      </c>
      <c r="AF7" s="3">
        <v>7.528E-2</v>
      </c>
      <c r="AG7" s="3">
        <v>12</v>
      </c>
      <c r="AH7" s="3">
        <v>0.21490999999999999</v>
      </c>
      <c r="AI7" s="3">
        <v>-4.6998899999999999</v>
      </c>
      <c r="AJ7" s="3">
        <v>-4.43065</v>
      </c>
      <c r="AK7" s="3">
        <v>-2.89649</v>
      </c>
      <c r="AL7" s="3">
        <v>-1.60223</v>
      </c>
      <c r="AM7" s="3">
        <v>-1.2334400000000001</v>
      </c>
      <c r="AN7" s="3">
        <v>-0.56789999999999996</v>
      </c>
      <c r="AO7" s="3">
        <v>-0.18325</v>
      </c>
      <c r="AP7" s="3">
        <v>575.33727999999996</v>
      </c>
      <c r="AQ7" s="3">
        <v>11</v>
      </c>
      <c r="AR7" s="3">
        <v>7.335</v>
      </c>
      <c r="AS7" s="3">
        <v>0</v>
      </c>
      <c r="AT7" s="3">
        <v>0</v>
      </c>
      <c r="AU7" s="3">
        <v>0.81630999999999998</v>
      </c>
      <c r="AZ7" s="3">
        <v>28.42</v>
      </c>
      <c r="BA7" s="3">
        <v>473.94198999999998</v>
      </c>
    </row>
    <row r="8" spans="1:53" ht="14.25" customHeight="1" x14ac:dyDescent="0.35">
      <c r="A8" s="3" t="s">
        <v>59</v>
      </c>
      <c r="B8" s="4" t="s">
        <v>60</v>
      </c>
      <c r="C8" s="3">
        <v>22.16</v>
      </c>
      <c r="D8" s="3">
        <v>28.34</v>
      </c>
      <c r="E8" s="3">
        <v>-0.28814000000000001</v>
      </c>
      <c r="F8" s="3">
        <v>1.03217</v>
      </c>
      <c r="G8" s="3">
        <v>0.63431000000000004</v>
      </c>
      <c r="H8" s="3">
        <v>0.11391999999999999</v>
      </c>
      <c r="I8" s="3">
        <v>-0.89198999999999995</v>
      </c>
      <c r="J8" s="3">
        <v>-0.96550999999999998</v>
      </c>
      <c r="K8" s="3">
        <v>-0.84858999999999996</v>
      </c>
      <c r="L8" s="3">
        <v>-41.32564</v>
      </c>
      <c r="M8" s="3">
        <v>-9.6183499999999995</v>
      </c>
      <c r="N8" s="3">
        <v>6.4396899999999997</v>
      </c>
      <c r="O8" s="3">
        <v>32.095500000000001</v>
      </c>
      <c r="P8" s="3">
        <v>25.263729999999999</v>
      </c>
      <c r="Q8" s="3">
        <v>2.3130199999999999</v>
      </c>
      <c r="R8" s="3">
        <v>-5.22668</v>
      </c>
      <c r="S8" s="3">
        <v>-4.8462100000000001</v>
      </c>
      <c r="T8" s="3">
        <v>-2.5000000000000001E-2</v>
      </c>
      <c r="U8" s="3">
        <v>0.2293</v>
      </c>
      <c r="V8" s="3">
        <v>9.4990000000000005E-2</v>
      </c>
      <c r="W8" s="3">
        <v>0.15</v>
      </c>
      <c r="X8" s="3">
        <v>-0.125</v>
      </c>
      <c r="Y8" s="3">
        <v>5.3100000000000001E-2</v>
      </c>
      <c r="Z8" s="3">
        <v>-0.34994999999999998</v>
      </c>
      <c r="AA8" s="3">
        <v>-0.42107</v>
      </c>
      <c r="AB8" s="3">
        <v>-0.58492</v>
      </c>
      <c r="AC8" s="3">
        <v>-0.5</v>
      </c>
      <c r="AD8" s="3">
        <v>-0.32500000000000001</v>
      </c>
      <c r="AE8" s="3">
        <v>-0.46778999999999998</v>
      </c>
      <c r="AF8" s="3">
        <v>-0.54474999999999996</v>
      </c>
      <c r="AG8" s="3">
        <v>11</v>
      </c>
      <c r="AH8" s="3">
        <v>-0.40772999999999998</v>
      </c>
      <c r="AI8" s="3">
        <v>-5.4029199999999999</v>
      </c>
      <c r="AJ8" s="3">
        <v>-5.2748299999999997</v>
      </c>
      <c r="AK8" s="3">
        <v>-4.53775</v>
      </c>
      <c r="AL8" s="3">
        <v>-4.5393800000000004</v>
      </c>
      <c r="AM8" s="3">
        <v>-2.82965</v>
      </c>
      <c r="AN8" s="3">
        <v>-1.96296</v>
      </c>
      <c r="AO8" s="3">
        <v>-0.15942000000000001</v>
      </c>
      <c r="AP8" s="3">
        <v>260.58395000000002</v>
      </c>
      <c r="AQ8" s="3">
        <v>54</v>
      </c>
      <c r="AR8" s="3">
        <v>7.2610000000000001</v>
      </c>
      <c r="AS8" s="3">
        <v>3.4079999999999999</v>
      </c>
      <c r="AT8" s="3">
        <v>10.038</v>
      </c>
      <c r="AU8" s="3">
        <v>0.82304999999999995</v>
      </c>
      <c r="AZ8" s="3">
        <v>28.42</v>
      </c>
      <c r="BA8" s="3">
        <v>2041.4173599999999</v>
      </c>
    </row>
    <row r="9" spans="1:53" ht="14.25" customHeight="1" x14ac:dyDescent="0.35">
      <c r="A9" s="3" t="s">
        <v>61</v>
      </c>
      <c r="B9" s="4" t="s">
        <v>62</v>
      </c>
      <c r="C9" s="3">
        <v>19.989999999999998</v>
      </c>
      <c r="D9" s="3">
        <v>29.36</v>
      </c>
      <c r="E9" s="3">
        <v>-1.9050000000000001E-2</v>
      </c>
      <c r="F9" s="3">
        <v>-0.1391</v>
      </c>
      <c r="G9" s="3">
        <v>0.40236</v>
      </c>
      <c r="H9" s="3">
        <v>0.72180999999999995</v>
      </c>
      <c r="I9" s="3">
        <v>6.4780000000000004E-2</v>
      </c>
      <c r="J9" s="3">
        <v>0.10503999999999999</v>
      </c>
      <c r="K9" s="3">
        <v>0.21681</v>
      </c>
      <c r="L9" s="3">
        <v>-112.79176</v>
      </c>
      <c r="M9" s="3">
        <v>-88.026880000000006</v>
      </c>
      <c r="N9" s="3">
        <v>-53.277299999999997</v>
      </c>
      <c r="O9" s="3">
        <v>-16.166350000000001</v>
      </c>
      <c r="P9" s="3">
        <v>-7.1830699999999998</v>
      </c>
      <c r="Q9" s="3">
        <v>3.40036</v>
      </c>
      <c r="R9" s="3">
        <v>0.85002999999999995</v>
      </c>
      <c r="S9" s="3">
        <v>0.31719000000000003</v>
      </c>
      <c r="T9" s="3">
        <v>0.36244999999999999</v>
      </c>
      <c r="U9" s="3">
        <v>0.18343999999999999</v>
      </c>
      <c r="V9" s="3">
        <v>0.22497</v>
      </c>
      <c r="W9" s="3">
        <v>0.22500000000000001</v>
      </c>
      <c r="X9" s="3">
        <v>0.42499999999999999</v>
      </c>
      <c r="Y9" s="3">
        <v>0.20774000000000001</v>
      </c>
      <c r="Z9" s="3">
        <v>0.38745000000000002</v>
      </c>
      <c r="AA9" s="3">
        <v>0.43358000000000002</v>
      </c>
      <c r="AB9" s="3">
        <v>0.38495000000000001</v>
      </c>
      <c r="AC9" s="3">
        <v>0.32500000000000001</v>
      </c>
      <c r="AD9" s="3">
        <v>0.125</v>
      </c>
      <c r="AE9" s="3">
        <v>0.42507</v>
      </c>
      <c r="AF9" s="3">
        <v>0.39707999999999999</v>
      </c>
      <c r="AG9" s="3">
        <v>11</v>
      </c>
      <c r="AH9" s="3">
        <v>0.40811999999999998</v>
      </c>
      <c r="AI9" s="3">
        <v>0.45118999999999998</v>
      </c>
      <c r="AJ9" s="3">
        <v>0.37870999999999999</v>
      </c>
      <c r="AK9" s="3">
        <v>0.14144000000000001</v>
      </c>
      <c r="AL9" s="3">
        <v>0.49243999999999999</v>
      </c>
      <c r="AM9" s="3">
        <v>0.72240000000000004</v>
      </c>
      <c r="AN9" s="3">
        <v>0.77778000000000003</v>
      </c>
      <c r="AO9" s="3">
        <v>0.17036999999999999</v>
      </c>
      <c r="AP9" s="3">
        <v>4056.6001000000001</v>
      </c>
      <c r="AQ9" s="3">
        <v>105</v>
      </c>
      <c r="AR9" s="3">
        <v>4.1950000000000003</v>
      </c>
      <c r="AS9" s="3">
        <v>8.5999999999999993E-2</v>
      </c>
      <c r="AT9" s="3">
        <v>0</v>
      </c>
      <c r="AU9" s="3">
        <v>1.02902</v>
      </c>
      <c r="AZ9" s="3">
        <v>28.96</v>
      </c>
      <c r="BA9" s="3">
        <v>158.14551</v>
      </c>
    </row>
    <row r="10" spans="1:53" ht="14.25" customHeight="1" x14ac:dyDescent="0.35">
      <c r="A10" s="3" t="s">
        <v>63</v>
      </c>
      <c r="B10" s="4" t="s">
        <v>64</v>
      </c>
      <c r="C10" s="3">
        <v>22.18</v>
      </c>
      <c r="D10" s="3">
        <v>28.42</v>
      </c>
      <c r="E10" s="3">
        <v>-0.18243000000000001</v>
      </c>
      <c r="F10" s="3">
        <v>0.24782999999999999</v>
      </c>
      <c r="G10" s="3">
        <v>0.97343999999999997</v>
      </c>
      <c r="H10" s="3">
        <v>0.50871</v>
      </c>
      <c r="I10" s="3">
        <v>-0.60965999999999998</v>
      </c>
      <c r="J10" s="3">
        <v>-0.61700999999999995</v>
      </c>
      <c r="K10" s="3">
        <v>-0.35374</v>
      </c>
      <c r="L10" s="3">
        <v>-26.30143</v>
      </c>
      <c r="M10" s="3">
        <v>-17.60331</v>
      </c>
      <c r="N10" s="3">
        <v>-15.251300000000001</v>
      </c>
      <c r="O10" s="3">
        <v>-22.596689999999999</v>
      </c>
      <c r="P10" s="3">
        <v>8.2029599999999991</v>
      </c>
      <c r="Q10" s="3">
        <v>12.4884</v>
      </c>
      <c r="R10" s="3">
        <v>-2.51918</v>
      </c>
      <c r="S10" s="3">
        <v>-2.3210299999999999</v>
      </c>
      <c r="T10" s="3">
        <v>7.4990000000000001E-2</v>
      </c>
      <c r="U10" s="3">
        <v>-0.12923999999999999</v>
      </c>
      <c r="V10" s="3">
        <v>5.9990000000000002E-2</v>
      </c>
      <c r="W10" s="3">
        <v>0.1125</v>
      </c>
      <c r="X10" s="3">
        <v>-0.1</v>
      </c>
      <c r="Y10" s="3">
        <v>-7.0510000000000003E-2</v>
      </c>
      <c r="Z10" s="3">
        <v>-0.32495000000000002</v>
      </c>
      <c r="AA10" s="3">
        <v>-0.24596999999999999</v>
      </c>
      <c r="AB10" s="3">
        <v>-0.37995000000000001</v>
      </c>
      <c r="AC10" s="3">
        <v>-0.3125</v>
      </c>
      <c r="AD10" s="3">
        <v>-0.05</v>
      </c>
      <c r="AE10" s="3">
        <v>-0.24030000000000001</v>
      </c>
      <c r="AF10" s="3">
        <v>-0.24911</v>
      </c>
      <c r="AG10" s="3">
        <v>15</v>
      </c>
      <c r="AH10" s="3">
        <v>-0.40339000000000003</v>
      </c>
      <c r="AI10" s="3">
        <v>-3.4090600000000002</v>
      </c>
      <c r="AJ10" s="3">
        <v>-3.6065700000000001</v>
      </c>
      <c r="AK10" s="3">
        <v>-3.3959600000000001</v>
      </c>
      <c r="AL10" s="3">
        <v>-2.9013499999999999</v>
      </c>
      <c r="AM10" s="3">
        <v>-1.17981</v>
      </c>
      <c r="AN10" s="3">
        <v>-6.173E-2</v>
      </c>
      <c r="AO10" s="3">
        <v>-0.32074999999999998</v>
      </c>
      <c r="AP10" s="3">
        <v>2041.4173599999999</v>
      </c>
      <c r="AQ10" s="3">
        <v>136</v>
      </c>
      <c r="AR10" s="3">
        <v>4.2329999999999997</v>
      </c>
      <c r="AS10" s="3">
        <v>2.895</v>
      </c>
      <c r="AT10" s="3">
        <v>0</v>
      </c>
      <c r="AU10" s="3">
        <v>0.88212000000000002</v>
      </c>
      <c r="AZ10" s="3">
        <v>28.7</v>
      </c>
      <c r="BA10" s="3">
        <v>1788.59998</v>
      </c>
    </row>
    <row r="11" spans="1:53" ht="14.25" customHeight="1" x14ac:dyDescent="0.35">
      <c r="A11" s="3" t="s">
        <v>65</v>
      </c>
      <c r="B11" s="4" t="s">
        <v>66</v>
      </c>
      <c r="C11" s="3">
        <v>22.02</v>
      </c>
      <c r="D11" s="3">
        <v>28.77</v>
      </c>
      <c r="E11" s="3">
        <v>0.23352999999999999</v>
      </c>
      <c r="F11" s="3">
        <v>1.50729</v>
      </c>
      <c r="G11" s="3">
        <v>1.5299400000000001</v>
      </c>
      <c r="H11" s="3">
        <v>1.0021199999999999</v>
      </c>
      <c r="I11" s="3">
        <v>-0.49525999999999998</v>
      </c>
      <c r="J11" s="3">
        <v>-0.90456999999999999</v>
      </c>
      <c r="K11" s="3">
        <v>-0.86373</v>
      </c>
      <c r="L11" s="3">
        <v>5.26816</v>
      </c>
      <c r="M11" s="3">
        <v>8.8144500000000008</v>
      </c>
      <c r="N11" s="3">
        <v>26.59638</v>
      </c>
      <c r="O11" s="3">
        <v>45.101190000000003</v>
      </c>
      <c r="P11" s="3">
        <v>42.292200000000001</v>
      </c>
      <c r="Q11" s="3">
        <v>16.863160000000001</v>
      </c>
      <c r="R11" s="3">
        <v>-0.90105000000000002</v>
      </c>
      <c r="S11" s="3">
        <v>-0.98885000000000001</v>
      </c>
      <c r="T11" s="3">
        <v>-0.59992000000000001</v>
      </c>
      <c r="U11" s="3">
        <v>-0.15007999999999999</v>
      </c>
      <c r="V11" s="3">
        <v>-0.11498</v>
      </c>
      <c r="W11" s="3">
        <v>-0.4375</v>
      </c>
      <c r="X11" s="3">
        <v>-1.375</v>
      </c>
      <c r="Y11" s="3">
        <v>-0.10491</v>
      </c>
      <c r="Z11" s="3">
        <v>0.27495999999999998</v>
      </c>
      <c r="AA11" s="3">
        <v>0.20845</v>
      </c>
      <c r="AB11" s="3">
        <v>0.24496999999999999</v>
      </c>
      <c r="AC11" s="3">
        <v>-6.25E-2</v>
      </c>
      <c r="AD11" s="3">
        <v>0.27500000000000002</v>
      </c>
      <c r="AE11" s="3">
        <v>0.21965000000000001</v>
      </c>
      <c r="AF11" s="3">
        <v>0.12938</v>
      </c>
      <c r="AG11" s="3">
        <v>11</v>
      </c>
      <c r="AH11" s="3">
        <v>8.6360000000000006E-2</v>
      </c>
      <c r="AI11" s="3">
        <v>-2.40733</v>
      </c>
      <c r="AJ11" s="3">
        <v>-2.9305500000000002</v>
      </c>
      <c r="AK11" s="3">
        <v>-3.79121</v>
      </c>
      <c r="AL11" s="3">
        <v>-4.25298</v>
      </c>
      <c r="AM11" s="3">
        <v>-2.8801299999999999</v>
      </c>
      <c r="AN11" s="3">
        <v>-0.45678999999999997</v>
      </c>
      <c r="AO11" s="3">
        <v>0.29508000000000001</v>
      </c>
      <c r="AP11" s="3">
        <v>870.31604000000004</v>
      </c>
      <c r="AQ11" s="3">
        <v>104</v>
      </c>
      <c r="AR11" s="3">
        <v>5.5819999999999999</v>
      </c>
      <c r="AS11" s="3">
        <v>7.5170000000000003</v>
      </c>
      <c r="AT11" s="3">
        <v>0</v>
      </c>
      <c r="AU11" s="3">
        <v>1.2431300000000001</v>
      </c>
      <c r="AZ11" s="3">
        <v>29.21</v>
      </c>
      <c r="BA11" s="3">
        <v>1880.05981</v>
      </c>
    </row>
    <row r="12" spans="1:53" ht="14.25" customHeight="1" x14ac:dyDescent="0.35">
      <c r="A12" s="3" t="s">
        <v>67</v>
      </c>
      <c r="B12" s="4" t="s">
        <v>68</v>
      </c>
      <c r="C12" s="3">
        <v>22.2</v>
      </c>
      <c r="D12" s="3">
        <v>26.81</v>
      </c>
      <c r="E12" s="3">
        <v>-0.16552</v>
      </c>
      <c r="F12" s="3">
        <v>0.68959000000000004</v>
      </c>
      <c r="G12" s="3">
        <v>1.67961</v>
      </c>
      <c r="H12" s="3">
        <v>1.2942499999999999</v>
      </c>
      <c r="I12" s="3">
        <v>0.25452999999999998</v>
      </c>
      <c r="J12" s="3">
        <v>-1.7670000000000002E-2</v>
      </c>
      <c r="K12" s="3">
        <v>-7.3669999999999999E-2</v>
      </c>
      <c r="L12" s="3">
        <v>102.68902</v>
      </c>
      <c r="M12" s="3">
        <v>100.0527</v>
      </c>
      <c r="N12" s="3">
        <v>77.394970000000001</v>
      </c>
      <c r="O12" s="3">
        <v>29.473420000000001</v>
      </c>
      <c r="P12" s="3">
        <v>21.856200000000001</v>
      </c>
      <c r="Q12" s="3">
        <v>27.319030000000001</v>
      </c>
      <c r="R12" s="3">
        <v>4.0733499999999996</v>
      </c>
      <c r="S12" s="3">
        <v>3.9865400000000002</v>
      </c>
      <c r="T12" s="3">
        <v>4.999E-2</v>
      </c>
      <c r="U12" s="3">
        <v>-0.10839</v>
      </c>
      <c r="V12" s="3">
        <v>9.4990000000000005E-2</v>
      </c>
      <c r="W12" s="3">
        <v>0</v>
      </c>
      <c r="X12" s="3">
        <v>-2.5000000000000001E-2</v>
      </c>
      <c r="Y12" s="3">
        <v>-9.8999999999999999E-4</v>
      </c>
      <c r="Z12" s="3">
        <v>0.22497</v>
      </c>
      <c r="AA12" s="3">
        <v>2.5010000000000001E-2</v>
      </c>
      <c r="AB12" s="3">
        <v>0.29496</v>
      </c>
      <c r="AC12" s="3">
        <v>0.2</v>
      </c>
      <c r="AD12" s="3">
        <v>0.375</v>
      </c>
      <c r="AE12" s="3">
        <v>0.20896999999999999</v>
      </c>
      <c r="AF12" s="3">
        <v>0.15851000000000001</v>
      </c>
      <c r="AG12" s="3">
        <v>15</v>
      </c>
      <c r="AH12" s="3">
        <v>0.22397</v>
      </c>
      <c r="AI12" s="3">
        <v>2.1018699999999999</v>
      </c>
      <c r="AJ12" s="3">
        <v>1.4999</v>
      </c>
      <c r="AK12" s="3">
        <v>0.38602999999999998</v>
      </c>
      <c r="AL12" s="3">
        <v>-8.4330000000000002E-2</v>
      </c>
      <c r="AM12" s="3">
        <v>-0.24606</v>
      </c>
      <c r="AN12" s="3">
        <v>-8.6419999999999997E-2</v>
      </c>
      <c r="AO12" s="3">
        <v>-0.13780999999999999</v>
      </c>
      <c r="AP12" s="3">
        <v>2706.9585000000002</v>
      </c>
      <c r="AQ12" s="3">
        <v>206</v>
      </c>
      <c r="AR12" s="3">
        <v>8.1829999999999998</v>
      </c>
      <c r="AS12" s="3">
        <v>5.3949999999999996</v>
      </c>
      <c r="AT12" s="3">
        <v>0.48599999999999999</v>
      </c>
      <c r="AU12" s="3">
        <v>1.2795399999999999</v>
      </c>
      <c r="AZ12" s="3">
        <v>27.73</v>
      </c>
      <c r="BA12" s="3">
        <v>4846.4804700000004</v>
      </c>
    </row>
    <row r="13" spans="1:53" ht="14.25" customHeight="1" x14ac:dyDescent="0.35">
      <c r="A13" s="3" t="s">
        <v>69</v>
      </c>
      <c r="B13" s="4" t="s">
        <v>70</v>
      </c>
      <c r="C13" s="3">
        <v>21.41</v>
      </c>
      <c r="D13" s="3">
        <v>27.8</v>
      </c>
      <c r="E13" s="3">
        <v>0.16200999999999999</v>
      </c>
      <c r="F13" s="3">
        <v>-0.31784000000000001</v>
      </c>
      <c r="G13" s="3">
        <v>0.29465999999999998</v>
      </c>
      <c r="H13" s="3">
        <v>0.27751999999999999</v>
      </c>
      <c r="I13" s="3">
        <v>0.39345000000000002</v>
      </c>
      <c r="J13" s="3">
        <v>0.30087000000000003</v>
      </c>
      <c r="K13" s="3">
        <v>0.21301999999999999</v>
      </c>
      <c r="L13" s="3">
        <v>-7.5573699999999997</v>
      </c>
      <c r="M13" s="3">
        <v>-15.72146</v>
      </c>
      <c r="N13" s="3">
        <v>-16.04935</v>
      </c>
      <c r="O13" s="3">
        <v>-17.733840000000001</v>
      </c>
      <c r="P13" s="3">
        <v>-7.1733799999999999</v>
      </c>
      <c r="Q13" s="3">
        <v>6.2311500000000004</v>
      </c>
      <c r="R13" s="3">
        <v>2.7791700000000001</v>
      </c>
      <c r="S13" s="3">
        <v>1.9669399999999999</v>
      </c>
      <c r="T13" s="3">
        <v>0.37495000000000001</v>
      </c>
      <c r="U13" s="3">
        <v>0.42941000000000001</v>
      </c>
      <c r="V13" s="3">
        <v>0.24995999999999999</v>
      </c>
      <c r="W13" s="3">
        <v>0.3125</v>
      </c>
      <c r="X13" s="3">
        <v>0.85</v>
      </c>
      <c r="Y13" s="3">
        <v>0.27585999999999999</v>
      </c>
      <c r="Z13" s="3">
        <v>0.54991999999999996</v>
      </c>
      <c r="AA13" s="3">
        <v>0.32101000000000002</v>
      </c>
      <c r="AB13" s="3">
        <v>0.26995999999999998</v>
      </c>
      <c r="AC13" s="3">
        <v>0.48749999999999999</v>
      </c>
      <c r="AD13" s="3">
        <v>0.55000000000000004</v>
      </c>
      <c r="AE13" s="3">
        <v>0.41017999999999999</v>
      </c>
      <c r="AF13" s="3">
        <v>0.38027</v>
      </c>
      <c r="AG13" s="3">
        <v>5</v>
      </c>
      <c r="AH13" s="3">
        <v>0.51341000000000003</v>
      </c>
      <c r="AI13" s="3">
        <v>2.56406</v>
      </c>
      <c r="AJ13" s="3">
        <v>2.3208000000000002</v>
      </c>
      <c r="AK13" s="3">
        <v>2.1449799999999999</v>
      </c>
      <c r="AL13" s="3">
        <v>1.41289</v>
      </c>
      <c r="AM13" s="3">
        <v>0.70977999999999997</v>
      </c>
      <c r="AN13" s="3">
        <v>4.938E-2</v>
      </c>
      <c r="AO13" s="3">
        <v>-9.7670000000000007E-2</v>
      </c>
      <c r="AP13" s="3">
        <v>1557.3686499999999</v>
      </c>
      <c r="AQ13" s="3">
        <v>96</v>
      </c>
      <c r="AR13" s="3">
        <v>11.507</v>
      </c>
      <c r="AS13" s="3">
        <v>7.6269999999999998</v>
      </c>
      <c r="AT13" s="3">
        <v>9.6780000000000008</v>
      </c>
      <c r="AU13" s="3">
        <v>1.2823899999999999</v>
      </c>
      <c r="AZ13" s="3">
        <v>28.09</v>
      </c>
      <c r="BA13" s="3">
        <v>301.97350999999998</v>
      </c>
    </row>
    <row r="14" spans="1:53" ht="14.25" customHeight="1" x14ac:dyDescent="0.35">
      <c r="A14" s="3" t="s">
        <v>71</v>
      </c>
      <c r="B14" s="4" t="s">
        <v>72</v>
      </c>
      <c r="C14" s="3">
        <v>22.11</v>
      </c>
      <c r="D14" s="3">
        <v>27.79</v>
      </c>
      <c r="E14" s="3">
        <v>-0.23710999999999999</v>
      </c>
      <c r="F14" s="3">
        <v>1.0922799999999999</v>
      </c>
      <c r="G14" s="3">
        <v>0.89934999999999998</v>
      </c>
      <c r="H14" s="3">
        <v>1.02502</v>
      </c>
      <c r="I14" s="3">
        <v>-0.66415999999999997</v>
      </c>
      <c r="J14" s="3">
        <v>-1.43181</v>
      </c>
      <c r="K14" s="3">
        <v>-1.05108</v>
      </c>
      <c r="L14" s="3">
        <v>-39.67116</v>
      </c>
      <c r="M14" s="3">
        <v>-8.5848999999999993</v>
      </c>
      <c r="N14" s="3">
        <v>6.1411600000000002</v>
      </c>
      <c r="O14" s="3">
        <v>34.07414</v>
      </c>
      <c r="P14" s="3">
        <v>31.171759999999999</v>
      </c>
      <c r="Q14" s="3">
        <v>12.0441</v>
      </c>
      <c r="R14" s="3">
        <v>-6.5110000000000001E-2</v>
      </c>
      <c r="S14" s="3">
        <v>-1.06498</v>
      </c>
      <c r="T14" s="3">
        <v>-0.48742999999999997</v>
      </c>
      <c r="U14" s="3">
        <v>0.27932000000000001</v>
      </c>
      <c r="V14" s="3">
        <v>0.10499</v>
      </c>
      <c r="W14" s="3">
        <v>0.23749999999999999</v>
      </c>
      <c r="X14" s="3">
        <v>-1.125</v>
      </c>
      <c r="Y14" s="3">
        <v>4.4949999999999997E-2</v>
      </c>
      <c r="Z14" s="3">
        <v>6.2489999999999997E-2</v>
      </c>
      <c r="AA14" s="3">
        <v>0.24596999999999999</v>
      </c>
      <c r="AB14" s="3">
        <v>0.38495000000000001</v>
      </c>
      <c r="AC14" s="3">
        <v>0.3125</v>
      </c>
      <c r="AD14" s="3">
        <v>-0.22500000000000001</v>
      </c>
      <c r="AE14" s="3">
        <v>0.46361999999999998</v>
      </c>
      <c r="AF14" s="3">
        <v>0.32200000000000001</v>
      </c>
      <c r="AG14" s="3">
        <v>15</v>
      </c>
      <c r="AH14" s="3">
        <v>-3.4700000000000002E-2</v>
      </c>
      <c r="AI14" s="3">
        <v>-3.4318499999999998</v>
      </c>
      <c r="AJ14" s="3">
        <v>-4.3162200000000004</v>
      </c>
      <c r="AK14" s="3">
        <v>-5.9457599999999999</v>
      </c>
      <c r="AL14" s="3">
        <v>-7.0517099999999999</v>
      </c>
      <c r="AM14" s="3">
        <v>-3.5394299999999999</v>
      </c>
      <c r="AN14" s="3">
        <v>-0.54320999999999997</v>
      </c>
      <c r="AO14" s="3">
        <v>-7.3679999999999995E-2</v>
      </c>
      <c r="AP14" s="3">
        <v>174.10342</v>
      </c>
      <c r="AQ14" s="3">
        <v>59</v>
      </c>
      <c r="AR14" s="3">
        <v>0</v>
      </c>
      <c r="AS14" s="3">
        <v>0</v>
      </c>
      <c r="AT14" s="3">
        <v>0</v>
      </c>
      <c r="AU14" s="3">
        <v>1.03847</v>
      </c>
      <c r="AZ14" s="3">
        <v>28.48</v>
      </c>
      <c r="BA14" s="3">
        <v>1046.12231</v>
      </c>
    </row>
    <row r="15" spans="1:53" ht="14.25" customHeight="1" x14ac:dyDescent="0.35">
      <c r="A15" s="3" t="s">
        <v>73</v>
      </c>
      <c r="B15" s="4" t="s">
        <v>74</v>
      </c>
      <c r="C15" s="3">
        <v>22.92</v>
      </c>
      <c r="D15" s="3">
        <v>29.03</v>
      </c>
      <c r="E15" s="3">
        <v>-0.30653000000000002</v>
      </c>
      <c r="F15" s="3">
        <v>6.0560000000000003E-2</v>
      </c>
      <c r="G15" s="3">
        <v>0.21340999999999999</v>
      </c>
      <c r="H15" s="3">
        <v>0.69742999999999999</v>
      </c>
      <c r="I15" s="3">
        <v>1.4868699999999999</v>
      </c>
      <c r="J15" s="3">
        <v>1.2207699999999999</v>
      </c>
      <c r="K15" s="3">
        <v>0.14394999999999999</v>
      </c>
      <c r="L15" s="3">
        <v>-91.739940000000004</v>
      </c>
      <c r="M15" s="3">
        <v>-50.694719999999997</v>
      </c>
      <c r="N15" s="3">
        <v>-30.613350000000001</v>
      </c>
      <c r="O15" s="3">
        <v>-5.3755300000000004</v>
      </c>
      <c r="P15" s="3">
        <v>2.9841899999999999</v>
      </c>
      <c r="Q15" s="3">
        <v>5.1547900000000002</v>
      </c>
      <c r="R15" s="3">
        <v>7.86226</v>
      </c>
      <c r="S15" s="3">
        <v>7.7773899999999996</v>
      </c>
      <c r="T15" s="3">
        <v>0.21246999999999999</v>
      </c>
      <c r="U15" s="3">
        <v>0.12089999999999999</v>
      </c>
      <c r="V15" s="3">
        <v>9.4990000000000005E-2</v>
      </c>
      <c r="W15" s="3">
        <v>-0.17499999999999999</v>
      </c>
      <c r="X15" s="3">
        <v>-0.17499999999999999</v>
      </c>
      <c r="Y15" s="3">
        <v>-0.19828999999999999</v>
      </c>
      <c r="Z15" s="3">
        <v>-0.51243000000000005</v>
      </c>
      <c r="AA15" s="3">
        <v>4.1700000000000001E-3</v>
      </c>
      <c r="AB15" s="3">
        <v>-6.4990000000000006E-2</v>
      </c>
      <c r="AC15" s="3">
        <v>-0.55000000000000004</v>
      </c>
      <c r="AD15" s="3">
        <v>-0.72499999999999998</v>
      </c>
      <c r="AE15" s="3">
        <v>4.6390000000000001E-2</v>
      </c>
      <c r="AF15" s="3">
        <v>7.4179999999999996E-2</v>
      </c>
      <c r="AG15" s="3">
        <v>15</v>
      </c>
      <c r="AH15" s="3">
        <v>-0.55718000000000001</v>
      </c>
      <c r="AI15" s="3">
        <v>8.3585899999999995</v>
      </c>
      <c r="AJ15" s="3">
        <v>8.7816899999999993</v>
      </c>
      <c r="AK15" s="3">
        <v>8.1155600000000003</v>
      </c>
      <c r="AL15" s="3">
        <v>5.7366700000000002</v>
      </c>
      <c r="AM15" s="3">
        <v>0.47949999999999998</v>
      </c>
      <c r="AN15" s="3">
        <v>0.18518999999999999</v>
      </c>
      <c r="AO15" s="3">
        <v>-0.30769000000000002</v>
      </c>
      <c r="AP15" s="3">
        <v>1656.08276</v>
      </c>
      <c r="AQ15" s="3">
        <v>33</v>
      </c>
      <c r="AR15" s="3">
        <v>42.174999999999997</v>
      </c>
      <c r="AS15" s="3">
        <v>27.481000000000002</v>
      </c>
      <c r="AT15" s="3">
        <v>2.9510000000000001</v>
      </c>
      <c r="AU15" s="3">
        <v>0.92783000000000004</v>
      </c>
      <c r="AZ15" s="3">
        <v>27.23</v>
      </c>
      <c r="BA15" s="3">
        <v>4358.0625</v>
      </c>
    </row>
    <row r="16" spans="1:53" ht="14.25" customHeight="1" x14ac:dyDescent="0.35">
      <c r="A16" s="3" t="s">
        <v>75</v>
      </c>
      <c r="B16" s="4" t="s">
        <v>76</v>
      </c>
      <c r="C16" s="3">
        <v>22.61</v>
      </c>
      <c r="D16" s="3">
        <v>27.21</v>
      </c>
      <c r="E16" s="3">
        <v>0.11905</v>
      </c>
      <c r="F16" s="3">
        <v>0.62592000000000003</v>
      </c>
      <c r="G16" s="3">
        <v>0.60468999999999995</v>
      </c>
      <c r="H16" s="3">
        <v>0.58367999999999998</v>
      </c>
      <c r="I16" s="3">
        <v>0.17727000000000001</v>
      </c>
      <c r="J16" s="3">
        <v>-0.15307999999999999</v>
      </c>
      <c r="K16" s="3">
        <v>-0.88644000000000001</v>
      </c>
      <c r="L16" s="3">
        <v>-17.86684</v>
      </c>
      <c r="M16" s="3">
        <v>-11.57319</v>
      </c>
      <c r="N16" s="3">
        <v>6.3055000000000003</v>
      </c>
      <c r="O16" s="3">
        <v>24.171029999999998</v>
      </c>
      <c r="P16" s="3">
        <v>18.892910000000001</v>
      </c>
      <c r="Q16" s="3">
        <v>8.5114699999999992</v>
      </c>
      <c r="R16" s="3">
        <v>1.44397</v>
      </c>
      <c r="S16" s="3">
        <v>1.51173</v>
      </c>
      <c r="T16" s="3">
        <v>0.57491999999999999</v>
      </c>
      <c r="U16" s="3">
        <v>4.1700000000000001E-3</v>
      </c>
      <c r="V16" s="3">
        <v>0.14998</v>
      </c>
      <c r="W16" s="3">
        <v>0.45</v>
      </c>
      <c r="X16" s="3">
        <v>0.97499999999999998</v>
      </c>
      <c r="Y16" s="3">
        <v>2.2870000000000001E-2</v>
      </c>
      <c r="Z16" s="3">
        <v>0.39994000000000002</v>
      </c>
      <c r="AA16" s="3">
        <v>0.60450999999999999</v>
      </c>
      <c r="AB16" s="3">
        <v>0.30996000000000001</v>
      </c>
      <c r="AC16" s="3">
        <v>1.2749999999999999</v>
      </c>
      <c r="AD16" s="3">
        <v>0.72499999999999998</v>
      </c>
      <c r="AE16" s="3">
        <v>0.39237</v>
      </c>
      <c r="AF16" s="3">
        <v>0.59745000000000004</v>
      </c>
      <c r="AG16" s="3">
        <v>11</v>
      </c>
      <c r="AH16" s="3">
        <v>0.63407000000000002</v>
      </c>
      <c r="AI16" s="3">
        <v>1.13158</v>
      </c>
      <c r="AJ16" s="3">
        <v>1.04338</v>
      </c>
      <c r="AK16" s="3">
        <v>0.72031000000000001</v>
      </c>
      <c r="AL16" s="3">
        <v>-0.72075999999999996</v>
      </c>
      <c r="AM16" s="3">
        <v>-2.9558399999999998</v>
      </c>
      <c r="AN16" s="3">
        <v>-1.8271599999999999</v>
      </c>
      <c r="AO16" s="3">
        <v>6.4750000000000002E-2</v>
      </c>
      <c r="AP16" s="3">
        <v>876.11072000000001</v>
      </c>
      <c r="AQ16" s="3">
        <v>82</v>
      </c>
      <c r="AR16" s="3">
        <v>0.81399999999999995</v>
      </c>
      <c r="AS16" s="3">
        <v>0</v>
      </c>
      <c r="AT16" s="3">
        <v>0</v>
      </c>
      <c r="AU16" s="3">
        <v>1.22495</v>
      </c>
      <c r="AZ16" s="3">
        <v>26.7</v>
      </c>
      <c r="BA16" s="3">
        <v>47.127490000000002</v>
      </c>
    </row>
    <row r="17" spans="1:53" ht="14.25" customHeight="1" x14ac:dyDescent="0.35">
      <c r="A17" s="3" t="s">
        <v>77</v>
      </c>
      <c r="B17" s="4" t="s">
        <v>78</v>
      </c>
      <c r="C17" s="3">
        <v>22.79</v>
      </c>
      <c r="D17" s="3">
        <v>28.05</v>
      </c>
      <c r="E17" s="3">
        <v>0.25161</v>
      </c>
      <c r="F17" s="3">
        <v>-0.22394</v>
      </c>
      <c r="G17" s="3">
        <v>-0.22167000000000001</v>
      </c>
      <c r="H17" s="3">
        <v>-0.31780999999999998</v>
      </c>
      <c r="I17" s="3">
        <v>-0.37974000000000002</v>
      </c>
      <c r="J17" s="3">
        <v>-0.39341999999999999</v>
      </c>
      <c r="K17" s="3">
        <v>-0.59785999999999995</v>
      </c>
      <c r="L17" s="3">
        <v>-85.826899999999995</v>
      </c>
      <c r="M17" s="3">
        <v>-53.175130000000003</v>
      </c>
      <c r="N17" s="3">
        <v>-23.975850000000001</v>
      </c>
      <c r="O17" s="3">
        <v>-11.30104</v>
      </c>
      <c r="P17" s="3">
        <v>-9.5392100000000006</v>
      </c>
      <c r="Q17" s="3">
        <v>-6.7409999999999997</v>
      </c>
      <c r="R17" s="3">
        <v>-3.71122</v>
      </c>
      <c r="S17" s="3">
        <v>-3.8646699999999998</v>
      </c>
      <c r="T17" s="3">
        <v>-0.47493000000000002</v>
      </c>
      <c r="U17" s="3">
        <v>-7.0870000000000002E-2</v>
      </c>
      <c r="V17" s="3">
        <v>-0.14498</v>
      </c>
      <c r="W17" s="3">
        <v>-0.51249999999999996</v>
      </c>
      <c r="X17" s="3">
        <v>-0.625</v>
      </c>
      <c r="Y17" s="3">
        <v>-0.26003999999999999</v>
      </c>
      <c r="Z17" s="3">
        <v>-0.19997000000000001</v>
      </c>
      <c r="AA17" s="3">
        <v>-0.12089999999999999</v>
      </c>
      <c r="AB17" s="3">
        <v>-0.12497999999999999</v>
      </c>
      <c r="AC17" s="3">
        <v>-8.7499999999999994E-2</v>
      </c>
      <c r="AD17" s="3">
        <v>-0.375</v>
      </c>
      <c r="AE17" s="3">
        <v>-6.3899999999999998E-2</v>
      </c>
      <c r="AF17" s="3">
        <v>-6.7119999999999999E-2</v>
      </c>
      <c r="AG17" s="3">
        <v>15</v>
      </c>
      <c r="AH17" s="3">
        <v>-0.17705000000000001</v>
      </c>
      <c r="AI17" s="3">
        <v>-2.8178000000000001</v>
      </c>
      <c r="AJ17" s="3">
        <v>-2.24796</v>
      </c>
      <c r="AK17" s="3">
        <v>-1.5923400000000001</v>
      </c>
      <c r="AL17" s="3">
        <v>-1.8504400000000001</v>
      </c>
      <c r="AM17" s="3">
        <v>-1.99369</v>
      </c>
      <c r="AN17" s="3">
        <v>-2.2963</v>
      </c>
      <c r="AO17" s="3">
        <v>7.6920000000000002E-2</v>
      </c>
      <c r="AP17" s="3">
        <v>365.06711000000001</v>
      </c>
      <c r="AQ17" s="3">
        <v>11</v>
      </c>
      <c r="AR17" s="3">
        <v>30.556000000000001</v>
      </c>
      <c r="AS17" s="3">
        <v>9.1050000000000004</v>
      </c>
      <c r="AT17" s="3">
        <v>0</v>
      </c>
      <c r="AU17" s="3">
        <v>0.92437999999999998</v>
      </c>
      <c r="AZ17" s="3">
        <v>28.26</v>
      </c>
      <c r="BA17" s="3">
        <v>2444.8642599999998</v>
      </c>
    </row>
    <row r="18" spans="1:53" ht="14.25" customHeight="1" x14ac:dyDescent="0.35">
      <c r="A18" s="3" t="s">
        <v>79</v>
      </c>
      <c r="B18" s="4" t="s">
        <v>80</v>
      </c>
      <c r="C18" s="3">
        <v>22.78</v>
      </c>
      <c r="D18" s="3">
        <v>27.91</v>
      </c>
      <c r="E18" s="3">
        <v>-0.13333</v>
      </c>
      <c r="F18" s="3">
        <v>1.2317499999999999</v>
      </c>
      <c r="G18" s="3">
        <v>0.40459000000000001</v>
      </c>
      <c r="H18" s="3">
        <v>-9.6589999999999995E-2</v>
      </c>
      <c r="I18" s="3">
        <v>-0.57406999999999997</v>
      </c>
      <c r="J18" s="3">
        <v>-1.0408299999999999</v>
      </c>
      <c r="K18" s="3">
        <v>-1.26681</v>
      </c>
      <c r="L18" s="3">
        <v>54.672020000000003</v>
      </c>
      <c r="M18" s="3">
        <v>80.041569999999993</v>
      </c>
      <c r="N18" s="3">
        <v>85.922240000000002</v>
      </c>
      <c r="O18" s="3">
        <v>63.519889999999997</v>
      </c>
      <c r="P18" s="3">
        <v>36.984189999999998</v>
      </c>
      <c r="Q18" s="3">
        <v>3.80307</v>
      </c>
      <c r="R18" s="3">
        <v>-3.22092</v>
      </c>
      <c r="S18" s="3">
        <v>-3.0745900000000002</v>
      </c>
      <c r="T18" s="3">
        <v>-0.16248000000000001</v>
      </c>
      <c r="U18" s="3">
        <v>0.18343999999999999</v>
      </c>
      <c r="V18" s="3">
        <v>-0.02</v>
      </c>
      <c r="W18" s="3">
        <v>-0.27500000000000002</v>
      </c>
      <c r="X18" s="3">
        <v>-0.35</v>
      </c>
      <c r="Y18" s="3">
        <v>0.12878000000000001</v>
      </c>
      <c r="Z18" s="3">
        <v>-1.2500000000000001E-2</v>
      </c>
      <c r="AA18" s="3">
        <v>-0.17510000000000001</v>
      </c>
      <c r="AB18" s="3">
        <v>-0.11998</v>
      </c>
      <c r="AC18" s="3">
        <v>0.25</v>
      </c>
      <c r="AD18" s="3">
        <v>-0.6</v>
      </c>
      <c r="AE18" s="3">
        <v>-0.10310999999999999</v>
      </c>
      <c r="AF18" s="3">
        <v>-5.7180000000000002E-2</v>
      </c>
      <c r="AG18" s="3">
        <v>11</v>
      </c>
      <c r="AH18" s="3">
        <v>-0.15851999999999999</v>
      </c>
      <c r="AI18" s="3">
        <v>-3.59613</v>
      </c>
      <c r="AJ18" s="3">
        <v>-3.39622</v>
      </c>
      <c r="AK18" s="3">
        <v>-3.5508700000000002</v>
      </c>
      <c r="AL18" s="3">
        <v>-4.8933999999999997</v>
      </c>
      <c r="AM18" s="3">
        <v>-4.2239699999999996</v>
      </c>
      <c r="AN18" s="3">
        <v>-2</v>
      </c>
      <c r="AO18" s="3">
        <v>-5.6910000000000002E-2</v>
      </c>
      <c r="AP18" s="3">
        <v>493.06491</v>
      </c>
      <c r="AQ18" s="3">
        <v>164</v>
      </c>
      <c r="AR18" s="3">
        <v>1.637</v>
      </c>
      <c r="AS18" s="3">
        <v>6.5469999999999997</v>
      </c>
      <c r="AT18" s="3">
        <v>0</v>
      </c>
      <c r="AU18" s="3">
        <v>0.85465000000000002</v>
      </c>
      <c r="AZ18" s="3">
        <v>29.39</v>
      </c>
      <c r="BA18" s="3">
        <v>4027.6057099999998</v>
      </c>
    </row>
    <row r="19" spans="1:53" ht="14.25" customHeight="1" x14ac:dyDescent="0.35">
      <c r="A19" s="3" t="s">
        <v>81</v>
      </c>
      <c r="B19" s="4" t="s">
        <v>82</v>
      </c>
      <c r="C19" s="3">
        <v>22.29</v>
      </c>
      <c r="D19" s="3">
        <v>29.21</v>
      </c>
      <c r="E19" s="3">
        <v>0.37254999999999999</v>
      </c>
      <c r="F19" s="3">
        <v>-0.20751</v>
      </c>
      <c r="G19" s="3">
        <v>-0.34137000000000001</v>
      </c>
      <c r="H19" s="3">
        <v>-0.37542999999999999</v>
      </c>
      <c r="I19" s="3">
        <v>-8.5830000000000004E-2</v>
      </c>
      <c r="J19" s="3">
        <v>-0.10653</v>
      </c>
      <c r="K19" s="3">
        <v>0.21301999999999999</v>
      </c>
      <c r="L19" s="3">
        <v>-73.930369999999996</v>
      </c>
      <c r="M19" s="3">
        <v>-41.345379999999999</v>
      </c>
      <c r="N19" s="3">
        <v>5.3096199999999998</v>
      </c>
      <c r="O19" s="3">
        <v>5.0172100000000004</v>
      </c>
      <c r="P19" s="3">
        <v>-6.5742000000000003</v>
      </c>
      <c r="Q19" s="3">
        <v>-4.3622899999999998</v>
      </c>
      <c r="R19" s="3">
        <v>-0.42820000000000003</v>
      </c>
      <c r="S19" s="3">
        <v>-0.22338</v>
      </c>
      <c r="T19" s="3">
        <v>-1.2500000000000001E-2</v>
      </c>
      <c r="U19" s="3">
        <v>0.10423</v>
      </c>
      <c r="V19" s="3">
        <v>-9.4990000000000005E-2</v>
      </c>
      <c r="W19" s="3">
        <v>-0.1</v>
      </c>
      <c r="X19" s="3">
        <v>0.125</v>
      </c>
      <c r="Y19" s="3">
        <v>-2.7650000000000001E-2</v>
      </c>
      <c r="Z19" s="3">
        <v>-0.88736999999999999</v>
      </c>
      <c r="AA19" s="3">
        <v>-0.18761</v>
      </c>
      <c r="AB19" s="3">
        <v>-0.41493999999999998</v>
      </c>
      <c r="AC19" s="3">
        <v>-0.3</v>
      </c>
      <c r="AD19" s="3">
        <v>-0.27500000000000002</v>
      </c>
      <c r="AE19" s="3">
        <v>-0.39512000000000003</v>
      </c>
      <c r="AF19" s="3">
        <v>-0.56721999999999995</v>
      </c>
      <c r="AG19" s="3">
        <v>5</v>
      </c>
      <c r="AH19" s="3">
        <v>-0.68493999999999999</v>
      </c>
      <c r="AI19" s="3">
        <v>-0.40450000000000003</v>
      </c>
      <c r="AJ19" s="3">
        <v>-0.51124000000000003</v>
      </c>
      <c r="AK19" s="3">
        <v>-0.89507000000000003</v>
      </c>
      <c r="AL19" s="3">
        <v>-0.50199000000000005</v>
      </c>
      <c r="AM19" s="3">
        <v>0.70977999999999997</v>
      </c>
      <c r="AN19" s="3">
        <v>-0.97531000000000001</v>
      </c>
      <c r="AO19" s="3">
        <v>0.32596999999999998</v>
      </c>
      <c r="AP19" s="3">
        <v>1880.05981</v>
      </c>
      <c r="AQ19" s="3">
        <v>57</v>
      </c>
      <c r="AR19" s="3">
        <v>12.013999999999999</v>
      </c>
      <c r="AS19" s="3">
        <v>2.1930000000000001</v>
      </c>
      <c r="AT19" s="3">
        <v>0</v>
      </c>
      <c r="AU19" s="3">
        <v>0.88021000000000005</v>
      </c>
      <c r="AZ19" s="3">
        <v>27.68</v>
      </c>
      <c r="BA19" s="3">
        <v>2909.0095200000001</v>
      </c>
    </row>
    <row r="20" spans="1:53" ht="14.25" customHeight="1" x14ac:dyDescent="0.35">
      <c r="A20" s="3" t="s">
        <v>83</v>
      </c>
      <c r="B20" s="4" t="s">
        <v>84</v>
      </c>
      <c r="C20" s="3">
        <v>21.75</v>
      </c>
      <c r="D20" s="3">
        <v>27.9</v>
      </c>
      <c r="E20" s="3">
        <v>0.23977000000000001</v>
      </c>
      <c r="F20" s="3">
        <v>1.41309</v>
      </c>
      <c r="G20" s="3">
        <v>1.6079000000000001</v>
      </c>
      <c r="H20" s="3">
        <v>-0.42824000000000001</v>
      </c>
      <c r="I20" s="3">
        <v>-0.69513999999999998</v>
      </c>
      <c r="J20" s="3">
        <v>-0.51021000000000005</v>
      </c>
      <c r="K20" s="3">
        <v>-0.48337000000000002</v>
      </c>
      <c r="L20" s="3">
        <v>-18.93027</v>
      </c>
      <c r="M20" s="3">
        <v>11.82859</v>
      </c>
      <c r="N20" s="3">
        <v>22.611000000000001</v>
      </c>
      <c r="O20" s="3">
        <v>50.768709999999999</v>
      </c>
      <c r="P20" s="3">
        <v>42.979469999999999</v>
      </c>
      <c r="Q20" s="3">
        <v>19.755929999999999</v>
      </c>
      <c r="R20" s="3">
        <v>-4.4149200000000004</v>
      </c>
      <c r="S20" s="3">
        <v>-4.6339899999999998</v>
      </c>
      <c r="T20" s="3">
        <v>-0.16248000000000001</v>
      </c>
      <c r="U20" s="3">
        <v>-0.21679000000000001</v>
      </c>
      <c r="V20" s="3">
        <v>-8.9990000000000001E-2</v>
      </c>
      <c r="W20" s="3">
        <v>-0.15</v>
      </c>
      <c r="X20" s="3">
        <v>-0.125</v>
      </c>
      <c r="Y20" s="3">
        <v>-0.31930999999999998</v>
      </c>
      <c r="Z20" s="3">
        <v>0.18747</v>
      </c>
      <c r="AA20" s="3">
        <v>8.3400000000000002E-3</v>
      </c>
      <c r="AB20" s="3">
        <v>-7.9990000000000006E-2</v>
      </c>
      <c r="AC20" s="3">
        <v>0.3</v>
      </c>
      <c r="AD20" s="3">
        <v>0.82499999999999996</v>
      </c>
      <c r="AE20" s="3">
        <v>-9.1939999999999994E-2</v>
      </c>
      <c r="AF20" s="3">
        <v>2.8539999999999999E-2</v>
      </c>
      <c r="AG20" s="3">
        <v>11</v>
      </c>
      <c r="AH20" s="3">
        <v>0.34109</v>
      </c>
      <c r="AI20" s="3">
        <v>-4.0963700000000003</v>
      </c>
      <c r="AJ20" s="3">
        <v>-4.1116400000000004</v>
      </c>
      <c r="AK20" s="3">
        <v>-3.6752899999999999</v>
      </c>
      <c r="AL20" s="3">
        <v>-2.3993600000000002</v>
      </c>
      <c r="AM20" s="3">
        <v>-1.61199</v>
      </c>
      <c r="AN20" s="3">
        <v>-1.7037</v>
      </c>
      <c r="AO20" s="3">
        <v>0.25556000000000001</v>
      </c>
      <c r="AP20" s="3">
        <v>198.20444000000001</v>
      </c>
      <c r="AQ20" s="3">
        <v>74</v>
      </c>
      <c r="AR20" s="3">
        <v>0</v>
      </c>
      <c r="AS20" s="3">
        <v>0</v>
      </c>
      <c r="AT20" s="3">
        <v>0</v>
      </c>
      <c r="AU20" s="3">
        <v>1.2367600000000001</v>
      </c>
      <c r="AZ20" s="3">
        <v>29.34</v>
      </c>
      <c r="BA20" s="3">
        <v>3984.7490200000002</v>
      </c>
    </row>
    <row r="21" spans="1:53" ht="14.25" customHeight="1" x14ac:dyDescent="0.35">
      <c r="A21" s="3" t="s">
        <v>85</v>
      </c>
      <c r="B21" s="4" t="s">
        <v>86</v>
      </c>
      <c r="C21" s="3">
        <v>22.88</v>
      </c>
      <c r="D21" s="3">
        <v>28.11</v>
      </c>
      <c r="E21" s="3">
        <v>-0.10288</v>
      </c>
      <c r="F21" s="3">
        <v>-0.23499</v>
      </c>
      <c r="G21" s="3">
        <v>-0.36370999999999998</v>
      </c>
      <c r="H21" s="3">
        <v>-0.66793000000000002</v>
      </c>
      <c r="I21" s="3">
        <v>-0.90961000000000003</v>
      </c>
      <c r="J21" s="3">
        <v>-0.74023000000000005</v>
      </c>
      <c r="K21" s="3">
        <v>-0.70667000000000002</v>
      </c>
      <c r="L21" s="3">
        <v>-90.593519999999998</v>
      </c>
      <c r="M21" s="3">
        <v>-61.112720000000003</v>
      </c>
      <c r="N21" s="3">
        <v>-36.468299999999999</v>
      </c>
      <c r="O21" s="3">
        <v>-12.863709999999999</v>
      </c>
      <c r="P21" s="3">
        <v>-11.30087</v>
      </c>
      <c r="Q21" s="3">
        <v>-10.639620000000001</v>
      </c>
      <c r="R21" s="3">
        <v>-7.4831300000000001</v>
      </c>
      <c r="S21" s="3">
        <v>-7.6755100000000001</v>
      </c>
      <c r="T21" s="3">
        <v>-7.4990000000000001E-2</v>
      </c>
      <c r="U21" s="3">
        <v>0.17510000000000001</v>
      </c>
      <c r="V21" s="3">
        <v>0.18997</v>
      </c>
      <c r="W21" s="3">
        <v>-0.16250000000000001</v>
      </c>
      <c r="X21" s="3">
        <v>-0.82499999999999996</v>
      </c>
      <c r="Y21" s="3">
        <v>-6.9209999999999994E-2</v>
      </c>
      <c r="Z21" s="3">
        <v>-0.12497999999999999</v>
      </c>
      <c r="AA21" s="3">
        <v>0.16675999999999999</v>
      </c>
      <c r="AB21" s="3">
        <v>0.02</v>
      </c>
      <c r="AC21" s="3">
        <v>-0.4375</v>
      </c>
      <c r="AD21" s="3">
        <v>0.375</v>
      </c>
      <c r="AE21" s="3">
        <v>4.648E-2</v>
      </c>
      <c r="AF21" s="3">
        <v>-0.20028000000000001</v>
      </c>
      <c r="AG21" s="3">
        <v>11</v>
      </c>
      <c r="AH21" s="3">
        <v>-0.18926999999999999</v>
      </c>
      <c r="AI21" s="3">
        <v>-5.8982900000000003</v>
      </c>
      <c r="AJ21" s="3">
        <v>-5.3789100000000003</v>
      </c>
      <c r="AK21" s="3">
        <v>-3.9606499999999998</v>
      </c>
      <c r="AL21" s="3">
        <v>-3.4805100000000002</v>
      </c>
      <c r="AM21" s="3">
        <v>-2.3564699999999998</v>
      </c>
      <c r="AN21" s="3">
        <v>-0.92593000000000003</v>
      </c>
      <c r="AO21" s="3">
        <v>-8.5110000000000005E-2</v>
      </c>
      <c r="AP21" s="3">
        <v>514.06713999999999</v>
      </c>
      <c r="AQ21" s="3">
        <v>5</v>
      </c>
      <c r="AR21" s="3">
        <v>26.658000000000001</v>
      </c>
      <c r="AS21" s="3">
        <v>11.932</v>
      </c>
      <c r="AT21" s="3">
        <v>0</v>
      </c>
      <c r="AU21" s="3">
        <v>0.83882999999999996</v>
      </c>
      <c r="AZ21" s="3">
        <v>27.9</v>
      </c>
      <c r="BA21" s="3">
        <v>580.76244999999994</v>
      </c>
    </row>
    <row r="22" spans="1:53" ht="14.25" customHeight="1" x14ac:dyDescent="0.35">
      <c r="A22" s="3" t="s">
        <v>87</v>
      </c>
      <c r="B22" s="4" t="s">
        <v>88</v>
      </c>
      <c r="C22" s="3">
        <v>23.19</v>
      </c>
      <c r="D22" s="3">
        <v>28.7</v>
      </c>
      <c r="E22" s="3">
        <v>-0.23077</v>
      </c>
      <c r="F22" s="3">
        <v>-0.43384</v>
      </c>
      <c r="G22" s="3">
        <v>-0.65847</v>
      </c>
      <c r="H22" s="3">
        <v>-1.4730300000000001</v>
      </c>
      <c r="I22" s="3">
        <v>-1.9467099999999999</v>
      </c>
      <c r="J22" s="3">
        <v>-1.7137899999999999</v>
      </c>
      <c r="K22" s="3">
        <v>-1.0359400000000001</v>
      </c>
      <c r="L22" s="3">
        <v>-104.18698000000001</v>
      </c>
      <c r="M22" s="3">
        <v>-65.872739999999993</v>
      </c>
      <c r="N22" s="3">
        <v>-47.860320000000002</v>
      </c>
      <c r="O22" s="3">
        <v>-23.36673</v>
      </c>
      <c r="P22" s="3">
        <v>-10.23559</v>
      </c>
      <c r="Q22" s="3">
        <v>-8.6088699999999996</v>
      </c>
      <c r="R22" s="3">
        <v>-9.3072900000000001</v>
      </c>
      <c r="S22" s="3">
        <v>-9.1649399999999996</v>
      </c>
      <c r="T22" s="3">
        <v>-0.77488999999999997</v>
      </c>
      <c r="U22" s="3">
        <v>0.17510000000000001</v>
      </c>
      <c r="V22" s="3">
        <v>0.23996999999999999</v>
      </c>
      <c r="W22" s="3">
        <v>-0.4</v>
      </c>
      <c r="X22" s="3">
        <v>-0.92500000000000004</v>
      </c>
      <c r="Y22" s="3">
        <v>1.4019999999999999E-2</v>
      </c>
      <c r="Z22" s="3">
        <v>0.89986999999999995</v>
      </c>
      <c r="AA22" s="3">
        <v>7.5039999999999996E-2</v>
      </c>
      <c r="AB22" s="3">
        <v>-7.9990000000000006E-2</v>
      </c>
      <c r="AC22" s="3">
        <v>0</v>
      </c>
      <c r="AD22" s="3">
        <v>0.625</v>
      </c>
      <c r="AE22" s="3">
        <v>-4.1119999999999997E-2</v>
      </c>
      <c r="AF22" s="3">
        <v>5.5789999999999999E-2</v>
      </c>
      <c r="AG22" s="3">
        <v>2</v>
      </c>
      <c r="AH22" s="3">
        <v>0.34621000000000002</v>
      </c>
      <c r="AI22" s="3">
        <v>-10.06446</v>
      </c>
      <c r="AJ22" s="3">
        <v>-10.522790000000001</v>
      </c>
      <c r="AK22" s="3">
        <v>-10.76923</v>
      </c>
      <c r="AL22" s="3">
        <v>-7.11456</v>
      </c>
      <c r="AM22" s="3">
        <v>-2.8485800000000001</v>
      </c>
      <c r="AN22" s="3">
        <v>-0.28394999999999998</v>
      </c>
      <c r="AO22" s="3">
        <v>-0.24324000000000001</v>
      </c>
      <c r="AP22" s="3">
        <v>1788.59998</v>
      </c>
      <c r="AQ22" s="3">
        <v>23</v>
      </c>
      <c r="AR22" s="3">
        <v>42.271999999999998</v>
      </c>
      <c r="AS22" s="3">
        <v>34.098999999999997</v>
      </c>
      <c r="AT22" s="3">
        <v>17.533999999999999</v>
      </c>
      <c r="AU22" s="3">
        <v>1.11907</v>
      </c>
      <c r="AZ22" s="3">
        <v>29.26</v>
      </c>
      <c r="BA22" s="3">
        <v>4155.6474600000001</v>
      </c>
    </row>
    <row r="23" spans="1:53" ht="14.25" customHeight="1" x14ac:dyDescent="0.35">
      <c r="A23" s="3" t="s">
        <v>89</v>
      </c>
      <c r="B23" s="4" t="s">
        <v>90</v>
      </c>
      <c r="C23" s="3">
        <v>22.33</v>
      </c>
      <c r="D23" s="3">
        <v>28.96</v>
      </c>
      <c r="E23" s="3">
        <v>-0.20313000000000001</v>
      </c>
      <c r="F23" s="3">
        <v>-0.52029000000000003</v>
      </c>
      <c r="G23" s="3">
        <v>-0.58692999999999995</v>
      </c>
      <c r="H23" s="3">
        <v>-1.10815</v>
      </c>
      <c r="I23" s="3">
        <v>-0.92667999999999995</v>
      </c>
      <c r="J23" s="3">
        <v>-0.34873999999999999</v>
      </c>
      <c r="K23" s="3">
        <v>-0.12193</v>
      </c>
      <c r="L23" s="3">
        <v>-81.310749999999999</v>
      </c>
      <c r="M23" s="3">
        <v>-76.712429999999998</v>
      </c>
      <c r="N23" s="3">
        <v>-57.436230000000002</v>
      </c>
      <c r="O23" s="3">
        <v>-30.33447</v>
      </c>
      <c r="P23" s="3">
        <v>-15.062989999999999</v>
      </c>
      <c r="Q23" s="3">
        <v>-8.7083600000000008</v>
      </c>
      <c r="R23" s="3">
        <v>-8.6014700000000008</v>
      </c>
      <c r="S23" s="3">
        <v>-7.8723599999999996</v>
      </c>
      <c r="T23" s="3">
        <v>-0.24995999999999999</v>
      </c>
      <c r="U23" s="3">
        <v>2.5010000000000001E-2</v>
      </c>
      <c r="V23" s="3">
        <v>-0.11998</v>
      </c>
      <c r="W23" s="3">
        <v>-0.6</v>
      </c>
      <c r="X23" s="3">
        <v>0.1</v>
      </c>
      <c r="Y23" s="3">
        <v>-0.22613</v>
      </c>
      <c r="Z23" s="3">
        <v>-4.999E-2</v>
      </c>
      <c r="AA23" s="3">
        <v>-0.14174999999999999</v>
      </c>
      <c r="AB23" s="3">
        <v>-0.18997</v>
      </c>
      <c r="AC23" s="3">
        <v>-0.3</v>
      </c>
      <c r="AD23" s="3">
        <v>0.25</v>
      </c>
      <c r="AE23" s="3">
        <v>-3.9129999999999998E-2</v>
      </c>
      <c r="AF23" s="3">
        <v>-7.4980000000000005E-2</v>
      </c>
      <c r="AG23" s="3">
        <v>2</v>
      </c>
      <c r="AH23" s="3">
        <v>0.15103</v>
      </c>
      <c r="AI23" s="3">
        <v>-6.6948600000000003</v>
      </c>
      <c r="AJ23" s="3">
        <v>-5.4798</v>
      </c>
      <c r="AK23" s="3">
        <v>-3.3254199999999998</v>
      </c>
      <c r="AL23" s="3">
        <v>-1.6404099999999999</v>
      </c>
      <c r="AM23" s="3">
        <v>-0.40694000000000002</v>
      </c>
      <c r="AN23" s="3">
        <v>3.7039999999999997E-2</v>
      </c>
      <c r="AO23" s="3">
        <v>-0.16471</v>
      </c>
      <c r="AP23" s="3">
        <v>158.14551</v>
      </c>
      <c r="AQ23" s="3">
        <v>5</v>
      </c>
      <c r="AR23" s="3">
        <v>34.997999999999998</v>
      </c>
      <c r="AS23" s="3">
        <v>27.984000000000002</v>
      </c>
      <c r="AT23" s="3">
        <v>17.492999999999999</v>
      </c>
      <c r="AU23" s="3">
        <v>0.87641000000000002</v>
      </c>
      <c r="AZ23" s="3">
        <v>27.67</v>
      </c>
      <c r="BA23" s="3">
        <v>666.79083000000003</v>
      </c>
    </row>
    <row r="24" spans="1:53" ht="14.25" customHeight="1" x14ac:dyDescent="0.35">
      <c r="A24" s="3" t="s">
        <v>91</v>
      </c>
      <c r="B24" s="4" t="s">
        <v>92</v>
      </c>
      <c r="C24" s="3">
        <v>22.37</v>
      </c>
      <c r="D24" s="3">
        <v>28.44</v>
      </c>
      <c r="E24" s="3">
        <v>-0.21290000000000001</v>
      </c>
      <c r="F24" s="3">
        <v>1.0981000000000001</v>
      </c>
      <c r="G24" s="3">
        <v>0.24771000000000001</v>
      </c>
      <c r="H24" s="3">
        <v>-0.83116000000000001</v>
      </c>
      <c r="I24" s="3">
        <v>-1.0309200000000001</v>
      </c>
      <c r="J24" s="3">
        <v>-1.1992499999999999</v>
      </c>
      <c r="K24" s="3">
        <v>-0.54676000000000002</v>
      </c>
      <c r="L24" s="3">
        <v>44.689140000000002</v>
      </c>
      <c r="M24" s="3">
        <v>61.073569999999997</v>
      </c>
      <c r="N24" s="3">
        <v>79.753039999999999</v>
      </c>
      <c r="O24" s="3">
        <v>79.116159999999994</v>
      </c>
      <c r="P24" s="3">
        <v>33.642530000000001</v>
      </c>
      <c r="Q24" s="3">
        <v>2.3160099999999999</v>
      </c>
      <c r="R24" s="3">
        <v>-5.5381299999999998</v>
      </c>
      <c r="S24" s="3">
        <v>-4.9734699999999998</v>
      </c>
      <c r="T24" s="3">
        <v>-0.28745999999999999</v>
      </c>
      <c r="U24" s="3">
        <v>4.1689999999999998E-2</v>
      </c>
      <c r="V24" s="3">
        <v>-4.999E-2</v>
      </c>
      <c r="W24" s="3">
        <v>-0.17499999999999999</v>
      </c>
      <c r="X24" s="3">
        <v>-0.4</v>
      </c>
      <c r="Y24" s="3">
        <v>-9.1389999999999999E-2</v>
      </c>
      <c r="Z24" s="3">
        <v>-1.2500000000000001E-2</v>
      </c>
      <c r="AA24" s="3">
        <v>-0.38355</v>
      </c>
      <c r="AB24" s="3">
        <v>-0.38994000000000001</v>
      </c>
      <c r="AC24" s="3">
        <v>-7.4999999999999997E-2</v>
      </c>
      <c r="AD24" s="3">
        <v>-0.1</v>
      </c>
      <c r="AE24" s="3">
        <v>-0.35182999999999998</v>
      </c>
      <c r="AF24" s="3">
        <v>-0.38891999999999999</v>
      </c>
      <c r="AG24" s="3">
        <v>11</v>
      </c>
      <c r="AH24" s="3">
        <v>-1.341E-2</v>
      </c>
      <c r="AI24" s="3">
        <v>-6.0391399999999997</v>
      </c>
      <c r="AJ24" s="3">
        <v>-6.09572</v>
      </c>
      <c r="AK24" s="3">
        <v>-5.9464699999999997</v>
      </c>
      <c r="AL24" s="3">
        <v>-5.6380299999999997</v>
      </c>
      <c r="AM24" s="3">
        <v>-1.82334</v>
      </c>
      <c r="AN24" s="3">
        <v>7.4069999999999997E-2</v>
      </c>
      <c r="AO24" s="3">
        <v>0</v>
      </c>
      <c r="AP24" s="3">
        <v>758.58947999999998</v>
      </c>
      <c r="AQ24" s="3">
        <v>170</v>
      </c>
      <c r="AR24" s="3">
        <v>0</v>
      </c>
      <c r="AS24" s="3">
        <v>0</v>
      </c>
      <c r="AT24" s="3">
        <v>0</v>
      </c>
      <c r="AU24" s="3">
        <v>1.02688</v>
      </c>
      <c r="AZ24" s="3">
        <v>29.32</v>
      </c>
      <c r="BA24" s="3">
        <v>1563.1010699999999</v>
      </c>
    </row>
    <row r="25" spans="1:53" ht="14.25" customHeight="1" x14ac:dyDescent="0.35">
      <c r="A25" s="3" t="s">
        <v>93</v>
      </c>
      <c r="B25" s="4" t="s">
        <v>94</v>
      </c>
      <c r="C25" s="3">
        <v>20.9</v>
      </c>
      <c r="D25" s="3">
        <v>29.26</v>
      </c>
      <c r="E25" s="3">
        <v>0</v>
      </c>
      <c r="F25" s="3">
        <v>0.77293999999999996</v>
      </c>
      <c r="G25" s="3">
        <v>6.8470000000000003E-2</v>
      </c>
      <c r="H25" s="3">
        <v>0.1671</v>
      </c>
      <c r="I25" s="3">
        <v>2.1239999999999998E-2</v>
      </c>
      <c r="J25" s="3">
        <v>0.17426</v>
      </c>
      <c r="K25" s="3">
        <v>0.33034999999999998</v>
      </c>
      <c r="L25" s="3">
        <v>-20.733440000000002</v>
      </c>
      <c r="M25" s="3">
        <v>12.174620000000001</v>
      </c>
      <c r="N25" s="3">
        <v>34.74765</v>
      </c>
      <c r="O25" s="3">
        <v>48.554369999999999</v>
      </c>
      <c r="P25" s="3">
        <v>20.751660000000001</v>
      </c>
      <c r="Q25" s="3">
        <v>-3.3447200000000001</v>
      </c>
      <c r="R25" s="3">
        <v>-0.61768000000000001</v>
      </c>
      <c r="S25" s="3">
        <v>-0.42215000000000003</v>
      </c>
      <c r="T25" s="3">
        <v>0.18747</v>
      </c>
      <c r="U25" s="3">
        <v>-8.3400000000000002E-3</v>
      </c>
      <c r="V25" s="3">
        <v>4.999E-2</v>
      </c>
      <c r="W25" s="3">
        <v>3.7499999999999999E-2</v>
      </c>
      <c r="X25" s="3">
        <v>0.42499999999999999</v>
      </c>
      <c r="Y25" s="3">
        <v>0.10868999999999999</v>
      </c>
      <c r="Z25" s="3">
        <v>-0.53742000000000001</v>
      </c>
      <c r="AA25" s="3">
        <v>-0.30851000000000001</v>
      </c>
      <c r="AB25" s="3">
        <v>-0.38994000000000001</v>
      </c>
      <c r="AC25" s="3">
        <v>-0.63749999999999996</v>
      </c>
      <c r="AD25" s="3">
        <v>-0.72499999999999998</v>
      </c>
      <c r="AE25" s="3">
        <v>-0.38417000000000001</v>
      </c>
      <c r="AF25" s="3">
        <v>-0.45474999999999999</v>
      </c>
      <c r="AG25" s="3">
        <v>15</v>
      </c>
      <c r="AH25" s="3">
        <v>-0.61592999999999998</v>
      </c>
      <c r="AI25" s="3">
        <v>-0.14007</v>
      </c>
      <c r="AJ25" s="3">
        <v>0.12139</v>
      </c>
      <c r="AK25" s="3">
        <v>0.63593999999999995</v>
      </c>
      <c r="AL25" s="3">
        <v>0.81781999999999999</v>
      </c>
      <c r="AM25" s="3">
        <v>1.1009500000000001</v>
      </c>
      <c r="AN25" s="3">
        <v>0.22222</v>
      </c>
      <c r="AO25" s="3">
        <v>-0.18071999999999999</v>
      </c>
      <c r="AP25" s="3">
        <v>4155.6474600000001</v>
      </c>
      <c r="AQ25" s="3">
        <v>192</v>
      </c>
      <c r="AR25" s="3">
        <v>9.0269999999999992</v>
      </c>
      <c r="AS25" s="3">
        <v>5.8259999999999996</v>
      </c>
      <c r="AT25" s="3">
        <v>0</v>
      </c>
      <c r="AU25" s="3">
        <v>0.89483000000000001</v>
      </c>
      <c r="AZ25" s="3">
        <v>27.57</v>
      </c>
      <c r="BA25" s="3">
        <v>2681.25146</v>
      </c>
    </row>
    <row r="26" spans="1:53" ht="14.25" customHeight="1" x14ac:dyDescent="0.35">
      <c r="A26" s="3" t="s">
        <v>95</v>
      </c>
      <c r="B26" s="4" t="s">
        <v>96</v>
      </c>
      <c r="C26" s="3">
        <v>22.42</v>
      </c>
      <c r="D26" s="3">
        <v>28.48</v>
      </c>
      <c r="E26" s="3">
        <v>-3.6729999999999999E-2</v>
      </c>
      <c r="F26" s="3">
        <v>-0.31613999999999998</v>
      </c>
      <c r="G26" s="3">
        <v>-0.40717999999999999</v>
      </c>
      <c r="H26" s="3">
        <v>-0.68601999999999996</v>
      </c>
      <c r="I26" s="3">
        <v>-0.49326999999999999</v>
      </c>
      <c r="J26" s="3">
        <v>-0.33621000000000001</v>
      </c>
      <c r="K26" s="3">
        <v>-0.23735999999999999</v>
      </c>
      <c r="L26" s="3">
        <v>-106.67242</v>
      </c>
      <c r="M26" s="3">
        <v>-79.100200000000001</v>
      </c>
      <c r="N26" s="3">
        <v>-46.255580000000002</v>
      </c>
      <c r="O26" s="3">
        <v>-13.763540000000001</v>
      </c>
      <c r="P26" s="3">
        <v>-9.9199400000000004</v>
      </c>
      <c r="Q26" s="3">
        <v>-6.9902300000000004</v>
      </c>
      <c r="R26" s="3">
        <v>-3.2213699999999998</v>
      </c>
      <c r="S26" s="3">
        <v>-3.0476700000000001</v>
      </c>
      <c r="T26" s="3">
        <v>-0.11248</v>
      </c>
      <c r="U26" s="3">
        <v>-0.17093</v>
      </c>
      <c r="V26" s="3">
        <v>-0.26995999999999998</v>
      </c>
      <c r="W26" s="3">
        <v>0</v>
      </c>
      <c r="X26" s="3">
        <v>0</v>
      </c>
      <c r="Y26" s="3">
        <v>-0.27107999999999999</v>
      </c>
      <c r="Z26" s="3">
        <v>-6.2489999999999997E-2</v>
      </c>
      <c r="AA26" s="3">
        <v>4.1700000000000001E-3</v>
      </c>
      <c r="AB26" s="3">
        <v>-0.01</v>
      </c>
      <c r="AC26" s="3">
        <v>0.125</v>
      </c>
      <c r="AD26" s="3">
        <v>0</v>
      </c>
      <c r="AE26" s="3">
        <v>5.7600000000000004E-3</v>
      </c>
      <c r="AF26" s="3">
        <v>3.4009999999999999E-2</v>
      </c>
      <c r="AG26" s="3">
        <v>5</v>
      </c>
      <c r="AH26" s="3">
        <v>-1.8929999999999999E-2</v>
      </c>
      <c r="AI26" s="3">
        <v>-3.20783</v>
      </c>
      <c r="AJ26" s="3">
        <v>-2.9188100000000001</v>
      </c>
      <c r="AK26" s="3">
        <v>-2.3410099999999998</v>
      </c>
      <c r="AL26" s="3">
        <v>-1.5815399999999999</v>
      </c>
      <c r="AM26" s="3">
        <v>-0.79179999999999995</v>
      </c>
      <c r="AN26" s="3">
        <v>-1.25926</v>
      </c>
      <c r="AO26" s="3">
        <v>-0.17293</v>
      </c>
      <c r="AP26" s="3">
        <v>1046.12231</v>
      </c>
      <c r="AQ26" s="3">
        <v>17</v>
      </c>
      <c r="AR26" s="3">
        <v>0.128</v>
      </c>
      <c r="AS26" s="3">
        <v>0.35699999999999998</v>
      </c>
      <c r="AT26" s="3">
        <v>0</v>
      </c>
      <c r="AU26" s="3">
        <v>0.97179000000000004</v>
      </c>
      <c r="AZ26" s="3">
        <v>28.8</v>
      </c>
      <c r="BA26" s="3">
        <v>2556.65796</v>
      </c>
    </row>
    <row r="27" spans="1:53" ht="14.25" customHeight="1" x14ac:dyDescent="0.35">
      <c r="A27" s="3" t="s">
        <v>97</v>
      </c>
      <c r="B27" s="4" t="s">
        <v>98</v>
      </c>
      <c r="C27" s="3">
        <v>22.21</v>
      </c>
      <c r="D27" s="3">
        <v>28.75</v>
      </c>
      <c r="E27" s="3">
        <v>-0.11215</v>
      </c>
      <c r="F27" s="3">
        <v>-0.68274000000000001</v>
      </c>
      <c r="G27" s="3">
        <v>-0.53017000000000003</v>
      </c>
      <c r="H27" s="3">
        <v>-0.57226999999999995</v>
      </c>
      <c r="I27" s="3">
        <v>-0.23341000000000001</v>
      </c>
      <c r="J27" s="3">
        <v>0.10181999999999999</v>
      </c>
      <c r="K27" s="3">
        <v>8.813E-2</v>
      </c>
      <c r="L27" s="3">
        <v>-59.155639999999998</v>
      </c>
      <c r="M27" s="3">
        <v>-42.340850000000003</v>
      </c>
      <c r="N27" s="3">
        <v>-20.24924</v>
      </c>
      <c r="O27" s="3">
        <v>-17.379439999999999</v>
      </c>
      <c r="P27" s="3">
        <v>-19.248850000000001</v>
      </c>
      <c r="Q27" s="3">
        <v>-7.1707700000000001</v>
      </c>
      <c r="R27" s="3">
        <v>-1.8031699999999999</v>
      </c>
      <c r="S27" s="3">
        <v>-2.0572900000000001</v>
      </c>
      <c r="T27" s="3">
        <v>-0.14998</v>
      </c>
      <c r="U27" s="3">
        <v>2.9180000000000001E-2</v>
      </c>
      <c r="V27" s="3">
        <v>-8.9990000000000001E-2</v>
      </c>
      <c r="W27" s="3">
        <v>-2.5000000000000001E-2</v>
      </c>
      <c r="X27" s="3">
        <v>-0.125</v>
      </c>
      <c r="Y27" s="3">
        <v>-7.7369999999999994E-2</v>
      </c>
      <c r="Z27" s="3">
        <v>-0.19997000000000001</v>
      </c>
      <c r="AA27" s="3">
        <v>-0.10423</v>
      </c>
      <c r="AB27" s="3">
        <v>-8.9990000000000001E-2</v>
      </c>
      <c r="AC27" s="3">
        <v>-0.1</v>
      </c>
      <c r="AD27" s="3">
        <v>-7.4999999999999997E-2</v>
      </c>
      <c r="AE27" s="3">
        <v>-0.12221</v>
      </c>
      <c r="AF27" s="3">
        <v>-2.5260000000000001E-2</v>
      </c>
      <c r="AG27" s="3">
        <v>5</v>
      </c>
      <c r="AH27" s="3">
        <v>-0.10765</v>
      </c>
      <c r="AI27" s="3">
        <v>-1.5973900000000001</v>
      </c>
      <c r="AJ27" s="3">
        <v>-1.3832800000000001</v>
      </c>
      <c r="AK27" s="3">
        <v>-0.82913999999999999</v>
      </c>
      <c r="AL27" s="3">
        <v>0.47732999999999998</v>
      </c>
      <c r="AM27" s="3">
        <v>0.29337999999999997</v>
      </c>
      <c r="AN27" s="3">
        <v>-0.35802</v>
      </c>
      <c r="AO27" s="3">
        <v>0.24637999999999999</v>
      </c>
      <c r="AP27" s="3">
        <v>719.95696999999996</v>
      </c>
      <c r="AQ27" s="3">
        <v>62</v>
      </c>
      <c r="AR27" s="3">
        <v>18.809000000000001</v>
      </c>
      <c r="AS27" s="3">
        <v>26.702000000000002</v>
      </c>
      <c r="AT27" s="3">
        <v>17.138999999999999</v>
      </c>
      <c r="AU27" s="3">
        <v>1.03468</v>
      </c>
      <c r="AZ27" s="3">
        <v>28.05</v>
      </c>
      <c r="BA27" s="3">
        <v>365.06711000000001</v>
      </c>
    </row>
    <row r="28" spans="1:53" ht="14.25" customHeight="1" x14ac:dyDescent="0.35">
      <c r="A28" s="3" t="s">
        <v>99</v>
      </c>
      <c r="B28" s="4" t="s">
        <v>100</v>
      </c>
      <c r="C28" s="3">
        <v>21.98</v>
      </c>
      <c r="D28" s="3">
        <v>27.38</v>
      </c>
      <c r="E28" s="3">
        <v>-0.13364000000000001</v>
      </c>
      <c r="F28" s="3">
        <v>1.1783699999999999</v>
      </c>
      <c r="G28" s="3">
        <v>0.99712999999999996</v>
      </c>
      <c r="H28" s="3">
        <v>0.31113000000000002</v>
      </c>
      <c r="I28" s="3">
        <v>-0.12237000000000001</v>
      </c>
      <c r="J28" s="3">
        <v>0.10724</v>
      </c>
      <c r="K28" s="3">
        <v>0.32373000000000002</v>
      </c>
      <c r="L28" s="3">
        <v>55.726849999999999</v>
      </c>
      <c r="M28" s="3">
        <v>44.472389999999997</v>
      </c>
      <c r="N28" s="3">
        <v>35.009169999999997</v>
      </c>
      <c r="O28" s="3">
        <v>34.549520000000001</v>
      </c>
      <c r="P28" s="3">
        <v>37.024990000000003</v>
      </c>
      <c r="Q28" s="3">
        <v>15.048220000000001</v>
      </c>
      <c r="R28" s="3">
        <v>-0.47099000000000002</v>
      </c>
      <c r="S28" s="3">
        <v>-0.21337999999999999</v>
      </c>
      <c r="T28" s="3">
        <v>0.22497</v>
      </c>
      <c r="U28" s="3">
        <v>0.25430999999999998</v>
      </c>
      <c r="V28" s="3">
        <v>0.24496999999999999</v>
      </c>
      <c r="W28" s="3">
        <v>0.13750000000000001</v>
      </c>
      <c r="X28" s="3">
        <v>0.2</v>
      </c>
      <c r="Y28" s="3">
        <v>0.30399999999999999</v>
      </c>
      <c r="Z28" s="3">
        <v>0.24995999999999999</v>
      </c>
      <c r="AA28" s="3">
        <v>0.42107</v>
      </c>
      <c r="AB28" s="3">
        <v>0.46493000000000001</v>
      </c>
      <c r="AC28" s="3">
        <v>0.13750000000000001</v>
      </c>
      <c r="AD28" s="3">
        <v>0.15</v>
      </c>
      <c r="AE28" s="3">
        <v>0.44730999999999999</v>
      </c>
      <c r="AF28" s="3">
        <v>0.38156000000000001</v>
      </c>
      <c r="AG28" s="3">
        <v>5</v>
      </c>
      <c r="AH28" s="3">
        <v>1.617E-2</v>
      </c>
      <c r="AI28" s="3">
        <v>-0.84028000000000003</v>
      </c>
      <c r="AJ28" s="3">
        <v>-0.72716000000000003</v>
      </c>
      <c r="AK28" s="3">
        <v>-0.39240999999999998</v>
      </c>
      <c r="AL28" s="3">
        <v>0.50278</v>
      </c>
      <c r="AM28" s="3">
        <v>1.0788599999999999</v>
      </c>
      <c r="AN28" s="3">
        <v>1.1234599999999999</v>
      </c>
      <c r="AO28" s="3">
        <v>0.10526000000000001</v>
      </c>
      <c r="AP28" s="3">
        <v>1809.2855199999999</v>
      </c>
      <c r="AQ28" s="3">
        <v>159</v>
      </c>
      <c r="AR28" s="3">
        <v>5.2320000000000002</v>
      </c>
      <c r="AS28" s="3">
        <v>7.4740000000000002</v>
      </c>
      <c r="AT28" s="3">
        <v>0</v>
      </c>
      <c r="AU28" s="3">
        <v>0.85033000000000003</v>
      </c>
      <c r="AZ28" s="3">
        <v>27.38</v>
      </c>
      <c r="BA28" s="3">
        <v>1809.2855199999999</v>
      </c>
    </row>
    <row r="29" spans="1:53" ht="14.25" customHeight="1" x14ac:dyDescent="0.35">
      <c r="A29" s="3" t="s">
        <v>101</v>
      </c>
      <c r="B29" s="4" t="s">
        <v>102</v>
      </c>
      <c r="C29" s="3">
        <v>23.45</v>
      </c>
      <c r="D29" s="3">
        <v>28.09</v>
      </c>
      <c r="E29" s="3">
        <v>-0.23444999999999999</v>
      </c>
      <c r="F29" s="3">
        <v>-0.35776999999999998</v>
      </c>
      <c r="G29" s="3">
        <v>-0.62697999999999998</v>
      </c>
      <c r="H29" s="3">
        <v>-1.20417</v>
      </c>
      <c r="I29" s="3">
        <v>-1.5707199999999999</v>
      </c>
      <c r="J29" s="3">
        <v>-1.0784</v>
      </c>
      <c r="K29" s="3">
        <v>-0.90253000000000005</v>
      </c>
      <c r="L29" s="3">
        <v>-88.35</v>
      </c>
      <c r="M29" s="3">
        <v>-64.287319999999994</v>
      </c>
      <c r="N29" s="3">
        <v>-43.782420000000002</v>
      </c>
      <c r="O29" s="3">
        <v>-18.649170000000002</v>
      </c>
      <c r="P29" s="3">
        <v>-10.64419</v>
      </c>
      <c r="Q29" s="3">
        <v>-11.11815</v>
      </c>
      <c r="R29" s="3">
        <v>-10.28833</v>
      </c>
      <c r="S29" s="3">
        <v>-10.55133</v>
      </c>
      <c r="T29" s="3">
        <v>-0.64990999999999999</v>
      </c>
      <c r="U29" s="3">
        <v>-8.3379999999999996E-2</v>
      </c>
      <c r="V29" s="3">
        <v>-0.12497999999999999</v>
      </c>
      <c r="W29" s="3">
        <v>-0.52500000000000002</v>
      </c>
      <c r="X29" s="3">
        <v>-0.27500000000000002</v>
      </c>
      <c r="Y29" s="3">
        <v>-0.41010000000000002</v>
      </c>
      <c r="Z29" s="3">
        <v>0.49992999999999999</v>
      </c>
      <c r="AA29" s="3">
        <v>-4.1689999999999998E-2</v>
      </c>
      <c r="AB29" s="3">
        <v>5.4989999999999997E-2</v>
      </c>
      <c r="AC29" s="3">
        <v>0.52500000000000002</v>
      </c>
      <c r="AD29" s="3">
        <v>1.075</v>
      </c>
      <c r="AE29" s="3">
        <v>1.453E-2</v>
      </c>
      <c r="AF29" s="3">
        <v>4.9919999999999999E-2</v>
      </c>
      <c r="AG29" s="3">
        <v>2</v>
      </c>
      <c r="AH29" s="3">
        <v>0.49645</v>
      </c>
      <c r="AI29" s="3">
        <v>-9.5510099999999998</v>
      </c>
      <c r="AJ29" s="3">
        <v>-9.2853700000000003</v>
      </c>
      <c r="AK29" s="3">
        <v>-7.7444199999999999</v>
      </c>
      <c r="AL29" s="3">
        <v>-5.0700099999999999</v>
      </c>
      <c r="AM29" s="3">
        <v>-3.0094599999999998</v>
      </c>
      <c r="AN29" s="3">
        <v>-1.7283999999999999</v>
      </c>
      <c r="AO29" s="3">
        <v>-0.18590000000000001</v>
      </c>
      <c r="AP29" s="3">
        <v>301.97350999999998</v>
      </c>
      <c r="AQ29" s="3">
        <v>5</v>
      </c>
      <c r="AR29" s="3">
        <v>54.908000000000001</v>
      </c>
      <c r="AS29" s="3">
        <v>35.113</v>
      </c>
      <c r="AT29" s="3">
        <v>30.911999999999999</v>
      </c>
      <c r="AU29" s="3">
        <v>0.88266999999999995</v>
      </c>
      <c r="AZ29" s="3">
        <v>27.91</v>
      </c>
      <c r="BA29" s="3">
        <v>493.06491</v>
      </c>
    </row>
    <row r="30" spans="1:53" ht="14.25" customHeight="1" x14ac:dyDescent="0.35">
      <c r="A30" s="3" t="s">
        <v>103</v>
      </c>
      <c r="B30" s="4" t="s">
        <v>104</v>
      </c>
      <c r="C30" s="3">
        <v>22.43</v>
      </c>
      <c r="D30" s="3">
        <v>28.6</v>
      </c>
      <c r="E30" s="3">
        <v>-0.20491999999999999</v>
      </c>
      <c r="F30" s="3">
        <v>-6.2429999999999999E-2</v>
      </c>
      <c r="G30" s="3">
        <v>-0.23005999999999999</v>
      </c>
      <c r="H30" s="3">
        <v>-0.72258</v>
      </c>
      <c r="I30" s="3">
        <v>-0.70703000000000005</v>
      </c>
      <c r="J30" s="3">
        <v>-0.21790000000000001</v>
      </c>
      <c r="K30" s="3">
        <v>-0.26007000000000002</v>
      </c>
      <c r="L30" s="3">
        <v>-86.926010000000005</v>
      </c>
      <c r="M30" s="3">
        <v>-71.844350000000006</v>
      </c>
      <c r="N30" s="3">
        <v>-63.636690000000002</v>
      </c>
      <c r="O30" s="3">
        <v>-21.795030000000001</v>
      </c>
      <c r="P30" s="3">
        <v>-2.0708799999999998</v>
      </c>
      <c r="Q30" s="3">
        <v>-4.7980099999999997</v>
      </c>
      <c r="R30" s="3">
        <v>-6.2591000000000001</v>
      </c>
      <c r="S30" s="3">
        <v>-6.4598199999999997</v>
      </c>
      <c r="T30" s="3">
        <v>-1.2500000000000001E-2</v>
      </c>
      <c r="U30" s="3">
        <v>2.5010000000000001E-2</v>
      </c>
      <c r="V30" s="3">
        <v>-5.4989999999999997E-2</v>
      </c>
      <c r="W30" s="3">
        <v>1.2500000000000001E-2</v>
      </c>
      <c r="X30" s="3">
        <v>-0.4</v>
      </c>
      <c r="Y30" s="3">
        <v>5.9859999999999997E-2</v>
      </c>
      <c r="Z30" s="3">
        <v>-3.7490000000000002E-2</v>
      </c>
      <c r="AA30" s="3">
        <v>0.29182999999999998</v>
      </c>
      <c r="AB30" s="3">
        <v>0.53491999999999995</v>
      </c>
      <c r="AC30" s="3">
        <v>3.7499999999999999E-2</v>
      </c>
      <c r="AD30" s="3">
        <v>-0.1</v>
      </c>
      <c r="AE30" s="3">
        <v>0.28167999999999999</v>
      </c>
      <c r="AF30" s="3">
        <v>5.509E-2</v>
      </c>
      <c r="AG30" s="3">
        <v>15</v>
      </c>
      <c r="AH30" s="3">
        <v>-4.3380000000000002E-2</v>
      </c>
      <c r="AI30" s="3">
        <v>-5.0045599999999997</v>
      </c>
      <c r="AJ30" s="3">
        <v>-4.1818900000000001</v>
      </c>
      <c r="AK30" s="3">
        <v>-2.1981600000000001</v>
      </c>
      <c r="AL30" s="3">
        <v>-1.02546</v>
      </c>
      <c r="AM30" s="3">
        <v>-0.86751</v>
      </c>
      <c r="AN30" s="3">
        <v>-0.14815</v>
      </c>
      <c r="AO30" s="3">
        <v>-0.18293000000000001</v>
      </c>
      <c r="AP30" s="3">
        <v>3226.84058</v>
      </c>
      <c r="AQ30" s="3">
        <v>72</v>
      </c>
      <c r="AR30" s="3">
        <v>28.34</v>
      </c>
      <c r="AS30" s="3">
        <v>15.614000000000001</v>
      </c>
      <c r="AT30" s="3">
        <v>7.4109999999999996</v>
      </c>
      <c r="AU30" s="3">
        <v>0.80886000000000002</v>
      </c>
      <c r="AZ30" s="3">
        <v>28.61</v>
      </c>
      <c r="BA30" s="3">
        <v>1093.7540300000001</v>
      </c>
    </row>
    <row r="31" spans="1:53" ht="14.25" customHeight="1" x14ac:dyDescent="0.35">
      <c r="A31" s="3" t="s">
        <v>105</v>
      </c>
      <c r="B31" s="4" t="s">
        <v>106</v>
      </c>
      <c r="C31" s="3">
        <v>21.35</v>
      </c>
      <c r="D31" s="3">
        <v>27.68</v>
      </c>
      <c r="E31" s="3">
        <v>5.5759999999999997E-2</v>
      </c>
      <c r="F31" s="3">
        <v>1.7861199999999999</v>
      </c>
      <c r="G31" s="3">
        <v>1.95221</v>
      </c>
      <c r="H31" s="3">
        <v>0.89759999999999995</v>
      </c>
      <c r="I31" s="3">
        <v>0.22968</v>
      </c>
      <c r="J31" s="3">
        <v>-0.11889</v>
      </c>
      <c r="K31" s="3">
        <v>-0.28750999999999999</v>
      </c>
      <c r="L31" s="3">
        <v>101.12983</v>
      </c>
      <c r="M31" s="3">
        <v>86.740769999999998</v>
      </c>
      <c r="N31" s="3">
        <v>55.444409999999998</v>
      </c>
      <c r="O31" s="3">
        <v>55.094459999999998</v>
      </c>
      <c r="P31" s="3">
        <v>53.041310000000003</v>
      </c>
      <c r="Q31" s="3">
        <v>24.274470000000001</v>
      </c>
      <c r="R31" s="3">
        <v>3.2382900000000001</v>
      </c>
      <c r="S31" s="3">
        <v>2.9611700000000001</v>
      </c>
      <c r="T31" s="3">
        <v>0.13747999999999999</v>
      </c>
      <c r="U31" s="3">
        <v>4.1689999999999998E-2</v>
      </c>
      <c r="V31" s="3">
        <v>0.13497999999999999</v>
      </c>
      <c r="W31" s="3">
        <v>0.1875</v>
      </c>
      <c r="X31" s="3">
        <v>0.15</v>
      </c>
      <c r="Y31" s="3">
        <v>0.14627999999999999</v>
      </c>
      <c r="Z31" s="3">
        <v>0.23746999999999999</v>
      </c>
      <c r="AA31" s="3">
        <v>0.16675999999999999</v>
      </c>
      <c r="AB31" s="3">
        <v>0.24496999999999999</v>
      </c>
      <c r="AC31" s="3">
        <v>0.36249999999999999</v>
      </c>
      <c r="AD31" s="3">
        <v>0.3</v>
      </c>
      <c r="AE31" s="3">
        <v>0.24618999999999999</v>
      </c>
      <c r="AF31" s="3">
        <v>0.23777000000000001</v>
      </c>
      <c r="AG31" s="3">
        <v>15</v>
      </c>
      <c r="AH31" s="3">
        <v>0.24920999999999999</v>
      </c>
      <c r="AI31" s="3">
        <v>1.85883</v>
      </c>
      <c r="AJ31" s="3">
        <v>1.35303</v>
      </c>
      <c r="AK31" s="3">
        <v>0.42998999999999998</v>
      </c>
      <c r="AL31" s="3">
        <v>-0.56006</v>
      </c>
      <c r="AM31" s="3">
        <v>-0.95899000000000001</v>
      </c>
      <c r="AN31" s="3">
        <v>-0.80247000000000002</v>
      </c>
      <c r="AO31" s="3">
        <v>-0.1003</v>
      </c>
      <c r="AP31" s="3">
        <v>2909.0095200000001</v>
      </c>
      <c r="AQ31" s="3">
        <v>218</v>
      </c>
      <c r="AR31" s="3">
        <v>6.69</v>
      </c>
      <c r="AS31" s="3">
        <v>5.7649999999999997</v>
      </c>
      <c r="AT31" s="3">
        <v>0</v>
      </c>
      <c r="AU31" s="3">
        <v>0.80603000000000002</v>
      </c>
      <c r="AZ31" s="3">
        <v>27.51</v>
      </c>
      <c r="BA31" s="3">
        <v>820.48828000000003</v>
      </c>
    </row>
    <row r="32" spans="1:53" ht="14.25" customHeight="1" x14ac:dyDescent="0.35">
      <c r="A32" s="3" t="s">
        <v>107</v>
      </c>
      <c r="B32" s="4" t="s">
        <v>108</v>
      </c>
      <c r="C32" s="3">
        <v>19.82</v>
      </c>
      <c r="D32" s="3">
        <v>29.95</v>
      </c>
      <c r="E32" s="3">
        <v>-0.19048000000000001</v>
      </c>
      <c r="F32" s="3">
        <v>1.05078</v>
      </c>
      <c r="G32" s="3">
        <v>0.75085999999999997</v>
      </c>
      <c r="H32" s="3">
        <v>0.36579</v>
      </c>
      <c r="I32" s="3">
        <v>0.28477000000000002</v>
      </c>
      <c r="J32" s="3">
        <v>8.727E-2</v>
      </c>
      <c r="K32" s="3">
        <v>0.14205999999999999</v>
      </c>
      <c r="L32" s="3">
        <v>-94.296449999999993</v>
      </c>
      <c r="M32" s="3">
        <v>-73.141760000000005</v>
      </c>
      <c r="N32" s="3">
        <v>-28.773119999999999</v>
      </c>
      <c r="O32" s="3">
        <v>18.450610000000001</v>
      </c>
      <c r="P32" s="3">
        <v>32.578780000000002</v>
      </c>
      <c r="Q32" s="3">
        <v>11.83554</v>
      </c>
      <c r="R32" s="3">
        <v>2.8254899999999998</v>
      </c>
      <c r="S32" s="3">
        <v>2.97424</v>
      </c>
      <c r="T32" s="3">
        <v>-6.2489999999999997E-2</v>
      </c>
      <c r="U32" s="3">
        <v>-5.0029999999999998E-2</v>
      </c>
      <c r="V32" s="3">
        <v>-5.4989999999999997E-2</v>
      </c>
      <c r="W32" s="3">
        <v>0</v>
      </c>
      <c r="X32" s="3">
        <v>-7.4999999999999997E-2</v>
      </c>
      <c r="Y32" s="3">
        <v>-1.5509999999999999E-2</v>
      </c>
      <c r="Z32" s="3">
        <v>-6.2489999999999997E-2</v>
      </c>
      <c r="AA32" s="3">
        <v>-0.34186</v>
      </c>
      <c r="AB32" s="3">
        <v>-0.42493999999999998</v>
      </c>
      <c r="AC32" s="3">
        <v>-0.35</v>
      </c>
      <c r="AD32" s="3">
        <v>2.5000000000000001E-2</v>
      </c>
      <c r="AE32" s="3">
        <v>-0.36024</v>
      </c>
      <c r="AF32" s="3">
        <v>-0.37689</v>
      </c>
      <c r="AG32" s="3">
        <v>11</v>
      </c>
      <c r="AH32" s="3">
        <v>-0.11237999999999999</v>
      </c>
      <c r="AI32" s="3">
        <v>1.9717</v>
      </c>
      <c r="AJ32" s="3">
        <v>1.6573100000000001</v>
      </c>
      <c r="AK32" s="3">
        <v>1.2896099999999999</v>
      </c>
      <c r="AL32" s="3">
        <v>0.38345000000000001</v>
      </c>
      <c r="AM32" s="3">
        <v>0.39432</v>
      </c>
      <c r="AN32" s="3">
        <v>0.59258999999999995</v>
      </c>
      <c r="AO32" s="3">
        <v>-0.16667000000000001</v>
      </c>
      <c r="AP32" s="3">
        <v>4032.78784</v>
      </c>
      <c r="AQ32" s="3">
        <v>134</v>
      </c>
      <c r="AR32" s="3">
        <v>4.7069999999999999</v>
      </c>
      <c r="AS32" s="3">
        <v>13.04</v>
      </c>
      <c r="AT32" s="3">
        <v>14.785</v>
      </c>
      <c r="AU32" s="3">
        <v>0.82055999999999996</v>
      </c>
      <c r="AZ32" s="3">
        <v>27.9</v>
      </c>
      <c r="BA32" s="3">
        <v>198.20444000000001</v>
      </c>
    </row>
    <row r="33" spans="1:53" ht="14.25" customHeight="1" x14ac:dyDescent="0.35">
      <c r="A33" s="3" t="s">
        <v>109</v>
      </c>
      <c r="B33" s="4" t="s">
        <v>110</v>
      </c>
      <c r="C33" s="3">
        <v>21.54</v>
      </c>
      <c r="D33" s="3">
        <v>27.36</v>
      </c>
      <c r="E33" s="3">
        <v>0.29885</v>
      </c>
      <c r="F33" s="3">
        <v>-0.37564999999999998</v>
      </c>
      <c r="G33" s="3">
        <v>-0.36414000000000002</v>
      </c>
      <c r="H33" s="3">
        <v>-0.84372000000000003</v>
      </c>
      <c r="I33" s="3">
        <v>-0.15415999999999999</v>
      </c>
      <c r="J33" s="3">
        <v>-6.6930000000000003E-2</v>
      </c>
      <c r="K33" s="3">
        <v>4.7440000000000003E-2</v>
      </c>
      <c r="L33" s="3">
        <v>-71.435450000000003</v>
      </c>
      <c r="M33" s="3">
        <v>-51.92604</v>
      </c>
      <c r="N33" s="3">
        <v>-29.842649999999999</v>
      </c>
      <c r="O33" s="3">
        <v>-27.336449999999999</v>
      </c>
      <c r="P33" s="3">
        <v>-11.89138</v>
      </c>
      <c r="Q33" s="3">
        <v>-6.56358</v>
      </c>
      <c r="R33" s="3">
        <v>-3.36469</v>
      </c>
      <c r="S33" s="3">
        <v>-3.18032</v>
      </c>
      <c r="T33" s="3">
        <v>3.7490000000000002E-2</v>
      </c>
      <c r="U33" s="3">
        <v>-8.3400000000000002E-3</v>
      </c>
      <c r="V33" s="3">
        <v>0.02</v>
      </c>
      <c r="W33" s="3">
        <v>8.7499999999999994E-2</v>
      </c>
      <c r="X33" s="3">
        <v>-2.5000000000000001E-2</v>
      </c>
      <c r="Y33" s="3">
        <v>5.6279999999999997E-2</v>
      </c>
      <c r="Z33" s="3">
        <v>-8.7489999999999998E-2</v>
      </c>
      <c r="AA33" s="3">
        <v>-4.1689999999999998E-2</v>
      </c>
      <c r="AB33" s="3">
        <v>0.10997999999999999</v>
      </c>
      <c r="AC33" s="3">
        <v>-0.16250000000000001</v>
      </c>
      <c r="AD33" s="3">
        <v>-2.5000000000000001E-2</v>
      </c>
      <c r="AE33" s="3">
        <v>-4.5289999999999997E-2</v>
      </c>
      <c r="AF33" s="3">
        <v>-5.7880000000000001E-2</v>
      </c>
      <c r="AG33" s="3">
        <v>11</v>
      </c>
      <c r="AH33" s="3">
        <v>-8.8719999999999993E-2</v>
      </c>
      <c r="AI33" s="3">
        <v>-1.3939600000000001</v>
      </c>
      <c r="AJ33" s="3">
        <v>-0.91501999999999994</v>
      </c>
      <c r="AK33" s="3">
        <v>-0.33640999999999999</v>
      </c>
      <c r="AL33" s="3">
        <v>-0.31583</v>
      </c>
      <c r="AM33" s="3">
        <v>0.15773000000000001</v>
      </c>
      <c r="AN33" s="3">
        <v>0.20988000000000001</v>
      </c>
      <c r="AO33" s="3">
        <v>0.30832999999999999</v>
      </c>
      <c r="AP33" s="3">
        <v>553.07324000000006</v>
      </c>
      <c r="AQ33" s="3">
        <v>46</v>
      </c>
      <c r="AR33" s="3">
        <v>0.115</v>
      </c>
      <c r="AS33" s="3">
        <v>0.46</v>
      </c>
      <c r="AT33" s="3">
        <v>1.504</v>
      </c>
      <c r="AU33" s="3">
        <v>1.1838200000000001</v>
      </c>
      <c r="AZ33" s="3">
        <v>28.75</v>
      </c>
      <c r="BA33" s="3">
        <v>719.95696999999996</v>
      </c>
    </row>
    <row r="34" spans="1:53" ht="14.25" customHeight="1" x14ac:dyDescent="0.35">
      <c r="A34" s="3" t="s">
        <v>111</v>
      </c>
      <c r="B34" s="4" t="s">
        <v>112</v>
      </c>
      <c r="C34" s="3">
        <v>21.45</v>
      </c>
      <c r="D34" s="3">
        <v>27.73</v>
      </c>
      <c r="E34" s="3">
        <v>-9.6350000000000005E-2</v>
      </c>
      <c r="F34" s="3">
        <v>-0.39473000000000003</v>
      </c>
      <c r="G34" s="3">
        <v>-0.37975999999999999</v>
      </c>
      <c r="H34" s="3">
        <v>-0.49249999999999999</v>
      </c>
      <c r="I34" s="3">
        <v>-0.22216</v>
      </c>
      <c r="J34" s="3">
        <v>-3.4259999999999999E-2</v>
      </c>
      <c r="K34" s="3">
        <v>4.1759999999999999E-2</v>
      </c>
      <c r="L34" s="3">
        <v>18.84327</v>
      </c>
      <c r="M34" s="3">
        <v>19.438559999999999</v>
      </c>
      <c r="N34" s="3">
        <v>26.66133</v>
      </c>
      <c r="O34" s="3">
        <v>-3.2543000000000002</v>
      </c>
      <c r="P34" s="3">
        <v>-11.164709999999999</v>
      </c>
      <c r="Q34" s="3">
        <v>-6.2380599999999999</v>
      </c>
      <c r="R34" s="3">
        <v>-3.1311900000000001</v>
      </c>
      <c r="S34" s="3">
        <v>-2.8535200000000001</v>
      </c>
      <c r="T34" s="3">
        <v>-0.47493000000000002</v>
      </c>
      <c r="U34" s="3">
        <v>-0.2293</v>
      </c>
      <c r="V34" s="3">
        <v>-0.22497</v>
      </c>
      <c r="W34" s="3">
        <v>-0.5625</v>
      </c>
      <c r="X34" s="3">
        <v>-0.6</v>
      </c>
      <c r="Y34" s="3">
        <v>-0.46788000000000002</v>
      </c>
      <c r="Z34" s="3">
        <v>-0.12497999999999999</v>
      </c>
      <c r="AA34" s="3">
        <v>0.18761</v>
      </c>
      <c r="AB34" s="3">
        <v>0.16497999999999999</v>
      </c>
      <c r="AC34" s="3">
        <v>-8.7499999999999994E-2</v>
      </c>
      <c r="AD34" s="3">
        <v>-0.25</v>
      </c>
      <c r="AE34" s="3">
        <v>-1.7680000000000001E-2</v>
      </c>
      <c r="AF34" s="3">
        <v>-9.0190000000000006E-2</v>
      </c>
      <c r="AG34" s="3">
        <v>11</v>
      </c>
      <c r="AH34" s="3">
        <v>-4.6530000000000002E-2</v>
      </c>
      <c r="AI34" s="3">
        <v>-1.80443</v>
      </c>
      <c r="AJ34" s="3">
        <v>-1.3168200000000001</v>
      </c>
      <c r="AK34" s="3">
        <v>-0.38816000000000001</v>
      </c>
      <c r="AL34" s="3">
        <v>-0.16228999999999999</v>
      </c>
      <c r="AM34" s="3">
        <v>0.13880000000000001</v>
      </c>
      <c r="AN34" s="3">
        <v>3.7039999999999997E-2</v>
      </c>
      <c r="AO34" s="3">
        <v>-8.8239999999999999E-2</v>
      </c>
      <c r="AP34" s="3">
        <v>4846.4804700000004</v>
      </c>
      <c r="AQ34" s="3">
        <v>241</v>
      </c>
      <c r="AR34" s="3">
        <v>0.88400000000000001</v>
      </c>
      <c r="AS34" s="3">
        <v>0</v>
      </c>
      <c r="AT34" s="3">
        <v>0</v>
      </c>
      <c r="AU34" s="3">
        <v>0.88656000000000001</v>
      </c>
      <c r="AZ34" s="3">
        <v>28.77</v>
      </c>
      <c r="BA34" s="3">
        <v>870.31604000000004</v>
      </c>
    </row>
    <row r="35" spans="1:53" ht="14.25" customHeight="1" x14ac:dyDescent="0.35">
      <c r="A35" s="3" t="s">
        <v>113</v>
      </c>
      <c r="B35" s="4" t="s">
        <v>114</v>
      </c>
      <c r="C35" s="3">
        <v>20.02</v>
      </c>
      <c r="D35" s="3">
        <v>29.62</v>
      </c>
      <c r="E35" s="3">
        <v>-0.25984000000000002</v>
      </c>
      <c r="F35" s="3">
        <v>0.60019999999999996</v>
      </c>
      <c r="G35" s="3">
        <v>1.0067600000000001</v>
      </c>
      <c r="H35" s="3">
        <v>0.72772000000000003</v>
      </c>
      <c r="I35" s="3">
        <v>-0.38035000000000002</v>
      </c>
      <c r="J35" s="3">
        <v>-0.43437999999999999</v>
      </c>
      <c r="K35" s="3">
        <v>-0.16450000000000001</v>
      </c>
      <c r="L35" s="3">
        <v>-119.80439</v>
      </c>
      <c r="M35" s="3">
        <v>-96.978769999999997</v>
      </c>
      <c r="N35" s="3">
        <v>-54.017310000000002</v>
      </c>
      <c r="O35" s="3">
        <v>-11.136139999999999</v>
      </c>
      <c r="P35" s="3">
        <v>18.958189999999998</v>
      </c>
      <c r="Q35" s="3">
        <v>13.89082</v>
      </c>
      <c r="R35" s="3">
        <v>-7.6619999999999994E-2</v>
      </c>
      <c r="S35" s="3">
        <v>0.29604000000000003</v>
      </c>
      <c r="T35" s="3">
        <v>0</v>
      </c>
      <c r="U35" s="3">
        <v>9.5890000000000003E-2</v>
      </c>
      <c r="V35" s="3">
        <v>9.4990000000000005E-2</v>
      </c>
      <c r="W35" s="3">
        <v>-0.16250000000000001</v>
      </c>
      <c r="X35" s="3">
        <v>0</v>
      </c>
      <c r="Y35" s="3">
        <v>-1.273E-2</v>
      </c>
      <c r="Z35" s="3">
        <v>-0.37495000000000001</v>
      </c>
      <c r="AA35" s="3">
        <v>-0.50444999999999995</v>
      </c>
      <c r="AB35" s="3">
        <v>-0.52493000000000001</v>
      </c>
      <c r="AC35" s="3">
        <v>-0.63749999999999996</v>
      </c>
      <c r="AD35" s="3">
        <v>-0.1</v>
      </c>
      <c r="AE35" s="3">
        <v>-0.55418999999999996</v>
      </c>
      <c r="AF35" s="3">
        <v>-0.48429</v>
      </c>
      <c r="AG35" s="3">
        <v>15</v>
      </c>
      <c r="AH35" s="3">
        <v>-0.46688000000000002</v>
      </c>
      <c r="AI35" s="3">
        <v>-1.78478</v>
      </c>
      <c r="AJ35" s="3">
        <v>-2.2515399999999999</v>
      </c>
      <c r="AK35" s="3">
        <v>-2.54413</v>
      </c>
      <c r="AL35" s="3">
        <v>-2.0429599999999999</v>
      </c>
      <c r="AM35" s="3">
        <v>-0.54890000000000005</v>
      </c>
      <c r="AN35" s="3">
        <v>0.1358</v>
      </c>
      <c r="AO35" s="3">
        <v>-7.7780000000000002E-2</v>
      </c>
      <c r="AP35" s="3">
        <v>3878.8645000000001</v>
      </c>
      <c r="AQ35" s="3">
        <v>100</v>
      </c>
      <c r="AR35" s="3">
        <v>3.8660000000000001</v>
      </c>
      <c r="AS35" s="3">
        <v>3.653</v>
      </c>
      <c r="AT35" s="3">
        <v>8.23</v>
      </c>
      <c r="AU35" s="3">
        <v>1.1116299999999999</v>
      </c>
      <c r="AZ35" s="3">
        <v>26.81</v>
      </c>
      <c r="BA35" s="3">
        <v>2706.9585000000002</v>
      </c>
    </row>
    <row r="36" spans="1:53" ht="14.25" customHeight="1" x14ac:dyDescent="0.35">
      <c r="A36" s="3" t="s">
        <v>115</v>
      </c>
      <c r="B36" s="4" t="s">
        <v>116</v>
      </c>
      <c r="C36" s="3">
        <v>23.4</v>
      </c>
      <c r="D36" s="3">
        <v>28.65</v>
      </c>
      <c r="E36" s="3">
        <v>-0.2087</v>
      </c>
      <c r="F36" s="3">
        <v>-0.46111999999999997</v>
      </c>
      <c r="G36" s="3">
        <v>-0.54908000000000001</v>
      </c>
      <c r="H36" s="3">
        <v>-1.39621</v>
      </c>
      <c r="I36" s="3">
        <v>-2.2968999999999999</v>
      </c>
      <c r="J36" s="3">
        <v>-2.05348</v>
      </c>
      <c r="K36" s="3">
        <v>-1.06054</v>
      </c>
      <c r="L36" s="3">
        <v>-97.545910000000006</v>
      </c>
      <c r="M36" s="3">
        <v>-68.514499999999998</v>
      </c>
      <c r="N36" s="3">
        <v>-49.990560000000002</v>
      </c>
      <c r="O36" s="3">
        <v>-27.354749999999999</v>
      </c>
      <c r="P36" s="3">
        <v>-13.816929999999999</v>
      </c>
      <c r="Q36" s="3">
        <v>-9.8164099999999994</v>
      </c>
      <c r="R36" s="3">
        <v>-13.01745</v>
      </c>
      <c r="S36" s="3">
        <v>-12.757020000000001</v>
      </c>
      <c r="T36" s="3">
        <v>-0.59992000000000001</v>
      </c>
      <c r="U36" s="3">
        <v>-0.19178000000000001</v>
      </c>
      <c r="V36" s="3">
        <v>5.9990000000000002E-2</v>
      </c>
      <c r="W36" s="3">
        <v>-0.65</v>
      </c>
      <c r="X36" s="3">
        <v>-1.0249999999999999</v>
      </c>
      <c r="Y36" s="3">
        <v>-0.1067</v>
      </c>
      <c r="Z36" s="3">
        <v>0.64990999999999999</v>
      </c>
      <c r="AA36" s="3">
        <v>4.1689999999999998E-2</v>
      </c>
      <c r="AB36" s="3">
        <v>0.17996999999999999</v>
      </c>
      <c r="AC36" s="3">
        <v>7.4999999999999997E-2</v>
      </c>
      <c r="AD36" s="3">
        <v>1.9750000000000001</v>
      </c>
      <c r="AE36" s="3">
        <v>0.14534</v>
      </c>
      <c r="AF36" s="3">
        <v>8.5019999999999998E-2</v>
      </c>
      <c r="AG36" s="3">
        <v>15</v>
      </c>
      <c r="AH36" s="3">
        <v>0.51617000000000002</v>
      </c>
      <c r="AI36" s="3">
        <v>-13.81481</v>
      </c>
      <c r="AJ36" s="3">
        <v>-13.576320000000001</v>
      </c>
      <c r="AK36" s="3">
        <v>-12.70011</v>
      </c>
      <c r="AL36" s="3">
        <v>-9.6531400000000005</v>
      </c>
      <c r="AM36" s="3">
        <v>-3.5362800000000001</v>
      </c>
      <c r="AN36" s="3">
        <v>-0.69135999999999997</v>
      </c>
      <c r="AO36" s="3">
        <v>-0.17845</v>
      </c>
      <c r="AP36" s="3">
        <v>1150.6051</v>
      </c>
      <c r="AQ36" s="3">
        <v>13</v>
      </c>
      <c r="AR36" s="3">
        <v>43.533999999999999</v>
      </c>
      <c r="AS36" s="3">
        <v>48.238999999999997</v>
      </c>
      <c r="AT36" s="3">
        <v>3.6720000000000002</v>
      </c>
      <c r="AU36" s="3">
        <v>1.1899900000000001</v>
      </c>
      <c r="AZ36" s="3">
        <v>28.44</v>
      </c>
      <c r="BA36" s="3">
        <v>758.58947999999998</v>
      </c>
    </row>
    <row r="37" spans="1:53" ht="14.25" customHeight="1" x14ac:dyDescent="0.35">
      <c r="A37" s="3" t="s">
        <v>117</v>
      </c>
      <c r="B37" s="4" t="s">
        <v>118</v>
      </c>
      <c r="C37" s="3">
        <v>21.45</v>
      </c>
      <c r="D37" s="3">
        <v>27.23</v>
      </c>
      <c r="E37" s="3">
        <v>-0.20976</v>
      </c>
      <c r="F37" s="3">
        <v>1.54569</v>
      </c>
      <c r="G37" s="3">
        <v>1.3609599999999999</v>
      </c>
      <c r="H37" s="3">
        <v>0.63022</v>
      </c>
      <c r="I37" s="3">
        <v>-1.7430000000000001E-2</v>
      </c>
      <c r="J37" s="3">
        <v>-0.12143</v>
      </c>
      <c r="K37" s="3">
        <v>-0.24682000000000001</v>
      </c>
      <c r="L37" s="3">
        <v>111.62981000000001</v>
      </c>
      <c r="M37" s="3">
        <v>96.274630000000002</v>
      </c>
      <c r="N37" s="3">
        <v>74.628739999999993</v>
      </c>
      <c r="O37" s="3">
        <v>57.035559999999997</v>
      </c>
      <c r="P37" s="3">
        <v>44.503309999999999</v>
      </c>
      <c r="Q37" s="3">
        <v>15.289210000000001</v>
      </c>
      <c r="R37" s="3">
        <v>0.83728000000000002</v>
      </c>
      <c r="S37" s="3">
        <v>0.78969999999999996</v>
      </c>
      <c r="T37" s="3">
        <v>-0.11248</v>
      </c>
      <c r="U37" s="3">
        <v>-3.7519999999999998E-2</v>
      </c>
      <c r="V37" s="3">
        <v>0.01</v>
      </c>
      <c r="W37" s="3">
        <v>-6.25E-2</v>
      </c>
      <c r="X37" s="3">
        <v>-2.5000000000000001E-2</v>
      </c>
      <c r="Y37" s="3">
        <v>-4.0079999999999998E-2</v>
      </c>
      <c r="Z37" s="3">
        <v>-0.13747999999999999</v>
      </c>
      <c r="AA37" s="3">
        <v>-0.17093</v>
      </c>
      <c r="AB37" s="3">
        <v>-0.22997000000000001</v>
      </c>
      <c r="AC37" s="3">
        <v>-3.7499999999999999E-2</v>
      </c>
      <c r="AD37" s="3">
        <v>-2.5000000000000001E-2</v>
      </c>
      <c r="AE37" s="3">
        <v>-0.1234</v>
      </c>
      <c r="AF37" s="3">
        <v>-0.16378000000000001</v>
      </c>
      <c r="AG37" s="3">
        <v>15</v>
      </c>
      <c r="AH37" s="3">
        <v>-0.1321</v>
      </c>
      <c r="AI37" s="3">
        <v>0.10266</v>
      </c>
      <c r="AJ37" s="3">
        <v>-0.11720999999999999</v>
      </c>
      <c r="AK37" s="3">
        <v>-0.34350000000000003</v>
      </c>
      <c r="AL37" s="3">
        <v>-0.61336999999999997</v>
      </c>
      <c r="AM37" s="3">
        <v>-0.87382000000000004</v>
      </c>
      <c r="AN37" s="3">
        <v>-0.65432000000000001</v>
      </c>
      <c r="AO37" s="3">
        <v>-0.2</v>
      </c>
      <c r="AP37" s="3">
        <v>4358.0625</v>
      </c>
      <c r="AQ37" s="3">
        <v>259</v>
      </c>
      <c r="AR37" s="3">
        <v>11.375999999999999</v>
      </c>
      <c r="AS37" s="3">
        <v>12.923999999999999</v>
      </c>
      <c r="AT37" s="3">
        <v>2.0369999999999999</v>
      </c>
      <c r="AU37" s="3">
        <v>0.98353999999999997</v>
      </c>
      <c r="AZ37" s="3">
        <v>28.43</v>
      </c>
      <c r="BA37" s="3">
        <v>1333.50549</v>
      </c>
    </row>
    <row r="38" spans="1:53" ht="14.25" customHeight="1" x14ac:dyDescent="0.35">
      <c r="A38" s="3" t="s">
        <v>119</v>
      </c>
      <c r="B38" s="4" t="s">
        <v>120</v>
      </c>
      <c r="C38" s="3">
        <v>21.65</v>
      </c>
      <c r="D38" s="3">
        <v>28.16</v>
      </c>
      <c r="E38" s="3">
        <v>-0.24718999999999999</v>
      </c>
      <c r="F38" s="3">
        <v>-1.7043900000000001</v>
      </c>
      <c r="G38" s="3">
        <v>-2.6099600000000001</v>
      </c>
      <c r="H38" s="3">
        <v>-2.8206600000000002</v>
      </c>
      <c r="I38" s="3">
        <v>-1.21295</v>
      </c>
      <c r="J38" s="3">
        <v>-0.46179999999999999</v>
      </c>
      <c r="K38" s="3">
        <v>0.19694</v>
      </c>
      <c r="L38" s="3">
        <v>-73.436869999999999</v>
      </c>
      <c r="M38" s="3">
        <v>-53.729089999999999</v>
      </c>
      <c r="N38" s="3">
        <v>-35.81962</v>
      </c>
      <c r="O38" s="3">
        <v>-43.513579999999997</v>
      </c>
      <c r="P38" s="3">
        <v>-50.447220000000002</v>
      </c>
      <c r="Q38" s="3">
        <v>-39.441989999999997</v>
      </c>
      <c r="R38" s="3">
        <v>-12.673489999999999</v>
      </c>
      <c r="S38" s="3">
        <v>-12.3291</v>
      </c>
      <c r="T38" s="3">
        <v>0.11248</v>
      </c>
      <c r="U38" s="3">
        <v>0.30851000000000001</v>
      </c>
      <c r="V38" s="3">
        <v>-4.4990000000000002E-2</v>
      </c>
      <c r="W38" s="3">
        <v>0</v>
      </c>
      <c r="X38" s="3">
        <v>-0.05</v>
      </c>
      <c r="Y38" s="3">
        <v>0.25219000000000003</v>
      </c>
      <c r="Z38" s="3">
        <v>0.41243999999999997</v>
      </c>
      <c r="AA38" s="3">
        <v>0.44191999999999998</v>
      </c>
      <c r="AB38" s="3">
        <v>0.13497999999999999</v>
      </c>
      <c r="AC38" s="3">
        <v>0.125</v>
      </c>
      <c r="AD38" s="3">
        <v>0.15</v>
      </c>
      <c r="AE38" s="3">
        <v>0.23236000000000001</v>
      </c>
      <c r="AF38" s="3">
        <v>0.19252</v>
      </c>
      <c r="AG38" s="3">
        <v>15</v>
      </c>
      <c r="AH38" s="3">
        <v>0.10371</v>
      </c>
      <c r="AI38" s="3">
        <v>-8.5879600000000007</v>
      </c>
      <c r="AJ38" s="3">
        <v>-7.1713399999999998</v>
      </c>
      <c r="AK38" s="3">
        <v>-4.6309800000000001</v>
      </c>
      <c r="AL38" s="3">
        <v>-2.17184</v>
      </c>
      <c r="AM38" s="3">
        <v>0.65615000000000001</v>
      </c>
      <c r="AN38" s="3">
        <v>0.96296000000000004</v>
      </c>
      <c r="AO38" s="3">
        <v>-0.25455</v>
      </c>
      <c r="AP38" s="3">
        <v>2015.5686000000001</v>
      </c>
      <c r="AQ38" s="3">
        <v>56</v>
      </c>
      <c r="AR38" s="3">
        <v>23.852</v>
      </c>
      <c r="AS38" s="3">
        <v>18.308</v>
      </c>
      <c r="AT38" s="3">
        <v>2.8879999999999999</v>
      </c>
      <c r="AU38" s="3">
        <v>0.81688000000000005</v>
      </c>
      <c r="AZ38" s="3">
        <v>28.32</v>
      </c>
      <c r="BA38" s="3">
        <v>4351.8735399999996</v>
      </c>
    </row>
    <row r="39" spans="1:53" ht="14.25" customHeight="1" x14ac:dyDescent="0.35">
      <c r="A39" s="3" t="s">
        <v>121</v>
      </c>
      <c r="B39" s="4" t="s">
        <v>122</v>
      </c>
      <c r="C39" s="3">
        <v>22.17</v>
      </c>
      <c r="D39" s="3">
        <v>28.8</v>
      </c>
      <c r="E39" s="3">
        <v>-0.12381</v>
      </c>
      <c r="F39" s="3">
        <v>-0.38305</v>
      </c>
      <c r="G39" s="3">
        <v>-0.62253999999999998</v>
      </c>
      <c r="H39" s="3">
        <v>-0.95377000000000001</v>
      </c>
      <c r="I39" s="3">
        <v>0.85582999999999998</v>
      </c>
      <c r="J39" s="3">
        <v>0.88919999999999999</v>
      </c>
      <c r="K39" s="3">
        <v>0.76748000000000005</v>
      </c>
      <c r="L39" s="3">
        <v>18.27533</v>
      </c>
      <c r="M39" s="3">
        <v>30.293379999999999</v>
      </c>
      <c r="N39" s="3">
        <v>44.812899999999999</v>
      </c>
      <c r="O39" s="3">
        <v>47.640149999999998</v>
      </c>
      <c r="P39" s="3">
        <v>-2.3309500000000001</v>
      </c>
      <c r="Q39" s="3">
        <v>0.56252999999999997</v>
      </c>
      <c r="R39" s="3">
        <v>4.03322</v>
      </c>
      <c r="S39" s="3">
        <v>4.2429800000000002</v>
      </c>
      <c r="T39" s="3">
        <v>-0.28745999999999999</v>
      </c>
      <c r="U39" s="3">
        <v>-0.31268000000000001</v>
      </c>
      <c r="V39" s="3">
        <v>-0.28495999999999999</v>
      </c>
      <c r="W39" s="3">
        <v>-0.375</v>
      </c>
      <c r="X39" s="3">
        <v>0.6</v>
      </c>
      <c r="Y39" s="3">
        <v>-0.31891000000000003</v>
      </c>
      <c r="Z39" s="3">
        <v>8.7489999999999998E-2</v>
      </c>
      <c r="AA39" s="3">
        <v>-0.21262</v>
      </c>
      <c r="AB39" s="3">
        <v>-0.33495000000000003</v>
      </c>
      <c r="AC39" s="3">
        <v>-2.5000000000000001E-2</v>
      </c>
      <c r="AD39" s="3">
        <v>1.25</v>
      </c>
      <c r="AE39" s="3">
        <v>-0.29749999999999999</v>
      </c>
      <c r="AF39" s="3">
        <v>-0.28251999999999999</v>
      </c>
      <c r="AG39" s="3">
        <v>15</v>
      </c>
      <c r="AH39" s="3">
        <v>0.43375000000000002</v>
      </c>
      <c r="AI39" s="3">
        <v>4.9198199999999996</v>
      </c>
      <c r="AJ39" s="3">
        <v>5.0529400000000004</v>
      </c>
      <c r="AK39" s="3">
        <v>5.22262</v>
      </c>
      <c r="AL39" s="3">
        <v>4.1782000000000004</v>
      </c>
      <c r="AM39" s="3">
        <v>2.55836</v>
      </c>
      <c r="AN39" s="3">
        <v>2.3827199999999999</v>
      </c>
      <c r="AO39" s="3">
        <v>-4.3900000000000002E-2</v>
      </c>
      <c r="AP39" s="3">
        <v>2556.65796</v>
      </c>
      <c r="AQ39" s="3">
        <v>198</v>
      </c>
      <c r="AR39" s="3">
        <v>10.925000000000001</v>
      </c>
      <c r="AS39" s="3">
        <v>13.898999999999999</v>
      </c>
      <c r="AT39" s="3">
        <v>11.875999999999999</v>
      </c>
      <c r="AU39" s="3">
        <v>1.26451</v>
      </c>
      <c r="AZ39" s="3">
        <v>28.47</v>
      </c>
      <c r="BA39" s="3">
        <v>575.33727999999996</v>
      </c>
    </row>
    <row r="40" spans="1:53" ht="14.25" customHeight="1" x14ac:dyDescent="0.35">
      <c r="A40" s="3" t="s">
        <v>123</v>
      </c>
      <c r="B40" s="4" t="s">
        <v>124</v>
      </c>
      <c r="C40" s="3">
        <v>23.14</v>
      </c>
      <c r="D40" s="3">
        <v>27.69</v>
      </c>
      <c r="E40" s="3">
        <v>0.12037</v>
      </c>
      <c r="F40" s="3">
        <v>-0.30317</v>
      </c>
      <c r="G40" s="3">
        <v>-0.37026999999999999</v>
      </c>
      <c r="H40" s="3">
        <v>-1.09744</v>
      </c>
      <c r="I40" s="3">
        <v>-0.71433999999999997</v>
      </c>
      <c r="J40" s="3">
        <v>-6.2530000000000002E-2</v>
      </c>
      <c r="K40" s="3">
        <v>2.946E-2</v>
      </c>
      <c r="L40" s="3">
        <v>-83.168459999999996</v>
      </c>
      <c r="M40" s="3">
        <v>-54.453380000000003</v>
      </c>
      <c r="N40" s="3">
        <v>-23.32179</v>
      </c>
      <c r="O40" s="3">
        <v>-15.14181</v>
      </c>
      <c r="P40" s="3">
        <v>-9.1136199999999992</v>
      </c>
      <c r="Q40" s="3">
        <v>-7.5398199999999997</v>
      </c>
      <c r="R40" s="3">
        <v>-8.2421799999999994</v>
      </c>
      <c r="S40" s="3">
        <v>-7.9692400000000001</v>
      </c>
      <c r="T40" s="3">
        <v>2.5000000000000001E-2</v>
      </c>
      <c r="U40" s="3">
        <v>-7.5039999999999996E-2</v>
      </c>
      <c r="V40" s="3">
        <v>4.999E-2</v>
      </c>
      <c r="W40" s="3">
        <v>-2.5000000000000001E-2</v>
      </c>
      <c r="X40" s="3">
        <v>0.1</v>
      </c>
      <c r="Y40" s="3">
        <v>6.6830000000000001E-2</v>
      </c>
      <c r="Z40" s="3">
        <v>-2.5000000000000001E-2</v>
      </c>
      <c r="AA40" s="3">
        <v>-0.17510000000000001</v>
      </c>
      <c r="AB40" s="3">
        <v>-3.9989999999999998E-2</v>
      </c>
      <c r="AC40" s="3">
        <v>2.5000000000000001E-2</v>
      </c>
      <c r="AD40" s="3">
        <v>0</v>
      </c>
      <c r="AE40" s="3">
        <v>-0.1865</v>
      </c>
      <c r="AF40" s="3">
        <v>-5.5690000000000003E-2</v>
      </c>
      <c r="AG40" s="3">
        <v>5</v>
      </c>
      <c r="AH40" s="3">
        <v>1.7739999999999999E-2</v>
      </c>
      <c r="AI40" s="3">
        <v>-5.5874899999999998</v>
      </c>
      <c r="AJ40" s="3">
        <v>-4.2250699999999997</v>
      </c>
      <c r="AK40" s="3">
        <v>-1.7954600000000001</v>
      </c>
      <c r="AL40" s="3">
        <v>-0.29515000000000002</v>
      </c>
      <c r="AM40" s="3">
        <v>9.7790000000000002E-2</v>
      </c>
      <c r="AN40" s="3">
        <v>0.24690999999999999</v>
      </c>
      <c r="AO40" s="3">
        <v>0.31217</v>
      </c>
      <c r="AP40" s="3">
        <v>101.59724</v>
      </c>
      <c r="AQ40" s="3">
        <v>5</v>
      </c>
      <c r="AR40" s="3">
        <v>51.845999999999997</v>
      </c>
      <c r="AS40" s="3">
        <v>12.476000000000001</v>
      </c>
      <c r="AT40" s="3">
        <v>0</v>
      </c>
      <c r="AU40" s="3">
        <v>0.83411000000000002</v>
      </c>
      <c r="AZ40" s="3">
        <v>29.36</v>
      </c>
      <c r="BA40" s="3">
        <v>4056.6001000000001</v>
      </c>
    </row>
    <row r="41" spans="1:53" ht="14.25" customHeight="1" x14ac:dyDescent="0.35">
      <c r="A41" s="3" t="s">
        <v>125</v>
      </c>
      <c r="B41" s="4" t="s">
        <v>126</v>
      </c>
      <c r="C41" s="3">
        <v>20.49</v>
      </c>
      <c r="D41" s="3">
        <v>27.57</v>
      </c>
      <c r="E41" s="3">
        <v>-0.19403000000000001</v>
      </c>
      <c r="F41" s="3">
        <v>2.2560699999999998</v>
      </c>
      <c r="G41" s="3">
        <v>1.9310700000000001</v>
      </c>
      <c r="H41" s="3">
        <v>1.1262099999999999</v>
      </c>
      <c r="I41" s="3">
        <v>-1.07406</v>
      </c>
      <c r="J41" s="3">
        <v>-1.24004</v>
      </c>
      <c r="K41" s="3">
        <v>-0.83155999999999997</v>
      </c>
      <c r="L41" s="3">
        <v>71.530289999999994</v>
      </c>
      <c r="M41" s="3">
        <v>70.437100000000001</v>
      </c>
      <c r="N41" s="3">
        <v>80.200559999999996</v>
      </c>
      <c r="O41" s="3">
        <v>92.677629999999994</v>
      </c>
      <c r="P41" s="3">
        <v>59.821010000000001</v>
      </c>
      <c r="Q41" s="3">
        <v>17.681889999999999</v>
      </c>
      <c r="R41" s="3">
        <v>-4.4401599999999997</v>
      </c>
      <c r="S41" s="3">
        <v>-4.70627</v>
      </c>
      <c r="T41" s="3">
        <v>2.5000000000000001E-2</v>
      </c>
      <c r="U41" s="3">
        <v>0.18343999999999999</v>
      </c>
      <c r="V41" s="3">
        <v>6.4990000000000006E-2</v>
      </c>
      <c r="W41" s="3">
        <v>0.53749999999999998</v>
      </c>
      <c r="X41" s="3">
        <v>0.05</v>
      </c>
      <c r="Y41" s="3">
        <v>0.10392</v>
      </c>
      <c r="Z41" s="3">
        <v>0.29996</v>
      </c>
      <c r="AA41" s="3">
        <v>0.34186</v>
      </c>
      <c r="AB41" s="3">
        <v>0.43493999999999999</v>
      </c>
      <c r="AC41" s="3">
        <v>-0.21249999999999999</v>
      </c>
      <c r="AD41" s="3">
        <v>-0.25</v>
      </c>
      <c r="AE41" s="3">
        <v>0.35049999999999998</v>
      </c>
      <c r="AF41" s="3">
        <v>0.29763000000000001</v>
      </c>
      <c r="AG41" s="3">
        <v>11</v>
      </c>
      <c r="AH41" s="3">
        <v>-0.23738000000000001</v>
      </c>
      <c r="AI41" s="3">
        <v>-5.9992099999999997</v>
      </c>
      <c r="AJ41" s="3">
        <v>-6.3506499999999999</v>
      </c>
      <c r="AK41" s="3">
        <v>-6.1499499999999996</v>
      </c>
      <c r="AL41" s="3">
        <v>-5.8297499999999998</v>
      </c>
      <c r="AM41" s="3">
        <v>-2.7728700000000002</v>
      </c>
      <c r="AN41" s="3">
        <v>-0.23457</v>
      </c>
      <c r="AO41" s="3">
        <v>-0.19403000000000001</v>
      </c>
      <c r="AP41" s="3">
        <v>2681.25146</v>
      </c>
      <c r="AQ41" s="3">
        <v>269</v>
      </c>
      <c r="AR41" s="3">
        <v>0</v>
      </c>
      <c r="AS41" s="3">
        <v>0</v>
      </c>
      <c r="AT41" s="3">
        <v>0</v>
      </c>
      <c r="AU41" s="3">
        <v>0.83791000000000004</v>
      </c>
      <c r="AZ41" s="3">
        <v>27.73</v>
      </c>
      <c r="BA41" s="3">
        <v>2411.3273899999999</v>
      </c>
    </row>
    <row r="42" spans="1:53" ht="14.25" customHeight="1" x14ac:dyDescent="0.35">
      <c r="A42" s="3" t="s">
        <v>127</v>
      </c>
      <c r="B42" s="4" t="s">
        <v>128</v>
      </c>
      <c r="C42" s="3">
        <v>22.79</v>
      </c>
      <c r="D42" s="3">
        <v>27.67</v>
      </c>
      <c r="E42" s="3">
        <v>-6.3289999999999999E-2</v>
      </c>
      <c r="F42" s="3">
        <v>-0.36373</v>
      </c>
      <c r="G42" s="3">
        <v>-0.57723999999999998</v>
      </c>
      <c r="H42" s="3">
        <v>-1.1986300000000001</v>
      </c>
      <c r="I42" s="3">
        <v>1.0711999999999999</v>
      </c>
      <c r="J42" s="3">
        <v>1.8493900000000001</v>
      </c>
      <c r="K42" s="3">
        <v>2.1914899999999999</v>
      </c>
      <c r="L42" s="3">
        <v>-79.925830000000005</v>
      </c>
      <c r="M42" s="3">
        <v>-45.838619999999999</v>
      </c>
      <c r="N42" s="3">
        <v>-11.76548</v>
      </c>
      <c r="O42" s="3">
        <v>-1.8664400000000001</v>
      </c>
      <c r="P42" s="3">
        <v>4.8235599999999996</v>
      </c>
      <c r="Q42" s="3">
        <v>5.9136100000000003</v>
      </c>
      <c r="R42" s="3">
        <v>6.3698300000000003</v>
      </c>
      <c r="S42" s="3">
        <v>7.1899300000000004</v>
      </c>
      <c r="T42" s="3">
        <v>-0.22497</v>
      </c>
      <c r="U42" s="3">
        <v>2.9180000000000001E-2</v>
      </c>
      <c r="V42" s="3">
        <v>-0.16497999999999999</v>
      </c>
      <c r="W42" s="3">
        <v>-0.51249999999999996</v>
      </c>
      <c r="X42" s="3">
        <v>-1.3</v>
      </c>
      <c r="Y42" s="3">
        <v>-0.11008</v>
      </c>
      <c r="Z42" s="3">
        <v>0.44994000000000001</v>
      </c>
      <c r="AA42" s="3">
        <v>5.4199999999999998E-2</v>
      </c>
      <c r="AB42" s="3">
        <v>4.4990000000000002E-2</v>
      </c>
      <c r="AC42" s="3">
        <v>0.61250000000000004</v>
      </c>
      <c r="AD42" s="3">
        <v>1.25</v>
      </c>
      <c r="AE42" s="3">
        <v>9.3979999999999994E-2</v>
      </c>
      <c r="AF42" s="3">
        <v>7.5079999999999994E-2</v>
      </c>
      <c r="AG42" s="3">
        <v>11</v>
      </c>
      <c r="AH42" s="3">
        <v>0.53469999999999995</v>
      </c>
      <c r="AI42" s="3">
        <v>6.7046099999999997</v>
      </c>
      <c r="AJ42" s="3">
        <v>6.3255699999999999</v>
      </c>
      <c r="AK42" s="3">
        <v>5.8163799999999997</v>
      </c>
      <c r="AL42" s="3">
        <v>8.6913300000000007</v>
      </c>
      <c r="AM42" s="3">
        <v>7.3059900000000004</v>
      </c>
      <c r="AN42" s="3">
        <v>5.39506</v>
      </c>
      <c r="AO42" s="3">
        <v>0.39162999999999998</v>
      </c>
      <c r="AP42" s="3">
        <v>666.79083000000003</v>
      </c>
      <c r="AQ42" s="3">
        <v>23</v>
      </c>
      <c r="AR42" s="3">
        <v>37.954000000000001</v>
      </c>
      <c r="AS42" s="3">
        <v>5.7779999999999996</v>
      </c>
      <c r="AT42" s="3">
        <v>0</v>
      </c>
      <c r="AU42" s="3">
        <v>1.23105</v>
      </c>
      <c r="AZ42" s="3">
        <v>28.16</v>
      </c>
      <c r="BA42" s="3">
        <v>2015.5686000000001</v>
      </c>
    </row>
    <row r="43" spans="1:53" ht="14.25" customHeight="1" x14ac:dyDescent="0.35">
      <c r="A43" s="3" t="s">
        <v>129</v>
      </c>
      <c r="B43" s="4" t="s">
        <v>130</v>
      </c>
      <c r="C43" s="3">
        <v>23.4</v>
      </c>
      <c r="D43" s="3">
        <v>27.9</v>
      </c>
      <c r="E43" s="3">
        <v>-0.26262999999999997</v>
      </c>
      <c r="F43" s="3">
        <v>-0.24182999999999999</v>
      </c>
      <c r="G43" s="3">
        <v>-0.36726999999999999</v>
      </c>
      <c r="H43" s="3">
        <v>-0.92534000000000005</v>
      </c>
      <c r="I43" s="3">
        <v>2.8879999999999999E-2</v>
      </c>
      <c r="J43" s="3">
        <v>0.82235000000000003</v>
      </c>
      <c r="K43" s="3">
        <v>1.8887100000000001</v>
      </c>
      <c r="L43" s="3">
        <v>-82.455759999999998</v>
      </c>
      <c r="M43" s="3">
        <v>-51.66807</v>
      </c>
      <c r="N43" s="3">
        <v>-24.578250000000001</v>
      </c>
      <c r="O43" s="3">
        <v>-3.5163500000000001</v>
      </c>
      <c r="P43" s="3">
        <v>-1.41764</v>
      </c>
      <c r="Q43" s="3">
        <v>-0.70757999999999999</v>
      </c>
      <c r="R43" s="3">
        <v>-1.11914</v>
      </c>
      <c r="S43" s="3">
        <v>-0.96577999999999997</v>
      </c>
      <c r="T43" s="3">
        <v>-0.86238000000000004</v>
      </c>
      <c r="U43" s="3">
        <v>-0.28349000000000002</v>
      </c>
      <c r="V43" s="3">
        <v>-0.01</v>
      </c>
      <c r="W43" s="3">
        <v>-0.13750000000000001</v>
      </c>
      <c r="X43" s="3">
        <v>0.25</v>
      </c>
      <c r="Y43" s="3">
        <v>-0.43376999999999999</v>
      </c>
      <c r="Z43" s="3">
        <v>0.16248000000000001</v>
      </c>
      <c r="AA43" s="3">
        <v>-2.5010000000000001E-2</v>
      </c>
      <c r="AB43" s="3">
        <v>7.9990000000000006E-2</v>
      </c>
      <c r="AC43" s="3">
        <v>-1.2500000000000001E-2</v>
      </c>
      <c r="AD43" s="3">
        <v>-0.55000000000000004</v>
      </c>
      <c r="AE43" s="3">
        <v>-8.5959999999999995E-2</v>
      </c>
      <c r="AF43" s="3">
        <v>8.652E-2</v>
      </c>
      <c r="AG43" s="3">
        <v>2</v>
      </c>
      <c r="AH43" s="3">
        <v>-2.9569999999999999E-2</v>
      </c>
      <c r="AI43" s="3">
        <v>-0.24839</v>
      </c>
      <c r="AJ43" s="3">
        <v>0.16657</v>
      </c>
      <c r="AK43" s="3">
        <v>1.27224</v>
      </c>
      <c r="AL43" s="3">
        <v>3.8639600000000001</v>
      </c>
      <c r="AM43" s="3">
        <v>6.2965299999999997</v>
      </c>
      <c r="AN43" s="3">
        <v>3.2222200000000001</v>
      </c>
      <c r="AO43" s="3">
        <v>-0.24210999999999999</v>
      </c>
      <c r="AP43" s="3">
        <v>580.76244999999994</v>
      </c>
      <c r="AQ43" s="3">
        <v>15</v>
      </c>
      <c r="AR43" s="3">
        <v>47.29</v>
      </c>
      <c r="AS43" s="3">
        <v>38.036999999999999</v>
      </c>
      <c r="AT43" s="3">
        <v>31.654</v>
      </c>
      <c r="AU43" s="3">
        <v>1.1523099999999999</v>
      </c>
      <c r="AZ43" s="3">
        <v>28.34</v>
      </c>
      <c r="BA43" s="3">
        <v>260.58395000000002</v>
      </c>
    </row>
    <row r="44" spans="1:53" ht="14.25" customHeight="1" x14ac:dyDescent="0.35">
      <c r="A44" s="3" t="s">
        <v>131</v>
      </c>
      <c r="B44" s="4" t="s">
        <v>132</v>
      </c>
      <c r="C44" s="3">
        <v>23.18</v>
      </c>
      <c r="D44" s="3">
        <v>26.7</v>
      </c>
      <c r="E44" s="3">
        <v>0.16742000000000001</v>
      </c>
      <c r="F44" s="3">
        <v>-0.47032000000000002</v>
      </c>
      <c r="G44" s="3">
        <v>-0.38884999999999997</v>
      </c>
      <c r="H44" s="3">
        <v>-0.16506000000000001</v>
      </c>
      <c r="I44" s="3">
        <v>5.2729999999999999E-2</v>
      </c>
      <c r="J44" s="3">
        <v>1.686E-2</v>
      </c>
      <c r="K44" s="3">
        <v>2.0200000000000001E-3</v>
      </c>
      <c r="L44" s="3">
        <v>-68.200980000000001</v>
      </c>
      <c r="M44" s="3">
        <v>-65.017589999999998</v>
      </c>
      <c r="N44" s="3">
        <v>-56.979889999999997</v>
      </c>
      <c r="O44" s="3">
        <v>-30.285160000000001</v>
      </c>
      <c r="P44" s="3">
        <v>-14.4094</v>
      </c>
      <c r="Q44" s="3">
        <v>-5.7058</v>
      </c>
      <c r="R44" s="3">
        <v>-0.31003999999999998</v>
      </c>
      <c r="S44" s="3">
        <v>-2.887E-2</v>
      </c>
      <c r="T44" s="3">
        <v>-4.999E-2</v>
      </c>
      <c r="U44" s="3">
        <v>-7.0870000000000002E-2</v>
      </c>
      <c r="V44" s="3">
        <v>-0.02</v>
      </c>
      <c r="W44" s="3">
        <v>-1.2500000000000001E-2</v>
      </c>
      <c r="X44" s="3">
        <v>0</v>
      </c>
      <c r="Y44" s="3">
        <v>-1.959E-2</v>
      </c>
      <c r="Z44" s="3">
        <v>4.999E-2</v>
      </c>
      <c r="AA44" s="3">
        <v>8.7550000000000003E-2</v>
      </c>
      <c r="AB44" s="3">
        <v>0.01</v>
      </c>
      <c r="AC44" s="3">
        <v>1.2500000000000001E-2</v>
      </c>
      <c r="AD44" s="3">
        <v>0</v>
      </c>
      <c r="AE44" s="3">
        <v>3.7580000000000002E-2</v>
      </c>
      <c r="AF44" s="3">
        <v>7.3090000000000002E-2</v>
      </c>
      <c r="AG44" s="3">
        <v>15</v>
      </c>
      <c r="AH44" s="3">
        <v>-7.9000000000000001E-4</v>
      </c>
      <c r="AI44" s="3">
        <v>0.23754</v>
      </c>
      <c r="AJ44" s="3">
        <v>0.30746000000000001</v>
      </c>
      <c r="AK44" s="3">
        <v>0.22191</v>
      </c>
      <c r="AL44" s="3">
        <v>7.7960000000000002E-2</v>
      </c>
      <c r="AM44" s="3">
        <v>6.3099999999999996E-3</v>
      </c>
      <c r="AN44" s="3">
        <v>0</v>
      </c>
      <c r="AO44" s="3">
        <v>0.15348999999999999</v>
      </c>
      <c r="AP44" s="3">
        <v>47.127490000000002</v>
      </c>
      <c r="AQ44" s="3">
        <v>4</v>
      </c>
      <c r="AR44" s="3">
        <v>2.919</v>
      </c>
      <c r="AS44" s="3">
        <v>0</v>
      </c>
      <c r="AT44" s="3">
        <v>0</v>
      </c>
      <c r="AU44" s="3">
        <v>1.1479600000000001</v>
      </c>
      <c r="AZ44" s="3">
        <v>27.69</v>
      </c>
      <c r="BA44" s="3">
        <v>101.59724</v>
      </c>
    </row>
    <row r="45" spans="1:53" ht="14.25" customHeight="1" x14ac:dyDescent="0.35">
      <c r="A45" s="3" t="s">
        <v>133</v>
      </c>
      <c r="B45" s="4" t="s">
        <v>134</v>
      </c>
      <c r="C45" s="3">
        <v>22.6</v>
      </c>
      <c r="D45" s="3">
        <v>28.61</v>
      </c>
      <c r="E45" s="3">
        <v>-4.5870000000000001E-2</v>
      </c>
      <c r="F45" s="3">
        <v>-0.66669999999999996</v>
      </c>
      <c r="G45" s="3">
        <v>-0.71645000000000003</v>
      </c>
      <c r="H45" s="3">
        <v>-1.03244</v>
      </c>
      <c r="I45" s="3">
        <v>-0.59811000000000003</v>
      </c>
      <c r="J45" s="3">
        <v>-3.7650000000000003E-2</v>
      </c>
      <c r="K45" s="3">
        <v>7.961E-2</v>
      </c>
      <c r="L45" s="3">
        <v>-95.201430000000002</v>
      </c>
      <c r="M45" s="3">
        <v>-71.67783</v>
      </c>
      <c r="N45" s="3">
        <v>-52.952590000000001</v>
      </c>
      <c r="O45" s="3">
        <v>-36.827660000000002</v>
      </c>
      <c r="P45" s="3">
        <v>-20.456910000000001</v>
      </c>
      <c r="Q45" s="3">
        <v>-11.678520000000001</v>
      </c>
      <c r="R45" s="3">
        <v>-7.0911499999999998</v>
      </c>
      <c r="S45" s="3">
        <v>-6.0142300000000004</v>
      </c>
      <c r="T45" s="3">
        <v>1.2500000000000001E-2</v>
      </c>
      <c r="U45" s="3">
        <v>0.29599999999999999</v>
      </c>
      <c r="V45" s="3">
        <v>-0.02</v>
      </c>
      <c r="W45" s="3">
        <v>0.1125</v>
      </c>
      <c r="X45" s="3">
        <v>-2.5000000000000001E-2</v>
      </c>
      <c r="Y45" s="3">
        <v>5.1610000000000003E-2</v>
      </c>
      <c r="Z45" s="3">
        <v>1.2500000000000001E-2</v>
      </c>
      <c r="AA45" s="3">
        <v>3.7519999999999998E-2</v>
      </c>
      <c r="AB45" s="3">
        <v>-0.16997999999999999</v>
      </c>
      <c r="AC45" s="3">
        <v>0.13750000000000001</v>
      </c>
      <c r="AD45" s="3">
        <v>2.5000000000000001E-2</v>
      </c>
      <c r="AE45" s="3">
        <v>-0.15415999999999999</v>
      </c>
      <c r="AF45" s="3">
        <v>-2.5159999999999998E-2</v>
      </c>
      <c r="AG45" s="3">
        <v>5</v>
      </c>
      <c r="AH45" s="3">
        <v>4.0219999999999999E-2</v>
      </c>
      <c r="AI45" s="3">
        <v>-4.6093400000000004</v>
      </c>
      <c r="AJ45" s="3">
        <v>-3.5383100000000001</v>
      </c>
      <c r="AK45" s="3">
        <v>-1.54732</v>
      </c>
      <c r="AL45" s="3">
        <v>-0.1782</v>
      </c>
      <c r="AM45" s="3">
        <v>0.26497999999999999</v>
      </c>
      <c r="AN45" s="3">
        <v>0.17283999999999999</v>
      </c>
      <c r="AO45" s="3">
        <v>-0.11224000000000001</v>
      </c>
      <c r="AP45" s="3">
        <v>1093.7540300000001</v>
      </c>
      <c r="AQ45" s="3">
        <v>13</v>
      </c>
      <c r="AR45" s="3">
        <v>22.661000000000001</v>
      </c>
      <c r="AS45" s="3">
        <v>8.7999999999999995E-2</v>
      </c>
      <c r="AT45" s="3">
        <v>0</v>
      </c>
      <c r="AU45" s="3">
        <v>0.93086000000000002</v>
      </c>
      <c r="AZ45" s="3">
        <v>27.79</v>
      </c>
      <c r="BA45" s="3">
        <v>174.10342</v>
      </c>
    </row>
    <row r="46" spans="1:53" ht="14.25" customHeight="1" x14ac:dyDescent="0.35">
      <c r="A46" s="3" t="s">
        <v>135</v>
      </c>
      <c r="B46" s="4" t="s">
        <v>136</v>
      </c>
      <c r="C46" s="3">
        <v>22.41</v>
      </c>
      <c r="D46" s="3">
        <v>29.32</v>
      </c>
      <c r="E46" s="3">
        <v>0.41843999999999998</v>
      </c>
      <c r="F46" s="3">
        <v>1.12934</v>
      </c>
      <c r="G46" s="3">
        <v>0.92757000000000001</v>
      </c>
      <c r="H46" s="3">
        <v>0.75541999999999998</v>
      </c>
      <c r="I46" s="3">
        <v>0.53773000000000004</v>
      </c>
      <c r="J46" s="3">
        <v>0.44812000000000002</v>
      </c>
      <c r="K46" s="3">
        <v>0.35399999999999998</v>
      </c>
      <c r="L46" s="3">
        <v>40.313139999999997</v>
      </c>
      <c r="M46" s="3">
        <v>42.607109999999999</v>
      </c>
      <c r="N46" s="3">
        <v>54.000169999999997</v>
      </c>
      <c r="O46" s="3">
        <v>45.04589</v>
      </c>
      <c r="P46" s="3">
        <v>33.675669999999997</v>
      </c>
      <c r="Q46" s="3">
        <v>13.87933</v>
      </c>
      <c r="R46" s="3">
        <v>3.4264299999999999</v>
      </c>
      <c r="S46" s="3">
        <v>3.6928100000000001</v>
      </c>
      <c r="T46" s="3">
        <v>0.31246000000000002</v>
      </c>
      <c r="U46" s="3">
        <v>0.31268000000000001</v>
      </c>
      <c r="V46" s="3">
        <v>0.23996999999999999</v>
      </c>
      <c r="W46" s="3">
        <v>0.375</v>
      </c>
      <c r="X46" s="3">
        <v>0</v>
      </c>
      <c r="Y46" s="3">
        <v>0.42353000000000002</v>
      </c>
      <c r="Z46" s="3">
        <v>0.18747</v>
      </c>
      <c r="AA46" s="3">
        <v>0.42941000000000001</v>
      </c>
      <c r="AB46" s="3">
        <v>0.33994999999999997</v>
      </c>
      <c r="AC46" s="3">
        <v>0.375</v>
      </c>
      <c r="AD46" s="3">
        <v>-0.05</v>
      </c>
      <c r="AE46" s="3">
        <v>0.31685999999999998</v>
      </c>
      <c r="AF46" s="3">
        <v>0.33343</v>
      </c>
      <c r="AG46" s="3">
        <v>11</v>
      </c>
      <c r="AH46" s="3">
        <v>0.27287</v>
      </c>
      <c r="AI46" s="3">
        <v>3.1932100000000001</v>
      </c>
      <c r="AJ46" s="3">
        <v>3.17333</v>
      </c>
      <c r="AK46" s="3">
        <v>2.9929100000000002</v>
      </c>
      <c r="AL46" s="3">
        <v>2.10501</v>
      </c>
      <c r="AM46" s="3">
        <v>1.17981</v>
      </c>
      <c r="AN46" s="3">
        <v>0.71604999999999996</v>
      </c>
      <c r="AO46" s="3">
        <v>0.31736999999999999</v>
      </c>
      <c r="AP46" s="3">
        <v>1563.1010699999999</v>
      </c>
      <c r="AQ46" s="3">
        <v>153</v>
      </c>
      <c r="AR46" s="3">
        <v>0.44600000000000001</v>
      </c>
      <c r="AS46" s="3">
        <v>1.784</v>
      </c>
      <c r="AT46" s="3">
        <v>0</v>
      </c>
      <c r="AU46" s="3">
        <v>1.0491999999999999</v>
      </c>
      <c r="AZ46" s="3">
        <v>28.2</v>
      </c>
      <c r="BA46" s="3">
        <v>1334.26233</v>
      </c>
    </row>
    <row r="47" spans="1:53" ht="14.25" customHeight="1" x14ac:dyDescent="0.35">
      <c r="A47" s="3" t="s">
        <v>137</v>
      </c>
      <c r="B47" s="4" t="s">
        <v>138</v>
      </c>
      <c r="C47" s="3">
        <v>20.6</v>
      </c>
      <c r="D47" s="3">
        <v>29.34</v>
      </c>
      <c r="E47" s="3">
        <v>-0.16216</v>
      </c>
      <c r="F47" s="3">
        <v>-0.16488</v>
      </c>
      <c r="G47" s="3">
        <v>0.80237000000000003</v>
      </c>
      <c r="H47" s="3">
        <v>1.0970299999999999</v>
      </c>
      <c r="I47" s="3">
        <v>-2.052E-2</v>
      </c>
      <c r="J47" s="3">
        <v>-0.24685000000000001</v>
      </c>
      <c r="K47" s="3">
        <v>-0.43037999999999998</v>
      </c>
      <c r="L47" s="3">
        <v>-46.041150000000002</v>
      </c>
      <c r="M47" s="3">
        <v>-22.40306</v>
      </c>
      <c r="N47" s="3">
        <v>-7.5112199999999998</v>
      </c>
      <c r="O47" s="3">
        <v>-16.371960000000001</v>
      </c>
      <c r="P47" s="3">
        <v>-3.9597099999999998</v>
      </c>
      <c r="Q47" s="3">
        <v>15.61712</v>
      </c>
      <c r="R47" s="3">
        <v>3.8017500000000002</v>
      </c>
      <c r="S47" s="3">
        <v>3.2599</v>
      </c>
      <c r="T47" s="3">
        <v>-0.23746999999999999</v>
      </c>
      <c r="U47" s="3">
        <v>-0.16675999999999999</v>
      </c>
      <c r="V47" s="3">
        <v>-0.10997999999999999</v>
      </c>
      <c r="W47" s="3">
        <v>-8.7499999999999994E-2</v>
      </c>
      <c r="X47" s="3">
        <v>-0.22500000000000001</v>
      </c>
      <c r="Y47" s="3">
        <v>-0.24621999999999999</v>
      </c>
      <c r="Z47" s="3">
        <v>6.2489999999999997E-2</v>
      </c>
      <c r="AA47" s="3">
        <v>8.3379999999999996E-2</v>
      </c>
      <c r="AB47" s="3">
        <v>0.03</v>
      </c>
      <c r="AC47" s="3">
        <v>1.2500000000000001E-2</v>
      </c>
      <c r="AD47" s="3">
        <v>-2.5000000000000001E-2</v>
      </c>
      <c r="AE47" s="3">
        <v>6.8150000000000002E-2</v>
      </c>
      <c r="AF47" s="3">
        <v>1.6109999999999999E-2</v>
      </c>
      <c r="AG47" s="3">
        <v>15</v>
      </c>
      <c r="AH47" s="3">
        <v>6.3490000000000005E-2</v>
      </c>
      <c r="AI47" s="3">
        <v>0.90442</v>
      </c>
      <c r="AJ47" s="3">
        <v>-0.12537000000000001</v>
      </c>
      <c r="AK47" s="3">
        <v>-1.4012800000000001</v>
      </c>
      <c r="AL47" s="3">
        <v>-1.1615</v>
      </c>
      <c r="AM47" s="3">
        <v>-1.43533</v>
      </c>
      <c r="AN47" s="3">
        <v>-0.67901</v>
      </c>
      <c r="AO47" s="3">
        <v>-0.2</v>
      </c>
      <c r="AP47" s="3">
        <v>3984.7490200000002</v>
      </c>
      <c r="AQ47" s="3">
        <v>149</v>
      </c>
      <c r="AR47" s="3">
        <v>1.734</v>
      </c>
      <c r="AS47" s="3">
        <v>0</v>
      </c>
      <c r="AT47" s="3">
        <v>0</v>
      </c>
      <c r="AU47" s="3">
        <v>1.14435</v>
      </c>
      <c r="AZ47" s="3">
        <v>28.7</v>
      </c>
      <c r="BA47" s="3">
        <v>2345.875</v>
      </c>
    </row>
    <row r="48" spans="1:53" ht="14.25" customHeight="1" x14ac:dyDescent="0.35">
      <c r="A48" s="3" t="s">
        <v>139</v>
      </c>
      <c r="B48" s="4" t="s">
        <v>140</v>
      </c>
      <c r="C48" s="3">
        <v>21.89</v>
      </c>
      <c r="D48" s="3">
        <v>28.7</v>
      </c>
      <c r="E48" s="3">
        <v>-0.17015</v>
      </c>
      <c r="F48" s="3">
        <v>-0.53522000000000003</v>
      </c>
      <c r="G48" s="3">
        <v>-0.72094999999999998</v>
      </c>
      <c r="H48" s="3">
        <v>-0.65610999999999997</v>
      </c>
      <c r="I48" s="3">
        <v>-0.18787000000000001</v>
      </c>
      <c r="J48" s="3">
        <v>-6.1170000000000002E-2</v>
      </c>
      <c r="K48" s="3">
        <v>-4.0550000000000003E-2</v>
      </c>
      <c r="L48" s="3">
        <v>-102.90103999999999</v>
      </c>
      <c r="M48" s="3">
        <v>-67.453909999999993</v>
      </c>
      <c r="N48" s="3">
        <v>-37.944929999999999</v>
      </c>
      <c r="O48" s="3">
        <v>-23.920590000000001</v>
      </c>
      <c r="P48" s="3">
        <v>-15.765940000000001</v>
      </c>
      <c r="Q48" s="3">
        <v>-11.041029999999999</v>
      </c>
      <c r="R48" s="3">
        <v>-2.3177400000000001</v>
      </c>
      <c r="S48" s="3">
        <v>-2.6597499999999998</v>
      </c>
      <c r="T48" s="3">
        <v>0</v>
      </c>
      <c r="U48" s="3">
        <v>8.7550000000000003E-2</v>
      </c>
      <c r="V48" s="3">
        <v>-0.11998</v>
      </c>
      <c r="W48" s="3">
        <v>1.2500000000000001E-2</v>
      </c>
      <c r="X48" s="3">
        <v>2.5000000000000001E-2</v>
      </c>
      <c r="Y48" s="3">
        <v>-7.1999999999999995E-2</v>
      </c>
      <c r="Z48" s="3">
        <v>2.5000000000000001E-2</v>
      </c>
      <c r="AA48" s="3">
        <v>9.5890000000000003E-2</v>
      </c>
      <c r="AB48" s="3">
        <v>3.9989999999999998E-2</v>
      </c>
      <c r="AC48" s="3">
        <v>3.7499999999999999E-2</v>
      </c>
      <c r="AD48" s="3">
        <v>-2.5000000000000001E-2</v>
      </c>
      <c r="AE48" s="3">
        <v>3.678E-2</v>
      </c>
      <c r="AF48" s="3">
        <v>2.963E-2</v>
      </c>
      <c r="AG48" s="3">
        <v>5</v>
      </c>
      <c r="AH48" s="3">
        <v>2.563E-2</v>
      </c>
      <c r="AI48" s="3">
        <v>-1.6954899999999999</v>
      </c>
      <c r="AJ48" s="3">
        <v>-1.1142300000000001</v>
      </c>
      <c r="AK48" s="3">
        <v>-0.61431999999999998</v>
      </c>
      <c r="AL48" s="3">
        <v>-0.28877999999999998</v>
      </c>
      <c r="AM48" s="3">
        <v>-0.13564999999999999</v>
      </c>
      <c r="AN48" s="3">
        <v>-1.235E-2</v>
      </c>
      <c r="AO48" s="3">
        <v>-0.18454999999999999</v>
      </c>
      <c r="AP48" s="3">
        <v>2345.875</v>
      </c>
      <c r="AQ48" s="3">
        <v>36</v>
      </c>
      <c r="AR48" s="3">
        <v>3.2909999999999999</v>
      </c>
      <c r="AS48" s="3">
        <v>3.13</v>
      </c>
      <c r="AT48" s="3">
        <v>0</v>
      </c>
      <c r="AU48" s="3">
        <v>1.15808</v>
      </c>
      <c r="AZ48" s="3">
        <v>27.8</v>
      </c>
      <c r="BA48" s="3">
        <v>1557.3686499999999</v>
      </c>
    </row>
    <row r="49" spans="1:53" ht="14.25" customHeight="1" x14ac:dyDescent="0.35">
      <c r="A49" s="3" t="s">
        <v>141</v>
      </c>
      <c r="B49" s="4" t="s">
        <v>142</v>
      </c>
      <c r="C49" s="3">
        <v>22.32</v>
      </c>
      <c r="D49" s="3">
        <v>27.5</v>
      </c>
      <c r="E49" s="3">
        <v>6.5399999999999998E-3</v>
      </c>
      <c r="F49" s="3">
        <v>1.6199300000000001</v>
      </c>
      <c r="G49" s="3">
        <v>1.85721</v>
      </c>
      <c r="H49" s="3">
        <v>1.4109499999999999</v>
      </c>
      <c r="I49" s="3">
        <v>0.63283999999999996</v>
      </c>
      <c r="J49" s="3">
        <v>0.17832999999999999</v>
      </c>
      <c r="K49" s="3">
        <v>-9.6379999999999993E-2</v>
      </c>
      <c r="L49" s="3">
        <v>65.383420000000001</v>
      </c>
      <c r="M49" s="3">
        <v>64.997929999999997</v>
      </c>
      <c r="N49" s="3">
        <v>69.966250000000002</v>
      </c>
      <c r="O49" s="3">
        <v>54.62932</v>
      </c>
      <c r="P49" s="3">
        <v>51.508920000000003</v>
      </c>
      <c r="Q49" s="3">
        <v>28.06156</v>
      </c>
      <c r="R49" s="3">
        <v>6.3528200000000004</v>
      </c>
      <c r="S49" s="3">
        <v>6.2287600000000003</v>
      </c>
      <c r="T49" s="3">
        <v>-6.2489999999999997E-2</v>
      </c>
      <c r="U49" s="3">
        <v>-4.5859999999999998E-2</v>
      </c>
      <c r="V49" s="3">
        <v>-4.999E-2</v>
      </c>
      <c r="W49" s="3">
        <v>-0.125</v>
      </c>
      <c r="X49" s="3">
        <v>-0.05</v>
      </c>
      <c r="Y49" s="3">
        <v>-2.49E-3</v>
      </c>
      <c r="Z49" s="3">
        <v>-1.2500000000000001E-2</v>
      </c>
      <c r="AA49" s="3">
        <v>0.12923999999999999</v>
      </c>
      <c r="AB49" s="3">
        <v>7.9990000000000006E-2</v>
      </c>
      <c r="AC49" s="3">
        <v>0.2</v>
      </c>
      <c r="AD49" s="3">
        <v>-0.05</v>
      </c>
      <c r="AE49" s="3">
        <v>0.16284000000000001</v>
      </c>
      <c r="AF49" s="3">
        <v>0.17015</v>
      </c>
      <c r="AG49" s="3">
        <v>15</v>
      </c>
      <c r="AH49" s="3">
        <v>1.814E-2</v>
      </c>
      <c r="AI49" s="3">
        <v>4.4194300000000002</v>
      </c>
      <c r="AJ49" s="3">
        <v>3.7353200000000002</v>
      </c>
      <c r="AK49" s="3">
        <v>2.06664</v>
      </c>
      <c r="AL49" s="3">
        <v>0.83691000000000004</v>
      </c>
      <c r="AM49" s="3">
        <v>-0.32177</v>
      </c>
      <c r="AN49" s="3">
        <v>0.1358</v>
      </c>
      <c r="AO49" s="3">
        <v>0.23585</v>
      </c>
      <c r="AP49" s="3">
        <v>1898.2181399999999</v>
      </c>
      <c r="AQ49" s="3">
        <v>183</v>
      </c>
      <c r="AR49" s="3">
        <v>8.2219999999999995</v>
      </c>
      <c r="AS49" s="3">
        <v>11.462</v>
      </c>
      <c r="AT49" s="3">
        <v>0.20499999999999999</v>
      </c>
      <c r="AU49" s="3">
        <v>1.0868899999999999</v>
      </c>
      <c r="AZ49" s="3">
        <v>27.21</v>
      </c>
      <c r="BA49" s="3">
        <v>876.11072000000001</v>
      </c>
    </row>
    <row r="50" spans="1:53" ht="14.25" customHeight="1" x14ac:dyDescent="0.35">
      <c r="A50" s="3" t="s">
        <v>143</v>
      </c>
      <c r="B50" s="4" t="s">
        <v>144</v>
      </c>
      <c r="C50" s="3">
        <v>21.53</v>
      </c>
      <c r="D50" s="3">
        <v>28.5</v>
      </c>
      <c r="E50" s="3">
        <v>-0.11884</v>
      </c>
      <c r="F50" s="3">
        <v>5.6079999999999998E-2</v>
      </c>
      <c r="G50" s="3">
        <v>0.42083999999999999</v>
      </c>
      <c r="H50" s="3">
        <v>1.12141</v>
      </c>
      <c r="I50" s="3">
        <v>1.1697500000000001</v>
      </c>
      <c r="J50" s="3">
        <v>0.65393999999999997</v>
      </c>
      <c r="K50" s="3">
        <v>0.70313999999999999</v>
      </c>
      <c r="L50" s="3">
        <v>-82.973489999999998</v>
      </c>
      <c r="M50" s="3">
        <v>-65.564930000000004</v>
      </c>
      <c r="N50" s="3">
        <v>-55.799379999999999</v>
      </c>
      <c r="O50" s="3">
        <v>-12.57451</v>
      </c>
      <c r="P50" s="3">
        <v>0.34267999999999998</v>
      </c>
      <c r="Q50" s="3">
        <v>7.3124700000000002</v>
      </c>
      <c r="R50" s="3">
        <v>8.68872</v>
      </c>
      <c r="S50" s="3">
        <v>9.0211500000000004</v>
      </c>
      <c r="T50" s="3">
        <v>0.74988999999999995</v>
      </c>
      <c r="U50" s="3">
        <v>0.13341</v>
      </c>
      <c r="V50" s="3">
        <v>0.28495999999999999</v>
      </c>
      <c r="W50" s="3">
        <v>0.97499999999999998</v>
      </c>
      <c r="X50" s="3">
        <v>1.575</v>
      </c>
      <c r="Y50" s="3">
        <v>0.48338999999999999</v>
      </c>
      <c r="Z50" s="3">
        <v>-0.54991999999999996</v>
      </c>
      <c r="AA50" s="3">
        <v>1.668E-2</v>
      </c>
      <c r="AB50" s="3">
        <v>-0.14498</v>
      </c>
      <c r="AC50" s="3">
        <v>-7.4999999999999997E-2</v>
      </c>
      <c r="AD50" s="3">
        <v>0.22500000000000001</v>
      </c>
      <c r="AE50" s="3">
        <v>-5.774E-2</v>
      </c>
      <c r="AF50" s="3">
        <v>-0.28669</v>
      </c>
      <c r="AG50" s="3">
        <v>5</v>
      </c>
      <c r="AH50" s="3">
        <v>-0.10331</v>
      </c>
      <c r="AI50" s="3">
        <v>7.5242899999999997</v>
      </c>
      <c r="AJ50" s="3">
        <v>6.9078600000000003</v>
      </c>
      <c r="AK50" s="3">
        <v>5.2605500000000003</v>
      </c>
      <c r="AL50" s="3">
        <v>3.07239</v>
      </c>
      <c r="AM50" s="3">
        <v>2.3438500000000002</v>
      </c>
      <c r="AN50" s="3">
        <v>1.7283999999999999</v>
      </c>
      <c r="AO50" s="3">
        <v>0.13414999999999999</v>
      </c>
      <c r="AP50" s="3">
        <v>3308.03638</v>
      </c>
      <c r="AQ50" s="3">
        <v>78</v>
      </c>
      <c r="AR50" s="3">
        <v>4.5839999999999996</v>
      </c>
      <c r="AS50" s="3">
        <v>0</v>
      </c>
      <c r="AT50" s="3">
        <v>0</v>
      </c>
      <c r="AU50" s="3">
        <v>1.0322499999999999</v>
      </c>
      <c r="AZ50" s="3">
        <v>29.39</v>
      </c>
      <c r="BA50" s="3">
        <v>4244.5790999999999</v>
      </c>
    </row>
    <row r="51" spans="1:53" ht="14.25" customHeight="1" x14ac:dyDescent="0.35">
      <c r="A51" s="3" t="s">
        <v>145</v>
      </c>
      <c r="B51" s="4" t="s">
        <v>146</v>
      </c>
      <c r="C51" s="3">
        <v>23.14</v>
      </c>
      <c r="D51" s="3">
        <v>28.42</v>
      </c>
      <c r="E51" s="3">
        <v>0.29411999999999999</v>
      </c>
      <c r="F51" s="3">
        <v>-9.4020000000000006E-2</v>
      </c>
      <c r="G51" s="3">
        <v>-0.15021000000000001</v>
      </c>
      <c r="H51" s="3">
        <v>-0.111</v>
      </c>
      <c r="I51" s="3">
        <v>1.0824199999999999</v>
      </c>
      <c r="J51" s="3">
        <v>1.4399599999999999</v>
      </c>
      <c r="K51" s="3">
        <v>1.50834</v>
      </c>
      <c r="L51" s="3">
        <v>-78.976749999999996</v>
      </c>
      <c r="M51" s="3">
        <v>-52.946719999999999</v>
      </c>
      <c r="N51" s="3">
        <v>-33.148130000000002</v>
      </c>
      <c r="O51" s="3">
        <v>-6.7266599999999999</v>
      </c>
      <c r="P51" s="3">
        <v>0.25986999999999999</v>
      </c>
      <c r="Q51" s="3">
        <v>0.18872</v>
      </c>
      <c r="R51" s="3">
        <v>3.60182</v>
      </c>
      <c r="S51" s="3">
        <v>3.8596699999999999</v>
      </c>
      <c r="T51" s="3">
        <v>-2.5000000000000001E-2</v>
      </c>
      <c r="U51" s="3">
        <v>0.19178000000000001</v>
      </c>
      <c r="V51" s="3">
        <v>-0.18497</v>
      </c>
      <c r="W51" s="3">
        <v>0.4</v>
      </c>
      <c r="X51" s="3">
        <v>0.57499999999999996</v>
      </c>
      <c r="Y51" s="3">
        <v>-0.12669</v>
      </c>
      <c r="Z51" s="3">
        <v>0.22497</v>
      </c>
      <c r="AA51" s="3">
        <v>-0.10839</v>
      </c>
      <c r="AB51" s="3">
        <v>-7.4990000000000001E-2</v>
      </c>
      <c r="AC51" s="3">
        <v>-7.4999999999999997E-2</v>
      </c>
      <c r="AD51" s="3">
        <v>-0.77500000000000002</v>
      </c>
      <c r="AE51" s="3">
        <v>-3.8370000000000001E-2</v>
      </c>
      <c r="AF51" s="3">
        <v>5.7880000000000001E-2</v>
      </c>
      <c r="AG51" s="3">
        <v>11</v>
      </c>
      <c r="AH51" s="3">
        <v>-0.27128999999999998</v>
      </c>
      <c r="AI51" s="3">
        <v>5.6509999999999998</v>
      </c>
      <c r="AJ51" s="3">
        <v>6.3918400000000002</v>
      </c>
      <c r="AK51" s="3">
        <v>6.61822</v>
      </c>
      <c r="AL51" s="3">
        <v>6.7669100000000002</v>
      </c>
      <c r="AM51" s="3">
        <v>5.0283899999999999</v>
      </c>
      <c r="AN51" s="3">
        <v>2.5678999999999998</v>
      </c>
      <c r="AO51" s="3">
        <v>0.16980999999999999</v>
      </c>
      <c r="AP51" s="3">
        <v>473.94198999999998</v>
      </c>
      <c r="AQ51" s="3">
        <v>17</v>
      </c>
      <c r="AR51" s="3">
        <v>1.4019999999999999</v>
      </c>
      <c r="AS51" s="3">
        <v>2.863</v>
      </c>
      <c r="AT51" s="3">
        <v>0</v>
      </c>
      <c r="AU51" s="3">
        <v>1.17022</v>
      </c>
      <c r="AZ51" s="3">
        <v>28.5</v>
      </c>
      <c r="BA51" s="3">
        <v>3308.03638</v>
      </c>
    </row>
    <row r="52" spans="1:53" ht="14.25" customHeight="1" x14ac:dyDescent="0.35">
      <c r="A52" s="3" t="s">
        <v>147</v>
      </c>
      <c r="B52" s="4" t="s">
        <v>148</v>
      </c>
      <c r="C52" s="3">
        <v>21.55</v>
      </c>
      <c r="D52" s="3">
        <v>28.26</v>
      </c>
      <c r="E52" s="3">
        <v>2.7890000000000002E-2</v>
      </c>
      <c r="F52" s="3">
        <v>-0.35503000000000001</v>
      </c>
      <c r="G52" s="3">
        <v>-0.40900999999999998</v>
      </c>
      <c r="H52" s="3">
        <v>-0.44671</v>
      </c>
      <c r="I52" s="3">
        <v>-0.81547000000000003</v>
      </c>
      <c r="J52" s="3">
        <v>-0.59838999999999998</v>
      </c>
      <c r="K52" s="3">
        <v>-0.29508000000000001</v>
      </c>
      <c r="L52" s="3">
        <v>-88.796520000000001</v>
      </c>
      <c r="M52" s="3">
        <v>-56.284849999999999</v>
      </c>
      <c r="N52" s="3">
        <v>-20.040649999999999</v>
      </c>
      <c r="O52" s="3">
        <v>-14.76329</v>
      </c>
      <c r="P52" s="3">
        <v>-10.674149999999999</v>
      </c>
      <c r="Q52" s="3">
        <v>-4.9908599999999996</v>
      </c>
      <c r="R52" s="3">
        <v>-4.7582599999999999</v>
      </c>
      <c r="S52" s="3">
        <v>-4.7166499999999996</v>
      </c>
      <c r="T52" s="3">
        <v>-0.69989999999999997</v>
      </c>
      <c r="U52" s="3">
        <v>-0.38772000000000001</v>
      </c>
      <c r="V52" s="3">
        <v>-0.35994999999999999</v>
      </c>
      <c r="W52" s="3">
        <v>-0.63749999999999996</v>
      </c>
      <c r="X52" s="3">
        <v>-0.67500000000000004</v>
      </c>
      <c r="Y52" s="3">
        <v>-0.61714000000000002</v>
      </c>
      <c r="Z52" s="3">
        <v>0.22497</v>
      </c>
      <c r="AA52" s="3">
        <v>6.2539999999999998E-2</v>
      </c>
      <c r="AB52" s="3">
        <v>6.9989999999999997E-2</v>
      </c>
      <c r="AC52" s="3">
        <v>0.38750000000000001</v>
      </c>
      <c r="AD52" s="3">
        <v>0.67500000000000004</v>
      </c>
      <c r="AE52" s="3">
        <v>0.22244</v>
      </c>
      <c r="AF52" s="3">
        <v>0.27864</v>
      </c>
      <c r="AG52" s="3">
        <v>5</v>
      </c>
      <c r="AH52" s="3">
        <v>0.39156000000000002</v>
      </c>
      <c r="AI52" s="3">
        <v>-5.1914800000000003</v>
      </c>
      <c r="AJ52" s="3">
        <v>-5.2298499999999999</v>
      </c>
      <c r="AK52" s="3">
        <v>-4.6416199999999996</v>
      </c>
      <c r="AL52" s="3">
        <v>-3.4224299999999999</v>
      </c>
      <c r="AM52" s="3">
        <v>-1.82965</v>
      </c>
      <c r="AN52" s="3">
        <v>-0.80247000000000002</v>
      </c>
      <c r="AO52" s="3">
        <v>-7.1129999999999999E-2</v>
      </c>
      <c r="AP52" s="3">
        <v>2444.8642599999998</v>
      </c>
      <c r="AQ52" s="3">
        <v>52</v>
      </c>
      <c r="AR52" s="3">
        <v>12.632999999999999</v>
      </c>
      <c r="AS52" s="3">
        <v>12.259</v>
      </c>
      <c r="AT52" s="3">
        <v>0</v>
      </c>
      <c r="AU52" s="3">
        <v>1.1888799999999999</v>
      </c>
      <c r="AZ52" s="3">
        <v>28.72</v>
      </c>
      <c r="BA52" s="3">
        <v>2098.31396</v>
      </c>
    </row>
    <row r="53" spans="1:53" ht="14.25" customHeight="1" x14ac:dyDescent="0.35">
      <c r="A53" s="3" t="s">
        <v>149</v>
      </c>
      <c r="B53" s="4" t="s">
        <v>150</v>
      </c>
      <c r="C53" s="3">
        <v>22.34</v>
      </c>
      <c r="D53" s="3">
        <v>28.2</v>
      </c>
      <c r="E53" s="3">
        <v>-0.10383000000000001</v>
      </c>
      <c r="F53" s="3">
        <v>-0.31306</v>
      </c>
      <c r="G53" s="3">
        <v>-0.32534999999999997</v>
      </c>
      <c r="H53" s="3">
        <v>-0.48659000000000002</v>
      </c>
      <c r="I53" s="3">
        <v>-0.5907</v>
      </c>
      <c r="J53" s="3">
        <v>-0.16847999999999999</v>
      </c>
      <c r="K53" s="3">
        <v>-4.718E-2</v>
      </c>
      <c r="L53" s="3">
        <v>-116.01631</v>
      </c>
      <c r="M53" s="3">
        <v>-97.214870000000005</v>
      </c>
      <c r="N53" s="3">
        <v>-78.027760000000001</v>
      </c>
      <c r="O53" s="3">
        <v>-31.158829999999998</v>
      </c>
      <c r="P53" s="3">
        <v>-8.7200399999999991</v>
      </c>
      <c r="Q53" s="3">
        <v>-5.9365300000000003</v>
      </c>
      <c r="R53" s="3">
        <v>-3.0558999999999998</v>
      </c>
      <c r="S53" s="3">
        <v>-2.7051099999999999</v>
      </c>
      <c r="T53" s="3">
        <v>-0.12497999999999999</v>
      </c>
      <c r="U53" s="3">
        <v>-6.6699999999999995E-2</v>
      </c>
      <c r="V53" s="3">
        <v>-0.02</v>
      </c>
      <c r="W53" s="3">
        <v>-8.7499999999999994E-2</v>
      </c>
      <c r="X53" s="3">
        <v>-2.5000000000000001E-2</v>
      </c>
      <c r="Y53" s="3">
        <v>-0.13672999999999999</v>
      </c>
      <c r="Z53" s="3">
        <v>9.9989999999999996E-2</v>
      </c>
      <c r="AA53" s="3">
        <v>0.15007999999999999</v>
      </c>
      <c r="AB53" s="3">
        <v>-3.9989999999999998E-2</v>
      </c>
      <c r="AC53" s="3">
        <v>-1.2500000000000001E-2</v>
      </c>
      <c r="AD53" s="3">
        <v>-2.5000000000000001E-2</v>
      </c>
      <c r="AE53" s="3">
        <v>6.2899999999999996E-3</v>
      </c>
      <c r="AF53" s="3">
        <v>8.8999999999999996E-2</v>
      </c>
      <c r="AG53" s="3">
        <v>8</v>
      </c>
      <c r="AH53" s="3">
        <v>-3.8999999999999999E-4</v>
      </c>
      <c r="AI53" s="3">
        <v>-3.4772799999999999</v>
      </c>
      <c r="AJ53" s="3">
        <v>-3.4945300000000001</v>
      </c>
      <c r="AK53" s="3">
        <v>-2.5696599999999998</v>
      </c>
      <c r="AL53" s="3">
        <v>-0.79315999999999998</v>
      </c>
      <c r="AM53" s="3">
        <v>-0.15773000000000001</v>
      </c>
      <c r="AN53" s="3">
        <v>-0.1358</v>
      </c>
      <c r="AO53" s="3">
        <v>-5.2130000000000003E-2</v>
      </c>
      <c r="AP53" s="3">
        <v>1334.26233</v>
      </c>
      <c r="AQ53" s="3">
        <v>17</v>
      </c>
      <c r="AR53" s="3">
        <v>10.593999999999999</v>
      </c>
      <c r="AS53" s="3">
        <v>25.364000000000001</v>
      </c>
      <c r="AT53" s="3">
        <v>31.173999999999999</v>
      </c>
      <c r="AU53" s="3">
        <v>1.3239300000000001</v>
      </c>
      <c r="AZ53" s="3">
        <v>28.68</v>
      </c>
      <c r="BA53" s="3">
        <v>1711.9068600000001</v>
      </c>
    </row>
    <row r="54" spans="1:53" ht="14.25" customHeight="1" x14ac:dyDescent="0.35">
      <c r="A54" s="3" t="s">
        <v>151</v>
      </c>
      <c r="B54" s="4" t="s">
        <v>152</v>
      </c>
      <c r="C54" s="3">
        <v>22.47</v>
      </c>
      <c r="D54" s="3">
        <v>28.43</v>
      </c>
      <c r="E54" s="3">
        <v>-0.21348</v>
      </c>
      <c r="F54" s="3">
        <v>-0.55720999999999998</v>
      </c>
      <c r="G54" s="3">
        <v>-0.42548000000000002</v>
      </c>
      <c r="H54" s="3">
        <v>-0.68898000000000004</v>
      </c>
      <c r="I54" s="3">
        <v>-0.55671999999999999</v>
      </c>
      <c r="J54" s="3">
        <v>-0.16661999999999999</v>
      </c>
      <c r="K54" s="3">
        <v>0.13164999999999999</v>
      </c>
      <c r="L54" s="3">
        <v>-116.71857</v>
      </c>
      <c r="M54" s="3">
        <v>-100.77753</v>
      </c>
      <c r="N54" s="3">
        <v>-82.627420000000001</v>
      </c>
      <c r="O54" s="3">
        <v>-41.7652</v>
      </c>
      <c r="P54" s="3">
        <v>-15.26619</v>
      </c>
      <c r="Q54" s="3">
        <v>-6.2277399999999998</v>
      </c>
      <c r="R54" s="3">
        <v>-3.4235099999999998</v>
      </c>
      <c r="S54" s="3">
        <v>-3.7570199999999998</v>
      </c>
      <c r="T54" s="3">
        <v>3.7490000000000002E-2</v>
      </c>
      <c r="U54" s="3">
        <v>4.1689999999999998E-2</v>
      </c>
      <c r="V54" s="3">
        <v>-0.10499</v>
      </c>
      <c r="W54" s="3">
        <v>7.4999999999999997E-2</v>
      </c>
      <c r="X54" s="3">
        <v>-2.5000000000000001E-2</v>
      </c>
      <c r="Y54" s="3">
        <v>0.23111000000000001</v>
      </c>
      <c r="Z54" s="3">
        <v>-1.2500000000000001E-2</v>
      </c>
      <c r="AA54" s="3">
        <v>-7.5039999999999996E-2</v>
      </c>
      <c r="AB54" s="3">
        <v>9.4990000000000005E-2</v>
      </c>
      <c r="AC54" s="3">
        <v>-0.22500000000000001</v>
      </c>
      <c r="AD54" s="3">
        <v>2.5000000000000001E-2</v>
      </c>
      <c r="AE54" s="3">
        <v>-0.19878000000000001</v>
      </c>
      <c r="AF54" s="3">
        <v>-0.21201</v>
      </c>
      <c r="AG54" s="3">
        <v>8</v>
      </c>
      <c r="AH54" s="3">
        <v>-1.538E-2</v>
      </c>
      <c r="AI54" s="3">
        <v>-3.2457199999999999</v>
      </c>
      <c r="AJ54" s="3">
        <v>-3.29373</v>
      </c>
      <c r="AK54" s="3">
        <v>-2.6380699999999999</v>
      </c>
      <c r="AL54" s="3">
        <v>-0.78441000000000005</v>
      </c>
      <c r="AM54" s="3">
        <v>0.43848999999999999</v>
      </c>
      <c r="AN54" s="3">
        <v>0.48148000000000002</v>
      </c>
      <c r="AO54" s="3">
        <v>-0.26012000000000002</v>
      </c>
      <c r="AP54" s="3">
        <v>1333.50549</v>
      </c>
      <c r="AQ54" s="3">
        <v>17</v>
      </c>
      <c r="AR54" s="3">
        <v>30.067</v>
      </c>
      <c r="AS54" s="3">
        <v>27.712</v>
      </c>
      <c r="AT54" s="3">
        <v>12.491</v>
      </c>
      <c r="AU54" s="3">
        <v>0.88585000000000003</v>
      </c>
      <c r="AZ54" s="3">
        <v>29.03</v>
      </c>
      <c r="BA54" s="3">
        <v>1656.08276</v>
      </c>
    </row>
    <row r="55" spans="1:53" ht="14.25" customHeight="1" x14ac:dyDescent="0.35">
      <c r="A55" s="3" t="s">
        <v>153</v>
      </c>
      <c r="B55" s="4" t="s">
        <v>154</v>
      </c>
      <c r="C55" s="3">
        <v>21.82</v>
      </c>
      <c r="D55" s="3">
        <v>27.51</v>
      </c>
      <c r="E55" s="3">
        <v>-0.20230999999999999</v>
      </c>
      <c r="F55" s="3">
        <v>0.50468000000000002</v>
      </c>
      <c r="G55" s="3">
        <v>0.53</v>
      </c>
      <c r="H55" s="3">
        <v>0.37207000000000001</v>
      </c>
      <c r="I55" s="3">
        <v>0.15915000000000001</v>
      </c>
      <c r="J55" s="3">
        <v>-4.9829999999999999E-2</v>
      </c>
      <c r="K55" s="3">
        <v>0.16571</v>
      </c>
      <c r="L55" s="3">
        <v>94.576610000000002</v>
      </c>
      <c r="M55" s="3">
        <v>90.729799999999997</v>
      </c>
      <c r="N55" s="3">
        <v>76.763099999999994</v>
      </c>
      <c r="O55" s="3">
        <v>54.935490000000001</v>
      </c>
      <c r="P55" s="3">
        <v>17.748090000000001</v>
      </c>
      <c r="Q55" s="3">
        <v>8.9176199999999994</v>
      </c>
      <c r="R55" s="3">
        <v>2.1938200000000001</v>
      </c>
      <c r="S55" s="3">
        <v>2.0569000000000002</v>
      </c>
      <c r="T55" s="3">
        <v>-0.34994999999999998</v>
      </c>
      <c r="U55" s="3">
        <v>-0.28766000000000003</v>
      </c>
      <c r="V55" s="3">
        <v>-0.30996000000000001</v>
      </c>
      <c r="W55" s="3">
        <v>-0.28749999999999998</v>
      </c>
      <c r="X55" s="3">
        <v>-0.35</v>
      </c>
      <c r="Y55" s="3">
        <v>-0.27993000000000001</v>
      </c>
      <c r="Z55" s="3">
        <v>2.5000000000000001E-2</v>
      </c>
      <c r="AA55" s="3">
        <v>-0.12923999999999999</v>
      </c>
      <c r="AB55" s="3">
        <v>-0.10997999999999999</v>
      </c>
      <c r="AC55" s="3">
        <v>-0.1125</v>
      </c>
      <c r="AD55" s="3">
        <v>-0.1</v>
      </c>
      <c r="AE55" s="3">
        <v>-0.12305000000000001</v>
      </c>
      <c r="AF55" s="3">
        <v>-2.3769999999999999E-2</v>
      </c>
      <c r="AG55" s="3">
        <v>15</v>
      </c>
      <c r="AH55" s="3">
        <v>-7.9259999999999997E-2</v>
      </c>
      <c r="AI55" s="3">
        <v>1.2372300000000001</v>
      </c>
      <c r="AJ55" s="3">
        <v>0.93632000000000004</v>
      </c>
      <c r="AK55" s="3">
        <v>0.54696999999999996</v>
      </c>
      <c r="AL55" s="3">
        <v>-0.23547999999999999</v>
      </c>
      <c r="AM55" s="3">
        <v>0.55205000000000004</v>
      </c>
      <c r="AN55" s="3">
        <v>1.16049</v>
      </c>
      <c r="AO55" s="3">
        <v>-0.20669999999999999</v>
      </c>
      <c r="AP55" s="3">
        <v>820.48828000000003</v>
      </c>
      <c r="AQ55" s="3">
        <v>247</v>
      </c>
      <c r="AR55" s="3">
        <v>4.1859999999999999</v>
      </c>
      <c r="AS55" s="3">
        <v>1.107</v>
      </c>
      <c r="AT55" s="3">
        <v>4.4279999999999999</v>
      </c>
      <c r="AU55" s="3">
        <v>1.2778400000000001</v>
      </c>
      <c r="AZ55" s="3">
        <v>27.36</v>
      </c>
      <c r="BA55" s="3">
        <v>553.07324000000006</v>
      </c>
    </row>
    <row r="56" spans="1:53" ht="14.25" customHeight="1" x14ac:dyDescent="0.35">
      <c r="A56" s="3" t="s">
        <v>155</v>
      </c>
      <c r="B56" s="4" t="s">
        <v>156</v>
      </c>
      <c r="C56" s="3">
        <v>20.62</v>
      </c>
      <c r="D56" s="3">
        <v>29.39</v>
      </c>
      <c r="E56" s="3">
        <v>-0.12</v>
      </c>
      <c r="F56" s="3">
        <v>-1.24698</v>
      </c>
      <c r="G56" s="3">
        <v>-1.6434500000000001</v>
      </c>
      <c r="H56" s="3">
        <v>-2.2559800000000001</v>
      </c>
      <c r="I56" s="3">
        <v>-1.64208</v>
      </c>
      <c r="J56" s="3">
        <v>-0.59331</v>
      </c>
      <c r="K56" s="3">
        <v>-0.20613999999999999</v>
      </c>
      <c r="L56" s="3">
        <v>-84.265510000000006</v>
      </c>
      <c r="M56" s="3">
        <v>-52.448410000000003</v>
      </c>
      <c r="N56" s="3">
        <v>-33.825290000000003</v>
      </c>
      <c r="O56" s="3">
        <v>-41.818869999999997</v>
      </c>
      <c r="P56" s="3">
        <v>-37.445689999999999</v>
      </c>
      <c r="Q56" s="3">
        <v>-26.26642</v>
      </c>
      <c r="R56" s="3">
        <v>-13.87687</v>
      </c>
      <c r="S56" s="3">
        <v>-13.98039</v>
      </c>
      <c r="T56" s="3">
        <v>-0.53742000000000001</v>
      </c>
      <c r="U56" s="3">
        <v>0.45441999999999999</v>
      </c>
      <c r="V56" s="3">
        <v>-0.35994999999999999</v>
      </c>
      <c r="W56" s="3">
        <v>-0.5</v>
      </c>
      <c r="X56" s="3">
        <v>-0.8</v>
      </c>
      <c r="Y56" s="3">
        <v>-8.0250000000000002E-2</v>
      </c>
      <c r="Z56" s="3">
        <v>-1.2500000000000001E-2</v>
      </c>
      <c r="AA56" s="3">
        <v>-0.13758000000000001</v>
      </c>
      <c r="AB56" s="3">
        <v>0</v>
      </c>
      <c r="AC56" s="3">
        <v>-2.5000000000000001E-2</v>
      </c>
      <c r="AD56" s="3">
        <v>0.1</v>
      </c>
      <c r="AE56" s="3">
        <v>-0.13159999999999999</v>
      </c>
      <c r="AF56" s="3">
        <v>-8.2239999999999994E-2</v>
      </c>
      <c r="AG56" s="3">
        <v>15</v>
      </c>
      <c r="AH56" s="3">
        <v>8.7540000000000007E-2</v>
      </c>
      <c r="AI56" s="3">
        <v>-11.09212</v>
      </c>
      <c r="AJ56" s="3">
        <v>-9.7070600000000002</v>
      </c>
      <c r="AK56" s="3">
        <v>-5.7947499999999996</v>
      </c>
      <c r="AL56" s="3">
        <v>-2.7899799999999999</v>
      </c>
      <c r="AM56" s="3">
        <v>-0.68769999999999998</v>
      </c>
      <c r="AN56" s="3">
        <v>0</v>
      </c>
      <c r="AO56" s="3">
        <v>-0.16588</v>
      </c>
      <c r="AP56" s="3">
        <v>4027.6057099999998</v>
      </c>
      <c r="AQ56" s="3">
        <v>121</v>
      </c>
      <c r="AR56" s="3">
        <v>11.297000000000001</v>
      </c>
      <c r="AS56" s="3">
        <v>6.4039999999999999</v>
      </c>
      <c r="AT56" s="3">
        <v>0</v>
      </c>
      <c r="AU56" s="3">
        <v>1</v>
      </c>
      <c r="AZ56" s="3">
        <v>27.5</v>
      </c>
      <c r="BA56" s="3">
        <v>35.014279999999999</v>
      </c>
    </row>
    <row r="57" spans="1:53" ht="14.25" customHeight="1" x14ac:dyDescent="0.35">
      <c r="A57" s="3" t="s">
        <v>157</v>
      </c>
      <c r="B57" s="4" t="s">
        <v>158</v>
      </c>
      <c r="C57" s="3">
        <v>20.82</v>
      </c>
      <c r="D57" s="3">
        <v>27.73</v>
      </c>
      <c r="E57" s="3">
        <v>0.22806999999999999</v>
      </c>
      <c r="F57" s="3">
        <v>1.01423</v>
      </c>
      <c r="G57" s="3">
        <v>0.74897000000000002</v>
      </c>
      <c r="H57" s="3">
        <v>-0.29749999999999999</v>
      </c>
      <c r="I57" s="3">
        <v>-2.3519999999999999E-2</v>
      </c>
      <c r="J57" s="3">
        <v>-0.32029999999999997</v>
      </c>
      <c r="K57" s="3">
        <v>-0.53541000000000005</v>
      </c>
      <c r="L57" s="3">
        <v>-37.416310000000003</v>
      </c>
      <c r="M57" s="3">
        <v>-0.33417999999999998</v>
      </c>
      <c r="N57" s="3">
        <v>29.666260000000001</v>
      </c>
      <c r="O57" s="3">
        <v>44.505159999999997</v>
      </c>
      <c r="P57" s="3">
        <v>32.750129999999999</v>
      </c>
      <c r="Q57" s="3">
        <v>10.322369999999999</v>
      </c>
      <c r="R57" s="3">
        <v>-0.98468</v>
      </c>
      <c r="S57" s="3">
        <v>-0.69242999999999999</v>
      </c>
      <c r="T57" s="3">
        <v>-4.999E-2</v>
      </c>
      <c r="U57" s="3">
        <v>4.1700000000000001E-3</v>
      </c>
      <c r="V57" s="3">
        <v>0.11998</v>
      </c>
      <c r="W57" s="3">
        <v>-0.17499999999999999</v>
      </c>
      <c r="X57" s="3">
        <v>-0.55000000000000004</v>
      </c>
      <c r="Y57" s="3">
        <v>-7.3889999999999997E-2</v>
      </c>
      <c r="Z57" s="3">
        <v>0.47493000000000002</v>
      </c>
      <c r="AA57" s="3">
        <v>0.12923999999999999</v>
      </c>
      <c r="AB57" s="3">
        <v>-0.01</v>
      </c>
      <c r="AC57" s="3">
        <v>0.05</v>
      </c>
      <c r="AD57" s="3">
        <v>0.6</v>
      </c>
      <c r="AE57" s="3">
        <v>4.3909999999999998E-2</v>
      </c>
      <c r="AF57" s="3">
        <v>0.20794000000000001</v>
      </c>
      <c r="AG57" s="3">
        <v>15</v>
      </c>
      <c r="AH57" s="3">
        <v>0.51183000000000001</v>
      </c>
      <c r="AI57" s="3">
        <v>-0.44411</v>
      </c>
      <c r="AJ57" s="3">
        <v>-0.14308000000000001</v>
      </c>
      <c r="AK57" s="3">
        <v>-0.49451000000000001</v>
      </c>
      <c r="AL57" s="3">
        <v>-1.5067600000000001</v>
      </c>
      <c r="AM57" s="3">
        <v>-1.78549</v>
      </c>
      <c r="AN57" s="3">
        <v>-1.6790099999999999</v>
      </c>
      <c r="AO57" s="3">
        <v>0.48743999999999998</v>
      </c>
      <c r="AP57" s="3">
        <v>2411.3273899999999</v>
      </c>
      <c r="AQ57" s="3">
        <v>116</v>
      </c>
      <c r="AR57" s="3">
        <v>6.7350000000000003</v>
      </c>
      <c r="AS57" s="3">
        <v>8.4529999999999994</v>
      </c>
      <c r="AT57" s="3">
        <v>0</v>
      </c>
      <c r="AU57" s="3">
        <v>1</v>
      </c>
      <c r="AZ57" s="3">
        <v>28.11</v>
      </c>
      <c r="BA57" s="3">
        <v>514.06713999999999</v>
      </c>
    </row>
    <row r="58" spans="1:53" ht="14.25" customHeight="1" x14ac:dyDescent="0.35">
      <c r="B58" s="4"/>
    </row>
    <row r="59" spans="1:53" ht="14.25" customHeight="1" x14ac:dyDescent="0.35">
      <c r="B59" s="4"/>
    </row>
    <row r="60" spans="1:53" ht="14.25" customHeight="1" x14ac:dyDescent="0.35">
      <c r="B60" s="4"/>
    </row>
    <row r="61" spans="1:53" ht="14.25" customHeight="1" x14ac:dyDescent="0.35">
      <c r="B61" s="4"/>
    </row>
    <row r="62" spans="1:53" ht="14.25" customHeight="1" x14ac:dyDescent="0.35">
      <c r="B62" s="4"/>
    </row>
    <row r="63" spans="1:53" ht="14.25" customHeight="1" x14ac:dyDescent="0.35">
      <c r="B63" s="4"/>
    </row>
    <row r="64" spans="1:53" ht="14.25" customHeight="1" x14ac:dyDescent="0.35">
      <c r="B64" s="4"/>
    </row>
    <row r="65" spans="2:2" ht="14.25" customHeight="1" x14ac:dyDescent="0.35">
      <c r="B65" s="4"/>
    </row>
    <row r="66" spans="2:2" ht="14.25" customHeight="1" x14ac:dyDescent="0.35">
      <c r="B66" s="4"/>
    </row>
    <row r="67" spans="2:2" ht="14.25" customHeight="1" x14ac:dyDescent="0.35">
      <c r="B67" s="4"/>
    </row>
    <row r="68" spans="2:2" ht="14.25" customHeight="1" x14ac:dyDescent="0.35">
      <c r="B68" s="4"/>
    </row>
    <row r="69" spans="2:2" ht="14.25" customHeight="1" x14ac:dyDescent="0.35">
      <c r="B69" s="4"/>
    </row>
    <row r="70" spans="2:2" ht="14.25" customHeight="1" x14ac:dyDescent="0.35">
      <c r="B70" s="4"/>
    </row>
    <row r="71" spans="2:2" ht="14.25" customHeight="1" x14ac:dyDescent="0.35">
      <c r="B71" s="4"/>
    </row>
    <row r="72" spans="2:2" ht="14.25" customHeight="1" x14ac:dyDescent="0.35">
      <c r="B72" s="4"/>
    </row>
    <row r="73" spans="2:2" ht="14.25" customHeight="1" x14ac:dyDescent="0.35">
      <c r="B73" s="4"/>
    </row>
    <row r="74" spans="2:2" ht="14.25" customHeight="1" x14ac:dyDescent="0.35">
      <c r="B74" s="4"/>
    </row>
    <row r="75" spans="2:2" ht="14.25" customHeight="1" x14ac:dyDescent="0.35">
      <c r="B75" s="4"/>
    </row>
    <row r="76" spans="2:2" ht="14.25" customHeight="1" x14ac:dyDescent="0.35">
      <c r="B76" s="4"/>
    </row>
    <row r="77" spans="2:2" ht="14.25" customHeight="1" x14ac:dyDescent="0.35">
      <c r="B77" s="4"/>
    </row>
    <row r="78" spans="2:2" ht="14.25" customHeight="1" x14ac:dyDescent="0.35">
      <c r="B78" s="4"/>
    </row>
    <row r="79" spans="2:2" ht="14.25" customHeight="1" x14ac:dyDescent="0.35">
      <c r="B79" s="4"/>
    </row>
    <row r="80" spans="2:2" ht="14.25" customHeight="1" x14ac:dyDescent="0.35">
      <c r="B80" s="4"/>
    </row>
    <row r="81" spans="2:2" ht="14.25" customHeight="1" x14ac:dyDescent="0.35">
      <c r="B81" s="4"/>
    </row>
    <row r="82" spans="2:2" ht="14.25" customHeight="1" x14ac:dyDescent="0.35">
      <c r="B82" s="4"/>
    </row>
    <row r="83" spans="2:2" ht="14.25" customHeight="1" x14ac:dyDescent="0.35">
      <c r="B83" s="4"/>
    </row>
    <row r="84" spans="2:2" ht="14.25" customHeight="1" x14ac:dyDescent="0.35">
      <c r="B84" s="4"/>
    </row>
    <row r="85" spans="2:2" ht="14.25" customHeight="1" x14ac:dyDescent="0.35">
      <c r="B85" s="4"/>
    </row>
    <row r="86" spans="2:2" ht="14.25" customHeight="1" x14ac:dyDescent="0.35">
      <c r="B86" s="4"/>
    </row>
    <row r="87" spans="2:2" ht="14.25" customHeight="1" x14ac:dyDescent="0.35">
      <c r="B87" s="4"/>
    </row>
    <row r="88" spans="2:2" ht="14.25" customHeight="1" x14ac:dyDescent="0.35">
      <c r="B88" s="4"/>
    </row>
    <row r="89" spans="2:2" ht="14.25" customHeight="1" x14ac:dyDescent="0.35">
      <c r="B89" s="4"/>
    </row>
    <row r="90" spans="2:2" ht="14.25" customHeight="1" x14ac:dyDescent="0.35">
      <c r="B90" s="4"/>
    </row>
    <row r="91" spans="2:2" ht="14.25" customHeight="1" x14ac:dyDescent="0.35">
      <c r="B91" s="4"/>
    </row>
    <row r="92" spans="2:2" ht="14.25" customHeight="1" x14ac:dyDescent="0.35">
      <c r="B92" s="4"/>
    </row>
    <row r="93" spans="2:2" ht="14.25" customHeight="1" x14ac:dyDescent="0.35">
      <c r="B93" s="4"/>
    </row>
    <row r="94" spans="2:2" ht="14.25" customHeight="1" x14ac:dyDescent="0.35">
      <c r="B94" s="4"/>
    </row>
    <row r="95" spans="2:2" ht="14.25" customHeight="1" x14ac:dyDescent="0.35">
      <c r="B95" s="4"/>
    </row>
    <row r="96" spans="2:2" ht="14.25" customHeight="1" x14ac:dyDescent="0.35">
      <c r="B96" s="4"/>
    </row>
    <row r="97" spans="2:2" ht="14.25" customHeight="1" x14ac:dyDescent="0.35">
      <c r="B97" s="4"/>
    </row>
    <row r="98" spans="2:2" ht="14.25" customHeight="1" x14ac:dyDescent="0.35">
      <c r="B98" s="4"/>
    </row>
    <row r="99" spans="2:2" ht="14.25" customHeight="1" x14ac:dyDescent="0.35">
      <c r="B99" s="4"/>
    </row>
    <row r="100" spans="2:2" ht="14.25" customHeight="1" x14ac:dyDescent="0.35">
      <c r="B100" s="4"/>
    </row>
    <row r="101" spans="2:2" ht="14.25" customHeight="1" x14ac:dyDescent="0.35">
      <c r="B101" s="4"/>
    </row>
    <row r="102" spans="2:2" ht="14.25" customHeight="1" x14ac:dyDescent="0.35">
      <c r="B102" s="4"/>
    </row>
    <row r="103" spans="2:2" ht="14.25" customHeight="1" x14ac:dyDescent="0.35">
      <c r="B103" s="4"/>
    </row>
    <row r="104" spans="2:2" ht="14.25" customHeight="1" x14ac:dyDescent="0.35">
      <c r="B104" s="4"/>
    </row>
    <row r="105" spans="2:2" ht="14.25" customHeight="1" x14ac:dyDescent="0.35">
      <c r="B105" s="4"/>
    </row>
    <row r="106" spans="2:2" ht="14.25" customHeight="1" x14ac:dyDescent="0.35">
      <c r="B106" s="4"/>
    </row>
    <row r="107" spans="2:2" ht="14.25" customHeight="1" x14ac:dyDescent="0.35">
      <c r="B107" s="4"/>
    </row>
    <row r="108" spans="2:2" ht="14.25" customHeight="1" x14ac:dyDescent="0.35">
      <c r="B108" s="4"/>
    </row>
    <row r="109" spans="2:2" ht="14.25" customHeight="1" x14ac:dyDescent="0.35">
      <c r="B109" s="4"/>
    </row>
    <row r="110" spans="2:2" ht="14.25" customHeight="1" x14ac:dyDescent="0.35">
      <c r="B110" s="4"/>
    </row>
    <row r="111" spans="2:2" ht="14.25" customHeight="1" x14ac:dyDescent="0.35">
      <c r="B111" s="4"/>
    </row>
    <row r="112" spans="2:2" ht="14.25" customHeight="1" x14ac:dyDescent="0.35">
      <c r="B112" s="4"/>
    </row>
    <row r="113" spans="2:2" ht="14.25" customHeight="1" x14ac:dyDescent="0.35">
      <c r="B113" s="4"/>
    </row>
    <row r="114" spans="2:2" ht="14.25" customHeight="1" x14ac:dyDescent="0.35">
      <c r="B114" s="4"/>
    </row>
    <row r="115" spans="2:2" ht="14.25" customHeight="1" x14ac:dyDescent="0.35">
      <c r="B115" s="4"/>
    </row>
    <row r="116" spans="2:2" ht="14.25" customHeight="1" x14ac:dyDescent="0.35">
      <c r="B116" s="4"/>
    </row>
    <row r="117" spans="2:2" ht="14.25" customHeight="1" x14ac:dyDescent="0.35">
      <c r="B117" s="4"/>
    </row>
    <row r="118" spans="2:2" ht="14.25" customHeight="1" x14ac:dyDescent="0.35">
      <c r="B118" s="4"/>
    </row>
    <row r="119" spans="2:2" ht="14.25" customHeight="1" x14ac:dyDescent="0.35">
      <c r="B119" s="4"/>
    </row>
    <row r="120" spans="2:2" ht="14.25" customHeight="1" x14ac:dyDescent="0.35">
      <c r="B120" s="4"/>
    </row>
    <row r="121" spans="2:2" ht="14.25" customHeight="1" x14ac:dyDescent="0.35">
      <c r="B121" s="4"/>
    </row>
    <row r="122" spans="2:2" ht="14.25" customHeight="1" x14ac:dyDescent="0.35">
      <c r="B122" s="4"/>
    </row>
    <row r="123" spans="2:2" ht="14.25" customHeight="1" x14ac:dyDescent="0.35">
      <c r="B123" s="4"/>
    </row>
    <row r="124" spans="2:2" ht="14.25" customHeight="1" x14ac:dyDescent="0.35">
      <c r="B124" s="4"/>
    </row>
    <row r="125" spans="2:2" ht="14.25" customHeight="1" x14ac:dyDescent="0.35">
      <c r="B125" s="4"/>
    </row>
    <row r="126" spans="2:2" ht="14.25" customHeight="1" x14ac:dyDescent="0.35">
      <c r="B126" s="4"/>
    </row>
    <row r="127" spans="2:2" ht="14.25" customHeight="1" x14ac:dyDescent="0.35">
      <c r="B127" s="4"/>
    </row>
    <row r="128" spans="2:2" ht="14.25" customHeight="1" x14ac:dyDescent="0.35">
      <c r="B128" s="4"/>
    </row>
    <row r="129" spans="2:2" ht="14.25" customHeight="1" x14ac:dyDescent="0.35">
      <c r="B129" s="4"/>
    </row>
    <row r="130" spans="2:2" ht="14.25" customHeight="1" x14ac:dyDescent="0.35">
      <c r="B130" s="4"/>
    </row>
    <row r="131" spans="2:2" ht="14.25" customHeight="1" x14ac:dyDescent="0.35">
      <c r="B131" s="4"/>
    </row>
    <row r="132" spans="2:2" ht="14.25" customHeight="1" x14ac:dyDescent="0.35">
      <c r="B132" s="4"/>
    </row>
    <row r="133" spans="2:2" ht="14.25" customHeight="1" x14ac:dyDescent="0.35">
      <c r="B133" s="4"/>
    </row>
    <row r="134" spans="2:2" ht="14.25" customHeight="1" x14ac:dyDescent="0.35">
      <c r="B134" s="4"/>
    </row>
    <row r="135" spans="2:2" ht="14.25" customHeight="1" x14ac:dyDescent="0.35">
      <c r="B135" s="4"/>
    </row>
    <row r="136" spans="2:2" ht="14.25" customHeight="1" x14ac:dyDescent="0.35">
      <c r="B136" s="4"/>
    </row>
    <row r="137" spans="2:2" ht="14.25" customHeight="1" x14ac:dyDescent="0.35">
      <c r="B137" s="4"/>
    </row>
    <row r="138" spans="2:2" ht="14.25" customHeight="1" x14ac:dyDescent="0.35">
      <c r="B138" s="4"/>
    </row>
    <row r="139" spans="2:2" ht="14.25" customHeight="1" x14ac:dyDescent="0.35">
      <c r="B139" s="4"/>
    </row>
    <row r="140" spans="2:2" ht="14.25" customHeight="1" x14ac:dyDescent="0.35">
      <c r="B140" s="4"/>
    </row>
    <row r="141" spans="2:2" ht="14.25" customHeight="1" x14ac:dyDescent="0.35">
      <c r="B141" s="4"/>
    </row>
    <row r="142" spans="2:2" ht="14.25" customHeight="1" x14ac:dyDescent="0.35">
      <c r="B142" s="4"/>
    </row>
    <row r="143" spans="2:2" ht="14.25" customHeight="1" x14ac:dyDescent="0.35">
      <c r="B143" s="4"/>
    </row>
    <row r="144" spans="2:2" ht="14.25" customHeight="1" x14ac:dyDescent="0.35">
      <c r="B144" s="4"/>
    </row>
    <row r="145" spans="2:2" ht="14.25" customHeight="1" x14ac:dyDescent="0.35">
      <c r="B145" s="4"/>
    </row>
    <row r="146" spans="2:2" ht="14.25" customHeight="1" x14ac:dyDescent="0.35">
      <c r="B146" s="4"/>
    </row>
    <row r="147" spans="2:2" ht="14.25" customHeight="1" x14ac:dyDescent="0.35">
      <c r="B147" s="4"/>
    </row>
    <row r="148" spans="2:2" ht="14.25" customHeight="1" x14ac:dyDescent="0.35">
      <c r="B148" s="4"/>
    </row>
    <row r="149" spans="2:2" ht="14.25" customHeight="1" x14ac:dyDescent="0.35">
      <c r="B149" s="4"/>
    </row>
    <row r="150" spans="2:2" ht="14.25" customHeight="1" x14ac:dyDescent="0.35">
      <c r="B150" s="4"/>
    </row>
    <row r="151" spans="2:2" ht="14.25" customHeight="1" x14ac:dyDescent="0.35">
      <c r="B151" s="4"/>
    </row>
    <row r="152" spans="2:2" ht="14.25" customHeight="1" x14ac:dyDescent="0.35">
      <c r="B152" s="4"/>
    </row>
    <row r="153" spans="2:2" ht="14.25" customHeight="1" x14ac:dyDescent="0.35">
      <c r="B153" s="4"/>
    </row>
    <row r="154" spans="2:2" ht="14.25" customHeight="1" x14ac:dyDescent="0.35">
      <c r="B154" s="4"/>
    </row>
    <row r="155" spans="2:2" ht="14.25" customHeight="1" x14ac:dyDescent="0.35">
      <c r="B155" s="4"/>
    </row>
    <row r="156" spans="2:2" ht="14.25" customHeight="1" x14ac:dyDescent="0.35">
      <c r="B156" s="4"/>
    </row>
    <row r="157" spans="2:2" ht="14.25" customHeight="1" x14ac:dyDescent="0.35">
      <c r="B157" s="4"/>
    </row>
    <row r="158" spans="2:2" ht="14.25" customHeight="1" x14ac:dyDescent="0.35">
      <c r="B158" s="4"/>
    </row>
    <row r="159" spans="2:2" ht="14.25" customHeight="1" x14ac:dyDescent="0.35">
      <c r="B159" s="4"/>
    </row>
    <row r="160" spans="2:2" ht="14.25" customHeight="1" x14ac:dyDescent="0.35">
      <c r="B160" s="4"/>
    </row>
    <row r="161" spans="2:2" ht="14.25" customHeight="1" x14ac:dyDescent="0.35">
      <c r="B161" s="4"/>
    </row>
    <row r="162" spans="2:2" ht="14.25" customHeight="1" x14ac:dyDescent="0.35">
      <c r="B162" s="4"/>
    </row>
    <row r="163" spans="2:2" ht="14.25" customHeight="1" x14ac:dyDescent="0.35">
      <c r="B163" s="4"/>
    </row>
    <row r="164" spans="2:2" ht="14.25" customHeight="1" x14ac:dyDescent="0.35">
      <c r="B164" s="4"/>
    </row>
    <row r="165" spans="2:2" ht="14.25" customHeight="1" x14ac:dyDescent="0.35">
      <c r="B165" s="4"/>
    </row>
    <row r="166" spans="2:2" ht="14.25" customHeight="1" x14ac:dyDescent="0.35">
      <c r="B166" s="4"/>
    </row>
    <row r="167" spans="2:2" ht="14.25" customHeight="1" x14ac:dyDescent="0.35">
      <c r="B167" s="4"/>
    </row>
    <row r="168" spans="2:2" ht="14.25" customHeight="1" x14ac:dyDescent="0.35">
      <c r="B168" s="4"/>
    </row>
    <row r="169" spans="2:2" ht="14.25" customHeight="1" x14ac:dyDescent="0.35">
      <c r="B169" s="4"/>
    </row>
    <row r="170" spans="2:2" ht="14.25" customHeight="1" x14ac:dyDescent="0.35">
      <c r="B170" s="4"/>
    </row>
    <row r="171" spans="2:2" ht="14.25" customHeight="1" x14ac:dyDescent="0.35">
      <c r="B171" s="4"/>
    </row>
    <row r="172" spans="2:2" ht="14.25" customHeight="1" x14ac:dyDescent="0.35">
      <c r="B172" s="4"/>
    </row>
    <row r="173" spans="2:2" ht="14.25" customHeight="1" x14ac:dyDescent="0.35">
      <c r="B173" s="4"/>
    </row>
    <row r="174" spans="2:2" ht="14.25" customHeight="1" x14ac:dyDescent="0.35">
      <c r="B174" s="4"/>
    </row>
    <row r="175" spans="2:2" ht="14.25" customHeight="1" x14ac:dyDescent="0.35">
      <c r="B175" s="4"/>
    </row>
    <row r="176" spans="2:2" ht="14.25" customHeight="1" x14ac:dyDescent="0.35">
      <c r="B176" s="4"/>
    </row>
    <row r="177" spans="2:2" ht="14.25" customHeight="1" x14ac:dyDescent="0.35">
      <c r="B177" s="4"/>
    </row>
    <row r="178" spans="2:2" ht="14.25" customHeight="1" x14ac:dyDescent="0.35">
      <c r="B178" s="4"/>
    </row>
    <row r="179" spans="2:2" ht="14.25" customHeight="1" x14ac:dyDescent="0.35">
      <c r="B179" s="4"/>
    </row>
    <row r="180" spans="2:2" ht="14.25" customHeight="1" x14ac:dyDescent="0.35">
      <c r="B180" s="4"/>
    </row>
    <row r="181" spans="2:2" ht="14.25" customHeight="1" x14ac:dyDescent="0.35">
      <c r="B181" s="4"/>
    </row>
    <row r="182" spans="2:2" ht="14.25" customHeight="1" x14ac:dyDescent="0.35">
      <c r="B182" s="4"/>
    </row>
    <row r="183" spans="2:2" ht="14.25" customHeight="1" x14ac:dyDescent="0.35">
      <c r="B183" s="4"/>
    </row>
    <row r="184" spans="2:2" ht="14.25" customHeight="1" x14ac:dyDescent="0.35">
      <c r="B184" s="4"/>
    </row>
    <row r="185" spans="2:2" ht="14.25" customHeight="1" x14ac:dyDescent="0.35">
      <c r="B185" s="4"/>
    </row>
    <row r="186" spans="2:2" ht="14.25" customHeight="1" x14ac:dyDescent="0.35">
      <c r="B186" s="4"/>
    </row>
    <row r="187" spans="2:2" ht="14.25" customHeight="1" x14ac:dyDescent="0.35">
      <c r="B187" s="4"/>
    </row>
    <row r="188" spans="2:2" ht="14.25" customHeight="1" x14ac:dyDescent="0.35">
      <c r="B188" s="4"/>
    </row>
    <row r="189" spans="2:2" ht="14.25" customHeight="1" x14ac:dyDescent="0.35">
      <c r="B189" s="4"/>
    </row>
    <row r="190" spans="2:2" ht="14.25" customHeight="1" x14ac:dyDescent="0.35">
      <c r="B190" s="4"/>
    </row>
    <row r="191" spans="2:2" ht="14.25" customHeight="1" x14ac:dyDescent="0.35">
      <c r="B191" s="4"/>
    </row>
    <row r="192" spans="2:2" ht="14.25" customHeight="1" x14ac:dyDescent="0.35">
      <c r="B192" s="4"/>
    </row>
    <row r="193" spans="2:2" ht="14.25" customHeight="1" x14ac:dyDescent="0.35">
      <c r="B193" s="4"/>
    </row>
    <row r="194" spans="2:2" ht="14.25" customHeight="1" x14ac:dyDescent="0.35">
      <c r="B194" s="4"/>
    </row>
    <row r="195" spans="2:2" ht="14.25" customHeight="1" x14ac:dyDescent="0.35">
      <c r="B195" s="4"/>
    </row>
    <row r="196" spans="2:2" ht="14.25" customHeight="1" x14ac:dyDescent="0.35">
      <c r="B196" s="4"/>
    </row>
    <row r="197" spans="2:2" ht="14.25" customHeight="1" x14ac:dyDescent="0.35">
      <c r="B197" s="4"/>
    </row>
    <row r="198" spans="2:2" ht="14.25" customHeight="1" x14ac:dyDescent="0.35">
      <c r="B198" s="4"/>
    </row>
    <row r="199" spans="2:2" ht="14.25" customHeight="1" x14ac:dyDescent="0.35">
      <c r="B199" s="4"/>
    </row>
    <row r="200" spans="2:2" ht="14.25" customHeight="1" x14ac:dyDescent="0.35">
      <c r="B200" s="4"/>
    </row>
    <row r="201" spans="2:2" ht="14.25" customHeight="1" x14ac:dyDescent="0.35">
      <c r="B201" s="4"/>
    </row>
    <row r="202" spans="2:2" ht="14.25" customHeight="1" x14ac:dyDescent="0.35">
      <c r="B202" s="4"/>
    </row>
    <row r="203" spans="2:2" ht="14.25" customHeight="1" x14ac:dyDescent="0.35">
      <c r="B203" s="4"/>
    </row>
    <row r="204" spans="2:2" ht="14.25" customHeight="1" x14ac:dyDescent="0.35">
      <c r="B204" s="4"/>
    </row>
    <row r="205" spans="2:2" ht="14.25" customHeight="1" x14ac:dyDescent="0.35">
      <c r="B205" s="4"/>
    </row>
    <row r="206" spans="2:2" ht="14.25" customHeight="1" x14ac:dyDescent="0.35">
      <c r="B206" s="4"/>
    </row>
    <row r="207" spans="2:2" ht="14.25" customHeight="1" x14ac:dyDescent="0.35">
      <c r="B207" s="4"/>
    </row>
    <row r="208" spans="2:2" ht="14.25" customHeight="1" x14ac:dyDescent="0.35">
      <c r="B208" s="4"/>
    </row>
    <row r="209" spans="2:2" ht="14.25" customHeight="1" x14ac:dyDescent="0.35">
      <c r="B209" s="4"/>
    </row>
    <row r="210" spans="2:2" ht="14.25" customHeight="1" x14ac:dyDescent="0.35">
      <c r="B210" s="4"/>
    </row>
    <row r="211" spans="2:2" ht="14.25" customHeight="1" x14ac:dyDescent="0.35">
      <c r="B211" s="4"/>
    </row>
    <row r="212" spans="2:2" ht="14.25" customHeight="1" x14ac:dyDescent="0.35">
      <c r="B212" s="4"/>
    </row>
    <row r="213" spans="2:2" ht="14.25" customHeight="1" x14ac:dyDescent="0.35">
      <c r="B213" s="4"/>
    </row>
    <row r="214" spans="2:2" ht="14.25" customHeight="1" x14ac:dyDescent="0.35">
      <c r="B214" s="4"/>
    </row>
    <row r="215" spans="2:2" ht="14.25" customHeight="1" x14ac:dyDescent="0.35">
      <c r="B215" s="4"/>
    </row>
    <row r="216" spans="2:2" ht="14.25" customHeight="1" x14ac:dyDescent="0.35">
      <c r="B216" s="4"/>
    </row>
    <row r="217" spans="2:2" ht="14.25" customHeight="1" x14ac:dyDescent="0.35">
      <c r="B217" s="4"/>
    </row>
    <row r="218" spans="2:2" ht="14.25" customHeight="1" x14ac:dyDescent="0.35">
      <c r="B218" s="4"/>
    </row>
    <row r="219" spans="2:2" ht="14.25" customHeight="1" x14ac:dyDescent="0.35">
      <c r="B219" s="4"/>
    </row>
    <row r="220" spans="2:2" ht="14.25" customHeight="1" x14ac:dyDescent="0.35">
      <c r="B220" s="4"/>
    </row>
    <row r="221" spans="2:2" ht="14.25" customHeight="1" x14ac:dyDescent="0.35">
      <c r="B221" s="4"/>
    </row>
    <row r="222" spans="2:2" ht="14.25" customHeight="1" x14ac:dyDescent="0.35">
      <c r="B222" s="4"/>
    </row>
    <row r="223" spans="2:2" ht="14.25" customHeight="1" x14ac:dyDescent="0.35">
      <c r="B223" s="4"/>
    </row>
    <row r="224" spans="2:2" ht="14.25" customHeight="1" x14ac:dyDescent="0.35">
      <c r="B224" s="4"/>
    </row>
    <row r="225" spans="2:2" ht="14.25" customHeight="1" x14ac:dyDescent="0.35">
      <c r="B225" s="4"/>
    </row>
    <row r="226" spans="2:2" ht="14.25" customHeight="1" x14ac:dyDescent="0.35">
      <c r="B226" s="4"/>
    </row>
    <row r="227" spans="2:2" ht="14.25" customHeight="1" x14ac:dyDescent="0.35">
      <c r="B227" s="4"/>
    </row>
    <row r="228" spans="2:2" ht="14.25" customHeight="1" x14ac:dyDescent="0.35">
      <c r="B228" s="4"/>
    </row>
    <row r="229" spans="2:2" ht="14.25" customHeight="1" x14ac:dyDescent="0.35">
      <c r="B229" s="4"/>
    </row>
    <row r="230" spans="2:2" ht="14.25" customHeight="1" x14ac:dyDescent="0.35">
      <c r="B230" s="4"/>
    </row>
    <row r="231" spans="2:2" ht="14.25" customHeight="1" x14ac:dyDescent="0.35">
      <c r="B231" s="4"/>
    </row>
    <row r="232" spans="2:2" ht="14.25" customHeight="1" x14ac:dyDescent="0.35">
      <c r="B232" s="4"/>
    </row>
    <row r="233" spans="2:2" ht="14.25" customHeight="1" x14ac:dyDescent="0.35">
      <c r="B233" s="4"/>
    </row>
    <row r="234" spans="2:2" ht="14.25" customHeight="1" x14ac:dyDescent="0.35">
      <c r="B234" s="4"/>
    </row>
    <row r="235" spans="2:2" ht="14.25" customHeight="1" x14ac:dyDescent="0.35">
      <c r="B235" s="4"/>
    </row>
    <row r="236" spans="2:2" ht="14.25" customHeight="1" x14ac:dyDescent="0.35">
      <c r="B236" s="4"/>
    </row>
    <row r="237" spans="2:2" ht="14.25" customHeight="1" x14ac:dyDescent="0.35">
      <c r="B237" s="4"/>
    </row>
    <row r="238" spans="2:2" ht="14.25" customHeight="1" x14ac:dyDescent="0.35">
      <c r="B238" s="4"/>
    </row>
    <row r="239" spans="2:2" ht="14.25" customHeight="1" x14ac:dyDescent="0.35">
      <c r="B239" s="4"/>
    </row>
    <row r="240" spans="2:2" ht="14.25" customHeight="1" x14ac:dyDescent="0.35">
      <c r="B240" s="4"/>
    </row>
    <row r="241" spans="2:2" ht="14.25" customHeight="1" x14ac:dyDescent="0.35">
      <c r="B241" s="4"/>
    </row>
    <row r="242" spans="2:2" ht="14.25" customHeight="1" x14ac:dyDescent="0.35">
      <c r="B242" s="4"/>
    </row>
    <row r="243" spans="2:2" ht="14.25" customHeight="1" x14ac:dyDescent="0.35">
      <c r="B243" s="4"/>
    </row>
    <row r="244" spans="2:2" ht="14.25" customHeight="1" x14ac:dyDescent="0.35">
      <c r="B244" s="4"/>
    </row>
    <row r="245" spans="2:2" ht="14.25" customHeight="1" x14ac:dyDescent="0.35">
      <c r="B245" s="4"/>
    </row>
    <row r="246" spans="2:2" ht="14.25" customHeight="1" x14ac:dyDescent="0.35">
      <c r="B246" s="4"/>
    </row>
    <row r="247" spans="2:2" ht="14.25" customHeight="1" x14ac:dyDescent="0.35">
      <c r="B247" s="4"/>
    </row>
    <row r="248" spans="2:2" ht="14.25" customHeight="1" x14ac:dyDescent="0.35">
      <c r="B248" s="4"/>
    </row>
    <row r="249" spans="2:2" ht="14.25" customHeight="1" x14ac:dyDescent="0.35">
      <c r="B249" s="4"/>
    </row>
    <row r="250" spans="2:2" ht="14.25" customHeight="1" x14ac:dyDescent="0.35">
      <c r="B250" s="4"/>
    </row>
    <row r="251" spans="2:2" ht="14.25" customHeight="1" x14ac:dyDescent="0.35">
      <c r="B251" s="4"/>
    </row>
    <row r="252" spans="2:2" ht="14.25" customHeight="1" x14ac:dyDescent="0.35">
      <c r="B252" s="4"/>
    </row>
    <row r="253" spans="2:2" ht="14.25" customHeight="1" x14ac:dyDescent="0.35">
      <c r="B253" s="4"/>
    </row>
    <row r="254" spans="2:2" ht="14.25" customHeight="1" x14ac:dyDescent="0.35">
      <c r="B254" s="4"/>
    </row>
    <row r="255" spans="2:2" ht="14.25" customHeight="1" x14ac:dyDescent="0.35">
      <c r="B255" s="4"/>
    </row>
    <row r="256" spans="2:2" ht="14.25" customHeight="1" x14ac:dyDescent="0.35">
      <c r="B256" s="4"/>
    </row>
    <row r="257" spans="2:2" ht="14.25" customHeight="1" x14ac:dyDescent="0.35">
      <c r="B257" s="4"/>
    </row>
    <row r="258" spans="2:2" ht="14.25" customHeight="1" x14ac:dyDescent="0.35">
      <c r="B258" s="4"/>
    </row>
    <row r="259" spans="2:2" ht="14.25" customHeight="1" x14ac:dyDescent="0.35">
      <c r="B259" s="4"/>
    </row>
    <row r="260" spans="2:2" ht="14.25" customHeight="1" x14ac:dyDescent="0.35">
      <c r="B260" s="4"/>
    </row>
    <row r="261" spans="2:2" ht="14.25" customHeight="1" x14ac:dyDescent="0.35">
      <c r="B261" s="4"/>
    </row>
    <row r="262" spans="2:2" ht="14.25" customHeight="1" x14ac:dyDescent="0.35">
      <c r="B262" s="4"/>
    </row>
    <row r="263" spans="2:2" ht="14.25" customHeight="1" x14ac:dyDescent="0.35">
      <c r="B263" s="4"/>
    </row>
    <row r="264" spans="2:2" ht="14.25" customHeight="1" x14ac:dyDescent="0.35">
      <c r="B264" s="4"/>
    </row>
    <row r="265" spans="2:2" ht="14.25" customHeight="1" x14ac:dyDescent="0.35">
      <c r="B265" s="4"/>
    </row>
    <row r="266" spans="2:2" ht="14.25" customHeight="1" x14ac:dyDescent="0.35">
      <c r="B266" s="4"/>
    </row>
    <row r="267" spans="2:2" ht="14.25" customHeight="1" x14ac:dyDescent="0.35">
      <c r="B267" s="4"/>
    </row>
    <row r="268" spans="2:2" ht="14.25" customHeight="1" x14ac:dyDescent="0.35">
      <c r="B268" s="4"/>
    </row>
    <row r="269" spans="2:2" ht="14.25" customHeight="1" x14ac:dyDescent="0.35">
      <c r="B269" s="4"/>
    </row>
    <row r="270" spans="2:2" ht="14.25" customHeight="1" x14ac:dyDescent="0.35">
      <c r="B270" s="4"/>
    </row>
    <row r="271" spans="2:2" ht="14.25" customHeight="1" x14ac:dyDescent="0.35">
      <c r="B271" s="4"/>
    </row>
    <row r="272" spans="2:2" ht="14.25" customHeight="1" x14ac:dyDescent="0.35">
      <c r="B272" s="4"/>
    </row>
    <row r="273" spans="2:2" ht="14.25" customHeight="1" x14ac:dyDescent="0.35">
      <c r="B273" s="4"/>
    </row>
    <row r="274" spans="2:2" ht="14.25" customHeight="1" x14ac:dyDescent="0.35">
      <c r="B274" s="4"/>
    </row>
    <row r="275" spans="2:2" ht="14.25" customHeight="1" x14ac:dyDescent="0.35">
      <c r="B275" s="4"/>
    </row>
    <row r="276" spans="2:2" ht="14.25" customHeight="1" x14ac:dyDescent="0.35">
      <c r="B276" s="4"/>
    </row>
    <row r="277" spans="2:2" ht="14.25" customHeight="1" x14ac:dyDescent="0.35">
      <c r="B277" s="4"/>
    </row>
    <row r="278" spans="2:2" ht="14.25" customHeight="1" x14ac:dyDescent="0.35">
      <c r="B278" s="4"/>
    </row>
    <row r="279" spans="2:2" ht="14.25" customHeight="1" x14ac:dyDescent="0.35">
      <c r="B279" s="4"/>
    </row>
    <row r="280" spans="2:2" ht="14.25" customHeight="1" x14ac:dyDescent="0.35">
      <c r="B280" s="4"/>
    </row>
    <row r="281" spans="2:2" ht="14.25" customHeight="1" x14ac:dyDescent="0.35">
      <c r="B281" s="4"/>
    </row>
    <row r="282" spans="2:2" ht="14.25" customHeight="1" x14ac:dyDescent="0.35">
      <c r="B282" s="4"/>
    </row>
    <row r="283" spans="2:2" ht="14.25" customHeight="1" x14ac:dyDescent="0.35">
      <c r="B283" s="4"/>
    </row>
    <row r="284" spans="2:2" ht="14.25" customHeight="1" x14ac:dyDescent="0.35">
      <c r="B284" s="4"/>
    </row>
    <row r="285" spans="2:2" ht="14.25" customHeight="1" x14ac:dyDescent="0.35">
      <c r="B285" s="4"/>
    </row>
    <row r="286" spans="2:2" ht="14.25" customHeight="1" x14ac:dyDescent="0.35">
      <c r="B286" s="4"/>
    </row>
    <row r="287" spans="2:2" ht="14.25" customHeight="1" x14ac:dyDescent="0.35">
      <c r="B287" s="4"/>
    </row>
    <row r="288" spans="2:2" ht="14.25" customHeight="1" x14ac:dyDescent="0.35">
      <c r="B288" s="4"/>
    </row>
    <row r="289" spans="2:2" ht="14.25" customHeight="1" x14ac:dyDescent="0.35">
      <c r="B289" s="4"/>
    </row>
    <row r="290" spans="2:2" ht="14.25" customHeight="1" x14ac:dyDescent="0.35">
      <c r="B290" s="4"/>
    </row>
    <row r="291" spans="2:2" ht="14.25" customHeight="1" x14ac:dyDescent="0.35">
      <c r="B291" s="4"/>
    </row>
    <row r="292" spans="2:2" ht="14.25" customHeight="1" x14ac:dyDescent="0.35">
      <c r="B292" s="4"/>
    </row>
    <row r="293" spans="2:2" ht="14.25" customHeight="1" x14ac:dyDescent="0.35">
      <c r="B293" s="4"/>
    </row>
    <row r="294" spans="2:2" ht="14.25" customHeight="1" x14ac:dyDescent="0.35">
      <c r="B294" s="4"/>
    </row>
    <row r="295" spans="2:2" ht="14.25" customHeight="1" x14ac:dyDescent="0.35">
      <c r="B295" s="4"/>
    </row>
    <row r="296" spans="2:2" ht="14.25" customHeight="1" x14ac:dyDescent="0.35">
      <c r="B296" s="4"/>
    </row>
    <row r="297" spans="2:2" ht="14.25" customHeight="1" x14ac:dyDescent="0.35">
      <c r="B297" s="4"/>
    </row>
    <row r="298" spans="2:2" ht="14.25" customHeight="1" x14ac:dyDescent="0.35">
      <c r="B298" s="4"/>
    </row>
    <row r="299" spans="2:2" ht="14.25" customHeight="1" x14ac:dyDescent="0.35">
      <c r="B299" s="4"/>
    </row>
    <row r="300" spans="2:2" ht="14.25" customHeight="1" x14ac:dyDescent="0.35">
      <c r="B300" s="4"/>
    </row>
    <row r="301" spans="2:2" ht="14.25" customHeight="1" x14ac:dyDescent="0.35">
      <c r="B301" s="4"/>
    </row>
    <row r="302" spans="2:2" ht="14.25" customHeight="1" x14ac:dyDescent="0.35">
      <c r="B302" s="4"/>
    </row>
    <row r="303" spans="2:2" ht="14.25" customHeight="1" x14ac:dyDescent="0.35">
      <c r="B303" s="4"/>
    </row>
    <row r="304" spans="2:2" ht="14.25" customHeight="1" x14ac:dyDescent="0.35">
      <c r="B304" s="4"/>
    </row>
    <row r="305" spans="2:2" ht="14.25" customHeight="1" x14ac:dyDescent="0.35">
      <c r="B305" s="4"/>
    </row>
    <row r="306" spans="2:2" ht="14.25" customHeight="1" x14ac:dyDescent="0.35">
      <c r="B306" s="4"/>
    </row>
    <row r="307" spans="2:2" ht="14.25" customHeight="1" x14ac:dyDescent="0.35">
      <c r="B307" s="4"/>
    </row>
    <row r="308" spans="2:2" ht="14.25" customHeight="1" x14ac:dyDescent="0.35">
      <c r="B308" s="4"/>
    </row>
    <row r="309" spans="2:2" ht="14.25" customHeight="1" x14ac:dyDescent="0.35">
      <c r="B309" s="4"/>
    </row>
    <row r="310" spans="2:2" ht="14.25" customHeight="1" x14ac:dyDescent="0.35">
      <c r="B310" s="4"/>
    </row>
    <row r="311" spans="2:2" ht="14.25" customHeight="1" x14ac:dyDescent="0.35">
      <c r="B311" s="4"/>
    </row>
    <row r="312" spans="2:2" ht="14.25" customHeight="1" x14ac:dyDescent="0.35">
      <c r="B312" s="4"/>
    </row>
    <row r="313" spans="2:2" ht="14.25" customHeight="1" x14ac:dyDescent="0.35">
      <c r="B313" s="4"/>
    </row>
    <row r="314" spans="2:2" ht="14.25" customHeight="1" x14ac:dyDescent="0.35">
      <c r="B314" s="4"/>
    </row>
    <row r="315" spans="2:2" ht="14.25" customHeight="1" x14ac:dyDescent="0.35">
      <c r="B315" s="4"/>
    </row>
    <row r="316" spans="2:2" ht="14.25" customHeight="1" x14ac:dyDescent="0.35">
      <c r="B316" s="4"/>
    </row>
    <row r="317" spans="2:2" ht="14.25" customHeight="1" x14ac:dyDescent="0.35">
      <c r="B317" s="4"/>
    </row>
    <row r="318" spans="2:2" ht="14.25" customHeight="1" x14ac:dyDescent="0.35">
      <c r="B318" s="4"/>
    </row>
    <row r="319" spans="2:2" ht="14.25" customHeight="1" x14ac:dyDescent="0.35">
      <c r="B319" s="4"/>
    </row>
    <row r="320" spans="2:2" ht="14.25" customHeight="1" x14ac:dyDescent="0.35">
      <c r="B320" s="4"/>
    </row>
    <row r="321" spans="2:2" ht="14.25" customHeight="1" x14ac:dyDescent="0.35">
      <c r="B321" s="4"/>
    </row>
    <row r="322" spans="2:2" ht="14.25" customHeight="1" x14ac:dyDescent="0.35">
      <c r="B322" s="4"/>
    </row>
    <row r="323" spans="2:2" ht="14.25" customHeight="1" x14ac:dyDescent="0.35">
      <c r="B323" s="4"/>
    </row>
    <row r="324" spans="2:2" ht="14.25" customHeight="1" x14ac:dyDescent="0.35">
      <c r="B324" s="4"/>
    </row>
    <row r="325" spans="2:2" ht="14.25" customHeight="1" x14ac:dyDescent="0.35">
      <c r="B325" s="4"/>
    </row>
    <row r="326" spans="2:2" ht="14.25" customHeight="1" x14ac:dyDescent="0.35">
      <c r="B326" s="4"/>
    </row>
    <row r="327" spans="2:2" ht="14.25" customHeight="1" x14ac:dyDescent="0.35">
      <c r="B327" s="4"/>
    </row>
    <row r="328" spans="2:2" ht="14.25" customHeight="1" x14ac:dyDescent="0.35">
      <c r="B328" s="4"/>
    </row>
    <row r="329" spans="2:2" ht="14.25" customHeight="1" x14ac:dyDescent="0.35">
      <c r="B329" s="4"/>
    </row>
    <row r="330" spans="2:2" ht="14.25" customHeight="1" x14ac:dyDescent="0.35">
      <c r="B330" s="4"/>
    </row>
    <row r="331" spans="2:2" ht="14.25" customHeight="1" x14ac:dyDescent="0.35">
      <c r="B331" s="4"/>
    </row>
    <row r="332" spans="2:2" ht="14.25" customHeight="1" x14ac:dyDescent="0.35">
      <c r="B332" s="4"/>
    </row>
    <row r="333" spans="2:2" ht="14.25" customHeight="1" x14ac:dyDescent="0.35">
      <c r="B333" s="4"/>
    </row>
    <row r="334" spans="2:2" ht="14.25" customHeight="1" x14ac:dyDescent="0.35">
      <c r="B334" s="4"/>
    </row>
    <row r="335" spans="2:2" ht="14.25" customHeight="1" x14ac:dyDescent="0.35">
      <c r="B335" s="4"/>
    </row>
    <row r="336" spans="2:2" ht="14.25" customHeight="1" x14ac:dyDescent="0.35">
      <c r="B336" s="4"/>
    </row>
    <row r="337" spans="2:2" ht="14.25" customHeight="1" x14ac:dyDescent="0.35">
      <c r="B337" s="4"/>
    </row>
    <row r="338" spans="2:2" ht="14.25" customHeight="1" x14ac:dyDescent="0.35">
      <c r="B338" s="4"/>
    </row>
    <row r="339" spans="2:2" ht="14.25" customHeight="1" x14ac:dyDescent="0.35">
      <c r="B339" s="4"/>
    </row>
    <row r="340" spans="2:2" ht="14.25" customHeight="1" x14ac:dyDescent="0.35">
      <c r="B340" s="4"/>
    </row>
    <row r="341" spans="2:2" ht="14.25" customHeight="1" x14ac:dyDescent="0.35">
      <c r="B341" s="4"/>
    </row>
    <row r="342" spans="2:2" ht="14.25" customHeight="1" x14ac:dyDescent="0.35">
      <c r="B342" s="4"/>
    </row>
    <row r="343" spans="2:2" ht="14.25" customHeight="1" x14ac:dyDescent="0.35">
      <c r="B343" s="4"/>
    </row>
    <row r="344" spans="2:2" ht="14.25" customHeight="1" x14ac:dyDescent="0.35">
      <c r="B344" s="4"/>
    </row>
    <row r="345" spans="2:2" ht="14.25" customHeight="1" x14ac:dyDescent="0.35">
      <c r="B345" s="4"/>
    </row>
    <row r="346" spans="2:2" ht="14.25" customHeight="1" x14ac:dyDescent="0.35">
      <c r="B346" s="4"/>
    </row>
    <row r="347" spans="2:2" ht="14.25" customHeight="1" x14ac:dyDescent="0.35">
      <c r="B347" s="4"/>
    </row>
    <row r="348" spans="2:2" ht="14.25" customHeight="1" x14ac:dyDescent="0.35">
      <c r="B348" s="4"/>
    </row>
    <row r="349" spans="2:2" ht="14.25" customHeight="1" x14ac:dyDescent="0.35">
      <c r="B349" s="4"/>
    </row>
    <row r="350" spans="2:2" ht="14.25" customHeight="1" x14ac:dyDescent="0.35">
      <c r="B350" s="4"/>
    </row>
    <row r="351" spans="2:2" ht="14.25" customHeight="1" x14ac:dyDescent="0.35">
      <c r="B351" s="4"/>
    </row>
    <row r="352" spans="2:2" ht="14.25" customHeight="1" x14ac:dyDescent="0.35">
      <c r="B352" s="4"/>
    </row>
    <row r="353" spans="2:2" ht="14.25" customHeight="1" x14ac:dyDescent="0.35">
      <c r="B353" s="4"/>
    </row>
    <row r="354" spans="2:2" ht="14.25" customHeight="1" x14ac:dyDescent="0.35">
      <c r="B354" s="4"/>
    </row>
    <row r="355" spans="2:2" ht="14.25" customHeight="1" x14ac:dyDescent="0.35">
      <c r="B355" s="4"/>
    </row>
    <row r="356" spans="2:2" ht="14.25" customHeight="1" x14ac:dyDescent="0.35">
      <c r="B356" s="4"/>
    </row>
    <row r="357" spans="2:2" ht="14.25" customHeight="1" x14ac:dyDescent="0.35">
      <c r="B357" s="4"/>
    </row>
    <row r="358" spans="2:2" ht="14.25" customHeight="1" x14ac:dyDescent="0.35">
      <c r="B358" s="4"/>
    </row>
    <row r="359" spans="2:2" ht="14.25" customHeight="1" x14ac:dyDescent="0.35">
      <c r="B359" s="4"/>
    </row>
    <row r="360" spans="2:2" ht="14.25" customHeight="1" x14ac:dyDescent="0.35">
      <c r="B360" s="4"/>
    </row>
    <row r="361" spans="2:2" ht="14.25" customHeight="1" x14ac:dyDescent="0.35">
      <c r="B361" s="4"/>
    </row>
    <row r="362" spans="2:2" ht="14.25" customHeight="1" x14ac:dyDescent="0.35">
      <c r="B362" s="4"/>
    </row>
    <row r="363" spans="2:2" ht="14.25" customHeight="1" x14ac:dyDescent="0.35">
      <c r="B363" s="4"/>
    </row>
    <row r="364" spans="2:2" ht="14.25" customHeight="1" x14ac:dyDescent="0.35">
      <c r="B364" s="4"/>
    </row>
    <row r="365" spans="2:2" ht="14.25" customHeight="1" x14ac:dyDescent="0.35">
      <c r="B365" s="4"/>
    </row>
    <row r="366" spans="2:2" ht="14.25" customHeight="1" x14ac:dyDescent="0.35">
      <c r="B366" s="4"/>
    </row>
    <row r="367" spans="2:2" ht="14.25" customHeight="1" x14ac:dyDescent="0.35">
      <c r="B367" s="4"/>
    </row>
    <row r="368" spans="2:2" ht="14.25" customHeight="1" x14ac:dyDescent="0.35">
      <c r="B368" s="4"/>
    </row>
    <row r="369" spans="2:2" ht="14.25" customHeight="1" x14ac:dyDescent="0.35">
      <c r="B369" s="4"/>
    </row>
    <row r="370" spans="2:2" ht="14.25" customHeight="1" x14ac:dyDescent="0.35">
      <c r="B370" s="4"/>
    </row>
    <row r="371" spans="2:2" ht="14.25" customHeight="1" x14ac:dyDescent="0.35">
      <c r="B371" s="4"/>
    </row>
    <row r="372" spans="2:2" ht="14.25" customHeight="1" x14ac:dyDescent="0.35">
      <c r="B372" s="4"/>
    </row>
    <row r="373" spans="2:2" ht="14.25" customHeight="1" x14ac:dyDescent="0.35">
      <c r="B373" s="4"/>
    </row>
    <row r="374" spans="2:2" ht="14.25" customHeight="1" x14ac:dyDescent="0.35">
      <c r="B374" s="4"/>
    </row>
    <row r="375" spans="2:2" ht="14.25" customHeight="1" x14ac:dyDescent="0.35">
      <c r="B375" s="4"/>
    </row>
    <row r="376" spans="2:2" ht="14.25" customHeight="1" x14ac:dyDescent="0.35">
      <c r="B376" s="4"/>
    </row>
    <row r="377" spans="2:2" ht="14.25" customHeight="1" x14ac:dyDescent="0.35">
      <c r="B377" s="4"/>
    </row>
    <row r="378" spans="2:2" ht="14.25" customHeight="1" x14ac:dyDescent="0.35">
      <c r="B378" s="4"/>
    </row>
    <row r="379" spans="2:2" ht="14.25" customHeight="1" x14ac:dyDescent="0.35">
      <c r="B379" s="4"/>
    </row>
    <row r="380" spans="2:2" ht="14.25" customHeight="1" x14ac:dyDescent="0.35">
      <c r="B380" s="4"/>
    </row>
    <row r="381" spans="2:2" ht="14.25" customHeight="1" x14ac:dyDescent="0.35">
      <c r="B381" s="4"/>
    </row>
    <row r="382" spans="2:2" ht="14.25" customHeight="1" x14ac:dyDescent="0.35">
      <c r="B382" s="4"/>
    </row>
    <row r="383" spans="2:2" ht="14.25" customHeight="1" x14ac:dyDescent="0.35">
      <c r="B383" s="4"/>
    </row>
    <row r="384" spans="2:2" ht="14.25" customHeight="1" x14ac:dyDescent="0.35">
      <c r="B384" s="4"/>
    </row>
    <row r="385" spans="2:2" ht="14.25" customHeight="1" x14ac:dyDescent="0.35">
      <c r="B385" s="4"/>
    </row>
    <row r="386" spans="2:2" ht="14.25" customHeight="1" x14ac:dyDescent="0.35">
      <c r="B386" s="4"/>
    </row>
    <row r="387" spans="2:2" ht="14.25" customHeight="1" x14ac:dyDescent="0.35">
      <c r="B387" s="4"/>
    </row>
    <row r="388" spans="2:2" ht="14.25" customHeight="1" x14ac:dyDescent="0.35">
      <c r="B388" s="4"/>
    </row>
    <row r="389" spans="2:2" ht="14.25" customHeight="1" x14ac:dyDescent="0.35">
      <c r="B389" s="4"/>
    </row>
    <row r="390" spans="2:2" ht="14.25" customHeight="1" x14ac:dyDescent="0.35">
      <c r="B390" s="4"/>
    </row>
    <row r="391" spans="2:2" ht="14.25" customHeight="1" x14ac:dyDescent="0.35">
      <c r="B391" s="4"/>
    </row>
    <row r="392" spans="2:2" ht="14.25" customHeight="1" x14ac:dyDescent="0.35">
      <c r="B392" s="4"/>
    </row>
    <row r="393" spans="2:2" ht="14.25" customHeight="1" x14ac:dyDescent="0.35">
      <c r="B393" s="4"/>
    </row>
    <row r="394" spans="2:2" ht="14.25" customHeight="1" x14ac:dyDescent="0.35">
      <c r="B394" s="4"/>
    </row>
    <row r="395" spans="2:2" ht="14.25" customHeight="1" x14ac:dyDescent="0.35">
      <c r="B395" s="4"/>
    </row>
    <row r="396" spans="2:2" ht="14.25" customHeight="1" x14ac:dyDescent="0.35">
      <c r="B396" s="4"/>
    </row>
    <row r="397" spans="2:2" ht="14.25" customHeight="1" x14ac:dyDescent="0.35">
      <c r="B397" s="4"/>
    </row>
    <row r="398" spans="2:2" ht="14.25" customHeight="1" x14ac:dyDescent="0.35">
      <c r="B398" s="4"/>
    </row>
    <row r="399" spans="2:2" ht="14.25" customHeight="1" x14ac:dyDescent="0.35">
      <c r="B399" s="4"/>
    </row>
    <row r="400" spans="2:2" ht="14.25" customHeight="1" x14ac:dyDescent="0.35">
      <c r="B400" s="4"/>
    </row>
    <row r="401" spans="2:2" ht="14.25" customHeight="1" x14ac:dyDescent="0.35">
      <c r="B401" s="4"/>
    </row>
    <row r="402" spans="2:2" ht="14.25" customHeight="1" x14ac:dyDescent="0.35">
      <c r="B402" s="4"/>
    </row>
    <row r="403" spans="2:2" ht="14.25" customHeight="1" x14ac:dyDescent="0.35">
      <c r="B403" s="4"/>
    </row>
    <row r="404" spans="2:2" ht="14.25" customHeight="1" x14ac:dyDescent="0.35">
      <c r="B404" s="4"/>
    </row>
    <row r="405" spans="2:2" ht="14.25" customHeight="1" x14ac:dyDescent="0.35">
      <c r="B405" s="4"/>
    </row>
    <row r="406" spans="2:2" ht="14.25" customHeight="1" x14ac:dyDescent="0.35">
      <c r="B406" s="4"/>
    </row>
    <row r="407" spans="2:2" ht="14.25" customHeight="1" x14ac:dyDescent="0.35">
      <c r="B407" s="4"/>
    </row>
    <row r="408" spans="2:2" ht="14.25" customHeight="1" x14ac:dyDescent="0.35">
      <c r="B408" s="4"/>
    </row>
    <row r="409" spans="2:2" ht="14.25" customHeight="1" x14ac:dyDescent="0.35">
      <c r="B409" s="4"/>
    </row>
    <row r="410" spans="2:2" ht="14.25" customHeight="1" x14ac:dyDescent="0.35">
      <c r="B410" s="4"/>
    </row>
    <row r="411" spans="2:2" ht="14.25" customHeight="1" x14ac:dyDescent="0.35">
      <c r="B411" s="4"/>
    </row>
    <row r="412" spans="2:2" ht="14.25" customHeight="1" x14ac:dyDescent="0.35">
      <c r="B412" s="4"/>
    </row>
    <row r="413" spans="2:2" ht="14.25" customHeight="1" x14ac:dyDescent="0.35">
      <c r="B413" s="4"/>
    </row>
    <row r="414" spans="2:2" ht="14.25" customHeight="1" x14ac:dyDescent="0.35">
      <c r="B414" s="4"/>
    </row>
    <row r="415" spans="2:2" ht="14.25" customHeight="1" x14ac:dyDescent="0.35">
      <c r="B415" s="4"/>
    </row>
    <row r="416" spans="2:2" ht="14.25" customHeight="1" x14ac:dyDescent="0.35">
      <c r="B416" s="4"/>
    </row>
    <row r="417" spans="2:2" ht="14.25" customHeight="1" x14ac:dyDescent="0.35">
      <c r="B417" s="4"/>
    </row>
    <row r="418" spans="2:2" ht="14.25" customHeight="1" x14ac:dyDescent="0.35">
      <c r="B418" s="4"/>
    </row>
    <row r="419" spans="2:2" ht="14.25" customHeight="1" x14ac:dyDescent="0.35">
      <c r="B419" s="4"/>
    </row>
    <row r="420" spans="2:2" ht="14.25" customHeight="1" x14ac:dyDescent="0.35">
      <c r="B420" s="4"/>
    </row>
    <row r="421" spans="2:2" ht="14.25" customHeight="1" x14ac:dyDescent="0.35">
      <c r="B421" s="4"/>
    </row>
    <row r="422" spans="2:2" ht="14.25" customHeight="1" x14ac:dyDescent="0.35">
      <c r="B422" s="4"/>
    </row>
    <row r="423" spans="2:2" ht="14.25" customHeight="1" x14ac:dyDescent="0.35">
      <c r="B423" s="4"/>
    </row>
    <row r="424" spans="2:2" ht="14.25" customHeight="1" x14ac:dyDescent="0.35">
      <c r="B424" s="4"/>
    </row>
    <row r="425" spans="2:2" ht="14.25" customHeight="1" x14ac:dyDescent="0.35">
      <c r="B425" s="4"/>
    </row>
    <row r="426" spans="2:2" ht="14.25" customHeight="1" x14ac:dyDescent="0.35">
      <c r="B426" s="4"/>
    </row>
    <row r="427" spans="2:2" ht="14.25" customHeight="1" x14ac:dyDescent="0.35">
      <c r="B427" s="4"/>
    </row>
    <row r="428" spans="2:2" ht="14.25" customHeight="1" x14ac:dyDescent="0.35">
      <c r="B428" s="4"/>
    </row>
    <row r="429" spans="2:2" ht="14.25" customHeight="1" x14ac:dyDescent="0.35">
      <c r="B429" s="4"/>
    </row>
    <row r="430" spans="2:2" ht="14.25" customHeight="1" x14ac:dyDescent="0.35">
      <c r="B430" s="4"/>
    </row>
    <row r="431" spans="2:2" ht="14.25" customHeight="1" x14ac:dyDescent="0.35">
      <c r="B431" s="4"/>
    </row>
    <row r="432" spans="2:2" ht="14.25" customHeight="1" x14ac:dyDescent="0.35">
      <c r="B432" s="4"/>
    </row>
    <row r="433" spans="2:2" ht="14.25" customHeight="1" x14ac:dyDescent="0.35">
      <c r="B433" s="4"/>
    </row>
    <row r="434" spans="2:2" ht="14.25" customHeight="1" x14ac:dyDescent="0.35">
      <c r="B434" s="4"/>
    </row>
    <row r="435" spans="2:2" ht="14.25" customHeight="1" x14ac:dyDescent="0.35">
      <c r="B435" s="4"/>
    </row>
    <row r="436" spans="2:2" ht="14.25" customHeight="1" x14ac:dyDescent="0.35">
      <c r="B436" s="4"/>
    </row>
    <row r="437" spans="2:2" ht="14.25" customHeight="1" x14ac:dyDescent="0.35">
      <c r="B437" s="4"/>
    </row>
    <row r="438" spans="2:2" ht="14.25" customHeight="1" x14ac:dyDescent="0.35">
      <c r="B438" s="4"/>
    </row>
    <row r="439" spans="2:2" ht="14.25" customHeight="1" x14ac:dyDescent="0.35">
      <c r="B439" s="4"/>
    </row>
    <row r="440" spans="2:2" ht="14.25" customHeight="1" x14ac:dyDescent="0.35">
      <c r="B440" s="4"/>
    </row>
    <row r="441" spans="2:2" ht="14.25" customHeight="1" x14ac:dyDescent="0.35">
      <c r="B441" s="4"/>
    </row>
    <row r="442" spans="2:2" ht="14.25" customHeight="1" x14ac:dyDescent="0.35">
      <c r="B442" s="4"/>
    </row>
    <row r="443" spans="2:2" ht="14.25" customHeight="1" x14ac:dyDescent="0.35">
      <c r="B443" s="4"/>
    </row>
    <row r="444" spans="2:2" ht="14.25" customHeight="1" x14ac:dyDescent="0.35">
      <c r="B444" s="4"/>
    </row>
    <row r="445" spans="2:2" ht="14.25" customHeight="1" x14ac:dyDescent="0.35">
      <c r="B445" s="4"/>
    </row>
    <row r="446" spans="2:2" ht="14.25" customHeight="1" x14ac:dyDescent="0.35">
      <c r="B446" s="4"/>
    </row>
    <row r="447" spans="2:2" ht="14.25" customHeight="1" x14ac:dyDescent="0.35">
      <c r="B447" s="4"/>
    </row>
    <row r="448" spans="2:2" ht="14.25" customHeight="1" x14ac:dyDescent="0.35">
      <c r="B448" s="4"/>
    </row>
    <row r="449" spans="2:2" ht="14.25" customHeight="1" x14ac:dyDescent="0.35">
      <c r="B449" s="4"/>
    </row>
    <row r="450" spans="2:2" ht="14.25" customHeight="1" x14ac:dyDescent="0.35">
      <c r="B450" s="4"/>
    </row>
    <row r="451" spans="2:2" ht="14.25" customHeight="1" x14ac:dyDescent="0.35">
      <c r="B451" s="4"/>
    </row>
    <row r="452" spans="2:2" ht="14.25" customHeight="1" x14ac:dyDescent="0.35">
      <c r="B452" s="4"/>
    </row>
    <row r="453" spans="2:2" ht="14.25" customHeight="1" x14ac:dyDescent="0.35">
      <c r="B453" s="4"/>
    </row>
    <row r="454" spans="2:2" ht="14.25" customHeight="1" x14ac:dyDescent="0.35">
      <c r="B454" s="4"/>
    </row>
    <row r="455" spans="2:2" ht="14.25" customHeight="1" x14ac:dyDescent="0.35">
      <c r="B455" s="4"/>
    </row>
    <row r="456" spans="2:2" ht="14.25" customHeight="1" x14ac:dyDescent="0.35">
      <c r="B456" s="4"/>
    </row>
    <row r="457" spans="2:2" ht="14.25" customHeight="1" x14ac:dyDescent="0.35">
      <c r="B457" s="4"/>
    </row>
    <row r="458" spans="2:2" ht="14.25" customHeight="1" x14ac:dyDescent="0.35">
      <c r="B458" s="4"/>
    </row>
    <row r="459" spans="2:2" ht="14.25" customHeight="1" x14ac:dyDescent="0.35">
      <c r="B459" s="4"/>
    </row>
    <row r="460" spans="2:2" ht="14.25" customHeight="1" x14ac:dyDescent="0.35">
      <c r="B460" s="4"/>
    </row>
    <row r="461" spans="2:2" ht="14.25" customHeight="1" x14ac:dyDescent="0.35">
      <c r="B461" s="4"/>
    </row>
    <row r="462" spans="2:2" ht="14.25" customHeight="1" x14ac:dyDescent="0.35">
      <c r="B462" s="4"/>
    </row>
    <row r="463" spans="2:2" ht="14.25" customHeight="1" x14ac:dyDescent="0.35">
      <c r="B463" s="4"/>
    </row>
    <row r="464" spans="2:2" ht="14.25" customHeight="1" x14ac:dyDescent="0.35">
      <c r="B464" s="4"/>
    </row>
    <row r="465" spans="2:2" ht="14.25" customHeight="1" x14ac:dyDescent="0.35">
      <c r="B465" s="4"/>
    </row>
    <row r="466" spans="2:2" ht="14.25" customHeight="1" x14ac:dyDescent="0.35">
      <c r="B466" s="4"/>
    </row>
    <row r="467" spans="2:2" ht="14.25" customHeight="1" x14ac:dyDescent="0.35">
      <c r="B467" s="4"/>
    </row>
    <row r="468" spans="2:2" ht="14.25" customHeight="1" x14ac:dyDescent="0.35">
      <c r="B468" s="4"/>
    </row>
    <row r="469" spans="2:2" ht="14.25" customHeight="1" x14ac:dyDescent="0.35">
      <c r="B469" s="4"/>
    </row>
    <row r="470" spans="2:2" ht="14.25" customHeight="1" x14ac:dyDescent="0.35">
      <c r="B470" s="4"/>
    </row>
    <row r="471" spans="2:2" ht="14.25" customHeight="1" x14ac:dyDescent="0.35">
      <c r="B471" s="4"/>
    </row>
    <row r="472" spans="2:2" ht="14.25" customHeight="1" x14ac:dyDescent="0.35">
      <c r="B472" s="4"/>
    </row>
    <row r="473" spans="2:2" ht="14.25" customHeight="1" x14ac:dyDescent="0.35">
      <c r="B473" s="4"/>
    </row>
    <row r="474" spans="2:2" ht="14.25" customHeight="1" x14ac:dyDescent="0.35">
      <c r="B474" s="4"/>
    </row>
    <row r="475" spans="2:2" ht="14.25" customHeight="1" x14ac:dyDescent="0.35">
      <c r="B475" s="4"/>
    </row>
    <row r="476" spans="2:2" ht="14.25" customHeight="1" x14ac:dyDescent="0.35">
      <c r="B476" s="4"/>
    </row>
    <row r="477" spans="2:2" ht="14.25" customHeight="1" x14ac:dyDescent="0.35">
      <c r="B477" s="4"/>
    </row>
    <row r="478" spans="2:2" ht="14.25" customHeight="1" x14ac:dyDescent="0.35">
      <c r="B478" s="4"/>
    </row>
    <row r="479" spans="2:2" ht="14.25" customHeight="1" x14ac:dyDescent="0.35">
      <c r="B479" s="4"/>
    </row>
    <row r="480" spans="2:2" ht="14.25" customHeight="1" x14ac:dyDescent="0.35">
      <c r="B480" s="4"/>
    </row>
    <row r="481" spans="2:2" ht="14.25" customHeight="1" x14ac:dyDescent="0.35">
      <c r="B481" s="4"/>
    </row>
    <row r="482" spans="2:2" ht="14.25" customHeight="1" x14ac:dyDescent="0.35">
      <c r="B482" s="4"/>
    </row>
    <row r="483" spans="2:2" ht="14.25" customHeight="1" x14ac:dyDescent="0.35">
      <c r="B483" s="4"/>
    </row>
    <row r="484" spans="2:2" ht="14.25" customHeight="1" x14ac:dyDescent="0.35">
      <c r="B484" s="4"/>
    </row>
    <row r="485" spans="2:2" ht="14.25" customHeight="1" x14ac:dyDescent="0.35">
      <c r="B485" s="4"/>
    </row>
    <row r="486" spans="2:2" ht="14.25" customHeight="1" x14ac:dyDescent="0.35">
      <c r="B486" s="4"/>
    </row>
    <row r="487" spans="2:2" ht="14.25" customHeight="1" x14ac:dyDescent="0.35">
      <c r="B487" s="4"/>
    </row>
    <row r="488" spans="2:2" ht="14.25" customHeight="1" x14ac:dyDescent="0.35">
      <c r="B488" s="4"/>
    </row>
    <row r="489" spans="2:2" ht="14.25" customHeight="1" x14ac:dyDescent="0.35">
      <c r="B489" s="4"/>
    </row>
    <row r="490" spans="2:2" ht="14.25" customHeight="1" x14ac:dyDescent="0.35">
      <c r="B490" s="4"/>
    </row>
    <row r="491" spans="2:2" ht="14.25" customHeight="1" x14ac:dyDescent="0.35">
      <c r="B491" s="4"/>
    </row>
    <row r="492" spans="2:2" ht="14.25" customHeight="1" x14ac:dyDescent="0.35">
      <c r="B492" s="4"/>
    </row>
    <row r="493" spans="2:2" ht="14.25" customHeight="1" x14ac:dyDescent="0.35">
      <c r="B493" s="4"/>
    </row>
    <row r="494" spans="2:2" ht="14.25" customHeight="1" x14ac:dyDescent="0.35">
      <c r="B494" s="4"/>
    </row>
    <row r="495" spans="2:2" ht="14.25" customHeight="1" x14ac:dyDescent="0.35">
      <c r="B495" s="4"/>
    </row>
    <row r="496" spans="2:2" ht="14.25" customHeight="1" x14ac:dyDescent="0.35">
      <c r="B496" s="4"/>
    </row>
    <row r="497" spans="2:2" ht="14.25" customHeight="1" x14ac:dyDescent="0.35">
      <c r="B497" s="4"/>
    </row>
    <row r="498" spans="2:2" ht="14.25" customHeight="1" x14ac:dyDescent="0.35">
      <c r="B498" s="4"/>
    </row>
    <row r="499" spans="2:2" ht="14.25" customHeight="1" x14ac:dyDescent="0.35">
      <c r="B499" s="4"/>
    </row>
    <row r="500" spans="2:2" ht="14.25" customHeight="1" x14ac:dyDescent="0.35">
      <c r="B500" s="4"/>
    </row>
    <row r="501" spans="2:2" ht="14.25" customHeight="1" x14ac:dyDescent="0.35">
      <c r="B501" s="4"/>
    </row>
    <row r="502" spans="2:2" ht="14.25" customHeight="1" x14ac:dyDescent="0.35">
      <c r="B502" s="4"/>
    </row>
    <row r="503" spans="2:2" ht="14.25" customHeight="1" x14ac:dyDescent="0.35">
      <c r="B503" s="4"/>
    </row>
    <row r="504" spans="2:2" ht="14.25" customHeight="1" x14ac:dyDescent="0.35">
      <c r="B504" s="4"/>
    </row>
    <row r="505" spans="2:2" ht="14.25" customHeight="1" x14ac:dyDescent="0.35">
      <c r="B505" s="4"/>
    </row>
    <row r="506" spans="2:2" ht="14.25" customHeight="1" x14ac:dyDescent="0.35">
      <c r="B506" s="4"/>
    </row>
    <row r="507" spans="2:2" ht="14.25" customHeight="1" x14ac:dyDescent="0.35">
      <c r="B507" s="4"/>
    </row>
    <row r="508" spans="2:2" ht="14.25" customHeight="1" x14ac:dyDescent="0.35">
      <c r="B508" s="4"/>
    </row>
    <row r="509" spans="2:2" ht="14.25" customHeight="1" x14ac:dyDescent="0.35">
      <c r="B509" s="4"/>
    </row>
    <row r="510" spans="2:2" ht="14.25" customHeight="1" x14ac:dyDescent="0.35">
      <c r="B510" s="4"/>
    </row>
    <row r="511" spans="2:2" ht="14.25" customHeight="1" x14ac:dyDescent="0.35">
      <c r="B511" s="4"/>
    </row>
    <row r="512" spans="2:2" ht="14.25" customHeight="1" x14ac:dyDescent="0.35">
      <c r="B512" s="4"/>
    </row>
    <row r="513" spans="2:2" ht="14.25" customHeight="1" x14ac:dyDescent="0.35">
      <c r="B513" s="4"/>
    </row>
    <row r="514" spans="2:2" ht="14.25" customHeight="1" x14ac:dyDescent="0.35">
      <c r="B514" s="4"/>
    </row>
    <row r="515" spans="2:2" ht="14.25" customHeight="1" x14ac:dyDescent="0.35">
      <c r="B515" s="4"/>
    </row>
    <row r="516" spans="2:2" ht="14.25" customHeight="1" x14ac:dyDescent="0.35">
      <c r="B516" s="4"/>
    </row>
    <row r="517" spans="2:2" ht="14.25" customHeight="1" x14ac:dyDescent="0.35">
      <c r="B517" s="4"/>
    </row>
    <row r="518" spans="2:2" ht="14.25" customHeight="1" x14ac:dyDescent="0.35">
      <c r="B518" s="4"/>
    </row>
    <row r="519" spans="2:2" ht="14.25" customHeight="1" x14ac:dyDescent="0.35">
      <c r="B519" s="4"/>
    </row>
    <row r="520" spans="2:2" ht="14.25" customHeight="1" x14ac:dyDescent="0.35">
      <c r="B520" s="4"/>
    </row>
    <row r="521" spans="2:2" ht="14.25" customHeight="1" x14ac:dyDescent="0.35">
      <c r="B521" s="4"/>
    </row>
    <row r="522" spans="2:2" ht="14.25" customHeight="1" x14ac:dyDescent="0.35">
      <c r="B522" s="4"/>
    </row>
    <row r="523" spans="2:2" ht="14.25" customHeight="1" x14ac:dyDescent="0.35">
      <c r="B523" s="4"/>
    </row>
    <row r="524" spans="2:2" ht="14.25" customHeight="1" x14ac:dyDescent="0.35">
      <c r="B524" s="4"/>
    </row>
    <row r="525" spans="2:2" ht="14.25" customHeight="1" x14ac:dyDescent="0.35">
      <c r="B525" s="4"/>
    </row>
    <row r="526" spans="2:2" ht="14.25" customHeight="1" x14ac:dyDescent="0.35">
      <c r="B526" s="4"/>
    </row>
    <row r="527" spans="2:2" ht="14.25" customHeight="1" x14ac:dyDescent="0.35">
      <c r="B527" s="4"/>
    </row>
    <row r="528" spans="2:2" ht="14.25" customHeight="1" x14ac:dyDescent="0.35">
      <c r="B528" s="4"/>
    </row>
    <row r="529" spans="2:2" ht="14.25" customHeight="1" x14ac:dyDescent="0.35">
      <c r="B529" s="4"/>
    </row>
    <row r="530" spans="2:2" ht="14.25" customHeight="1" x14ac:dyDescent="0.35">
      <c r="B530" s="4"/>
    </row>
    <row r="531" spans="2:2" ht="14.25" customHeight="1" x14ac:dyDescent="0.35">
      <c r="B531" s="4"/>
    </row>
    <row r="532" spans="2:2" ht="14.25" customHeight="1" x14ac:dyDescent="0.35">
      <c r="B532" s="4"/>
    </row>
    <row r="533" spans="2:2" ht="14.25" customHeight="1" x14ac:dyDescent="0.35">
      <c r="B533" s="4"/>
    </row>
    <row r="534" spans="2:2" ht="14.25" customHeight="1" x14ac:dyDescent="0.35">
      <c r="B534" s="4"/>
    </row>
    <row r="535" spans="2:2" ht="14.25" customHeight="1" x14ac:dyDescent="0.35">
      <c r="B535" s="4"/>
    </row>
    <row r="536" spans="2:2" ht="14.25" customHeight="1" x14ac:dyDescent="0.35">
      <c r="B536" s="4"/>
    </row>
    <row r="537" spans="2:2" ht="14.25" customHeight="1" x14ac:dyDescent="0.35">
      <c r="B537" s="4"/>
    </row>
    <row r="538" spans="2:2" ht="14.25" customHeight="1" x14ac:dyDescent="0.35">
      <c r="B538" s="4"/>
    </row>
    <row r="539" spans="2:2" ht="14.25" customHeight="1" x14ac:dyDescent="0.35">
      <c r="B539" s="4"/>
    </row>
    <row r="540" spans="2:2" ht="14.25" customHeight="1" x14ac:dyDescent="0.35">
      <c r="B540" s="4"/>
    </row>
    <row r="541" spans="2:2" ht="14.25" customHeight="1" x14ac:dyDescent="0.35">
      <c r="B541" s="4"/>
    </row>
    <row r="542" spans="2:2" ht="14.25" customHeight="1" x14ac:dyDescent="0.35">
      <c r="B542" s="4"/>
    </row>
    <row r="543" spans="2:2" ht="14.25" customHeight="1" x14ac:dyDescent="0.35">
      <c r="B543" s="4"/>
    </row>
    <row r="544" spans="2:2" ht="14.25" customHeight="1" x14ac:dyDescent="0.35">
      <c r="B544" s="4"/>
    </row>
    <row r="545" spans="2:2" ht="14.25" customHeight="1" x14ac:dyDescent="0.35">
      <c r="B545" s="4"/>
    </row>
    <row r="546" spans="2:2" ht="14.25" customHeight="1" x14ac:dyDescent="0.35">
      <c r="B546" s="4"/>
    </row>
    <row r="547" spans="2:2" ht="14.25" customHeight="1" x14ac:dyDescent="0.35">
      <c r="B547" s="4"/>
    </row>
    <row r="548" spans="2:2" ht="14.25" customHeight="1" x14ac:dyDescent="0.35">
      <c r="B548" s="4"/>
    </row>
    <row r="549" spans="2:2" ht="14.25" customHeight="1" x14ac:dyDescent="0.35">
      <c r="B549" s="4"/>
    </row>
    <row r="550" spans="2:2" ht="14.25" customHeight="1" x14ac:dyDescent="0.35">
      <c r="B550" s="4"/>
    </row>
    <row r="551" spans="2:2" ht="14.25" customHeight="1" x14ac:dyDescent="0.35">
      <c r="B551" s="4"/>
    </row>
    <row r="552" spans="2:2" ht="14.25" customHeight="1" x14ac:dyDescent="0.35">
      <c r="B552" s="4"/>
    </row>
    <row r="553" spans="2:2" ht="14.25" customHeight="1" x14ac:dyDescent="0.35">
      <c r="B553" s="4"/>
    </row>
    <row r="554" spans="2:2" ht="14.25" customHeight="1" x14ac:dyDescent="0.35">
      <c r="B554" s="4"/>
    </row>
    <row r="555" spans="2:2" ht="14.25" customHeight="1" x14ac:dyDescent="0.35">
      <c r="B555" s="4"/>
    </row>
    <row r="556" spans="2:2" ht="14.25" customHeight="1" x14ac:dyDescent="0.35">
      <c r="B556" s="4"/>
    </row>
    <row r="557" spans="2:2" ht="14.25" customHeight="1" x14ac:dyDescent="0.35">
      <c r="B557" s="4"/>
    </row>
    <row r="558" spans="2:2" ht="14.25" customHeight="1" x14ac:dyDescent="0.35">
      <c r="B558" s="4"/>
    </row>
    <row r="559" spans="2:2" ht="14.25" customHeight="1" x14ac:dyDescent="0.35">
      <c r="B559" s="4"/>
    </row>
    <row r="560" spans="2:2" ht="14.25" customHeight="1" x14ac:dyDescent="0.35">
      <c r="B560" s="4"/>
    </row>
    <row r="561" spans="2:2" ht="14.25" customHeight="1" x14ac:dyDescent="0.35">
      <c r="B561" s="4"/>
    </row>
    <row r="562" spans="2:2" ht="14.25" customHeight="1" x14ac:dyDescent="0.35">
      <c r="B562" s="4"/>
    </row>
    <row r="563" spans="2:2" ht="14.25" customHeight="1" x14ac:dyDescent="0.35">
      <c r="B563" s="4"/>
    </row>
    <row r="564" spans="2:2" ht="14.25" customHeight="1" x14ac:dyDescent="0.35">
      <c r="B564" s="4"/>
    </row>
    <row r="565" spans="2:2" ht="14.25" customHeight="1" x14ac:dyDescent="0.35">
      <c r="B565" s="4"/>
    </row>
    <row r="566" spans="2:2" ht="14.25" customHeight="1" x14ac:dyDescent="0.35">
      <c r="B566" s="4"/>
    </row>
    <row r="567" spans="2:2" ht="14.25" customHeight="1" x14ac:dyDescent="0.35">
      <c r="B567" s="4"/>
    </row>
    <row r="568" spans="2:2" ht="14.25" customHeight="1" x14ac:dyDescent="0.35">
      <c r="B568" s="4"/>
    </row>
    <row r="569" spans="2:2" ht="14.25" customHeight="1" x14ac:dyDescent="0.35">
      <c r="B569" s="4"/>
    </row>
    <row r="570" spans="2:2" ht="14.25" customHeight="1" x14ac:dyDescent="0.35">
      <c r="B570" s="4"/>
    </row>
    <row r="571" spans="2:2" ht="14.25" customHeight="1" x14ac:dyDescent="0.35">
      <c r="B571" s="4"/>
    </row>
    <row r="572" spans="2:2" ht="14.25" customHeight="1" x14ac:dyDescent="0.35">
      <c r="B572" s="4"/>
    </row>
    <row r="573" spans="2:2" ht="14.25" customHeight="1" x14ac:dyDescent="0.35">
      <c r="B573" s="4"/>
    </row>
    <row r="574" spans="2:2" ht="14.25" customHeight="1" x14ac:dyDescent="0.35">
      <c r="B574" s="4"/>
    </row>
    <row r="575" spans="2:2" ht="14.25" customHeight="1" x14ac:dyDescent="0.35">
      <c r="B575" s="4"/>
    </row>
    <row r="576" spans="2:2" ht="14.25" customHeight="1" x14ac:dyDescent="0.35">
      <c r="B576" s="4"/>
    </row>
    <row r="577" spans="2:2" ht="14.25" customHeight="1" x14ac:dyDescent="0.35">
      <c r="B577" s="4"/>
    </row>
    <row r="578" spans="2:2" ht="14.25" customHeight="1" x14ac:dyDescent="0.35">
      <c r="B578" s="4"/>
    </row>
    <row r="579" spans="2:2" ht="14.25" customHeight="1" x14ac:dyDescent="0.35">
      <c r="B579" s="4"/>
    </row>
    <row r="580" spans="2:2" ht="14.25" customHeight="1" x14ac:dyDescent="0.35">
      <c r="B580" s="4"/>
    </row>
    <row r="581" spans="2:2" ht="14.25" customHeight="1" x14ac:dyDescent="0.35">
      <c r="B581" s="4"/>
    </row>
    <row r="582" spans="2:2" ht="14.25" customHeight="1" x14ac:dyDescent="0.35">
      <c r="B582" s="4"/>
    </row>
    <row r="583" spans="2:2" ht="14.25" customHeight="1" x14ac:dyDescent="0.35">
      <c r="B583" s="4"/>
    </row>
    <row r="584" spans="2:2" ht="14.25" customHeight="1" x14ac:dyDescent="0.35">
      <c r="B584" s="4"/>
    </row>
    <row r="585" spans="2:2" ht="14.25" customHeight="1" x14ac:dyDescent="0.35">
      <c r="B585" s="4"/>
    </row>
    <row r="586" spans="2:2" ht="14.25" customHeight="1" x14ac:dyDescent="0.35">
      <c r="B586" s="4"/>
    </row>
    <row r="587" spans="2:2" ht="14.25" customHeight="1" x14ac:dyDescent="0.35">
      <c r="B587" s="4"/>
    </row>
    <row r="588" spans="2:2" ht="14.25" customHeight="1" x14ac:dyDescent="0.35">
      <c r="B588" s="4"/>
    </row>
    <row r="589" spans="2:2" ht="14.25" customHeight="1" x14ac:dyDescent="0.35">
      <c r="B589" s="4"/>
    </row>
    <row r="590" spans="2:2" ht="14.25" customHeight="1" x14ac:dyDescent="0.35">
      <c r="B590" s="4"/>
    </row>
    <row r="591" spans="2:2" ht="14.25" customHeight="1" x14ac:dyDescent="0.35">
      <c r="B591" s="4"/>
    </row>
    <row r="592" spans="2:2" ht="14.25" customHeight="1" x14ac:dyDescent="0.35">
      <c r="B592" s="4"/>
    </row>
    <row r="593" spans="2:2" ht="14.25" customHeight="1" x14ac:dyDescent="0.35">
      <c r="B593" s="4"/>
    </row>
    <row r="594" spans="2:2" ht="14.25" customHeight="1" x14ac:dyDescent="0.35">
      <c r="B594" s="4"/>
    </row>
    <row r="595" spans="2:2" ht="14.25" customHeight="1" x14ac:dyDescent="0.35">
      <c r="B595" s="4"/>
    </row>
    <row r="596" spans="2:2" ht="14.25" customHeight="1" x14ac:dyDescent="0.35">
      <c r="B596" s="4"/>
    </row>
    <row r="597" spans="2:2" ht="14.25" customHeight="1" x14ac:dyDescent="0.35">
      <c r="B597" s="4"/>
    </row>
    <row r="598" spans="2:2" ht="14.25" customHeight="1" x14ac:dyDescent="0.35">
      <c r="B598" s="4"/>
    </row>
    <row r="599" spans="2:2" ht="14.25" customHeight="1" x14ac:dyDescent="0.35">
      <c r="B599" s="4"/>
    </row>
    <row r="600" spans="2:2" ht="14.25" customHeight="1" x14ac:dyDescent="0.35">
      <c r="B600" s="4"/>
    </row>
    <row r="601" spans="2:2" ht="14.25" customHeight="1" x14ac:dyDescent="0.35">
      <c r="B601" s="4"/>
    </row>
    <row r="602" spans="2:2" ht="14.25" customHeight="1" x14ac:dyDescent="0.35">
      <c r="B602" s="4"/>
    </row>
    <row r="603" spans="2:2" ht="14.25" customHeight="1" x14ac:dyDescent="0.35">
      <c r="B603" s="4"/>
    </row>
    <row r="604" spans="2:2" ht="14.25" customHeight="1" x14ac:dyDescent="0.35">
      <c r="B604" s="4"/>
    </row>
    <row r="605" spans="2:2" ht="14.25" customHeight="1" x14ac:dyDescent="0.35">
      <c r="B605" s="4"/>
    </row>
    <row r="606" spans="2:2" ht="14.25" customHeight="1" x14ac:dyDescent="0.35">
      <c r="B606" s="4"/>
    </row>
    <row r="607" spans="2:2" ht="14.25" customHeight="1" x14ac:dyDescent="0.35">
      <c r="B607" s="4"/>
    </row>
    <row r="608" spans="2:2" ht="14.25" customHeight="1" x14ac:dyDescent="0.35">
      <c r="B608" s="4"/>
    </row>
    <row r="609" spans="2:2" ht="14.25" customHeight="1" x14ac:dyDescent="0.35">
      <c r="B609" s="4"/>
    </row>
    <row r="610" spans="2:2" ht="14.25" customHeight="1" x14ac:dyDescent="0.35">
      <c r="B610" s="4"/>
    </row>
    <row r="611" spans="2:2" ht="14.25" customHeight="1" x14ac:dyDescent="0.35">
      <c r="B611" s="4"/>
    </row>
    <row r="612" spans="2:2" ht="14.25" customHeight="1" x14ac:dyDescent="0.35">
      <c r="B612" s="4"/>
    </row>
    <row r="613" spans="2:2" ht="14.25" customHeight="1" x14ac:dyDescent="0.35">
      <c r="B613" s="4"/>
    </row>
    <row r="614" spans="2:2" ht="14.25" customHeight="1" x14ac:dyDescent="0.35">
      <c r="B614" s="4"/>
    </row>
    <row r="615" spans="2:2" ht="14.25" customHeight="1" x14ac:dyDescent="0.35">
      <c r="B615" s="4"/>
    </row>
    <row r="616" spans="2:2" ht="14.25" customHeight="1" x14ac:dyDescent="0.35">
      <c r="B616" s="4"/>
    </row>
    <row r="617" spans="2:2" ht="14.25" customHeight="1" x14ac:dyDescent="0.35">
      <c r="B617" s="4"/>
    </row>
    <row r="618" spans="2:2" ht="14.25" customHeight="1" x14ac:dyDescent="0.35">
      <c r="B618" s="4"/>
    </row>
    <row r="619" spans="2:2" ht="14.25" customHeight="1" x14ac:dyDescent="0.35">
      <c r="B619" s="4"/>
    </row>
    <row r="620" spans="2:2" ht="14.25" customHeight="1" x14ac:dyDescent="0.35">
      <c r="B620" s="4"/>
    </row>
    <row r="621" spans="2:2" ht="14.25" customHeight="1" x14ac:dyDescent="0.35">
      <c r="B621" s="4"/>
    </row>
    <row r="622" spans="2:2" ht="14.25" customHeight="1" x14ac:dyDescent="0.35">
      <c r="B622" s="4"/>
    </row>
    <row r="623" spans="2:2" ht="14.25" customHeight="1" x14ac:dyDescent="0.35">
      <c r="B623" s="4"/>
    </row>
    <row r="624" spans="2:2" ht="14.25" customHeight="1" x14ac:dyDescent="0.35">
      <c r="B624" s="4"/>
    </row>
    <row r="625" spans="2:2" ht="14.25" customHeight="1" x14ac:dyDescent="0.35">
      <c r="B625" s="4"/>
    </row>
    <row r="626" spans="2:2" ht="14.25" customHeight="1" x14ac:dyDescent="0.35">
      <c r="B626" s="4"/>
    </row>
    <row r="627" spans="2:2" ht="14.25" customHeight="1" x14ac:dyDescent="0.35">
      <c r="B627" s="4"/>
    </row>
    <row r="628" spans="2:2" ht="14.25" customHeight="1" x14ac:dyDescent="0.35">
      <c r="B628" s="4"/>
    </row>
    <row r="629" spans="2:2" ht="14.25" customHeight="1" x14ac:dyDescent="0.35">
      <c r="B629" s="4"/>
    </row>
    <row r="630" spans="2:2" ht="14.25" customHeight="1" x14ac:dyDescent="0.35">
      <c r="B630" s="4"/>
    </row>
    <row r="631" spans="2:2" ht="14.25" customHeight="1" x14ac:dyDescent="0.35">
      <c r="B631" s="4"/>
    </row>
    <row r="632" spans="2:2" ht="14.25" customHeight="1" x14ac:dyDescent="0.35">
      <c r="B632" s="4"/>
    </row>
    <row r="633" spans="2:2" ht="14.25" customHeight="1" x14ac:dyDescent="0.35">
      <c r="B633" s="4"/>
    </row>
    <row r="634" spans="2:2" ht="14.25" customHeight="1" x14ac:dyDescent="0.35">
      <c r="B634" s="4"/>
    </row>
    <row r="635" spans="2:2" ht="14.25" customHeight="1" x14ac:dyDescent="0.35">
      <c r="B635" s="4"/>
    </row>
    <row r="636" spans="2:2" ht="14.25" customHeight="1" x14ac:dyDescent="0.35">
      <c r="B636" s="4"/>
    </row>
    <row r="637" spans="2:2" ht="14.25" customHeight="1" x14ac:dyDescent="0.35">
      <c r="B637" s="4"/>
    </row>
    <row r="638" spans="2:2" ht="14.25" customHeight="1" x14ac:dyDescent="0.35">
      <c r="B638" s="4"/>
    </row>
    <row r="639" spans="2:2" ht="14.25" customHeight="1" x14ac:dyDescent="0.35">
      <c r="B639" s="4"/>
    </row>
    <row r="640" spans="2:2" ht="14.25" customHeight="1" x14ac:dyDescent="0.35">
      <c r="B640" s="4"/>
    </row>
    <row r="641" spans="2:2" ht="14.25" customHeight="1" x14ac:dyDescent="0.35">
      <c r="B641" s="4"/>
    </row>
    <row r="642" spans="2:2" ht="14.25" customHeight="1" x14ac:dyDescent="0.35">
      <c r="B642" s="4"/>
    </row>
    <row r="643" spans="2:2" ht="14.25" customHeight="1" x14ac:dyDescent="0.35">
      <c r="B643" s="4"/>
    </row>
    <row r="644" spans="2:2" ht="14.25" customHeight="1" x14ac:dyDescent="0.35">
      <c r="B644" s="4"/>
    </row>
    <row r="645" spans="2:2" ht="14.25" customHeight="1" x14ac:dyDescent="0.35">
      <c r="B645" s="4"/>
    </row>
    <row r="646" spans="2:2" ht="14.25" customHeight="1" x14ac:dyDescent="0.35">
      <c r="B646" s="4"/>
    </row>
    <row r="647" spans="2:2" ht="14.25" customHeight="1" x14ac:dyDescent="0.35">
      <c r="B647" s="4"/>
    </row>
    <row r="648" spans="2:2" ht="14.25" customHeight="1" x14ac:dyDescent="0.35">
      <c r="B648" s="4"/>
    </row>
    <row r="649" spans="2:2" ht="14.25" customHeight="1" x14ac:dyDescent="0.35">
      <c r="B649" s="4"/>
    </row>
    <row r="650" spans="2:2" ht="14.25" customHeight="1" x14ac:dyDescent="0.35">
      <c r="B650" s="4"/>
    </row>
    <row r="651" spans="2:2" ht="14.25" customHeight="1" x14ac:dyDescent="0.35">
      <c r="B651" s="4"/>
    </row>
    <row r="652" spans="2:2" ht="14.25" customHeight="1" x14ac:dyDescent="0.35">
      <c r="B652" s="4"/>
    </row>
    <row r="653" spans="2:2" ht="14.25" customHeight="1" x14ac:dyDescent="0.35">
      <c r="B653" s="4"/>
    </row>
    <row r="654" spans="2:2" ht="14.25" customHeight="1" x14ac:dyDescent="0.35">
      <c r="B654" s="4"/>
    </row>
    <row r="655" spans="2:2" ht="14.25" customHeight="1" x14ac:dyDescent="0.35">
      <c r="B655" s="4"/>
    </row>
    <row r="656" spans="2:2" ht="14.25" customHeight="1" x14ac:dyDescent="0.35">
      <c r="B656" s="4"/>
    </row>
    <row r="657" spans="2:2" ht="14.25" customHeight="1" x14ac:dyDescent="0.35">
      <c r="B657" s="4"/>
    </row>
    <row r="658" spans="2:2" ht="14.25" customHeight="1" x14ac:dyDescent="0.35">
      <c r="B658" s="4"/>
    </row>
    <row r="659" spans="2:2" ht="14.25" customHeight="1" x14ac:dyDescent="0.35">
      <c r="B659" s="4"/>
    </row>
    <row r="660" spans="2:2" ht="14.25" customHeight="1" x14ac:dyDescent="0.35">
      <c r="B660" s="4"/>
    </row>
    <row r="661" spans="2:2" ht="14.25" customHeight="1" x14ac:dyDescent="0.35">
      <c r="B661" s="4"/>
    </row>
    <row r="662" spans="2:2" ht="14.25" customHeight="1" x14ac:dyDescent="0.35">
      <c r="B662" s="4"/>
    </row>
    <row r="663" spans="2:2" ht="14.25" customHeight="1" x14ac:dyDescent="0.35">
      <c r="B663" s="4"/>
    </row>
    <row r="664" spans="2:2" ht="14.25" customHeight="1" x14ac:dyDescent="0.35">
      <c r="B664" s="4"/>
    </row>
    <row r="665" spans="2:2" ht="14.25" customHeight="1" x14ac:dyDescent="0.35">
      <c r="B665" s="4"/>
    </row>
    <row r="666" spans="2:2" ht="14.25" customHeight="1" x14ac:dyDescent="0.35">
      <c r="B666" s="4"/>
    </row>
    <row r="667" spans="2:2" ht="14.25" customHeight="1" x14ac:dyDescent="0.35">
      <c r="B667" s="4"/>
    </row>
    <row r="668" spans="2:2" ht="14.25" customHeight="1" x14ac:dyDescent="0.35">
      <c r="B668" s="4"/>
    </row>
    <row r="669" spans="2:2" ht="14.25" customHeight="1" x14ac:dyDescent="0.35">
      <c r="B669" s="4"/>
    </row>
    <row r="670" spans="2:2" ht="14.25" customHeight="1" x14ac:dyDescent="0.35">
      <c r="B670" s="4"/>
    </row>
    <row r="671" spans="2:2" ht="14.25" customHeight="1" x14ac:dyDescent="0.35">
      <c r="B671" s="4"/>
    </row>
    <row r="672" spans="2:2" ht="14.25" customHeight="1" x14ac:dyDescent="0.35">
      <c r="B672" s="4"/>
    </row>
    <row r="673" spans="2:2" ht="14.25" customHeight="1" x14ac:dyDescent="0.35">
      <c r="B673" s="4"/>
    </row>
    <row r="674" spans="2:2" ht="14.25" customHeight="1" x14ac:dyDescent="0.35">
      <c r="B674" s="4"/>
    </row>
    <row r="675" spans="2:2" ht="14.25" customHeight="1" x14ac:dyDescent="0.35">
      <c r="B675" s="4"/>
    </row>
    <row r="676" spans="2:2" ht="14.25" customHeight="1" x14ac:dyDescent="0.35">
      <c r="B676" s="4"/>
    </row>
    <row r="677" spans="2:2" ht="14.25" customHeight="1" x14ac:dyDescent="0.35">
      <c r="B677" s="4"/>
    </row>
    <row r="678" spans="2:2" ht="14.25" customHeight="1" x14ac:dyDescent="0.35">
      <c r="B678" s="4"/>
    </row>
    <row r="679" spans="2:2" ht="14.25" customHeight="1" x14ac:dyDescent="0.35">
      <c r="B679" s="4"/>
    </row>
    <row r="680" spans="2:2" ht="14.25" customHeight="1" x14ac:dyDescent="0.35">
      <c r="B680" s="4"/>
    </row>
    <row r="681" spans="2:2" ht="14.25" customHeight="1" x14ac:dyDescent="0.35">
      <c r="B681" s="4"/>
    </row>
    <row r="682" spans="2:2" ht="14.25" customHeight="1" x14ac:dyDescent="0.35">
      <c r="B682" s="4"/>
    </row>
    <row r="683" spans="2:2" ht="14.25" customHeight="1" x14ac:dyDescent="0.35">
      <c r="B683" s="4"/>
    </row>
    <row r="684" spans="2:2" ht="14.25" customHeight="1" x14ac:dyDescent="0.35">
      <c r="B684" s="4"/>
    </row>
    <row r="685" spans="2:2" ht="14.25" customHeight="1" x14ac:dyDescent="0.35">
      <c r="B685" s="4"/>
    </row>
    <row r="686" spans="2:2" ht="14.25" customHeight="1" x14ac:dyDescent="0.35">
      <c r="B686" s="4"/>
    </row>
    <row r="687" spans="2:2" ht="14.25" customHeight="1" x14ac:dyDescent="0.35">
      <c r="B687" s="4"/>
    </row>
    <row r="688" spans="2:2" ht="14.25" customHeight="1" x14ac:dyDescent="0.35">
      <c r="B688" s="4"/>
    </row>
    <row r="689" spans="2:2" ht="14.25" customHeight="1" x14ac:dyDescent="0.35">
      <c r="B689" s="4"/>
    </row>
    <row r="690" spans="2:2" ht="14.25" customHeight="1" x14ac:dyDescent="0.35">
      <c r="B690" s="4"/>
    </row>
    <row r="691" spans="2:2" ht="14.25" customHeight="1" x14ac:dyDescent="0.35">
      <c r="B691" s="4"/>
    </row>
    <row r="692" spans="2:2" ht="14.25" customHeight="1" x14ac:dyDescent="0.35">
      <c r="B692" s="4"/>
    </row>
    <row r="693" spans="2:2" ht="14.25" customHeight="1" x14ac:dyDescent="0.35">
      <c r="B693" s="4"/>
    </row>
    <row r="694" spans="2:2" ht="14.25" customHeight="1" x14ac:dyDescent="0.35">
      <c r="B694" s="4"/>
    </row>
    <row r="695" spans="2:2" ht="14.25" customHeight="1" x14ac:dyDescent="0.35">
      <c r="B695" s="4"/>
    </row>
    <row r="696" spans="2:2" ht="14.25" customHeight="1" x14ac:dyDescent="0.35">
      <c r="B696" s="4"/>
    </row>
    <row r="697" spans="2:2" ht="14.25" customHeight="1" x14ac:dyDescent="0.35">
      <c r="B697" s="4"/>
    </row>
    <row r="698" spans="2:2" ht="14.25" customHeight="1" x14ac:dyDescent="0.35">
      <c r="B698" s="4"/>
    </row>
    <row r="699" spans="2:2" ht="14.25" customHeight="1" x14ac:dyDescent="0.35">
      <c r="B699" s="4"/>
    </row>
    <row r="700" spans="2:2" ht="14.25" customHeight="1" x14ac:dyDescent="0.35">
      <c r="B700" s="4"/>
    </row>
    <row r="701" spans="2:2" ht="14.25" customHeight="1" x14ac:dyDescent="0.35">
      <c r="B701" s="4"/>
    </row>
    <row r="702" spans="2:2" ht="14.25" customHeight="1" x14ac:dyDescent="0.35">
      <c r="B702" s="4"/>
    </row>
    <row r="703" spans="2:2" ht="14.25" customHeight="1" x14ac:dyDescent="0.35">
      <c r="B703" s="4"/>
    </row>
    <row r="704" spans="2:2" ht="14.25" customHeight="1" x14ac:dyDescent="0.35">
      <c r="B704" s="4"/>
    </row>
    <row r="705" spans="2:2" ht="14.25" customHeight="1" x14ac:dyDescent="0.35">
      <c r="B705" s="4"/>
    </row>
    <row r="706" spans="2:2" ht="14.25" customHeight="1" x14ac:dyDescent="0.35">
      <c r="B706" s="4"/>
    </row>
    <row r="707" spans="2:2" ht="14.25" customHeight="1" x14ac:dyDescent="0.35">
      <c r="B707" s="4"/>
    </row>
    <row r="708" spans="2:2" ht="14.25" customHeight="1" x14ac:dyDescent="0.35">
      <c r="B708" s="4"/>
    </row>
    <row r="709" spans="2:2" ht="14.25" customHeight="1" x14ac:dyDescent="0.35">
      <c r="B709" s="4"/>
    </row>
    <row r="710" spans="2:2" ht="14.25" customHeight="1" x14ac:dyDescent="0.35">
      <c r="B710" s="4"/>
    </row>
    <row r="711" spans="2:2" ht="14.25" customHeight="1" x14ac:dyDescent="0.35">
      <c r="B711" s="4"/>
    </row>
    <row r="712" spans="2:2" ht="14.25" customHeight="1" x14ac:dyDescent="0.35">
      <c r="B712" s="4"/>
    </row>
    <row r="713" spans="2:2" ht="14.25" customHeight="1" x14ac:dyDescent="0.35">
      <c r="B713" s="4"/>
    </row>
    <row r="714" spans="2:2" ht="14.25" customHeight="1" x14ac:dyDescent="0.35">
      <c r="B714" s="4"/>
    </row>
    <row r="715" spans="2:2" ht="14.25" customHeight="1" x14ac:dyDescent="0.35">
      <c r="B715" s="4"/>
    </row>
    <row r="716" spans="2:2" ht="14.25" customHeight="1" x14ac:dyDescent="0.35">
      <c r="B716" s="4"/>
    </row>
    <row r="717" spans="2:2" ht="14.25" customHeight="1" x14ac:dyDescent="0.35">
      <c r="B717" s="4"/>
    </row>
    <row r="718" spans="2:2" ht="14.25" customHeight="1" x14ac:dyDescent="0.35">
      <c r="B718" s="4"/>
    </row>
    <row r="719" spans="2:2" ht="14.25" customHeight="1" x14ac:dyDescent="0.35">
      <c r="B719" s="4"/>
    </row>
    <row r="720" spans="2:2" ht="14.25" customHeight="1" x14ac:dyDescent="0.35">
      <c r="B720" s="4"/>
    </row>
    <row r="721" spans="2:2" ht="14.25" customHeight="1" x14ac:dyDescent="0.35">
      <c r="B721" s="4"/>
    </row>
    <row r="722" spans="2:2" ht="14.25" customHeight="1" x14ac:dyDescent="0.35">
      <c r="B722" s="4"/>
    </row>
    <row r="723" spans="2:2" ht="14.25" customHeight="1" x14ac:dyDescent="0.35">
      <c r="B723" s="4"/>
    </row>
    <row r="724" spans="2:2" ht="14.25" customHeight="1" x14ac:dyDescent="0.35">
      <c r="B724" s="4"/>
    </row>
    <row r="725" spans="2:2" ht="14.25" customHeight="1" x14ac:dyDescent="0.35">
      <c r="B725" s="4"/>
    </row>
    <row r="726" spans="2:2" ht="14.25" customHeight="1" x14ac:dyDescent="0.35">
      <c r="B726" s="4"/>
    </row>
    <row r="727" spans="2:2" ht="14.25" customHeight="1" x14ac:dyDescent="0.35">
      <c r="B727" s="4"/>
    </row>
    <row r="728" spans="2:2" ht="14.25" customHeight="1" x14ac:dyDescent="0.35">
      <c r="B728" s="4"/>
    </row>
    <row r="729" spans="2:2" ht="14.25" customHeight="1" x14ac:dyDescent="0.35">
      <c r="B729" s="4"/>
    </row>
    <row r="730" spans="2:2" ht="14.25" customHeight="1" x14ac:dyDescent="0.35">
      <c r="B730" s="4"/>
    </row>
    <row r="731" spans="2:2" ht="14.25" customHeight="1" x14ac:dyDescent="0.35">
      <c r="B731" s="4"/>
    </row>
    <row r="732" spans="2:2" ht="14.25" customHeight="1" x14ac:dyDescent="0.35">
      <c r="B732" s="4"/>
    </row>
    <row r="733" spans="2:2" ht="14.25" customHeight="1" x14ac:dyDescent="0.35">
      <c r="B733" s="4"/>
    </row>
    <row r="734" spans="2:2" ht="14.25" customHeight="1" x14ac:dyDescent="0.35">
      <c r="B734" s="4"/>
    </row>
    <row r="735" spans="2:2" ht="14.25" customHeight="1" x14ac:dyDescent="0.35">
      <c r="B735" s="4"/>
    </row>
    <row r="736" spans="2:2" ht="14.25" customHeight="1" x14ac:dyDescent="0.35">
      <c r="B736" s="4"/>
    </row>
    <row r="737" spans="2:2" ht="14.25" customHeight="1" x14ac:dyDescent="0.35">
      <c r="B737" s="4"/>
    </row>
    <row r="738" spans="2:2" ht="14.25" customHeight="1" x14ac:dyDescent="0.35">
      <c r="B738" s="4"/>
    </row>
    <row r="739" spans="2:2" ht="14.25" customHeight="1" x14ac:dyDescent="0.35">
      <c r="B739" s="4"/>
    </row>
    <row r="740" spans="2:2" ht="14.25" customHeight="1" x14ac:dyDescent="0.35">
      <c r="B740" s="4"/>
    </row>
    <row r="741" spans="2:2" ht="14.25" customHeight="1" x14ac:dyDescent="0.35">
      <c r="B741" s="4"/>
    </row>
    <row r="742" spans="2:2" ht="14.25" customHeight="1" x14ac:dyDescent="0.35">
      <c r="B742" s="4"/>
    </row>
    <row r="743" spans="2:2" ht="14.25" customHeight="1" x14ac:dyDescent="0.35">
      <c r="B743" s="4"/>
    </row>
    <row r="744" spans="2:2" ht="14.25" customHeight="1" x14ac:dyDescent="0.35">
      <c r="B744" s="4"/>
    </row>
    <row r="745" spans="2:2" ht="14.25" customHeight="1" x14ac:dyDescent="0.35">
      <c r="B745" s="4"/>
    </row>
    <row r="746" spans="2:2" ht="14.25" customHeight="1" x14ac:dyDescent="0.35">
      <c r="B746" s="4"/>
    </row>
    <row r="747" spans="2:2" ht="14.25" customHeight="1" x14ac:dyDescent="0.35">
      <c r="B747" s="4"/>
    </row>
    <row r="748" spans="2:2" ht="14.25" customHeight="1" x14ac:dyDescent="0.35">
      <c r="B748" s="4"/>
    </row>
    <row r="749" spans="2:2" ht="14.25" customHeight="1" x14ac:dyDescent="0.35">
      <c r="B749" s="4"/>
    </row>
    <row r="750" spans="2:2" ht="14.25" customHeight="1" x14ac:dyDescent="0.35">
      <c r="B750" s="4"/>
    </row>
    <row r="751" spans="2:2" ht="14.25" customHeight="1" x14ac:dyDescent="0.35">
      <c r="B751" s="4"/>
    </row>
    <row r="752" spans="2:2" ht="14.25" customHeight="1" x14ac:dyDescent="0.35">
      <c r="B752" s="4"/>
    </row>
    <row r="753" spans="2:2" ht="14.25" customHeight="1" x14ac:dyDescent="0.35">
      <c r="B753" s="4"/>
    </row>
    <row r="754" spans="2:2" ht="14.25" customHeight="1" x14ac:dyDescent="0.35">
      <c r="B754" s="4"/>
    </row>
    <row r="755" spans="2:2" ht="14.25" customHeight="1" x14ac:dyDescent="0.35">
      <c r="B755" s="4"/>
    </row>
    <row r="756" spans="2:2" ht="14.25" customHeight="1" x14ac:dyDescent="0.35">
      <c r="B756" s="4"/>
    </row>
    <row r="757" spans="2:2" ht="14.25" customHeight="1" x14ac:dyDescent="0.35">
      <c r="B757" s="4"/>
    </row>
    <row r="758" spans="2:2" ht="14.25" customHeight="1" x14ac:dyDescent="0.35">
      <c r="B758" s="4"/>
    </row>
    <row r="759" spans="2:2" ht="14.25" customHeight="1" x14ac:dyDescent="0.35">
      <c r="B759" s="4"/>
    </row>
    <row r="760" spans="2:2" ht="14.25" customHeight="1" x14ac:dyDescent="0.35">
      <c r="B760" s="4"/>
    </row>
    <row r="761" spans="2:2" ht="14.25" customHeight="1" x14ac:dyDescent="0.35">
      <c r="B761" s="4"/>
    </row>
    <row r="762" spans="2:2" ht="14.25" customHeight="1" x14ac:dyDescent="0.35">
      <c r="B762" s="4"/>
    </row>
    <row r="763" spans="2:2" ht="14.25" customHeight="1" x14ac:dyDescent="0.35">
      <c r="B763" s="4"/>
    </row>
    <row r="764" spans="2:2" ht="14.25" customHeight="1" x14ac:dyDescent="0.35">
      <c r="B764" s="4"/>
    </row>
    <row r="765" spans="2:2" ht="14.25" customHeight="1" x14ac:dyDescent="0.35">
      <c r="B765" s="4"/>
    </row>
    <row r="766" spans="2:2" ht="14.25" customHeight="1" x14ac:dyDescent="0.35">
      <c r="B766" s="4"/>
    </row>
    <row r="767" spans="2:2" ht="14.25" customHeight="1" x14ac:dyDescent="0.35">
      <c r="B767" s="4"/>
    </row>
    <row r="768" spans="2:2" ht="14.25" customHeight="1" x14ac:dyDescent="0.35">
      <c r="B768" s="4"/>
    </row>
    <row r="769" spans="2:2" ht="14.25" customHeight="1" x14ac:dyDescent="0.35">
      <c r="B769" s="4"/>
    </row>
    <row r="770" spans="2:2" ht="14.25" customHeight="1" x14ac:dyDescent="0.35">
      <c r="B770" s="4"/>
    </row>
    <row r="771" spans="2:2" ht="14.25" customHeight="1" x14ac:dyDescent="0.35">
      <c r="B771" s="4"/>
    </row>
    <row r="772" spans="2:2" ht="14.25" customHeight="1" x14ac:dyDescent="0.35">
      <c r="B772" s="4"/>
    </row>
    <row r="773" spans="2:2" ht="14.25" customHeight="1" x14ac:dyDescent="0.35">
      <c r="B773" s="4"/>
    </row>
    <row r="774" spans="2:2" ht="14.25" customHeight="1" x14ac:dyDescent="0.35">
      <c r="B774" s="4"/>
    </row>
    <row r="775" spans="2:2" ht="14.25" customHeight="1" x14ac:dyDescent="0.35">
      <c r="B775" s="4"/>
    </row>
    <row r="776" spans="2:2" ht="14.25" customHeight="1" x14ac:dyDescent="0.35">
      <c r="B776" s="4"/>
    </row>
    <row r="777" spans="2:2" ht="14.25" customHeight="1" x14ac:dyDescent="0.35">
      <c r="B777" s="4"/>
    </row>
    <row r="778" spans="2:2" ht="14.25" customHeight="1" x14ac:dyDescent="0.35">
      <c r="B778" s="4"/>
    </row>
    <row r="779" spans="2:2" ht="14.25" customHeight="1" x14ac:dyDescent="0.35">
      <c r="B779" s="4"/>
    </row>
    <row r="780" spans="2:2" ht="14.25" customHeight="1" x14ac:dyDescent="0.35">
      <c r="B780" s="4"/>
    </row>
    <row r="781" spans="2:2" ht="14.25" customHeight="1" x14ac:dyDescent="0.35">
      <c r="B781" s="4"/>
    </row>
    <row r="782" spans="2:2" ht="14.25" customHeight="1" x14ac:dyDescent="0.35">
      <c r="B782" s="4"/>
    </row>
    <row r="783" spans="2:2" ht="14.25" customHeight="1" x14ac:dyDescent="0.35">
      <c r="B783" s="4"/>
    </row>
    <row r="784" spans="2:2" ht="14.25" customHeight="1" x14ac:dyDescent="0.35">
      <c r="B784" s="4"/>
    </row>
    <row r="785" spans="2:2" ht="14.25" customHeight="1" x14ac:dyDescent="0.35">
      <c r="B785" s="4"/>
    </row>
    <row r="786" spans="2:2" ht="14.25" customHeight="1" x14ac:dyDescent="0.35">
      <c r="B786" s="4"/>
    </row>
    <row r="787" spans="2:2" ht="14.25" customHeight="1" x14ac:dyDescent="0.35">
      <c r="B787" s="4"/>
    </row>
    <row r="788" spans="2:2" ht="14.25" customHeight="1" x14ac:dyDescent="0.35">
      <c r="B788" s="4"/>
    </row>
    <row r="789" spans="2:2" ht="14.25" customHeight="1" x14ac:dyDescent="0.35">
      <c r="B789" s="4"/>
    </row>
    <row r="790" spans="2:2" ht="14.25" customHeight="1" x14ac:dyDescent="0.35">
      <c r="B790" s="4"/>
    </row>
    <row r="791" spans="2:2" ht="14.25" customHeight="1" x14ac:dyDescent="0.35">
      <c r="B791" s="4"/>
    </row>
    <row r="792" spans="2:2" ht="14.25" customHeight="1" x14ac:dyDescent="0.35">
      <c r="B792" s="4"/>
    </row>
    <row r="793" spans="2:2" ht="14.25" customHeight="1" x14ac:dyDescent="0.35">
      <c r="B793" s="4"/>
    </row>
    <row r="794" spans="2:2" ht="14.25" customHeight="1" x14ac:dyDescent="0.35">
      <c r="B794" s="4"/>
    </row>
    <row r="795" spans="2:2" ht="14.25" customHeight="1" x14ac:dyDescent="0.35">
      <c r="B795" s="4"/>
    </row>
    <row r="796" spans="2:2" ht="14.25" customHeight="1" x14ac:dyDescent="0.35">
      <c r="B796" s="4"/>
    </row>
    <row r="797" spans="2:2" ht="14.25" customHeight="1" x14ac:dyDescent="0.35">
      <c r="B797" s="4"/>
    </row>
    <row r="798" spans="2:2" ht="14.25" customHeight="1" x14ac:dyDescent="0.35">
      <c r="B798" s="4"/>
    </row>
    <row r="799" spans="2:2" ht="14.25" customHeight="1" x14ac:dyDescent="0.35">
      <c r="B799" s="4"/>
    </row>
    <row r="800" spans="2:2" ht="14.25" customHeight="1" x14ac:dyDescent="0.35">
      <c r="B800" s="4"/>
    </row>
    <row r="801" spans="2:2" ht="14.25" customHeight="1" x14ac:dyDescent="0.35">
      <c r="B801" s="4"/>
    </row>
    <row r="802" spans="2:2" ht="14.25" customHeight="1" x14ac:dyDescent="0.35">
      <c r="B802" s="4"/>
    </row>
    <row r="803" spans="2:2" ht="14.25" customHeight="1" x14ac:dyDescent="0.35">
      <c r="B803" s="4"/>
    </row>
    <row r="804" spans="2:2" ht="14.25" customHeight="1" x14ac:dyDescent="0.35">
      <c r="B804" s="4"/>
    </row>
    <row r="805" spans="2:2" ht="14.25" customHeight="1" x14ac:dyDescent="0.35">
      <c r="B805" s="4"/>
    </row>
    <row r="806" spans="2:2" ht="14.25" customHeight="1" x14ac:dyDescent="0.35">
      <c r="B806" s="4"/>
    </row>
    <row r="807" spans="2:2" ht="14.25" customHeight="1" x14ac:dyDescent="0.35">
      <c r="B807" s="4"/>
    </row>
    <row r="808" spans="2:2" ht="14.25" customHeight="1" x14ac:dyDescent="0.35">
      <c r="B808" s="4"/>
    </row>
    <row r="809" spans="2:2" ht="14.25" customHeight="1" x14ac:dyDescent="0.35">
      <c r="B809" s="4"/>
    </row>
    <row r="810" spans="2:2" ht="14.25" customHeight="1" x14ac:dyDescent="0.35">
      <c r="B810" s="4"/>
    </row>
    <row r="811" spans="2:2" ht="14.25" customHeight="1" x14ac:dyDescent="0.35">
      <c r="B811" s="4"/>
    </row>
    <row r="812" spans="2:2" ht="14.25" customHeight="1" x14ac:dyDescent="0.35">
      <c r="B812" s="4"/>
    </row>
    <row r="813" spans="2:2" ht="14.25" customHeight="1" x14ac:dyDescent="0.35">
      <c r="B813" s="4"/>
    </row>
    <row r="814" spans="2:2" ht="14.25" customHeight="1" x14ac:dyDescent="0.35">
      <c r="B814" s="4"/>
    </row>
    <row r="815" spans="2:2" ht="14.25" customHeight="1" x14ac:dyDescent="0.35">
      <c r="B815" s="4"/>
    </row>
    <row r="816" spans="2:2" ht="14.25" customHeight="1" x14ac:dyDescent="0.35">
      <c r="B816" s="4"/>
    </row>
    <row r="817" spans="2:2" ht="14.25" customHeight="1" x14ac:dyDescent="0.35">
      <c r="B817" s="4"/>
    </row>
    <row r="818" spans="2:2" ht="14.25" customHeight="1" x14ac:dyDescent="0.35">
      <c r="B818" s="4"/>
    </row>
    <row r="819" spans="2:2" ht="14.25" customHeight="1" x14ac:dyDescent="0.35">
      <c r="B819" s="4"/>
    </row>
    <row r="820" spans="2:2" ht="14.25" customHeight="1" x14ac:dyDescent="0.35">
      <c r="B820" s="4"/>
    </row>
    <row r="821" spans="2:2" ht="14.25" customHeight="1" x14ac:dyDescent="0.35">
      <c r="B821" s="4"/>
    </row>
    <row r="822" spans="2:2" ht="14.25" customHeight="1" x14ac:dyDescent="0.35">
      <c r="B822" s="4"/>
    </row>
    <row r="823" spans="2:2" ht="14.25" customHeight="1" x14ac:dyDescent="0.35">
      <c r="B823" s="4"/>
    </row>
    <row r="824" spans="2:2" ht="14.25" customHeight="1" x14ac:dyDescent="0.35">
      <c r="B824" s="4"/>
    </row>
    <row r="825" spans="2:2" ht="14.25" customHeight="1" x14ac:dyDescent="0.35">
      <c r="B825" s="4"/>
    </row>
    <row r="826" spans="2:2" ht="14.25" customHeight="1" x14ac:dyDescent="0.35">
      <c r="B826" s="4"/>
    </row>
    <row r="827" spans="2:2" ht="14.25" customHeight="1" x14ac:dyDescent="0.35">
      <c r="B827" s="4"/>
    </row>
    <row r="828" spans="2:2" ht="14.25" customHeight="1" x14ac:dyDescent="0.35">
      <c r="B828" s="4"/>
    </row>
    <row r="829" spans="2:2" ht="14.25" customHeight="1" x14ac:dyDescent="0.35">
      <c r="B829" s="4"/>
    </row>
    <row r="830" spans="2:2" ht="14.25" customHeight="1" x14ac:dyDescent="0.35">
      <c r="B830" s="4"/>
    </row>
    <row r="831" spans="2:2" ht="14.25" customHeight="1" x14ac:dyDescent="0.35">
      <c r="B831" s="4"/>
    </row>
    <row r="832" spans="2:2" ht="14.25" customHeight="1" x14ac:dyDescent="0.35">
      <c r="B832" s="4"/>
    </row>
    <row r="833" spans="2:2" ht="14.25" customHeight="1" x14ac:dyDescent="0.35">
      <c r="B833" s="4"/>
    </row>
    <row r="834" spans="2:2" ht="14.25" customHeight="1" x14ac:dyDescent="0.35">
      <c r="B834" s="4"/>
    </row>
    <row r="835" spans="2:2" ht="14.25" customHeight="1" x14ac:dyDescent="0.35">
      <c r="B835" s="4"/>
    </row>
    <row r="836" spans="2:2" ht="14.25" customHeight="1" x14ac:dyDescent="0.35">
      <c r="B836" s="4"/>
    </row>
    <row r="837" spans="2:2" ht="14.25" customHeight="1" x14ac:dyDescent="0.35">
      <c r="B837" s="4"/>
    </row>
    <row r="838" spans="2:2" ht="14.25" customHeight="1" x14ac:dyDescent="0.35">
      <c r="B838" s="4"/>
    </row>
    <row r="839" spans="2:2" ht="14.25" customHeight="1" x14ac:dyDescent="0.35">
      <c r="B839" s="4"/>
    </row>
    <row r="840" spans="2:2" ht="14.25" customHeight="1" x14ac:dyDescent="0.35">
      <c r="B840" s="4"/>
    </row>
    <row r="841" spans="2:2" ht="14.25" customHeight="1" x14ac:dyDescent="0.35">
      <c r="B841" s="4"/>
    </row>
    <row r="842" spans="2:2" ht="14.25" customHeight="1" x14ac:dyDescent="0.35">
      <c r="B842" s="4"/>
    </row>
    <row r="843" spans="2:2" ht="14.25" customHeight="1" x14ac:dyDescent="0.35">
      <c r="B843" s="4"/>
    </row>
    <row r="844" spans="2:2" ht="14.25" customHeight="1" x14ac:dyDescent="0.35">
      <c r="B844" s="4"/>
    </row>
    <row r="845" spans="2:2" ht="14.25" customHeight="1" x14ac:dyDescent="0.35">
      <c r="B845" s="4"/>
    </row>
    <row r="846" spans="2:2" ht="14.25" customHeight="1" x14ac:dyDescent="0.35">
      <c r="B846" s="4"/>
    </row>
    <row r="847" spans="2:2" ht="14.25" customHeight="1" x14ac:dyDescent="0.35">
      <c r="B847" s="4"/>
    </row>
    <row r="848" spans="2:2" ht="14.25" customHeight="1" x14ac:dyDescent="0.35">
      <c r="B848" s="4"/>
    </row>
    <row r="849" spans="2:2" ht="14.25" customHeight="1" x14ac:dyDescent="0.35">
      <c r="B849" s="4"/>
    </row>
    <row r="850" spans="2:2" ht="14.25" customHeight="1" x14ac:dyDescent="0.35">
      <c r="B850" s="4"/>
    </row>
    <row r="851" spans="2:2" ht="14.25" customHeight="1" x14ac:dyDescent="0.35">
      <c r="B851" s="4"/>
    </row>
    <row r="852" spans="2:2" ht="14.25" customHeight="1" x14ac:dyDescent="0.35">
      <c r="B852" s="4"/>
    </row>
    <row r="853" spans="2:2" ht="14.25" customHeight="1" x14ac:dyDescent="0.35">
      <c r="B853" s="4"/>
    </row>
    <row r="854" spans="2:2" ht="14.25" customHeight="1" x14ac:dyDescent="0.35">
      <c r="B854" s="4"/>
    </row>
    <row r="855" spans="2:2" ht="14.25" customHeight="1" x14ac:dyDescent="0.35">
      <c r="B855" s="4"/>
    </row>
    <row r="856" spans="2:2" ht="14.25" customHeight="1" x14ac:dyDescent="0.35">
      <c r="B856" s="4"/>
    </row>
    <row r="857" spans="2:2" ht="14.25" customHeight="1" x14ac:dyDescent="0.35">
      <c r="B857" s="4"/>
    </row>
    <row r="858" spans="2:2" ht="14.25" customHeight="1" x14ac:dyDescent="0.35">
      <c r="B858" s="4"/>
    </row>
    <row r="859" spans="2:2" ht="14.25" customHeight="1" x14ac:dyDescent="0.35">
      <c r="B859" s="4"/>
    </row>
    <row r="860" spans="2:2" ht="14.25" customHeight="1" x14ac:dyDescent="0.35">
      <c r="B860" s="4"/>
    </row>
    <row r="861" spans="2:2" ht="14.25" customHeight="1" x14ac:dyDescent="0.35">
      <c r="B861" s="4"/>
    </row>
    <row r="862" spans="2:2" ht="14.25" customHeight="1" x14ac:dyDescent="0.35">
      <c r="B862" s="4"/>
    </row>
    <row r="863" spans="2:2" ht="14.25" customHeight="1" x14ac:dyDescent="0.35">
      <c r="B863" s="4"/>
    </row>
    <row r="864" spans="2:2" ht="14.25" customHeight="1" x14ac:dyDescent="0.35">
      <c r="B864" s="4"/>
    </row>
    <row r="865" spans="2:2" ht="14.25" customHeight="1" x14ac:dyDescent="0.35">
      <c r="B865" s="4"/>
    </row>
    <row r="866" spans="2:2" ht="14.25" customHeight="1" x14ac:dyDescent="0.35">
      <c r="B866" s="4"/>
    </row>
    <row r="867" spans="2:2" ht="14.25" customHeight="1" x14ac:dyDescent="0.35">
      <c r="B867" s="4"/>
    </row>
    <row r="868" spans="2:2" ht="14.25" customHeight="1" x14ac:dyDescent="0.35">
      <c r="B868" s="4"/>
    </row>
    <row r="869" spans="2:2" ht="14.25" customHeight="1" x14ac:dyDescent="0.35">
      <c r="B869" s="4"/>
    </row>
    <row r="870" spans="2:2" ht="14.25" customHeight="1" x14ac:dyDescent="0.35">
      <c r="B870" s="4"/>
    </row>
    <row r="871" spans="2:2" ht="14.25" customHeight="1" x14ac:dyDescent="0.35">
      <c r="B871" s="4"/>
    </row>
    <row r="872" spans="2:2" ht="14.25" customHeight="1" x14ac:dyDescent="0.35">
      <c r="B872" s="4"/>
    </row>
    <row r="873" spans="2:2" ht="14.25" customHeight="1" x14ac:dyDescent="0.35">
      <c r="B873" s="4"/>
    </row>
    <row r="874" spans="2:2" ht="14.25" customHeight="1" x14ac:dyDescent="0.35">
      <c r="B874" s="4"/>
    </row>
    <row r="875" spans="2:2" ht="14.25" customHeight="1" x14ac:dyDescent="0.35">
      <c r="B875" s="4"/>
    </row>
    <row r="876" spans="2:2" ht="14.25" customHeight="1" x14ac:dyDescent="0.35">
      <c r="B876" s="4"/>
    </row>
    <row r="877" spans="2:2" ht="14.25" customHeight="1" x14ac:dyDescent="0.35">
      <c r="B877" s="4"/>
    </row>
    <row r="878" spans="2:2" ht="14.25" customHeight="1" x14ac:dyDescent="0.35">
      <c r="B878" s="4"/>
    </row>
    <row r="879" spans="2:2" ht="14.25" customHeight="1" x14ac:dyDescent="0.35">
      <c r="B879" s="4"/>
    </row>
    <row r="880" spans="2:2" ht="14.25" customHeight="1" x14ac:dyDescent="0.35">
      <c r="B880" s="4"/>
    </row>
    <row r="881" spans="2:2" ht="14.25" customHeight="1" x14ac:dyDescent="0.35">
      <c r="B881" s="4"/>
    </row>
    <row r="882" spans="2:2" ht="14.25" customHeight="1" x14ac:dyDescent="0.35">
      <c r="B882" s="4"/>
    </row>
    <row r="883" spans="2:2" ht="14.25" customHeight="1" x14ac:dyDescent="0.35">
      <c r="B883" s="4"/>
    </row>
    <row r="884" spans="2:2" ht="14.25" customHeight="1" x14ac:dyDescent="0.35">
      <c r="B884" s="4"/>
    </row>
    <row r="885" spans="2:2" ht="14.25" customHeight="1" x14ac:dyDescent="0.35">
      <c r="B885" s="4"/>
    </row>
    <row r="886" spans="2:2" ht="14.25" customHeight="1" x14ac:dyDescent="0.35">
      <c r="B886" s="4"/>
    </row>
    <row r="887" spans="2:2" ht="14.25" customHeight="1" x14ac:dyDescent="0.35">
      <c r="B887" s="4"/>
    </row>
    <row r="888" spans="2:2" ht="14.25" customHeight="1" x14ac:dyDescent="0.35">
      <c r="B888" s="4"/>
    </row>
    <row r="889" spans="2:2" ht="14.25" customHeight="1" x14ac:dyDescent="0.35">
      <c r="B889" s="4"/>
    </row>
    <row r="890" spans="2:2" ht="14.25" customHeight="1" x14ac:dyDescent="0.35">
      <c r="B890" s="4"/>
    </row>
    <row r="891" spans="2:2" ht="14.25" customHeight="1" x14ac:dyDescent="0.35">
      <c r="B891" s="4"/>
    </row>
    <row r="892" spans="2:2" ht="14.25" customHeight="1" x14ac:dyDescent="0.35">
      <c r="B892" s="4"/>
    </row>
    <row r="893" spans="2:2" ht="14.25" customHeight="1" x14ac:dyDescent="0.35">
      <c r="B893" s="4"/>
    </row>
    <row r="894" spans="2:2" ht="14.25" customHeight="1" x14ac:dyDescent="0.35">
      <c r="B894" s="4"/>
    </row>
    <row r="895" spans="2:2" ht="14.25" customHeight="1" x14ac:dyDescent="0.35">
      <c r="B895" s="4"/>
    </row>
    <row r="896" spans="2:2" ht="14.25" customHeight="1" x14ac:dyDescent="0.35">
      <c r="B896" s="4"/>
    </row>
    <row r="897" spans="2:2" ht="14.25" customHeight="1" x14ac:dyDescent="0.35">
      <c r="B897" s="4"/>
    </row>
    <row r="898" spans="2:2" ht="14.25" customHeight="1" x14ac:dyDescent="0.35">
      <c r="B898" s="4"/>
    </row>
    <row r="899" spans="2:2" ht="14.25" customHeight="1" x14ac:dyDescent="0.35">
      <c r="B899" s="4"/>
    </row>
    <row r="900" spans="2:2" ht="14.25" customHeight="1" x14ac:dyDescent="0.35">
      <c r="B900" s="4"/>
    </row>
    <row r="901" spans="2:2" ht="14.25" customHeight="1" x14ac:dyDescent="0.35">
      <c r="B901" s="4"/>
    </row>
    <row r="902" spans="2:2" ht="14.25" customHeight="1" x14ac:dyDescent="0.35">
      <c r="B902" s="4"/>
    </row>
    <row r="903" spans="2:2" ht="14.25" customHeight="1" x14ac:dyDescent="0.35">
      <c r="B903" s="4"/>
    </row>
    <row r="904" spans="2:2" ht="14.25" customHeight="1" x14ac:dyDescent="0.35">
      <c r="B904" s="4"/>
    </row>
    <row r="905" spans="2:2" ht="14.25" customHeight="1" x14ac:dyDescent="0.35">
      <c r="B905" s="4"/>
    </row>
    <row r="906" spans="2:2" ht="14.25" customHeight="1" x14ac:dyDescent="0.35">
      <c r="B906" s="4"/>
    </row>
    <row r="907" spans="2:2" ht="14.25" customHeight="1" x14ac:dyDescent="0.35">
      <c r="B907" s="4"/>
    </row>
    <row r="908" spans="2:2" ht="14.25" customHeight="1" x14ac:dyDescent="0.35">
      <c r="B908" s="4"/>
    </row>
    <row r="909" spans="2:2" ht="14.25" customHeight="1" x14ac:dyDescent="0.35">
      <c r="B909" s="4"/>
    </row>
    <row r="910" spans="2:2" ht="14.25" customHeight="1" x14ac:dyDescent="0.35">
      <c r="B910" s="4"/>
    </row>
    <row r="911" spans="2:2" ht="14.25" customHeight="1" x14ac:dyDescent="0.35">
      <c r="B911" s="4"/>
    </row>
    <row r="912" spans="2:2" ht="14.25" customHeight="1" x14ac:dyDescent="0.35">
      <c r="B912" s="4"/>
    </row>
    <row r="913" spans="2:2" ht="14.25" customHeight="1" x14ac:dyDescent="0.35">
      <c r="B913" s="4"/>
    </row>
    <row r="914" spans="2:2" ht="14.25" customHeight="1" x14ac:dyDescent="0.35">
      <c r="B914" s="4"/>
    </row>
    <row r="915" spans="2:2" ht="14.25" customHeight="1" x14ac:dyDescent="0.35">
      <c r="B915" s="4"/>
    </row>
    <row r="916" spans="2:2" ht="14.25" customHeight="1" x14ac:dyDescent="0.35">
      <c r="B916" s="4"/>
    </row>
    <row r="917" spans="2:2" ht="14.25" customHeight="1" x14ac:dyDescent="0.35">
      <c r="B917" s="4"/>
    </row>
    <row r="918" spans="2:2" ht="14.25" customHeight="1" x14ac:dyDescent="0.35">
      <c r="B918" s="4"/>
    </row>
    <row r="919" spans="2:2" ht="14.25" customHeight="1" x14ac:dyDescent="0.35">
      <c r="B919" s="4"/>
    </row>
    <row r="920" spans="2:2" ht="14.25" customHeight="1" x14ac:dyDescent="0.35">
      <c r="B920" s="4"/>
    </row>
    <row r="921" spans="2:2" ht="14.25" customHeight="1" x14ac:dyDescent="0.35">
      <c r="B921" s="4"/>
    </row>
    <row r="922" spans="2:2" ht="14.25" customHeight="1" x14ac:dyDescent="0.35">
      <c r="B922" s="4"/>
    </row>
    <row r="923" spans="2:2" ht="14.25" customHeight="1" x14ac:dyDescent="0.35">
      <c r="B923" s="4"/>
    </row>
    <row r="924" spans="2:2" ht="14.25" customHeight="1" x14ac:dyDescent="0.35">
      <c r="B924" s="4"/>
    </row>
    <row r="925" spans="2:2" ht="14.25" customHeight="1" x14ac:dyDescent="0.35">
      <c r="B925" s="4"/>
    </row>
    <row r="926" spans="2:2" ht="14.25" customHeight="1" x14ac:dyDescent="0.35">
      <c r="B926" s="4"/>
    </row>
    <row r="927" spans="2:2" ht="14.25" customHeight="1" x14ac:dyDescent="0.35">
      <c r="B927" s="4"/>
    </row>
    <row r="928" spans="2:2" ht="14.25" customHeight="1" x14ac:dyDescent="0.35">
      <c r="B928" s="4"/>
    </row>
    <row r="929" spans="2:2" ht="14.25" customHeight="1" x14ac:dyDescent="0.35">
      <c r="B929" s="4"/>
    </row>
    <row r="930" spans="2:2" ht="14.25" customHeight="1" x14ac:dyDescent="0.35">
      <c r="B930" s="4"/>
    </row>
    <row r="931" spans="2:2" ht="14.25" customHeight="1" x14ac:dyDescent="0.35">
      <c r="B931" s="4"/>
    </row>
    <row r="932" spans="2:2" ht="14.25" customHeight="1" x14ac:dyDescent="0.35">
      <c r="B932" s="4"/>
    </row>
    <row r="933" spans="2:2" ht="14.25" customHeight="1" x14ac:dyDescent="0.35">
      <c r="B933" s="4"/>
    </row>
    <row r="934" spans="2:2" ht="14.25" customHeight="1" x14ac:dyDescent="0.35">
      <c r="B934" s="4"/>
    </row>
    <row r="935" spans="2:2" ht="14.25" customHeight="1" x14ac:dyDescent="0.35">
      <c r="B935" s="4"/>
    </row>
    <row r="936" spans="2:2" ht="14.25" customHeight="1" x14ac:dyDescent="0.35">
      <c r="B936" s="4"/>
    </row>
    <row r="937" spans="2:2" ht="14.25" customHeight="1" x14ac:dyDescent="0.35">
      <c r="B937" s="4"/>
    </row>
    <row r="938" spans="2:2" ht="14.25" customHeight="1" x14ac:dyDescent="0.35">
      <c r="B938" s="4"/>
    </row>
    <row r="939" spans="2:2" ht="14.25" customHeight="1" x14ac:dyDescent="0.35">
      <c r="B939" s="4"/>
    </row>
    <row r="940" spans="2:2" ht="14.25" customHeight="1" x14ac:dyDescent="0.35">
      <c r="B940" s="4"/>
    </row>
    <row r="941" spans="2:2" ht="14.25" customHeight="1" x14ac:dyDescent="0.35">
      <c r="B941" s="4"/>
    </row>
    <row r="942" spans="2:2" ht="14.25" customHeight="1" x14ac:dyDescent="0.35">
      <c r="B942" s="4"/>
    </row>
    <row r="943" spans="2:2" ht="14.25" customHeight="1" x14ac:dyDescent="0.35">
      <c r="B943" s="4"/>
    </row>
    <row r="944" spans="2:2" ht="14.25" customHeight="1" x14ac:dyDescent="0.35">
      <c r="B944" s="4"/>
    </row>
    <row r="945" spans="2:2" ht="14.25" customHeight="1" x14ac:dyDescent="0.35">
      <c r="B945" s="4"/>
    </row>
    <row r="946" spans="2:2" ht="14.25" customHeight="1" x14ac:dyDescent="0.35">
      <c r="B946" s="4"/>
    </row>
    <row r="947" spans="2:2" ht="14.25" customHeight="1" x14ac:dyDescent="0.35">
      <c r="B947" s="4"/>
    </row>
    <row r="948" spans="2:2" ht="14.25" customHeight="1" x14ac:dyDescent="0.35">
      <c r="B948" s="4"/>
    </row>
    <row r="949" spans="2:2" ht="14.25" customHeight="1" x14ac:dyDescent="0.35">
      <c r="B949" s="4"/>
    </row>
    <row r="950" spans="2:2" ht="14.25" customHeight="1" x14ac:dyDescent="0.35">
      <c r="B950" s="4"/>
    </row>
    <row r="951" spans="2:2" ht="14.25" customHeight="1" x14ac:dyDescent="0.35">
      <c r="B951" s="4"/>
    </row>
    <row r="952" spans="2:2" ht="14.25" customHeight="1" x14ac:dyDescent="0.35">
      <c r="B952" s="4"/>
    </row>
    <row r="953" spans="2:2" ht="14.25" customHeight="1" x14ac:dyDescent="0.35">
      <c r="B953" s="4"/>
    </row>
    <row r="954" spans="2:2" ht="14.25" customHeight="1" x14ac:dyDescent="0.35">
      <c r="B954" s="4"/>
    </row>
    <row r="955" spans="2:2" ht="14.25" customHeight="1" x14ac:dyDescent="0.35">
      <c r="B955" s="4"/>
    </row>
    <row r="956" spans="2:2" ht="14.25" customHeight="1" x14ac:dyDescent="0.35">
      <c r="B956" s="4"/>
    </row>
    <row r="957" spans="2:2" ht="14.25" customHeight="1" x14ac:dyDescent="0.35">
      <c r="B957" s="4"/>
    </row>
    <row r="958" spans="2:2" ht="14.25" customHeight="1" x14ac:dyDescent="0.35">
      <c r="B958" s="4"/>
    </row>
    <row r="959" spans="2:2" ht="14.25" customHeight="1" x14ac:dyDescent="0.35">
      <c r="B959" s="4"/>
    </row>
    <row r="960" spans="2:2" ht="14.25" customHeight="1" x14ac:dyDescent="0.35">
      <c r="B960" s="4"/>
    </row>
    <row r="961" spans="2:2" ht="14.25" customHeight="1" x14ac:dyDescent="0.35">
      <c r="B961" s="4"/>
    </row>
    <row r="962" spans="2:2" ht="14.25" customHeight="1" x14ac:dyDescent="0.35">
      <c r="B962" s="4"/>
    </row>
    <row r="963" spans="2:2" ht="14.25" customHeight="1" x14ac:dyDescent="0.35">
      <c r="B963" s="4"/>
    </row>
    <row r="964" spans="2:2" ht="14.25" customHeight="1" x14ac:dyDescent="0.35">
      <c r="B964" s="4"/>
    </row>
    <row r="965" spans="2:2" ht="14.25" customHeight="1" x14ac:dyDescent="0.35">
      <c r="B965" s="4"/>
    </row>
    <row r="966" spans="2:2" ht="14.25" customHeight="1" x14ac:dyDescent="0.35">
      <c r="B966" s="4"/>
    </row>
    <row r="967" spans="2:2" ht="14.25" customHeight="1" x14ac:dyDescent="0.35">
      <c r="B967" s="4"/>
    </row>
    <row r="968" spans="2:2" ht="14.25" customHeight="1" x14ac:dyDescent="0.35">
      <c r="B968" s="4"/>
    </row>
    <row r="969" spans="2:2" ht="14.25" customHeight="1" x14ac:dyDescent="0.35">
      <c r="B969" s="4"/>
    </row>
    <row r="970" spans="2:2" ht="14.25" customHeight="1" x14ac:dyDescent="0.35">
      <c r="B970" s="4"/>
    </row>
    <row r="971" spans="2:2" ht="14.25" customHeight="1" x14ac:dyDescent="0.35">
      <c r="B971" s="4"/>
    </row>
    <row r="972" spans="2:2" ht="14.25" customHeight="1" x14ac:dyDescent="0.35">
      <c r="B972" s="4"/>
    </row>
    <row r="973" spans="2:2" ht="14.25" customHeight="1" x14ac:dyDescent="0.35">
      <c r="B973" s="4"/>
    </row>
    <row r="974" spans="2:2" ht="14.25" customHeight="1" x14ac:dyDescent="0.35">
      <c r="B974" s="4"/>
    </row>
    <row r="975" spans="2:2" ht="14.25" customHeight="1" x14ac:dyDescent="0.35">
      <c r="B975" s="4"/>
    </row>
    <row r="976" spans="2:2" ht="14.25" customHeight="1" x14ac:dyDescent="0.35">
      <c r="B976" s="4"/>
    </row>
    <row r="977" spans="2:2" ht="14.25" customHeight="1" x14ac:dyDescent="0.35">
      <c r="B977" s="4"/>
    </row>
    <row r="978" spans="2:2" ht="14.25" customHeight="1" x14ac:dyDescent="0.35">
      <c r="B978" s="4"/>
    </row>
    <row r="979" spans="2:2" ht="14.25" customHeight="1" x14ac:dyDescent="0.35">
      <c r="B979" s="4"/>
    </row>
    <row r="980" spans="2:2" ht="14.25" customHeight="1" x14ac:dyDescent="0.35">
      <c r="B980" s="4"/>
    </row>
    <row r="981" spans="2:2" ht="14.25" customHeight="1" x14ac:dyDescent="0.35">
      <c r="B981" s="4"/>
    </row>
    <row r="982" spans="2:2" ht="14.25" customHeight="1" x14ac:dyDescent="0.35">
      <c r="B982" s="4"/>
    </row>
    <row r="983" spans="2:2" ht="14.25" customHeight="1" x14ac:dyDescent="0.35">
      <c r="B983" s="4"/>
    </row>
    <row r="984" spans="2:2" ht="14.25" customHeight="1" x14ac:dyDescent="0.35">
      <c r="B984" s="4"/>
    </row>
    <row r="985" spans="2:2" ht="14.25" customHeight="1" x14ac:dyDescent="0.35">
      <c r="B985" s="4"/>
    </row>
    <row r="986" spans="2:2" ht="14.25" customHeight="1" x14ac:dyDescent="0.35">
      <c r="B986" s="4"/>
    </row>
    <row r="987" spans="2:2" ht="14.25" customHeight="1" x14ac:dyDescent="0.35">
      <c r="B987" s="4"/>
    </row>
    <row r="988" spans="2:2" ht="14.25" customHeight="1" x14ac:dyDescent="0.35">
      <c r="B988" s="4"/>
    </row>
    <row r="989" spans="2:2" ht="14.25" customHeight="1" x14ac:dyDescent="0.35">
      <c r="B989" s="4"/>
    </row>
    <row r="990" spans="2:2" ht="14.25" customHeight="1" x14ac:dyDescent="0.35">
      <c r="B990" s="4"/>
    </row>
    <row r="991" spans="2:2" ht="14.25" customHeight="1" x14ac:dyDescent="0.35">
      <c r="B991" s="4"/>
    </row>
    <row r="992" spans="2:2" ht="14.25" customHeight="1" x14ac:dyDescent="0.35">
      <c r="B992" s="4"/>
    </row>
    <row r="993" spans="2:2" ht="14.25" customHeight="1" x14ac:dyDescent="0.35">
      <c r="B993" s="4"/>
    </row>
    <row r="994" spans="2:2" ht="14.25" customHeight="1" x14ac:dyDescent="0.35">
      <c r="B994" s="4"/>
    </row>
    <row r="995" spans="2:2" ht="14.25" customHeight="1" x14ac:dyDescent="0.35">
      <c r="B995" s="4"/>
    </row>
    <row r="996" spans="2:2" ht="14.25" customHeight="1" x14ac:dyDescent="0.35">
      <c r="B996" s="4"/>
    </row>
    <row r="997" spans="2:2" ht="14.25" customHeight="1" x14ac:dyDescent="0.35">
      <c r="B997" s="4"/>
    </row>
    <row r="998" spans="2:2" ht="14.25" customHeight="1" x14ac:dyDescent="0.35">
      <c r="B998" s="4"/>
    </row>
    <row r="999" spans="2:2" ht="14.25" customHeight="1" x14ac:dyDescent="0.35">
      <c r="B999" s="4"/>
    </row>
    <row r="1000" spans="2:2" ht="14.25" customHeight="1" x14ac:dyDescent="0.35">
      <c r="B1000" s="4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626D-0D92-47AA-891F-998C10743E49}">
  <sheetPr codeName="XLSTAT_20251015_094755_1_HID"/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27.2094794968+(A1-1)*0.1193929005</f>
        <v>27.2094794968</v>
      </c>
      <c r="D1">
        <f t="shared" ref="D1:D32" si="1">0+1*C1-1.11268566279293*(1.01785714285714+(C1-28.3048214285714)^2/13.4901451181527)^0.5</f>
        <v>26.038886473377357</v>
      </c>
      <c r="E1">
        <v>1</v>
      </c>
      <c r="G1">
        <f t="shared" ref="G1:G32" si="2">21.8392813984+(E1-1)*0.1972218585</f>
        <v>21.839281398400001</v>
      </c>
      <c r="H1">
        <f t="shared" ref="H1:H32" si="3">0+1*G1+1.11268566279293*(1.01785714285714+(G1-28.3048214285714)^2/13.4901451181527)^0.5</f>
        <v>24.096869101073956</v>
      </c>
    </row>
    <row r="2" spans="1:8" x14ac:dyDescent="0.35">
      <c r="A2">
        <v>2</v>
      </c>
      <c r="C2">
        <f t="shared" si="0"/>
        <v>27.3288723973</v>
      </c>
      <c r="D2">
        <f t="shared" si="1"/>
        <v>26.168014052423693</v>
      </c>
      <c r="E2">
        <v>2</v>
      </c>
      <c r="G2">
        <f t="shared" si="2"/>
        <v>22.036503256900001</v>
      </c>
      <c r="H2">
        <f t="shared" si="3"/>
        <v>24.242453581803233</v>
      </c>
    </row>
    <row r="3" spans="1:8" x14ac:dyDescent="0.35">
      <c r="A3">
        <v>3</v>
      </c>
      <c r="C3">
        <f t="shared" si="0"/>
        <v>27.448265297799999</v>
      </c>
      <c r="D3">
        <f t="shared" si="1"/>
        <v>26.296087952565983</v>
      </c>
      <c r="E3">
        <v>3</v>
      </c>
      <c r="G3">
        <f t="shared" si="2"/>
        <v>22.233725115400002</v>
      </c>
      <c r="H3">
        <f t="shared" si="3"/>
        <v>24.388457337133072</v>
      </c>
    </row>
    <row r="4" spans="1:8" x14ac:dyDescent="0.35">
      <c r="A4">
        <v>4</v>
      </c>
      <c r="C4">
        <f t="shared" si="0"/>
        <v>27.567658198300002</v>
      </c>
      <c r="D4">
        <f t="shared" si="1"/>
        <v>26.423084198730557</v>
      </c>
      <c r="E4">
        <v>4</v>
      </c>
      <c r="G4">
        <f t="shared" si="2"/>
        <v>22.430946973899999</v>
      </c>
      <c r="H4">
        <f t="shared" si="3"/>
        <v>24.534910987272582</v>
      </c>
    </row>
    <row r="5" spans="1:8" x14ac:dyDescent="0.35">
      <c r="A5">
        <v>5</v>
      </c>
      <c r="C5">
        <f t="shared" si="0"/>
        <v>27.687051098800001</v>
      </c>
      <c r="D5">
        <f t="shared" si="1"/>
        <v>26.548981191576086</v>
      </c>
      <c r="E5">
        <v>5</v>
      </c>
      <c r="G5">
        <f t="shared" si="2"/>
        <v>22.6281688324</v>
      </c>
      <c r="H5">
        <f t="shared" si="3"/>
        <v>24.681847897521187</v>
      </c>
    </row>
    <row r="6" spans="1:8" x14ac:dyDescent="0.35">
      <c r="A6">
        <v>6</v>
      </c>
      <c r="C6">
        <f t="shared" si="0"/>
        <v>27.806443999300001</v>
      </c>
      <c r="D6">
        <f t="shared" si="1"/>
        <v>26.673759994563792</v>
      </c>
      <c r="E6">
        <v>6</v>
      </c>
      <c r="G6">
        <f t="shared" si="2"/>
        <v>22.825390690900001</v>
      </c>
      <c r="H6">
        <f t="shared" si="3"/>
        <v>24.829304448082492</v>
      </c>
    </row>
    <row r="7" spans="1:8" x14ac:dyDescent="0.35">
      <c r="A7">
        <v>7</v>
      </c>
      <c r="C7">
        <f t="shared" si="0"/>
        <v>27.9258368998</v>
      </c>
      <c r="D7">
        <f t="shared" si="1"/>
        <v>26.79740459653134</v>
      </c>
      <c r="E7">
        <v>7</v>
      </c>
      <c r="G7">
        <f t="shared" si="2"/>
        <v>23.022612549400002</v>
      </c>
      <c r="H7">
        <f t="shared" si="3"/>
        <v>24.97732032824868</v>
      </c>
    </row>
    <row r="8" spans="1:8" x14ac:dyDescent="0.35">
      <c r="A8">
        <v>8</v>
      </c>
      <c r="C8">
        <f t="shared" si="0"/>
        <v>28.0452298003</v>
      </c>
      <c r="D8">
        <f t="shared" si="1"/>
        <v>26.919902141725164</v>
      </c>
      <c r="E8">
        <v>8</v>
      </c>
      <c r="G8">
        <f t="shared" si="2"/>
        <v>23.219834407900002</v>
      </c>
      <c r="H8">
        <f t="shared" si="3"/>
        <v>25.125938855698145</v>
      </c>
    </row>
    <row r="9" spans="1:8" x14ac:dyDescent="0.35">
      <c r="A9">
        <v>9</v>
      </c>
      <c r="C9">
        <f t="shared" si="0"/>
        <v>28.164622700799999</v>
      </c>
      <c r="D9">
        <f t="shared" si="1"/>
        <v>27.041243119863445</v>
      </c>
      <c r="E9">
        <v>9</v>
      </c>
      <c r="G9">
        <f t="shared" si="2"/>
        <v>23.417056266399999</v>
      </c>
      <c r="H9">
        <f t="shared" si="3"/>
        <v>25.27520732105036</v>
      </c>
    </row>
    <row r="10" spans="1:8" x14ac:dyDescent="0.35">
      <c r="A10">
        <v>10</v>
      </c>
      <c r="C10">
        <f t="shared" si="0"/>
        <v>28.284015601299998</v>
      </c>
      <c r="D10">
        <f t="shared" si="1"/>
        <v>27.161421509833627</v>
      </c>
      <c r="E10">
        <v>10</v>
      </c>
      <c r="G10">
        <f t="shared" si="2"/>
        <v>23.6142781249</v>
      </c>
      <c r="H10">
        <f t="shared" si="3"/>
        <v>25.425177356949838</v>
      </c>
    </row>
    <row r="11" spans="1:8" x14ac:dyDescent="0.35">
      <c r="A11">
        <v>11</v>
      </c>
      <c r="C11">
        <f t="shared" si="0"/>
        <v>28.403408501800001</v>
      </c>
      <c r="D11">
        <f t="shared" si="1"/>
        <v>27.280434872036782</v>
      </c>
      <c r="E11">
        <v>11</v>
      </c>
      <c r="G11">
        <f t="shared" si="2"/>
        <v>23.811499983400001</v>
      </c>
      <c r="H11">
        <f t="shared" si="3"/>
        <v>25.575905329724133</v>
      </c>
    </row>
    <row r="12" spans="1:8" x14ac:dyDescent="0.35">
      <c r="A12">
        <v>12</v>
      </c>
      <c r="C12">
        <f t="shared" si="0"/>
        <v>28.522801402300001</v>
      </c>
      <c r="D12">
        <f t="shared" si="1"/>
        <v>27.398284386105804</v>
      </c>
      <c r="E12">
        <v>12</v>
      </c>
      <c r="G12">
        <f t="shared" si="2"/>
        <v>24.008721841900002</v>
      </c>
      <c r="H12">
        <f t="shared" si="3"/>
        <v>25.727452749981232</v>
      </c>
    </row>
    <row r="13" spans="1:8" x14ac:dyDescent="0.35">
      <c r="A13">
        <v>13</v>
      </c>
      <c r="C13">
        <f t="shared" si="0"/>
        <v>28.6421943028</v>
      </c>
      <c r="D13">
        <f t="shared" si="1"/>
        <v>27.514974832645507</v>
      </c>
      <c r="E13">
        <v>13</v>
      </c>
      <c r="G13">
        <f t="shared" si="2"/>
        <v>24.205943700399999</v>
      </c>
      <c r="H13">
        <f t="shared" si="3"/>
        <v>25.879886696265846</v>
      </c>
    </row>
    <row r="14" spans="1:8" x14ac:dyDescent="0.35">
      <c r="A14">
        <v>14</v>
      </c>
      <c r="C14">
        <f t="shared" si="0"/>
        <v>28.7615872033</v>
      </c>
      <c r="D14">
        <f t="shared" si="1"/>
        <v>27.630514519650177</v>
      </c>
      <c r="E14">
        <v>14</v>
      </c>
      <c r="G14">
        <f t="shared" si="2"/>
        <v>24.4031655589</v>
      </c>
      <c r="H14">
        <f t="shared" si="3"/>
        <v>26.033280242957836</v>
      </c>
    </row>
    <row r="15" spans="1:8" x14ac:dyDescent="0.35">
      <c r="A15">
        <v>15</v>
      </c>
      <c r="C15">
        <f t="shared" si="0"/>
        <v>28.880980103799999</v>
      </c>
      <c r="D15">
        <f t="shared" si="1"/>
        <v>27.744915156219715</v>
      </c>
      <c r="E15">
        <v>15</v>
      </c>
      <c r="G15">
        <f t="shared" si="2"/>
        <v>24.6003874174</v>
      </c>
      <c r="H15">
        <f t="shared" si="3"/>
        <v>26.187712879840419</v>
      </c>
    </row>
    <row r="16" spans="1:8" x14ac:dyDescent="0.35">
      <c r="A16">
        <v>16</v>
      </c>
      <c r="C16">
        <f t="shared" si="0"/>
        <v>29.000373004300002</v>
      </c>
      <c r="D16">
        <f t="shared" si="1"/>
        <v>27.858191677994615</v>
      </c>
      <c r="E16">
        <v>16</v>
      </c>
      <c r="G16">
        <f t="shared" si="2"/>
        <v>24.797609275900001</v>
      </c>
      <c r="H16">
        <f t="shared" si="3"/>
        <v>26.343270906076686</v>
      </c>
    </row>
    <row r="17" spans="1:8" x14ac:dyDescent="0.35">
      <c r="A17">
        <v>17</v>
      </c>
      <c r="C17">
        <f t="shared" si="0"/>
        <v>29.119765904800001</v>
      </c>
      <c r="D17">
        <f t="shared" si="1"/>
        <v>27.970362030254929</v>
      </c>
      <c r="E17">
        <v>17</v>
      </c>
      <c r="G17">
        <f t="shared" si="2"/>
        <v>24.994831134400002</v>
      </c>
      <c r="H17">
        <f t="shared" si="3"/>
        <v>26.500047775633831</v>
      </c>
    </row>
    <row r="18" spans="1:8" x14ac:dyDescent="0.35">
      <c r="A18">
        <v>18</v>
      </c>
      <c r="C18">
        <f t="shared" si="0"/>
        <v>29.239158805300001</v>
      </c>
      <c r="D18">
        <f t="shared" si="1"/>
        <v>28.081446915797233</v>
      </c>
      <c r="E18">
        <v>18</v>
      </c>
      <c r="G18">
        <f t="shared" si="2"/>
        <v>25.192052992900003</v>
      </c>
      <c r="H18">
        <f t="shared" si="3"/>
        <v>26.658144364490504</v>
      </c>
    </row>
    <row r="19" spans="1:8" x14ac:dyDescent="0.35">
      <c r="A19">
        <v>19</v>
      </c>
      <c r="C19">
        <f t="shared" si="0"/>
        <v>29.3585517058</v>
      </c>
      <c r="D19">
        <f t="shared" si="1"/>
        <v>28.191469515467517</v>
      </c>
      <c r="E19">
        <v>19</v>
      </c>
      <c r="G19">
        <f t="shared" si="2"/>
        <v>25.3892748514</v>
      </c>
      <c r="H19">
        <f t="shared" si="3"/>
        <v>26.817669122396296</v>
      </c>
    </row>
    <row r="20" spans="1:8" x14ac:dyDescent="0.35">
      <c r="A20">
        <v>20</v>
      </c>
      <c r="C20">
        <f t="shared" si="0"/>
        <v>29.477944606299999</v>
      </c>
      <c r="D20">
        <f t="shared" si="1"/>
        <v>28.300455189572691</v>
      </c>
      <c r="E20">
        <v>20</v>
      </c>
      <c r="G20">
        <f t="shared" si="2"/>
        <v>25.5864967099</v>
      </c>
      <c r="H20">
        <f t="shared" si="3"/>
        <v>26.978738063881419</v>
      </c>
    </row>
    <row r="21" spans="1:8" x14ac:dyDescent="0.35">
      <c r="A21">
        <v>21</v>
      </c>
      <c r="C21">
        <f t="shared" si="0"/>
        <v>29.597337506799999</v>
      </c>
      <c r="D21">
        <f t="shared" si="1"/>
        <v>28.408431168337327</v>
      </c>
      <c r="E21">
        <v>21</v>
      </c>
      <c r="G21">
        <f t="shared" si="2"/>
        <v>25.783718568400001</v>
      </c>
      <c r="H21">
        <f t="shared" si="3"/>
        <v>27.141474545302714</v>
      </c>
    </row>
    <row r="22" spans="1:8" x14ac:dyDescent="0.35">
      <c r="A22">
        <v>22</v>
      </c>
      <c r="C22">
        <f t="shared" si="0"/>
        <v>29.716730407299998</v>
      </c>
      <c r="D22">
        <f t="shared" si="1"/>
        <v>28.515426239161481</v>
      </c>
      <c r="E22">
        <v>22</v>
      </c>
      <c r="G22">
        <f t="shared" si="2"/>
        <v>25.980940426900002</v>
      </c>
      <c r="H22">
        <f t="shared" si="3"/>
        <v>27.306008768025137</v>
      </c>
    </row>
    <row r="23" spans="1:8" x14ac:dyDescent="0.35">
      <c r="A23">
        <v>23</v>
      </c>
      <c r="C23">
        <f t="shared" si="0"/>
        <v>29.836123307800001</v>
      </c>
      <c r="D23">
        <f t="shared" si="1"/>
        <v>28.621470437735638</v>
      </c>
      <c r="E23">
        <v>23</v>
      </c>
      <c r="G23">
        <f t="shared" si="2"/>
        <v>26.178162285399999</v>
      </c>
      <c r="H23">
        <f t="shared" si="3"/>
        <v>27.472476943915176</v>
      </c>
    </row>
    <row r="24" spans="1:8" x14ac:dyDescent="0.35">
      <c r="A24">
        <v>24</v>
      </c>
      <c r="C24">
        <f t="shared" si="0"/>
        <v>29.955516208300001</v>
      </c>
      <c r="D24">
        <f t="shared" si="1"/>
        <v>28.726594749156838</v>
      </c>
      <c r="E24">
        <v>24</v>
      </c>
      <c r="G24">
        <f t="shared" si="2"/>
        <v>26.3753841439</v>
      </c>
      <c r="H24">
        <f t="shared" si="3"/>
        <v>27.6410200601889</v>
      </c>
    </row>
    <row r="25" spans="1:8" x14ac:dyDescent="0.35">
      <c r="A25">
        <v>25</v>
      </c>
      <c r="C25">
        <f t="shared" si="0"/>
        <v>30.0749091088</v>
      </c>
      <c r="D25">
        <f t="shared" si="1"/>
        <v>28.830830824145906</v>
      </c>
      <c r="E25">
        <v>25</v>
      </c>
      <c r="G25">
        <f t="shared" si="2"/>
        <v>26.572606002400001</v>
      </c>
      <c r="H25">
        <f t="shared" si="3"/>
        <v>27.811782188707532</v>
      </c>
    </row>
    <row r="26" spans="1:8" x14ac:dyDescent="0.35">
      <c r="A26">
        <v>26</v>
      </c>
      <c r="C26">
        <f t="shared" si="0"/>
        <v>30.194302009299999</v>
      </c>
      <c r="D26">
        <f t="shared" si="1"/>
        <v>28.93421071436477</v>
      </c>
      <c r="E26">
        <v>26</v>
      </c>
      <c r="G26">
        <f t="shared" si="2"/>
        <v>26.769827860900001</v>
      </c>
      <c r="H26">
        <f t="shared" si="3"/>
        <v>27.984908302509105</v>
      </c>
    </row>
    <row r="27" spans="1:8" x14ac:dyDescent="0.35">
      <c r="A27">
        <v>27</v>
      </c>
      <c r="C27">
        <f t="shared" si="0"/>
        <v>30.313694909799999</v>
      </c>
      <c r="D27">
        <f t="shared" si="1"/>
        <v>29.03676662974134</v>
      </c>
      <c r="E27">
        <v>27</v>
      </c>
      <c r="G27">
        <f t="shared" si="2"/>
        <v>26.967049719400002</v>
      </c>
      <c r="H27">
        <f t="shared" si="3"/>
        <v>28.160541591684151</v>
      </c>
    </row>
    <row r="28" spans="1:8" x14ac:dyDescent="0.35">
      <c r="A28">
        <v>28</v>
      </c>
      <c r="C28">
        <f t="shared" si="0"/>
        <v>30.433087810300002</v>
      </c>
      <c r="D28">
        <f t="shared" si="1"/>
        <v>29.138530719680222</v>
      </c>
      <c r="E28">
        <v>28</v>
      </c>
      <c r="G28">
        <f t="shared" si="2"/>
        <v>27.164271577900003</v>
      </c>
      <c r="H28">
        <f t="shared" si="3"/>
        <v>28.33882031234814</v>
      </c>
    </row>
    <row r="29" spans="1:8" x14ac:dyDescent="0.35">
      <c r="A29">
        <v>29</v>
      </c>
      <c r="C29">
        <f t="shared" si="0"/>
        <v>30.552480710800001</v>
      </c>
      <c r="D29">
        <f t="shared" si="1"/>
        <v>29.239534879109797</v>
      </c>
      <c r="E29">
        <v>29</v>
      </c>
      <c r="G29">
        <f t="shared" si="2"/>
        <v>27.3614934364</v>
      </c>
      <c r="H29">
        <f t="shared" si="3"/>
        <v>28.519874254929544</v>
      </c>
    </row>
    <row r="30" spans="1:8" x14ac:dyDescent="0.35">
      <c r="A30">
        <v>30</v>
      </c>
      <c r="C30">
        <f t="shared" si="0"/>
        <v>30.671873611300001</v>
      </c>
      <c r="D30">
        <f t="shared" si="1"/>
        <v>29.339810579514431</v>
      </c>
      <c r="E30">
        <v>30</v>
      </c>
      <c r="G30">
        <f t="shared" si="2"/>
        <v>27.558715294900001</v>
      </c>
      <c r="H30">
        <f t="shared" si="3"/>
        <v>28.703820976764639</v>
      </c>
    </row>
    <row r="31" spans="1:8" x14ac:dyDescent="0.35">
      <c r="A31">
        <v>31</v>
      </c>
      <c r="C31">
        <f t="shared" si="0"/>
        <v>30.7912665118</v>
      </c>
      <c r="D31">
        <f t="shared" si="1"/>
        <v>29.439388724437105</v>
      </c>
      <c r="E31">
        <v>31</v>
      </c>
      <c r="G31">
        <f t="shared" si="2"/>
        <v>27.755937153400001</v>
      </c>
      <c r="H31">
        <f t="shared" si="3"/>
        <v>28.890762001250206</v>
      </c>
    </row>
    <row r="32" spans="1:8" x14ac:dyDescent="0.35">
      <c r="A32">
        <v>32</v>
      </c>
      <c r="C32">
        <f t="shared" si="0"/>
        <v>30.910659412299999</v>
      </c>
      <c r="D32">
        <f t="shared" si="1"/>
        <v>29.538299528414218</v>
      </c>
      <c r="E32">
        <v>32</v>
      </c>
      <c r="G32">
        <f t="shared" si="2"/>
        <v>27.953159011900002</v>
      </c>
      <c r="H32">
        <f t="shared" si="3"/>
        <v>29.080779231085458</v>
      </c>
    </row>
    <row r="33" spans="1:8" x14ac:dyDescent="0.35">
      <c r="A33">
        <v>33</v>
      </c>
      <c r="C33">
        <f t="shared" ref="C33:C64" si="4">27.2094794968+(A33-1)*0.1193929005</f>
        <v>31.030052312799999</v>
      </c>
      <c r="D33">
        <f t="shared" ref="D33:D64" si="5">0+1*C33-1.11268566279293*(1.01785714285714+(C33-28.3048214285714)^2/13.4901451181527)^0.5</f>
        <v>29.636572417914127</v>
      </c>
      <c r="E33">
        <v>33</v>
      </c>
      <c r="G33">
        <f t="shared" ref="G33:G64" si="6">21.8392813984+(E33-1)*0.1972218585</f>
        <v>28.150380870399999</v>
      </c>
      <c r="H33">
        <f t="shared" ref="H33:H64" si="7">0+1*G33+1.11268566279293*(1.01785714285714+(G33-28.3048214285714)^2/13.4901451181527)^0.5</f>
        <v>29.273931845163283</v>
      </c>
    </row>
    <row r="34" spans="1:8" x14ac:dyDescent="0.35">
      <c r="A34">
        <v>34</v>
      </c>
      <c r="C34">
        <f t="shared" si="4"/>
        <v>31.149445213299998</v>
      </c>
      <c r="D34">
        <f t="shared" si="5"/>
        <v>29.734235952582122</v>
      </c>
      <c r="E34">
        <v>34</v>
      </c>
      <c r="G34">
        <f t="shared" si="6"/>
        <v>28.3476027289</v>
      </c>
      <c r="H34">
        <f t="shared" si="7"/>
        <v>29.470253938236738</v>
      </c>
    </row>
    <row r="35" spans="1:8" x14ac:dyDescent="0.35">
      <c r="A35">
        <v>35</v>
      </c>
      <c r="C35">
        <f t="shared" si="4"/>
        <v>31.268838113800001</v>
      </c>
      <c r="D35">
        <f t="shared" si="5"/>
        <v>29.831317764931683</v>
      </c>
      <c r="E35">
        <v>35</v>
      </c>
      <c r="G35">
        <f t="shared" si="6"/>
        <v>28.544824587400001</v>
      </c>
      <c r="H35">
        <f t="shared" si="7"/>
        <v>29.669753115581688</v>
      </c>
    </row>
    <row r="36" spans="1:8" x14ac:dyDescent="0.35">
      <c r="A36">
        <v>36</v>
      </c>
      <c r="C36">
        <f t="shared" si="4"/>
        <v>31.388231014300001</v>
      </c>
      <c r="D36">
        <f t="shared" si="5"/>
        <v>29.927844516547541</v>
      </c>
      <c r="E36">
        <v>36</v>
      </c>
      <c r="G36">
        <f t="shared" si="6"/>
        <v>28.742046445900002</v>
      </c>
      <c r="H36">
        <f t="shared" si="7"/>
        <v>29.872410174956645</v>
      </c>
    </row>
    <row r="37" spans="1:8" x14ac:dyDescent="0.35">
      <c r="A37">
        <v>37</v>
      </c>
      <c r="C37">
        <f t="shared" si="4"/>
        <v>31.5076239148</v>
      </c>
      <c r="D37">
        <f t="shared" si="5"/>
        <v>30.023841868863585</v>
      </c>
      <c r="E37">
        <v>37</v>
      </c>
      <c r="G37">
        <f t="shared" si="6"/>
        <v>28.939268304400002</v>
      </c>
      <c r="H37">
        <f t="shared" si="7"/>
        <v>30.078179906401985</v>
      </c>
    </row>
    <row r="38" spans="1:8" x14ac:dyDescent="0.35">
      <c r="A38">
        <v>38</v>
      </c>
      <c r="C38">
        <f t="shared" si="4"/>
        <v>31.627016815299999</v>
      </c>
      <c r="D38">
        <f t="shared" si="5"/>
        <v>30.119334466631301</v>
      </c>
      <c r="E38">
        <v>38</v>
      </c>
      <c r="G38">
        <f t="shared" si="6"/>
        <v>29.136490162900003</v>
      </c>
      <c r="H38">
        <f t="shared" si="7"/>
        <v>30.286992933492346</v>
      </c>
    </row>
    <row r="39" spans="1:8" x14ac:dyDescent="0.35">
      <c r="A39">
        <v>39</v>
      </c>
      <c r="C39">
        <f t="shared" si="4"/>
        <v>31.746409715799999</v>
      </c>
      <c r="D39">
        <f t="shared" si="5"/>
        <v>30.214345932287895</v>
      </c>
      <c r="E39">
        <v>39</v>
      </c>
      <c r="G39">
        <f t="shared" si="6"/>
        <v>29.3337120214</v>
      </c>
      <c r="H39">
        <f t="shared" si="7"/>
        <v>30.498758425567939</v>
      </c>
    </row>
    <row r="40" spans="1:8" x14ac:dyDescent="0.35">
      <c r="A40">
        <v>40</v>
      </c>
      <c r="C40">
        <f t="shared" si="4"/>
        <v>31.865802616300002</v>
      </c>
      <c r="D40">
        <f t="shared" si="5"/>
        <v>30.308898869554543</v>
      </c>
      <c r="E40">
        <v>40</v>
      </c>
      <c r="G40">
        <f t="shared" si="6"/>
        <v>29.530933879900001</v>
      </c>
      <c r="H40">
        <f t="shared" si="7"/>
        <v>30.713367443930846</v>
      </c>
    </row>
    <row r="41" spans="1:8" x14ac:dyDescent="0.35">
      <c r="A41">
        <v>41</v>
      </c>
      <c r="C41">
        <f t="shared" si="4"/>
        <v>31.985195516800001</v>
      </c>
      <c r="D41">
        <f t="shared" si="5"/>
        <v>30.403014874733799</v>
      </c>
      <c r="E41">
        <v>41</v>
      </c>
      <c r="G41">
        <f t="shared" si="6"/>
        <v>29.728155738400002</v>
      </c>
      <c r="H41">
        <f t="shared" si="7"/>
        <v>30.930696653956218</v>
      </c>
    </row>
    <row r="42" spans="1:8" x14ac:dyDescent="0.35">
      <c r="A42">
        <v>42</v>
      </c>
      <c r="C42">
        <f t="shared" si="4"/>
        <v>32.1045884173</v>
      </c>
      <c r="D42">
        <f t="shared" si="5"/>
        <v>30.496714554322452</v>
      </c>
      <c r="E42">
        <v>42</v>
      </c>
      <c r="G42">
        <f t="shared" si="6"/>
        <v>29.925377596899999</v>
      </c>
      <c r="H42">
        <f t="shared" si="7"/>
        <v>31.150612139583533</v>
      </c>
    </row>
    <row r="43" spans="1:8" x14ac:dyDescent="0.35">
      <c r="A43">
        <v>43</v>
      </c>
      <c r="C43">
        <f t="shared" si="4"/>
        <v>32.223981317799996</v>
      </c>
      <c r="D43">
        <f t="shared" si="5"/>
        <v>30.590017547705315</v>
      </c>
      <c r="E43">
        <v>43</v>
      </c>
      <c r="G43">
        <f t="shared" si="6"/>
        <v>30.1225994554</v>
      </c>
      <c r="H43">
        <f t="shared" si="7"/>
        <v>31.372973090095297</v>
      </c>
    </row>
    <row r="44" spans="1:8" x14ac:dyDescent="0.35">
      <c r="A44">
        <v>44</v>
      </c>
      <c r="C44">
        <f t="shared" si="4"/>
        <v>32.343374218299999</v>
      </c>
      <c r="D44">
        <f t="shared" si="5"/>
        <v>30.68294255384161</v>
      </c>
      <c r="E44">
        <v>44</v>
      </c>
      <c r="G44">
        <f t="shared" si="6"/>
        <v>30.3198213139</v>
      </c>
      <c r="H44">
        <f t="shared" si="7"/>
        <v>31.597635180961781</v>
      </c>
    </row>
    <row r="45" spans="1:8" x14ac:dyDescent="0.35">
      <c r="A45">
        <v>45</v>
      </c>
      <c r="C45">
        <f t="shared" si="4"/>
        <v>32.462767118800002</v>
      </c>
      <c r="D45">
        <f t="shared" si="5"/>
        <v>30.775507360994926</v>
      </c>
      <c r="E45">
        <v>45</v>
      </c>
      <c r="G45">
        <f t="shared" si="6"/>
        <v>30.517043172400001</v>
      </c>
      <c r="H45">
        <f t="shared" si="7"/>
        <v>31.824453529605304</v>
      </c>
    </row>
    <row r="46" spans="1:8" x14ac:dyDescent="0.35">
      <c r="A46">
        <v>46</v>
      </c>
      <c r="C46">
        <f t="shared" si="4"/>
        <v>32.582160019299998</v>
      </c>
      <c r="D46">
        <f t="shared" si="5"/>
        <v>30.867728878688286</v>
      </c>
      <c r="E46">
        <v>46</v>
      </c>
      <c r="G46">
        <f t="shared" si="6"/>
        <v>30.714265030900002</v>
      </c>
      <c r="H46">
        <f t="shared" si="7"/>
        <v>32.053285163742693</v>
      </c>
    </row>
    <row r="47" spans="1:8" x14ac:dyDescent="0.35">
      <c r="A47">
        <v>47</v>
      </c>
      <c r="C47">
        <f t="shared" si="4"/>
        <v>32.701552919800001</v>
      </c>
      <c r="D47">
        <f t="shared" si="5"/>
        <v>30.959623171185473</v>
      </c>
      <c r="E47">
        <v>47</v>
      </c>
      <c r="G47">
        <f t="shared" si="6"/>
        <v>30.911486889400003</v>
      </c>
      <c r="H47">
        <f t="shared" si="7"/>
        <v>32.283990988099333</v>
      </c>
    </row>
    <row r="48" spans="1:8" x14ac:dyDescent="0.35">
      <c r="A48">
        <v>48</v>
      </c>
      <c r="C48">
        <f t="shared" si="4"/>
        <v>32.820945820299997</v>
      </c>
      <c r="D48">
        <f t="shared" si="5"/>
        <v>31.051205491908366</v>
      </c>
      <c r="E48">
        <v>48</v>
      </c>
      <c r="G48">
        <f t="shared" si="6"/>
        <v>31.108708747900003</v>
      </c>
      <c r="H48">
        <f t="shared" si="7"/>
        <v>32.51643727161931</v>
      </c>
    </row>
    <row r="49" spans="1:8" x14ac:dyDescent="0.35">
      <c r="A49">
        <v>49</v>
      </c>
      <c r="C49">
        <f t="shared" si="4"/>
        <v>32.9403387208</v>
      </c>
      <c r="D49">
        <f t="shared" si="5"/>
        <v>31.142490318297298</v>
      </c>
      <c r="E49">
        <v>49</v>
      </c>
      <c r="G49">
        <f t="shared" si="6"/>
        <v>31.3059306064</v>
      </c>
      <c r="H49">
        <f t="shared" si="7"/>
        <v>32.750496701390972</v>
      </c>
    </row>
    <row r="50" spans="1:8" x14ac:dyDescent="0.35">
      <c r="A50">
        <v>50</v>
      </c>
      <c r="C50">
        <f t="shared" si="4"/>
        <v>33.059731621300003</v>
      </c>
      <c r="D50">
        <f t="shared" si="5"/>
        <v>31.233491386707176</v>
      </c>
      <c r="E50">
        <v>50</v>
      </c>
      <c r="G50">
        <f t="shared" si="6"/>
        <v>31.503152464900001</v>
      </c>
      <c r="H50">
        <f t="shared" si="7"/>
        <v>32.986049062731432</v>
      </c>
    </row>
    <row r="51" spans="1:8" x14ac:dyDescent="0.35">
      <c r="A51">
        <v>51</v>
      </c>
      <c r="C51">
        <f t="shared" si="4"/>
        <v>33.179124521799999</v>
      </c>
      <c r="D51">
        <f t="shared" si="5"/>
        <v>31.324221727007732</v>
      </c>
      <c r="E51">
        <v>51</v>
      </c>
      <c r="G51">
        <f t="shared" si="6"/>
        <v>31.700374323400002</v>
      </c>
      <c r="H51">
        <f t="shared" si="7"/>
        <v>33.222981609498639</v>
      </c>
    </row>
    <row r="52" spans="1:8" x14ac:dyDescent="0.35">
      <c r="A52">
        <v>52</v>
      </c>
      <c r="C52">
        <f t="shared" si="4"/>
        <v>33.298517422300002</v>
      </c>
      <c r="D52">
        <f t="shared" si="5"/>
        <v>31.414693696621555</v>
      </c>
      <c r="E52">
        <v>52</v>
      </c>
      <c r="G52">
        <f t="shared" si="6"/>
        <v>31.897596181899999</v>
      </c>
      <c r="H52">
        <f t="shared" si="7"/>
        <v>33.461189187211595</v>
      </c>
    </row>
    <row r="53" spans="1:8" x14ac:dyDescent="0.35">
      <c r="A53">
        <v>53</v>
      </c>
      <c r="C53">
        <f t="shared" si="4"/>
        <v>33.417910322799997</v>
      </c>
      <c r="D53">
        <f t="shared" si="5"/>
        <v>31.50491901378988</v>
      </c>
      <c r="E53">
        <v>53</v>
      </c>
      <c r="G53">
        <f t="shared" si="6"/>
        <v>32.0948180404</v>
      </c>
      <c r="H53">
        <f t="shared" si="7"/>
        <v>33.70057416621615</v>
      </c>
    </row>
    <row r="54" spans="1:8" x14ac:dyDescent="0.35">
      <c r="A54">
        <v>54</v>
      </c>
      <c r="C54">
        <f t="shared" si="4"/>
        <v>33.5373032233</v>
      </c>
      <c r="D54">
        <f t="shared" si="5"/>
        <v>31.594908789904505</v>
      </c>
      <c r="E54">
        <v>54</v>
      </c>
      <c r="G54">
        <f t="shared" si="6"/>
        <v>32.292039898900001</v>
      </c>
      <c r="H54">
        <f t="shared" si="7"/>
        <v>33.941046234755284</v>
      </c>
    </row>
    <row r="55" spans="1:8" x14ac:dyDescent="0.35">
      <c r="A55">
        <v>55</v>
      </c>
      <c r="C55">
        <f t="shared" si="4"/>
        <v>33.656696123800003</v>
      </c>
      <c r="D55">
        <f t="shared" si="5"/>
        <v>31.684673560784628</v>
      </c>
      <c r="E55">
        <v>55</v>
      </c>
      <c r="G55">
        <f t="shared" si="6"/>
        <v>32.489261757400001</v>
      </c>
      <c r="H55">
        <f t="shared" si="7"/>
        <v>34.182522093716813</v>
      </c>
    </row>
    <row r="56" spans="1:8" x14ac:dyDescent="0.35">
      <c r="A56">
        <v>56</v>
      </c>
      <c r="C56">
        <f t="shared" si="4"/>
        <v>33.776089024299999</v>
      </c>
      <c r="D56">
        <f t="shared" si="5"/>
        <v>31.774223316812108</v>
      </c>
      <c r="E56">
        <v>56</v>
      </c>
      <c r="G56">
        <f t="shared" si="6"/>
        <v>32.686483615900002</v>
      </c>
      <c r="H56">
        <f t="shared" si="7"/>
        <v>34.424925086917824</v>
      </c>
    </row>
    <row r="57" spans="1:8" x14ac:dyDescent="0.35">
      <c r="A57">
        <v>57</v>
      </c>
      <c r="C57">
        <f t="shared" si="4"/>
        <v>33.895481924800002</v>
      </c>
      <c r="D57">
        <f t="shared" si="5"/>
        <v>31.863567531866916</v>
      </c>
      <c r="E57">
        <v>57</v>
      </c>
      <c r="G57">
        <f t="shared" si="6"/>
        <v>32.883705474400003</v>
      </c>
      <c r="H57">
        <f t="shared" si="7"/>
        <v>34.668184793563874</v>
      </c>
    </row>
    <row r="58" spans="1:8" x14ac:dyDescent="0.35">
      <c r="A58">
        <v>58</v>
      </c>
      <c r="C58">
        <f t="shared" si="4"/>
        <v>34.014874825299998</v>
      </c>
      <c r="D58">
        <f t="shared" si="5"/>
        <v>31.952715191028297</v>
      </c>
      <c r="E58">
        <v>58</v>
      </c>
      <c r="G58">
        <f t="shared" si="6"/>
        <v>33.080927332900004</v>
      </c>
      <c r="H58">
        <f t="shared" si="7"/>
        <v>34.912236603244736</v>
      </c>
    </row>
    <row r="59" spans="1:8" x14ac:dyDescent="0.35">
      <c r="A59">
        <v>59</v>
      </c>
      <c r="C59">
        <f t="shared" si="4"/>
        <v>34.134267725800001</v>
      </c>
      <c r="D59">
        <f t="shared" si="5"/>
        <v>32.041674817026546</v>
      </c>
      <c r="E59">
        <v>59</v>
      </c>
      <c r="G59">
        <f t="shared" si="6"/>
        <v>33.278149191400004</v>
      </c>
      <c r="H59">
        <f t="shared" si="7"/>
        <v>35.157021288573098</v>
      </c>
    </row>
    <row r="60" spans="1:8" x14ac:dyDescent="0.35">
      <c r="A60">
        <v>60</v>
      </c>
      <c r="C60">
        <f t="shared" si="4"/>
        <v>34.253660626300004</v>
      </c>
      <c r="D60">
        <f t="shared" si="5"/>
        <v>32.130454495445861</v>
      </c>
      <c r="E60">
        <v>60</v>
      </c>
      <c r="G60">
        <f t="shared" si="6"/>
        <v>33.475371049900005</v>
      </c>
      <c r="H60">
        <f t="shared" si="7"/>
        <v>35.40248458630068</v>
      </c>
    </row>
    <row r="61" spans="1:8" x14ac:dyDescent="0.35">
      <c r="A61">
        <v>61</v>
      </c>
      <c r="C61">
        <f t="shared" si="4"/>
        <v>34.3730535268</v>
      </c>
      <c r="D61">
        <f t="shared" si="5"/>
        <v>32.21906189869123</v>
      </c>
      <c r="E61">
        <v>61</v>
      </c>
      <c r="G61">
        <f t="shared" si="6"/>
        <v>33.672592908400006</v>
      </c>
      <c r="H61">
        <f t="shared" si="7"/>
        <v>35.648576794361603</v>
      </c>
    </row>
    <row r="62" spans="1:8" x14ac:dyDescent="0.35">
      <c r="A62">
        <v>62</v>
      </c>
      <c r="C62">
        <f t="shared" si="4"/>
        <v>34.492446427300003</v>
      </c>
      <c r="D62">
        <f t="shared" si="5"/>
        <v>32.307504308742381</v>
      </c>
      <c r="E62">
        <v>62</v>
      </c>
      <c r="G62">
        <f t="shared" si="6"/>
        <v>33.869814766899999</v>
      </c>
      <c r="H62">
        <f t="shared" si="7"/>
        <v>35.895252389671704</v>
      </c>
    </row>
    <row r="63" spans="1:8" x14ac:dyDescent="0.35">
      <c r="A63">
        <v>63</v>
      </c>
      <c r="C63">
        <f t="shared" si="4"/>
        <v>34.611839327799999</v>
      </c>
      <c r="D63">
        <f t="shared" si="5"/>
        <v>32.395788638724994</v>
      </c>
      <c r="E63">
        <v>63</v>
      </c>
      <c r="G63">
        <f t="shared" si="6"/>
        <v>34.0670366254</v>
      </c>
      <c r="H63">
        <f t="shared" si="7"/>
        <v>36.142469669527507</v>
      </c>
    </row>
    <row r="64" spans="1:8" x14ac:dyDescent="0.35">
      <c r="A64">
        <v>64</v>
      </c>
      <c r="C64">
        <f t="shared" si="4"/>
        <v>34.731232228300001</v>
      </c>
      <c r="D64">
        <f t="shared" si="5"/>
        <v>32.483921453335647</v>
      </c>
      <c r="E64">
        <v>64</v>
      </c>
      <c r="G64">
        <f t="shared" si="6"/>
        <v>34.264258483900001</v>
      </c>
      <c r="H64">
        <f t="shared" si="7"/>
        <v>36.390190417977784</v>
      </c>
    </row>
    <row r="65" spans="1:8" x14ac:dyDescent="0.35">
      <c r="A65">
        <v>65</v>
      </c>
      <c r="C65">
        <f t="shared" ref="C65:C70" si="8">27.2094794968+(A65-1)*0.1193929005</f>
        <v>34.850625128799997</v>
      </c>
      <c r="D65">
        <f t="shared" ref="D65:D70" si="9">0+1*C65-1.11268566279293*(1.01785714285714+(C65-28.3048214285714)^2/13.4901451181527)^0.5</f>
        <v>32.571908988160637</v>
      </c>
      <c r="E65">
        <v>65</v>
      </c>
      <c r="G65">
        <f t="shared" ref="G65:G70" si="10">21.8392813984+(E65-1)*0.1972218585</f>
        <v>34.461480342400002</v>
      </c>
      <c r="H65">
        <f t="shared" ref="H65:H70" si="11">0+1*G65+1.11268566279293*(1.01785714285714+(G65-28.3048214285714)^2/13.4901451181527)^0.5</f>
        <v>36.638379597479364</v>
      </c>
    </row>
    <row r="66" spans="1:8" x14ac:dyDescent="0.35">
      <c r="A66">
        <v>66</v>
      </c>
      <c r="C66">
        <f t="shared" si="8"/>
        <v>34.9700180293</v>
      </c>
      <c r="D66">
        <f t="shared" si="9"/>
        <v>32.659757167932142</v>
      </c>
      <c r="E66">
        <v>66</v>
      </c>
      <c r="G66">
        <f t="shared" si="10"/>
        <v>34.658702200900002</v>
      </c>
      <c r="H66">
        <f t="shared" si="11"/>
        <v>36.887005065403955</v>
      </c>
    </row>
    <row r="67" spans="1:8" x14ac:dyDescent="0.35">
      <c r="A67">
        <v>67</v>
      </c>
      <c r="C67">
        <f t="shared" si="8"/>
        <v>35.089410929799996</v>
      </c>
      <c r="D67">
        <f t="shared" si="9"/>
        <v>32.747471623766572</v>
      </c>
      <c r="E67">
        <v>67</v>
      </c>
      <c r="G67">
        <f t="shared" si="10"/>
        <v>34.855924059400003</v>
      </c>
      <c r="H67">
        <f t="shared" si="11"/>
        <v>37.136037314461248</v>
      </c>
    </row>
    <row r="68" spans="1:8" x14ac:dyDescent="0.35">
      <c r="A68">
        <v>68</v>
      </c>
      <c r="C68">
        <f t="shared" si="8"/>
        <v>35.208803830299999</v>
      </c>
      <c r="D68">
        <f t="shared" si="9"/>
        <v>32.835057709431375</v>
      </c>
      <c r="E68">
        <v>68</v>
      </c>
      <c r="G68">
        <f t="shared" si="10"/>
        <v>35.053145917900004</v>
      </c>
      <c r="H68">
        <f t="shared" si="11"/>
        <v>37.385449235784179</v>
      </c>
    </row>
    <row r="69" spans="1:8" x14ac:dyDescent="0.35">
      <c r="A69">
        <v>69</v>
      </c>
      <c r="C69">
        <f t="shared" si="8"/>
        <v>35.328196730800002</v>
      </c>
      <c r="D69">
        <f t="shared" si="9"/>
        <v>32.922520516686454</v>
      </c>
      <c r="E69">
        <v>69</v>
      </c>
      <c r="G69">
        <f t="shared" si="10"/>
        <v>35.250367776399997</v>
      </c>
      <c r="H69">
        <f t="shared" si="11"/>
        <v>37.635215903237238</v>
      </c>
    </row>
    <row r="70" spans="1:8" x14ac:dyDescent="0.35">
      <c r="A70">
        <v>70</v>
      </c>
      <c r="C70">
        <f t="shared" si="8"/>
        <v>35.447589631299998</v>
      </c>
      <c r="D70">
        <f t="shared" si="9"/>
        <v>33.009864889746325</v>
      </c>
      <c r="E70">
        <v>70</v>
      </c>
      <c r="G70">
        <f t="shared" si="10"/>
        <v>35.447589634899998</v>
      </c>
      <c r="H70">
        <f t="shared" si="11"/>
        <v>37.88531437742175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AT998"/>
  <sheetViews>
    <sheetView topLeftCell="A7" workbookViewId="0">
      <selection activeCell="B17" sqref="B17"/>
    </sheetView>
  </sheetViews>
  <sheetFormatPr baseColWidth="10" defaultColWidth="14.453125" defaultRowHeight="15" customHeight="1" x14ac:dyDescent="0.35"/>
  <cols>
    <col min="1" max="1" width="28" customWidth="1"/>
    <col min="2" max="2" width="10.7265625" customWidth="1"/>
    <col min="4" max="4" width="35.08984375" customWidth="1"/>
    <col min="5" max="46" width="10.7265625" customWidth="1"/>
  </cols>
  <sheetData>
    <row r="1" spans="1:46" ht="14.25" customHeight="1" x14ac:dyDescent="0.35">
      <c r="A1" s="5"/>
      <c r="B1" s="5" t="s">
        <v>2</v>
      </c>
      <c r="C1" s="3" t="s">
        <v>159</v>
      </c>
      <c r="D1" s="5"/>
      <c r="E1" s="5" t="s">
        <v>3</v>
      </c>
      <c r="F1" s="6" t="s">
        <v>160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4.25" customHeight="1" x14ac:dyDescent="0.35">
      <c r="A2" s="4"/>
      <c r="B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4.25" customHeight="1" x14ac:dyDescent="0.35">
      <c r="A3" s="4"/>
      <c r="B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4.25" customHeight="1" x14ac:dyDescent="0.35">
      <c r="A4" s="4"/>
      <c r="B4" s="4"/>
      <c r="D4" s="4" t="s">
        <v>6</v>
      </c>
      <c r="E4" s="4">
        <v>-0.21330703837909024</v>
      </c>
      <c r="F4" s="4">
        <f t="shared" ref="F4:F44" si="0">E4/SUM($E$4:$E$44)</f>
        <v>0.20319347793538631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4.25" customHeight="1" x14ac:dyDescent="0.35">
      <c r="A5" s="4" t="s">
        <v>7</v>
      </c>
      <c r="B5" s="4">
        <v>-0.28468514693848379</v>
      </c>
      <c r="C5" s="3">
        <f t="shared" ref="C5:C44" si="1">B5/SUM($B$5:$B$44)</f>
        <v>0.20776235424943298</v>
      </c>
      <c r="D5" s="4"/>
      <c r="E5" s="4"/>
      <c r="F5" s="4">
        <f t="shared" si="0"/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4.25" customHeight="1" x14ac:dyDescent="0.35">
      <c r="A6" s="4"/>
      <c r="B6" s="4"/>
      <c r="C6" s="3">
        <f t="shared" si="1"/>
        <v>0</v>
      </c>
      <c r="D6" s="4"/>
      <c r="E6" s="4"/>
      <c r="F6" s="4">
        <f t="shared" si="0"/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14.25" customHeight="1" x14ac:dyDescent="0.35">
      <c r="A7" s="4"/>
      <c r="B7" s="4"/>
      <c r="C7" s="3">
        <f t="shared" si="1"/>
        <v>0</v>
      </c>
      <c r="D7" s="4"/>
      <c r="E7" s="4"/>
      <c r="F7" s="4">
        <f t="shared" si="0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14.25" customHeight="1" x14ac:dyDescent="0.35">
      <c r="A8" s="4"/>
      <c r="B8" s="4"/>
      <c r="C8" s="3">
        <f t="shared" si="1"/>
        <v>0</v>
      </c>
      <c r="D8" s="4"/>
      <c r="E8" s="4"/>
      <c r="F8" s="4">
        <f t="shared" si="0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ht="14.25" customHeight="1" x14ac:dyDescent="0.35">
      <c r="A9" s="4"/>
      <c r="B9" s="4"/>
      <c r="C9" s="3">
        <f t="shared" si="1"/>
        <v>0</v>
      </c>
      <c r="D9" s="4" t="s">
        <v>11</v>
      </c>
      <c r="E9" s="4">
        <v>-0.45501555982184849</v>
      </c>
      <c r="F9" s="4">
        <f t="shared" si="0"/>
        <v>0.43344183491312954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ht="14.25" customHeight="1" x14ac:dyDescent="0.35">
      <c r="A10" s="4"/>
      <c r="B10" s="4"/>
      <c r="C10" s="3">
        <f t="shared" si="1"/>
        <v>0</v>
      </c>
      <c r="D10" s="4"/>
      <c r="E10" s="4"/>
      <c r="F10" s="4">
        <f t="shared" si="0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ht="14.25" customHeight="1" x14ac:dyDescent="0.35">
      <c r="A11" s="4"/>
      <c r="B11" s="4"/>
      <c r="C11" s="3">
        <f t="shared" si="1"/>
        <v>0</v>
      </c>
      <c r="D11" s="4"/>
      <c r="E11" s="4"/>
      <c r="F11" s="4">
        <f t="shared" si="0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ht="14.25" customHeight="1" x14ac:dyDescent="0.35">
      <c r="A12" s="4"/>
      <c r="B12" s="4"/>
      <c r="C12" s="3">
        <f t="shared" si="1"/>
        <v>0</v>
      </c>
      <c r="D12" s="4"/>
      <c r="E12" s="4"/>
      <c r="F12" s="4">
        <f t="shared" si="0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ht="14.25" customHeight="1" x14ac:dyDescent="0.35">
      <c r="A13" s="4"/>
      <c r="B13" s="4"/>
      <c r="C13" s="3">
        <f t="shared" si="1"/>
        <v>0</v>
      </c>
      <c r="D13" s="4"/>
      <c r="E13" s="4"/>
      <c r="F13" s="4">
        <f t="shared" si="0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ht="14.25" customHeight="1" x14ac:dyDescent="0.35">
      <c r="A14" s="4" t="s">
        <v>16</v>
      </c>
      <c r="B14" s="4">
        <v>-0.2000312610469154</v>
      </c>
      <c r="C14" s="3">
        <f t="shared" si="1"/>
        <v>0.14598220583517241</v>
      </c>
      <c r="D14" s="4"/>
      <c r="E14" s="4"/>
      <c r="F14" s="4">
        <f t="shared" si="0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ht="14.25" customHeight="1" x14ac:dyDescent="0.35">
      <c r="A15" s="4"/>
      <c r="B15" s="4"/>
      <c r="C15" s="3">
        <f t="shared" si="1"/>
        <v>0</v>
      </c>
      <c r="D15" s="4"/>
      <c r="E15" s="4"/>
      <c r="F15" s="4">
        <f t="shared" si="0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ht="14.25" customHeight="1" x14ac:dyDescent="0.35">
      <c r="A16" s="4"/>
      <c r="B16" s="4"/>
      <c r="C16" s="3">
        <f t="shared" si="1"/>
        <v>0</v>
      </c>
      <c r="D16" s="4"/>
      <c r="E16" s="4"/>
      <c r="F16" s="4">
        <f t="shared" si="0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ht="14.25" customHeight="1" x14ac:dyDescent="0.35">
      <c r="A17" s="4" t="s">
        <v>19</v>
      </c>
      <c r="B17" s="4">
        <v>-0.23636680308249713</v>
      </c>
      <c r="C17" s="3">
        <f t="shared" si="1"/>
        <v>0.17249977388333249</v>
      </c>
      <c r="D17" s="4"/>
      <c r="E17" s="4"/>
      <c r="F17" s="4">
        <f t="shared" si="0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ht="14.25" customHeight="1" x14ac:dyDescent="0.35">
      <c r="A18" s="4"/>
      <c r="B18" s="4"/>
      <c r="C18" s="3">
        <f t="shared" si="1"/>
        <v>0</v>
      </c>
      <c r="D18" s="4"/>
      <c r="E18" s="4"/>
      <c r="F18" s="4">
        <f t="shared" si="0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ht="14.25" customHeight="1" x14ac:dyDescent="0.35">
      <c r="A19" s="4"/>
      <c r="B19" s="4"/>
      <c r="C19" s="3">
        <f t="shared" si="1"/>
        <v>0</v>
      </c>
      <c r="D19" s="4"/>
      <c r="E19" s="4"/>
      <c r="F19" s="4">
        <f t="shared" si="0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ht="14.25" customHeight="1" x14ac:dyDescent="0.35">
      <c r="A20" s="4"/>
      <c r="B20" s="4"/>
      <c r="C20" s="3">
        <f t="shared" si="1"/>
        <v>0</v>
      </c>
      <c r="D20" s="4"/>
      <c r="E20" s="4"/>
      <c r="F20" s="4">
        <f t="shared" si="0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ht="14.25" customHeight="1" x14ac:dyDescent="0.35">
      <c r="A21" s="4"/>
      <c r="B21" s="4"/>
      <c r="C21" s="3">
        <f t="shared" si="1"/>
        <v>0</v>
      </c>
      <c r="D21" s="4"/>
      <c r="E21" s="4"/>
      <c r="F21" s="4">
        <f t="shared" si="0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ht="14.25" customHeight="1" x14ac:dyDescent="0.35">
      <c r="A22" s="4"/>
      <c r="B22" s="4"/>
      <c r="C22" s="3">
        <f t="shared" si="1"/>
        <v>0</v>
      </c>
      <c r="D22" s="4"/>
      <c r="E22" s="4"/>
      <c r="F22" s="4">
        <f t="shared" si="0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ht="14.25" customHeight="1" x14ac:dyDescent="0.35">
      <c r="A23" s="4"/>
      <c r="B23" s="4"/>
      <c r="C23" s="3">
        <f t="shared" si="1"/>
        <v>0</v>
      </c>
      <c r="D23" s="4"/>
      <c r="E23" s="4"/>
      <c r="F23" s="4">
        <f t="shared" si="0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ht="14.25" customHeight="1" x14ac:dyDescent="0.35">
      <c r="A24" s="4"/>
      <c r="B24" s="4"/>
      <c r="C24" s="3">
        <f t="shared" si="1"/>
        <v>0</v>
      </c>
      <c r="D24" s="4"/>
      <c r="E24" s="4"/>
      <c r="F24" s="4">
        <f t="shared" si="0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ht="14.25" customHeight="1" x14ac:dyDescent="0.35">
      <c r="A25" s="4"/>
      <c r="B25" s="4"/>
      <c r="C25" s="3">
        <f t="shared" si="1"/>
        <v>0</v>
      </c>
      <c r="D25" s="4"/>
      <c r="E25" s="4"/>
      <c r="F25" s="4">
        <f t="shared" si="0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ht="14.25" customHeight="1" x14ac:dyDescent="0.35">
      <c r="A26" s="4"/>
      <c r="B26" s="4"/>
      <c r="C26" s="3">
        <f t="shared" si="1"/>
        <v>0</v>
      </c>
      <c r="D26" s="4" t="s">
        <v>28</v>
      </c>
      <c r="E26" s="4">
        <v>-0.41655321902103642</v>
      </c>
      <c r="F26" s="4">
        <f t="shared" si="0"/>
        <v>0.39680311517729161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ht="14.25" customHeight="1" x14ac:dyDescent="0.35">
      <c r="A27" s="4"/>
      <c r="B27" s="4"/>
      <c r="C27" s="3">
        <f t="shared" si="1"/>
        <v>0</v>
      </c>
      <c r="D27" s="4"/>
      <c r="E27" s="4"/>
      <c r="F27" s="4">
        <f t="shared" si="0"/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ht="14.25" customHeight="1" x14ac:dyDescent="0.35">
      <c r="A28" s="4"/>
      <c r="B28" s="4"/>
      <c r="C28" s="3">
        <f t="shared" si="1"/>
        <v>0</v>
      </c>
      <c r="D28" s="4"/>
      <c r="E28" s="4"/>
      <c r="F28" s="4">
        <f t="shared" si="0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ht="14.25" customHeight="1" x14ac:dyDescent="0.35">
      <c r="A29" s="4"/>
      <c r="B29" s="4"/>
      <c r="C29" s="3">
        <f t="shared" si="1"/>
        <v>0</v>
      </c>
      <c r="D29" s="4"/>
      <c r="E29" s="4"/>
      <c r="F29" s="4">
        <f t="shared" si="0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ht="14.25" customHeight="1" x14ac:dyDescent="0.35">
      <c r="A30" s="4"/>
      <c r="B30" s="4"/>
      <c r="C30" s="3">
        <f t="shared" si="1"/>
        <v>0</v>
      </c>
      <c r="D30" s="4"/>
      <c r="E30" s="4"/>
      <c r="F30" s="4">
        <f t="shared" si="0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spans="1:46" ht="14.25" customHeight="1" x14ac:dyDescent="0.35">
      <c r="A31" s="4"/>
      <c r="B31" s="4"/>
      <c r="C31" s="3">
        <f t="shared" si="1"/>
        <v>0</v>
      </c>
      <c r="D31" s="4"/>
      <c r="E31" s="4"/>
      <c r="F31" s="4">
        <f t="shared" si="0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ht="14.25" customHeight="1" x14ac:dyDescent="0.35">
      <c r="A32" s="4"/>
      <c r="B32" s="4"/>
      <c r="C32" s="3">
        <f t="shared" si="1"/>
        <v>0</v>
      </c>
      <c r="D32" s="4"/>
      <c r="E32" s="4"/>
      <c r="F32" s="4">
        <f t="shared" si="0"/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ht="14.25" customHeight="1" x14ac:dyDescent="0.35">
      <c r="A33" s="4"/>
      <c r="B33" s="4"/>
      <c r="C33" s="3">
        <f t="shared" si="1"/>
        <v>0</v>
      </c>
      <c r="D33" s="4"/>
      <c r="E33" s="4"/>
      <c r="F33" s="4">
        <f t="shared" si="0"/>
        <v>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ht="14.25" customHeight="1" x14ac:dyDescent="0.35">
      <c r="A34" s="4"/>
      <c r="B34" s="4"/>
      <c r="C34" s="3">
        <f t="shared" si="1"/>
        <v>0</v>
      </c>
      <c r="D34" s="4"/>
      <c r="E34" s="4"/>
      <c r="F34" s="4">
        <f t="shared" si="0"/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6" ht="14.25" customHeight="1" x14ac:dyDescent="0.35">
      <c r="A35" s="4"/>
      <c r="B35" s="4"/>
      <c r="C35" s="3">
        <f t="shared" si="1"/>
        <v>0</v>
      </c>
      <c r="D35" s="4"/>
      <c r="E35" s="4"/>
      <c r="F35" s="4">
        <f t="shared" si="0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1:46" ht="14.25" customHeight="1" x14ac:dyDescent="0.35">
      <c r="A36" s="4"/>
      <c r="B36" s="4"/>
      <c r="C36" s="3">
        <f t="shared" si="1"/>
        <v>0</v>
      </c>
      <c r="D36" s="4"/>
      <c r="E36" s="4"/>
      <c r="F36" s="4">
        <f t="shared" si="0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1:46" ht="14.25" customHeight="1" x14ac:dyDescent="0.35">
      <c r="A37" s="4"/>
      <c r="B37" s="4"/>
      <c r="C37" s="3">
        <f t="shared" si="1"/>
        <v>0</v>
      </c>
      <c r="D37" s="4"/>
      <c r="E37" s="4"/>
      <c r="F37" s="4">
        <f t="shared" si="0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1:46" ht="14.25" customHeight="1" x14ac:dyDescent="0.35">
      <c r="A38" s="4" t="s">
        <v>40</v>
      </c>
      <c r="B38" s="4">
        <v>2.2100056589044216E-2</v>
      </c>
      <c r="C38" s="3">
        <f t="shared" si="1"/>
        <v>-1.6128554072326391E-2</v>
      </c>
      <c r="D38" s="4" t="s">
        <v>40</v>
      </c>
      <c r="E38" s="4">
        <v>-0.16326996768526189</v>
      </c>
      <c r="F38" s="4">
        <f t="shared" si="0"/>
        <v>0.15552882281083966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6" ht="14.25" customHeight="1" x14ac:dyDescent="0.35">
      <c r="A39" s="4" t="s">
        <v>41</v>
      </c>
      <c r="B39" s="4">
        <v>-0.77025871146107849</v>
      </c>
      <c r="C39" s="3">
        <f t="shared" si="1"/>
        <v>0.56213246456749155</v>
      </c>
      <c r="D39" s="4" t="s">
        <v>41</v>
      </c>
      <c r="E39" s="4">
        <v>0.37999770535979477</v>
      </c>
      <c r="F39" s="4">
        <f t="shared" si="0"/>
        <v>-0.36198081388341014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1:46" ht="14.25" customHeight="1" x14ac:dyDescent="0.35">
      <c r="A40" s="4" t="s">
        <v>42</v>
      </c>
      <c r="B40" s="4">
        <v>-0.49800457317558372</v>
      </c>
      <c r="C40" s="3">
        <f t="shared" si="1"/>
        <v>0.36344222261901454</v>
      </c>
      <c r="D40" s="4" t="s">
        <v>42</v>
      </c>
      <c r="E40" s="4">
        <v>-0.12162468219288015</v>
      </c>
      <c r="F40" s="4">
        <f t="shared" si="0"/>
        <v>0.11585807184494636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1:46" ht="14.25" customHeight="1" x14ac:dyDescent="0.35">
      <c r="A41" s="4" t="s">
        <v>43</v>
      </c>
      <c r="B41" s="4">
        <v>0.51453190736882759</v>
      </c>
      <c r="C41" s="3">
        <f t="shared" si="1"/>
        <v>-0.37550382083859951</v>
      </c>
      <c r="D41" s="4"/>
      <c r="E41" s="4"/>
      <c r="F41" s="4">
        <f t="shared" si="0"/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ht="14.25" customHeight="1" x14ac:dyDescent="0.35">
      <c r="A42" s="4"/>
      <c r="B42" s="4"/>
      <c r="C42" s="3">
        <f t="shared" si="1"/>
        <v>0</v>
      </c>
      <c r="D42" s="4" t="s">
        <v>44</v>
      </c>
      <c r="E42" s="4">
        <v>0.13197458450127453</v>
      </c>
      <c r="F42" s="4">
        <f t="shared" si="0"/>
        <v>-0.12571725259357508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ht="14.25" customHeight="1" x14ac:dyDescent="0.35">
      <c r="A43" s="4"/>
      <c r="B43" s="4"/>
      <c r="C43" s="3">
        <f t="shared" si="1"/>
        <v>0</v>
      </c>
      <c r="D43" s="4"/>
      <c r="E43" s="4"/>
      <c r="F43" s="4">
        <f t="shared" si="0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spans="1:46" ht="14.25" customHeight="1" x14ac:dyDescent="0.35">
      <c r="A44" s="7" t="s">
        <v>46</v>
      </c>
      <c r="B44" s="7">
        <v>8.2470398891416705E-2</v>
      </c>
      <c r="C44" s="3">
        <f t="shared" si="1"/>
        <v>-6.0186646243518341E-2</v>
      </c>
      <c r="D44" s="7" t="s">
        <v>46</v>
      </c>
      <c r="E44" s="7">
        <v>-0.1919748791920248</v>
      </c>
      <c r="F44" s="4">
        <f t="shared" si="0"/>
        <v>0.18287274379539165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ht="14.25" customHeight="1" x14ac:dyDescent="0.35">
      <c r="C45" s="3">
        <f>SUM(C5:C44)</f>
        <v>1</v>
      </c>
      <c r="F45" s="3">
        <f>SUM(F4:F44)</f>
        <v>0.99999999999999978</v>
      </c>
    </row>
    <row r="46" spans="1:46" ht="14.25" customHeight="1" x14ac:dyDescent="0.35"/>
    <row r="47" spans="1:46" ht="14.25" customHeight="1" x14ac:dyDescent="0.35"/>
    <row r="48" spans="1:4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Q1000"/>
  <sheetViews>
    <sheetView workbookViewId="0">
      <selection activeCell="E30" sqref="E30"/>
    </sheetView>
  </sheetViews>
  <sheetFormatPr baseColWidth="10" defaultColWidth="14.453125" defaultRowHeight="15" customHeight="1" x14ac:dyDescent="0.35"/>
  <cols>
    <col min="1" max="1" width="20.26953125" customWidth="1"/>
    <col min="2" max="3" width="8.7265625" customWidth="1"/>
    <col min="4" max="4" width="20.7265625" customWidth="1"/>
    <col min="5" max="5" width="25.7265625" customWidth="1"/>
    <col min="6" max="6" width="15.453125" customWidth="1"/>
    <col min="7" max="7" width="20.54296875" customWidth="1"/>
    <col min="8" max="8" width="12.453125" customWidth="1"/>
    <col min="9" max="9" width="16.453125" customWidth="1"/>
    <col min="10" max="10" width="27.54296875" customWidth="1"/>
    <col min="11" max="17" width="8.7265625" customWidth="1"/>
  </cols>
  <sheetData>
    <row r="1" spans="1:17" ht="14.25" customHeight="1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16</v>
      </c>
      <c r="F1" s="1" t="s">
        <v>19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46</v>
      </c>
      <c r="P1" s="2" t="s">
        <v>3</v>
      </c>
      <c r="Q1" s="2" t="s">
        <v>41</v>
      </c>
    </row>
    <row r="2" spans="1:17" ht="14.25" customHeight="1" x14ac:dyDescent="0.35">
      <c r="A2" s="3" t="s">
        <v>47</v>
      </c>
      <c r="B2" s="4" t="s">
        <v>48</v>
      </c>
      <c r="C2" s="3">
        <v>22.23</v>
      </c>
      <c r="D2" s="3">
        <v>-0.43931999999999999</v>
      </c>
      <c r="E2" s="3">
        <v>-4.9621500000000003</v>
      </c>
      <c r="F2" s="3">
        <v>-7.4990000000000001E-2</v>
      </c>
      <c r="G2" s="3">
        <v>-3.2000000000000001E-2</v>
      </c>
      <c r="H2" s="3">
        <v>1711.9068600000001</v>
      </c>
      <c r="I2" s="3">
        <v>23</v>
      </c>
      <c r="J2" s="3">
        <v>10.872999999999999</v>
      </c>
      <c r="K2" s="3">
        <v>1.0667500000000001</v>
      </c>
      <c r="P2" s="3">
        <v>28.65</v>
      </c>
      <c r="Q2" s="3">
        <v>1150.6051</v>
      </c>
    </row>
    <row r="3" spans="1:17" ht="14.25" customHeight="1" x14ac:dyDescent="0.35">
      <c r="A3" s="3" t="s">
        <v>49</v>
      </c>
      <c r="B3" s="4" t="s">
        <v>50</v>
      </c>
      <c r="C3" s="3">
        <v>22.55</v>
      </c>
      <c r="D3" s="3">
        <v>-0.62810999999999995</v>
      </c>
      <c r="E3" s="3">
        <v>-19.683399999999999</v>
      </c>
      <c r="F3" s="3">
        <v>-1.2500000000000001E-2</v>
      </c>
      <c r="G3" s="3">
        <v>-0.1585</v>
      </c>
      <c r="H3" s="3">
        <v>35.014279999999999</v>
      </c>
      <c r="I3" s="3">
        <v>3</v>
      </c>
      <c r="J3" s="3">
        <v>3.94</v>
      </c>
      <c r="K3" s="3">
        <v>1.10477</v>
      </c>
      <c r="P3" s="3">
        <v>29.62</v>
      </c>
      <c r="Q3" s="3">
        <v>3878.8645000000001</v>
      </c>
    </row>
    <row r="4" spans="1:17" ht="14.25" customHeight="1" x14ac:dyDescent="0.35">
      <c r="A4" s="3" t="s">
        <v>51</v>
      </c>
      <c r="B4" s="4" t="s">
        <v>52</v>
      </c>
      <c r="C4" s="3">
        <v>19.559999999999999</v>
      </c>
      <c r="D4" s="3">
        <v>-0.71889000000000003</v>
      </c>
      <c r="E4" s="3">
        <v>-12.04529</v>
      </c>
      <c r="F4" s="3">
        <v>1.2500000000000001E-2</v>
      </c>
      <c r="G4" s="3">
        <v>-0.11111</v>
      </c>
      <c r="H4" s="3">
        <v>4244.5790999999999</v>
      </c>
      <c r="I4" s="3">
        <v>57</v>
      </c>
      <c r="J4" s="3">
        <v>9.7910000000000004</v>
      </c>
      <c r="K4" s="3">
        <v>0.82001000000000002</v>
      </c>
      <c r="P4" s="3">
        <v>28.6</v>
      </c>
      <c r="Q4" s="3">
        <v>3226.84058</v>
      </c>
    </row>
    <row r="5" spans="1:17" ht="14.25" customHeight="1" x14ac:dyDescent="0.35">
      <c r="A5" s="3" t="s">
        <v>53</v>
      </c>
      <c r="B5" s="4" t="s">
        <v>54</v>
      </c>
      <c r="C5" s="3">
        <v>21.29</v>
      </c>
      <c r="D5" s="3">
        <v>1.3289599999999999</v>
      </c>
      <c r="E5" s="3">
        <v>13.81908</v>
      </c>
      <c r="F5" s="3">
        <v>-0.43744</v>
      </c>
      <c r="G5" s="3">
        <v>-0.14679</v>
      </c>
      <c r="H5" s="3">
        <v>2098.31396</v>
      </c>
      <c r="I5" s="3">
        <v>157</v>
      </c>
      <c r="J5" s="3">
        <v>6.5869999999999997</v>
      </c>
      <c r="K5" s="3">
        <v>1.2840499999999999</v>
      </c>
      <c r="P5" s="3">
        <v>29.95</v>
      </c>
      <c r="Q5" s="3">
        <v>4032.78784</v>
      </c>
    </row>
    <row r="6" spans="1:17" ht="14.25" customHeight="1" x14ac:dyDescent="0.35">
      <c r="A6" s="3" t="s">
        <v>55</v>
      </c>
      <c r="B6" s="4" t="s">
        <v>56</v>
      </c>
      <c r="C6" s="3">
        <v>20.16</v>
      </c>
      <c r="D6" s="3">
        <v>-0.35437999999999997</v>
      </c>
      <c r="E6" s="3">
        <v>-1.3792500000000001</v>
      </c>
      <c r="F6" s="3">
        <v>3.7490000000000002E-2</v>
      </c>
      <c r="G6" s="3">
        <v>3.3329999999999999E-2</v>
      </c>
      <c r="H6" s="3">
        <v>4351.8735399999996</v>
      </c>
      <c r="I6" s="3">
        <v>156</v>
      </c>
      <c r="J6" s="3">
        <v>6.8879999999999999</v>
      </c>
      <c r="K6" s="3">
        <v>1.08473</v>
      </c>
      <c r="P6" s="3">
        <v>27.5</v>
      </c>
      <c r="Q6" s="3">
        <v>1898.2181399999999</v>
      </c>
    </row>
    <row r="7" spans="1:17" ht="14.25" customHeight="1" x14ac:dyDescent="0.35">
      <c r="A7" s="3" t="s">
        <v>57</v>
      </c>
      <c r="B7" s="4" t="s">
        <v>58</v>
      </c>
      <c r="C7" s="3">
        <v>22.61</v>
      </c>
      <c r="D7" s="3">
        <v>-0.64097000000000004</v>
      </c>
      <c r="E7" s="3">
        <v>-7.9065799999999999</v>
      </c>
      <c r="F7" s="3">
        <v>0.24995999999999999</v>
      </c>
      <c r="G7" s="3">
        <v>-0.18325</v>
      </c>
      <c r="H7" s="3">
        <v>575.33727999999996</v>
      </c>
      <c r="I7" s="3">
        <v>11</v>
      </c>
      <c r="J7" s="3">
        <v>7.335</v>
      </c>
      <c r="K7" s="3">
        <v>0.81630999999999998</v>
      </c>
      <c r="P7" s="3">
        <v>28.42</v>
      </c>
      <c r="Q7" s="3">
        <v>473.94198999999998</v>
      </c>
    </row>
    <row r="8" spans="1:17" ht="14.25" customHeight="1" x14ac:dyDescent="0.35">
      <c r="A8" s="3" t="s">
        <v>59</v>
      </c>
      <c r="B8" s="4" t="s">
        <v>60</v>
      </c>
      <c r="C8" s="3">
        <v>22.16</v>
      </c>
      <c r="D8" s="3">
        <v>0.11391999999999999</v>
      </c>
      <c r="E8" s="3">
        <v>2.3130199999999999</v>
      </c>
      <c r="F8" s="3">
        <v>-2.5000000000000001E-2</v>
      </c>
      <c r="G8" s="3">
        <v>-0.15942000000000001</v>
      </c>
      <c r="H8" s="3">
        <v>260.58395000000002</v>
      </c>
      <c r="I8" s="3">
        <v>54</v>
      </c>
      <c r="J8" s="3">
        <v>7.2610000000000001</v>
      </c>
      <c r="K8" s="3">
        <v>0.82304999999999995</v>
      </c>
      <c r="P8" s="3">
        <v>28.42</v>
      </c>
      <c r="Q8" s="3">
        <v>2041.4173599999999</v>
      </c>
    </row>
    <row r="9" spans="1:17" ht="14.25" customHeight="1" x14ac:dyDescent="0.35">
      <c r="A9" s="3" t="s">
        <v>61</v>
      </c>
      <c r="B9" s="4" t="s">
        <v>62</v>
      </c>
      <c r="C9" s="3">
        <v>19.989999999999998</v>
      </c>
      <c r="D9" s="3">
        <v>0.72180999999999995</v>
      </c>
      <c r="E9" s="3">
        <v>3.40036</v>
      </c>
      <c r="F9" s="3">
        <v>0.36244999999999999</v>
      </c>
      <c r="G9" s="3">
        <v>0.17036999999999999</v>
      </c>
      <c r="H9" s="3">
        <v>4056.6001000000001</v>
      </c>
      <c r="I9" s="3">
        <v>105</v>
      </c>
      <c r="J9" s="3">
        <v>4.1950000000000003</v>
      </c>
      <c r="K9" s="3">
        <v>1.02902</v>
      </c>
      <c r="P9" s="3">
        <v>28.96</v>
      </c>
      <c r="Q9" s="3">
        <v>158.14551</v>
      </c>
    </row>
    <row r="10" spans="1:17" ht="14.25" customHeight="1" x14ac:dyDescent="0.35">
      <c r="A10" s="3" t="s">
        <v>63</v>
      </c>
      <c r="B10" s="4" t="s">
        <v>64</v>
      </c>
      <c r="C10" s="3">
        <v>22.18</v>
      </c>
      <c r="D10" s="3">
        <v>0.50871</v>
      </c>
      <c r="E10" s="3">
        <v>12.4884</v>
      </c>
      <c r="F10" s="3">
        <v>7.4990000000000001E-2</v>
      </c>
      <c r="G10" s="3">
        <v>-0.32074999999999998</v>
      </c>
      <c r="H10" s="3">
        <v>2041.4173599999999</v>
      </c>
      <c r="I10" s="3">
        <v>136</v>
      </c>
      <c r="J10" s="3">
        <v>4.2329999999999997</v>
      </c>
      <c r="K10" s="3">
        <v>0.88212000000000002</v>
      </c>
      <c r="P10" s="3">
        <v>28.7</v>
      </c>
      <c r="Q10" s="3">
        <v>1788.59998</v>
      </c>
    </row>
    <row r="11" spans="1:17" ht="14.25" customHeight="1" x14ac:dyDescent="0.35">
      <c r="A11" s="3" t="s">
        <v>65</v>
      </c>
      <c r="B11" s="4" t="s">
        <v>66</v>
      </c>
      <c r="C11" s="3">
        <v>22.02</v>
      </c>
      <c r="D11" s="3">
        <v>1.0021199999999999</v>
      </c>
      <c r="E11" s="3">
        <v>16.863160000000001</v>
      </c>
      <c r="F11" s="3">
        <v>-0.59992000000000001</v>
      </c>
      <c r="G11" s="3">
        <v>0.29508000000000001</v>
      </c>
      <c r="H11" s="3">
        <v>870.31604000000004</v>
      </c>
      <c r="I11" s="3">
        <v>104</v>
      </c>
      <c r="J11" s="3">
        <v>5.5819999999999999</v>
      </c>
      <c r="K11" s="3">
        <v>1.2431300000000001</v>
      </c>
      <c r="P11" s="3">
        <v>29.21</v>
      </c>
      <c r="Q11" s="3">
        <v>1880.05981</v>
      </c>
    </row>
    <row r="12" spans="1:17" ht="14.25" customHeight="1" x14ac:dyDescent="0.35">
      <c r="A12" s="3" t="s">
        <v>67</v>
      </c>
      <c r="B12" s="4" t="s">
        <v>68</v>
      </c>
      <c r="C12" s="3">
        <v>22.2</v>
      </c>
      <c r="D12" s="3">
        <v>1.2942499999999999</v>
      </c>
      <c r="E12" s="3">
        <v>27.319030000000001</v>
      </c>
      <c r="F12" s="3">
        <v>4.999E-2</v>
      </c>
      <c r="G12" s="3">
        <v>-0.13780999999999999</v>
      </c>
      <c r="H12" s="3">
        <v>2706.9585000000002</v>
      </c>
      <c r="I12" s="3">
        <v>206</v>
      </c>
      <c r="J12" s="3">
        <v>8.1829999999999998</v>
      </c>
      <c r="K12" s="3">
        <v>1.2795399999999999</v>
      </c>
      <c r="P12" s="3">
        <v>27.73</v>
      </c>
      <c r="Q12" s="3">
        <v>4846.4804700000004</v>
      </c>
    </row>
    <row r="13" spans="1:17" ht="14.25" customHeight="1" x14ac:dyDescent="0.35">
      <c r="A13" s="3" t="s">
        <v>69</v>
      </c>
      <c r="B13" s="4" t="s">
        <v>70</v>
      </c>
      <c r="C13" s="3">
        <v>21.41</v>
      </c>
      <c r="D13" s="3">
        <v>0.27751999999999999</v>
      </c>
      <c r="E13" s="3">
        <v>6.2311500000000004</v>
      </c>
      <c r="F13" s="3">
        <v>0.37495000000000001</v>
      </c>
      <c r="G13" s="3">
        <v>-9.7670000000000007E-2</v>
      </c>
      <c r="H13" s="3">
        <v>1557.3686499999999</v>
      </c>
      <c r="I13" s="3">
        <v>96</v>
      </c>
      <c r="J13" s="3">
        <v>11.507</v>
      </c>
      <c r="K13" s="3">
        <v>1.2823899999999999</v>
      </c>
      <c r="P13" s="3">
        <v>28.09</v>
      </c>
      <c r="Q13" s="3">
        <v>301.97350999999998</v>
      </c>
    </row>
    <row r="14" spans="1:17" ht="14.25" customHeight="1" x14ac:dyDescent="0.35">
      <c r="A14" s="3" t="s">
        <v>71</v>
      </c>
      <c r="B14" s="4" t="s">
        <v>72</v>
      </c>
      <c r="C14" s="3">
        <v>22.11</v>
      </c>
      <c r="D14" s="3">
        <v>1.02502</v>
      </c>
      <c r="E14" s="3">
        <v>12.0441</v>
      </c>
      <c r="F14" s="3">
        <v>-0.48742999999999997</v>
      </c>
      <c r="G14" s="3">
        <v>-7.3679999999999995E-2</v>
      </c>
      <c r="H14" s="3">
        <v>174.10342</v>
      </c>
      <c r="I14" s="3">
        <v>59</v>
      </c>
      <c r="J14" s="3">
        <v>0</v>
      </c>
      <c r="K14" s="3">
        <v>1.03847</v>
      </c>
      <c r="P14" s="3">
        <v>28.48</v>
      </c>
      <c r="Q14" s="3">
        <v>1046.12231</v>
      </c>
    </row>
    <row r="15" spans="1:17" ht="14.25" customHeight="1" x14ac:dyDescent="0.35">
      <c r="A15" s="3" t="s">
        <v>73</v>
      </c>
      <c r="B15" s="4" t="s">
        <v>74</v>
      </c>
      <c r="C15" s="3">
        <v>22.92</v>
      </c>
      <c r="D15" s="3">
        <v>0.69742999999999999</v>
      </c>
      <c r="E15" s="3">
        <v>5.1547900000000002</v>
      </c>
      <c r="F15" s="3">
        <v>0.21246999999999999</v>
      </c>
      <c r="G15" s="3">
        <v>-0.30769000000000002</v>
      </c>
      <c r="H15" s="3">
        <v>1656.08276</v>
      </c>
      <c r="I15" s="3">
        <v>33</v>
      </c>
      <c r="J15" s="3">
        <v>42.174999999999997</v>
      </c>
      <c r="K15" s="3">
        <v>0.92783000000000004</v>
      </c>
      <c r="P15" s="3">
        <v>27.23</v>
      </c>
      <c r="Q15" s="3">
        <v>4358.0625</v>
      </c>
    </row>
    <row r="16" spans="1:17" ht="14.25" customHeight="1" x14ac:dyDescent="0.35">
      <c r="A16" s="3" t="s">
        <v>75</v>
      </c>
      <c r="B16" s="4" t="s">
        <v>76</v>
      </c>
      <c r="C16" s="3">
        <v>22.61</v>
      </c>
      <c r="D16" s="3">
        <v>0.58367999999999998</v>
      </c>
      <c r="E16" s="3">
        <v>8.5114699999999992</v>
      </c>
      <c r="F16" s="3">
        <v>0.57491999999999999</v>
      </c>
      <c r="G16" s="3">
        <v>6.4750000000000002E-2</v>
      </c>
      <c r="H16" s="3">
        <v>876.11072000000001</v>
      </c>
      <c r="I16" s="3">
        <v>82</v>
      </c>
      <c r="J16" s="3">
        <v>0.81399999999999995</v>
      </c>
      <c r="K16" s="3">
        <v>1.22495</v>
      </c>
      <c r="P16" s="3">
        <v>26.7</v>
      </c>
      <c r="Q16" s="3">
        <v>47.127490000000002</v>
      </c>
    </row>
    <row r="17" spans="1:17" ht="14.25" customHeight="1" x14ac:dyDescent="0.35">
      <c r="A17" s="3" t="s">
        <v>77</v>
      </c>
      <c r="B17" s="4" t="s">
        <v>78</v>
      </c>
      <c r="C17" s="3">
        <v>22.79</v>
      </c>
      <c r="D17" s="3">
        <v>-0.31780999999999998</v>
      </c>
      <c r="E17" s="3">
        <v>-6.7409999999999997</v>
      </c>
      <c r="F17" s="3">
        <v>-0.47493000000000002</v>
      </c>
      <c r="G17" s="3">
        <v>7.6920000000000002E-2</v>
      </c>
      <c r="H17" s="3">
        <v>365.06711000000001</v>
      </c>
      <c r="I17" s="3">
        <v>11</v>
      </c>
      <c r="J17" s="3">
        <v>30.556000000000001</v>
      </c>
      <c r="K17" s="3">
        <v>0.92437999999999998</v>
      </c>
      <c r="P17" s="3">
        <v>28.26</v>
      </c>
      <c r="Q17" s="3">
        <v>2444.8642599999998</v>
      </c>
    </row>
    <row r="18" spans="1:17" ht="14.25" customHeight="1" x14ac:dyDescent="0.35">
      <c r="A18" s="3" t="s">
        <v>79</v>
      </c>
      <c r="B18" s="4" t="s">
        <v>80</v>
      </c>
      <c r="C18" s="3">
        <v>22.78</v>
      </c>
      <c r="D18" s="3">
        <v>-9.6589999999999995E-2</v>
      </c>
      <c r="E18" s="3">
        <v>3.80307</v>
      </c>
      <c r="F18" s="3">
        <v>-0.16248000000000001</v>
      </c>
      <c r="G18" s="3">
        <v>-5.6910000000000002E-2</v>
      </c>
      <c r="H18" s="3">
        <v>493.06491</v>
      </c>
      <c r="I18" s="3">
        <v>164</v>
      </c>
      <c r="J18" s="3">
        <v>1.637</v>
      </c>
      <c r="K18" s="3">
        <v>0.85465000000000002</v>
      </c>
      <c r="P18" s="3">
        <v>29.39</v>
      </c>
      <c r="Q18" s="3">
        <v>4027.6057099999998</v>
      </c>
    </row>
    <row r="19" spans="1:17" ht="14.25" customHeight="1" x14ac:dyDescent="0.35">
      <c r="A19" s="3" t="s">
        <v>81</v>
      </c>
      <c r="B19" s="4" t="s">
        <v>82</v>
      </c>
      <c r="C19" s="3">
        <v>22.29</v>
      </c>
      <c r="D19" s="3">
        <v>-0.37542999999999999</v>
      </c>
      <c r="E19" s="3">
        <v>-4.3622899999999998</v>
      </c>
      <c r="F19" s="3">
        <v>-1.2500000000000001E-2</v>
      </c>
      <c r="G19" s="3">
        <v>0.32596999999999998</v>
      </c>
      <c r="H19" s="3">
        <v>1880.05981</v>
      </c>
      <c r="I19" s="3">
        <v>57</v>
      </c>
      <c r="J19" s="3">
        <v>12.013999999999999</v>
      </c>
      <c r="K19" s="3">
        <v>0.88021000000000005</v>
      </c>
      <c r="P19" s="3">
        <v>27.68</v>
      </c>
      <c r="Q19" s="3">
        <v>2909.0095200000001</v>
      </c>
    </row>
    <row r="20" spans="1:17" ht="14.25" customHeight="1" x14ac:dyDescent="0.35">
      <c r="A20" s="3" t="s">
        <v>83</v>
      </c>
      <c r="B20" s="4" t="s">
        <v>84</v>
      </c>
      <c r="C20" s="3">
        <v>21.75</v>
      </c>
      <c r="D20" s="3">
        <v>-0.42824000000000001</v>
      </c>
      <c r="E20" s="3">
        <v>19.755929999999999</v>
      </c>
      <c r="F20" s="3">
        <v>-0.16248000000000001</v>
      </c>
      <c r="G20" s="3">
        <v>0.25556000000000001</v>
      </c>
      <c r="H20" s="3">
        <v>198.20444000000001</v>
      </c>
      <c r="I20" s="3">
        <v>74</v>
      </c>
      <c r="J20" s="3">
        <v>0</v>
      </c>
      <c r="K20" s="3">
        <v>1.2367600000000001</v>
      </c>
      <c r="P20" s="3">
        <v>29.34</v>
      </c>
      <c r="Q20" s="3">
        <v>3984.7490200000002</v>
      </c>
    </row>
    <row r="21" spans="1:17" ht="14.25" customHeight="1" x14ac:dyDescent="0.35">
      <c r="A21" s="3" t="s">
        <v>85</v>
      </c>
      <c r="B21" s="4" t="s">
        <v>86</v>
      </c>
      <c r="C21" s="3">
        <v>22.88</v>
      </c>
      <c r="D21" s="3">
        <v>-0.66793000000000002</v>
      </c>
      <c r="E21" s="3">
        <v>-10.639620000000001</v>
      </c>
      <c r="F21" s="3">
        <v>-7.4990000000000001E-2</v>
      </c>
      <c r="G21" s="3">
        <v>-8.5110000000000005E-2</v>
      </c>
      <c r="H21" s="3">
        <v>514.06713999999999</v>
      </c>
      <c r="I21" s="3">
        <v>5</v>
      </c>
      <c r="J21" s="3">
        <v>26.658000000000001</v>
      </c>
      <c r="K21" s="3">
        <v>0.83882999999999996</v>
      </c>
      <c r="P21" s="3">
        <v>27.9</v>
      </c>
      <c r="Q21" s="3">
        <v>580.76244999999994</v>
      </c>
    </row>
    <row r="22" spans="1:17" ht="14.25" customHeight="1" x14ac:dyDescent="0.35">
      <c r="A22" s="3" t="s">
        <v>87</v>
      </c>
      <c r="B22" s="4" t="s">
        <v>88</v>
      </c>
      <c r="C22" s="3">
        <v>23.19</v>
      </c>
      <c r="D22" s="3">
        <v>-1.4730300000000001</v>
      </c>
      <c r="E22" s="3">
        <v>-8.6088699999999996</v>
      </c>
      <c r="F22" s="3">
        <v>-0.77488999999999997</v>
      </c>
      <c r="G22" s="3">
        <v>-0.24324000000000001</v>
      </c>
      <c r="H22" s="3">
        <v>1788.59998</v>
      </c>
      <c r="I22" s="3">
        <v>23</v>
      </c>
      <c r="J22" s="3">
        <v>42.271999999999998</v>
      </c>
      <c r="K22" s="3">
        <v>1.11907</v>
      </c>
      <c r="P22" s="3">
        <v>29.26</v>
      </c>
      <c r="Q22" s="3">
        <v>4155.6474600000001</v>
      </c>
    </row>
    <row r="23" spans="1:17" ht="14.25" customHeight="1" x14ac:dyDescent="0.35">
      <c r="A23" s="3" t="s">
        <v>89</v>
      </c>
      <c r="B23" s="4" t="s">
        <v>90</v>
      </c>
      <c r="C23" s="3">
        <v>22.33</v>
      </c>
      <c r="D23" s="3">
        <v>-1.10815</v>
      </c>
      <c r="E23" s="3">
        <v>-8.7083600000000008</v>
      </c>
      <c r="F23" s="3">
        <v>-0.24995999999999999</v>
      </c>
      <c r="G23" s="3">
        <v>-0.16471</v>
      </c>
      <c r="H23" s="3">
        <v>158.14551</v>
      </c>
      <c r="I23" s="3">
        <v>5</v>
      </c>
      <c r="J23" s="3">
        <v>34.997999999999998</v>
      </c>
      <c r="K23" s="3">
        <v>0.87641000000000002</v>
      </c>
      <c r="P23" s="3">
        <v>27.67</v>
      </c>
      <c r="Q23" s="3">
        <v>666.79083000000003</v>
      </c>
    </row>
    <row r="24" spans="1:17" ht="14.25" customHeight="1" x14ac:dyDescent="0.35">
      <c r="A24" s="3" t="s">
        <v>91</v>
      </c>
      <c r="B24" s="4" t="s">
        <v>92</v>
      </c>
      <c r="C24" s="3">
        <v>22.37</v>
      </c>
      <c r="D24" s="3">
        <v>-0.83116000000000001</v>
      </c>
      <c r="E24" s="3">
        <v>2.3160099999999999</v>
      </c>
      <c r="F24" s="3">
        <v>-0.28745999999999999</v>
      </c>
      <c r="G24" s="3">
        <v>0</v>
      </c>
      <c r="H24" s="3">
        <v>758.58947999999998</v>
      </c>
      <c r="I24" s="3">
        <v>170</v>
      </c>
      <c r="J24" s="3">
        <v>0</v>
      </c>
      <c r="K24" s="3">
        <v>1.02688</v>
      </c>
      <c r="P24" s="3">
        <v>29.32</v>
      </c>
      <c r="Q24" s="3">
        <v>1563.1010699999999</v>
      </c>
    </row>
    <row r="25" spans="1:17" ht="14.25" customHeight="1" x14ac:dyDescent="0.35">
      <c r="A25" s="3" t="s">
        <v>93</v>
      </c>
      <c r="B25" s="4" t="s">
        <v>94</v>
      </c>
      <c r="C25" s="3">
        <v>20.9</v>
      </c>
      <c r="D25" s="3">
        <v>0.1671</v>
      </c>
      <c r="E25" s="3">
        <v>-3.3447200000000001</v>
      </c>
      <c r="F25" s="3">
        <v>0.18747</v>
      </c>
      <c r="G25" s="3">
        <v>-0.18071999999999999</v>
      </c>
      <c r="H25" s="3">
        <v>4155.6474600000001</v>
      </c>
      <c r="I25" s="3">
        <v>192</v>
      </c>
      <c r="J25" s="3">
        <v>9.0269999999999992</v>
      </c>
      <c r="K25" s="3">
        <v>0.89483000000000001</v>
      </c>
      <c r="P25" s="3">
        <v>27.57</v>
      </c>
      <c r="Q25" s="3">
        <v>2681.25146</v>
      </c>
    </row>
    <row r="26" spans="1:17" ht="14.25" customHeight="1" x14ac:dyDescent="0.35">
      <c r="A26" s="3" t="s">
        <v>95</v>
      </c>
      <c r="B26" s="4" t="s">
        <v>96</v>
      </c>
      <c r="C26" s="3">
        <v>22.42</v>
      </c>
      <c r="D26" s="3">
        <v>-0.68601999999999996</v>
      </c>
      <c r="E26" s="3">
        <v>-6.9902300000000004</v>
      </c>
      <c r="F26" s="3">
        <v>-0.11248</v>
      </c>
      <c r="G26" s="3">
        <v>-0.17293</v>
      </c>
      <c r="H26" s="3">
        <v>1046.12231</v>
      </c>
      <c r="I26" s="3">
        <v>17</v>
      </c>
      <c r="J26" s="3">
        <v>0.128</v>
      </c>
      <c r="K26" s="3">
        <v>0.97179000000000004</v>
      </c>
      <c r="P26" s="3">
        <v>28.8</v>
      </c>
      <c r="Q26" s="3">
        <v>2556.65796</v>
      </c>
    </row>
    <row r="27" spans="1:17" ht="14.25" customHeight="1" x14ac:dyDescent="0.35">
      <c r="A27" s="3" t="s">
        <v>97</v>
      </c>
      <c r="B27" s="4" t="s">
        <v>98</v>
      </c>
      <c r="C27" s="3">
        <v>22.21</v>
      </c>
      <c r="D27" s="3">
        <v>-0.57226999999999995</v>
      </c>
      <c r="E27" s="3">
        <v>-7.1707700000000001</v>
      </c>
      <c r="F27" s="3">
        <v>-0.14998</v>
      </c>
      <c r="G27" s="3">
        <v>0.24637999999999999</v>
      </c>
      <c r="H27" s="3">
        <v>719.95696999999996</v>
      </c>
      <c r="I27" s="3">
        <v>62</v>
      </c>
      <c r="J27" s="3">
        <v>18.809000000000001</v>
      </c>
      <c r="K27" s="3">
        <v>1.03468</v>
      </c>
      <c r="P27" s="3">
        <v>28.05</v>
      </c>
      <c r="Q27" s="3">
        <v>365.06711000000001</v>
      </c>
    </row>
    <row r="28" spans="1:17" ht="14.25" customHeight="1" x14ac:dyDescent="0.35">
      <c r="A28" s="3" t="s">
        <v>99</v>
      </c>
      <c r="B28" s="4" t="s">
        <v>100</v>
      </c>
      <c r="C28" s="3">
        <v>21.98</v>
      </c>
      <c r="D28" s="3">
        <v>0.31113000000000002</v>
      </c>
      <c r="E28" s="3">
        <v>15.048220000000001</v>
      </c>
      <c r="F28" s="3">
        <v>0.22497</v>
      </c>
      <c r="G28" s="3">
        <v>0.10526000000000001</v>
      </c>
      <c r="H28" s="3">
        <v>1809.2855199999999</v>
      </c>
      <c r="I28" s="3">
        <v>159</v>
      </c>
      <c r="J28" s="3">
        <v>5.2320000000000002</v>
      </c>
      <c r="K28" s="3">
        <v>0.85033000000000003</v>
      </c>
      <c r="P28" s="3">
        <v>27.38</v>
      </c>
      <c r="Q28" s="3">
        <v>1809.2855199999999</v>
      </c>
    </row>
    <row r="29" spans="1:17" ht="14.25" customHeight="1" x14ac:dyDescent="0.35">
      <c r="A29" s="3" t="s">
        <v>101</v>
      </c>
      <c r="B29" s="4" t="s">
        <v>102</v>
      </c>
      <c r="C29" s="3">
        <v>23.45</v>
      </c>
      <c r="D29" s="3">
        <v>-1.20417</v>
      </c>
      <c r="E29" s="3">
        <v>-11.11815</v>
      </c>
      <c r="F29" s="3">
        <v>-0.64990999999999999</v>
      </c>
      <c r="G29" s="3">
        <v>-0.18590000000000001</v>
      </c>
      <c r="H29" s="3">
        <v>301.97350999999998</v>
      </c>
      <c r="I29" s="3">
        <v>5</v>
      </c>
      <c r="J29" s="3">
        <v>54.908000000000001</v>
      </c>
      <c r="K29" s="3">
        <v>0.88266999999999995</v>
      </c>
      <c r="P29" s="3">
        <v>27.91</v>
      </c>
      <c r="Q29" s="3">
        <v>493.06491</v>
      </c>
    </row>
    <row r="30" spans="1:17" ht="14.25" customHeight="1" x14ac:dyDescent="0.35">
      <c r="A30" s="3" t="s">
        <v>103</v>
      </c>
      <c r="B30" s="4" t="s">
        <v>104</v>
      </c>
      <c r="C30" s="3">
        <v>22.43</v>
      </c>
      <c r="D30" s="3">
        <v>-0.72258</v>
      </c>
      <c r="E30" s="3">
        <v>-4.7980099999999997</v>
      </c>
      <c r="F30" s="3">
        <v>-1.2500000000000001E-2</v>
      </c>
      <c r="G30" s="3">
        <v>-0.18293000000000001</v>
      </c>
      <c r="H30" s="3">
        <v>3226.84058</v>
      </c>
      <c r="I30" s="3">
        <v>72</v>
      </c>
      <c r="J30" s="3">
        <v>28.34</v>
      </c>
      <c r="K30" s="3">
        <v>0.80886000000000002</v>
      </c>
      <c r="P30" s="3">
        <v>28.61</v>
      </c>
      <c r="Q30" s="3">
        <v>1093.7540300000001</v>
      </c>
    </row>
    <row r="31" spans="1:17" ht="14.25" customHeight="1" x14ac:dyDescent="0.35">
      <c r="A31" s="3" t="s">
        <v>105</v>
      </c>
      <c r="B31" s="4" t="s">
        <v>106</v>
      </c>
      <c r="C31" s="3">
        <v>21.35</v>
      </c>
      <c r="D31" s="3">
        <v>0.89759999999999995</v>
      </c>
      <c r="E31" s="3">
        <v>24.274470000000001</v>
      </c>
      <c r="F31" s="3">
        <v>0.13747999999999999</v>
      </c>
      <c r="G31" s="3">
        <v>-0.1003</v>
      </c>
      <c r="H31" s="3">
        <v>2909.0095200000001</v>
      </c>
      <c r="I31" s="3">
        <v>218</v>
      </c>
      <c r="J31" s="3">
        <v>6.69</v>
      </c>
      <c r="K31" s="3">
        <v>0.80603000000000002</v>
      </c>
      <c r="P31" s="3">
        <v>27.51</v>
      </c>
      <c r="Q31" s="3">
        <v>820.48828000000003</v>
      </c>
    </row>
    <row r="32" spans="1:17" ht="14.25" customHeight="1" x14ac:dyDescent="0.35">
      <c r="A32" s="3" t="s">
        <v>107</v>
      </c>
      <c r="B32" s="4" t="s">
        <v>108</v>
      </c>
      <c r="C32" s="3">
        <v>19.82</v>
      </c>
      <c r="D32" s="3">
        <v>0.36579</v>
      </c>
      <c r="E32" s="3">
        <v>11.83554</v>
      </c>
      <c r="F32" s="3">
        <v>-6.2489999999999997E-2</v>
      </c>
      <c r="G32" s="3">
        <v>-0.16667000000000001</v>
      </c>
      <c r="H32" s="3">
        <v>4032.78784</v>
      </c>
      <c r="I32" s="3">
        <v>134</v>
      </c>
      <c r="J32" s="3">
        <v>4.7069999999999999</v>
      </c>
      <c r="K32" s="3">
        <v>0.82055999999999996</v>
      </c>
      <c r="P32" s="3">
        <v>27.9</v>
      </c>
      <c r="Q32" s="3">
        <v>198.20444000000001</v>
      </c>
    </row>
    <row r="33" spans="1:17" ht="14.25" customHeight="1" x14ac:dyDescent="0.35">
      <c r="A33" s="3" t="s">
        <v>109</v>
      </c>
      <c r="B33" s="4" t="s">
        <v>110</v>
      </c>
      <c r="C33" s="3">
        <v>21.54</v>
      </c>
      <c r="D33" s="3">
        <v>-0.84372000000000003</v>
      </c>
      <c r="E33" s="3">
        <v>-6.56358</v>
      </c>
      <c r="F33" s="3">
        <v>3.7490000000000002E-2</v>
      </c>
      <c r="G33" s="3">
        <v>0.30832999999999999</v>
      </c>
      <c r="H33" s="3">
        <v>553.07324000000006</v>
      </c>
      <c r="I33" s="3">
        <v>46</v>
      </c>
      <c r="J33" s="3">
        <v>0.115</v>
      </c>
      <c r="K33" s="3">
        <v>1.1838200000000001</v>
      </c>
      <c r="P33" s="3">
        <v>28.75</v>
      </c>
      <c r="Q33" s="3">
        <v>719.95696999999996</v>
      </c>
    </row>
    <row r="34" spans="1:17" ht="14.25" customHeight="1" x14ac:dyDescent="0.35">
      <c r="A34" s="3" t="s">
        <v>111</v>
      </c>
      <c r="B34" s="4" t="s">
        <v>112</v>
      </c>
      <c r="C34" s="3">
        <v>21.45</v>
      </c>
      <c r="D34" s="3">
        <v>-0.49249999999999999</v>
      </c>
      <c r="E34" s="3">
        <v>-6.2380599999999999</v>
      </c>
      <c r="F34" s="3">
        <v>-0.47493000000000002</v>
      </c>
      <c r="G34" s="3">
        <v>-8.8239999999999999E-2</v>
      </c>
      <c r="H34" s="3">
        <v>4846.4804700000004</v>
      </c>
      <c r="I34" s="3">
        <v>241</v>
      </c>
      <c r="J34" s="3">
        <v>0.88400000000000001</v>
      </c>
      <c r="K34" s="3">
        <v>0.88656000000000001</v>
      </c>
      <c r="P34" s="3">
        <v>28.77</v>
      </c>
      <c r="Q34" s="3">
        <v>870.31604000000004</v>
      </c>
    </row>
    <row r="35" spans="1:17" ht="14.25" customHeight="1" x14ac:dyDescent="0.35">
      <c r="A35" s="3" t="s">
        <v>113</v>
      </c>
      <c r="B35" s="4" t="s">
        <v>114</v>
      </c>
      <c r="C35" s="3">
        <v>20.02</v>
      </c>
      <c r="D35" s="3">
        <v>0.72772000000000003</v>
      </c>
      <c r="E35" s="3">
        <v>13.89082</v>
      </c>
      <c r="F35" s="3">
        <v>0</v>
      </c>
      <c r="G35" s="3">
        <v>-7.7780000000000002E-2</v>
      </c>
      <c r="H35" s="3">
        <v>3878.8645000000001</v>
      </c>
      <c r="I35" s="3">
        <v>100</v>
      </c>
      <c r="J35" s="3">
        <v>3.8660000000000001</v>
      </c>
      <c r="K35" s="3">
        <v>1.1116299999999999</v>
      </c>
      <c r="P35" s="3">
        <v>26.81</v>
      </c>
      <c r="Q35" s="3">
        <v>2706.9585000000002</v>
      </c>
    </row>
    <row r="36" spans="1:17" ht="14.25" customHeight="1" x14ac:dyDescent="0.35">
      <c r="A36" s="3" t="s">
        <v>115</v>
      </c>
      <c r="B36" s="4" t="s">
        <v>116</v>
      </c>
      <c r="C36" s="3">
        <v>23.4</v>
      </c>
      <c r="D36" s="3">
        <v>-1.39621</v>
      </c>
      <c r="E36" s="3">
        <v>-9.8164099999999994</v>
      </c>
      <c r="F36" s="3">
        <v>-0.59992000000000001</v>
      </c>
      <c r="G36" s="3">
        <v>-0.17845</v>
      </c>
      <c r="H36" s="3">
        <v>1150.6051</v>
      </c>
      <c r="I36" s="3">
        <v>13</v>
      </c>
      <c r="J36" s="3">
        <v>43.533999999999999</v>
      </c>
      <c r="K36" s="3">
        <v>1.1899900000000001</v>
      </c>
      <c r="P36" s="3">
        <v>28.44</v>
      </c>
      <c r="Q36" s="3">
        <v>758.58947999999998</v>
      </c>
    </row>
    <row r="37" spans="1:17" ht="14.25" customHeight="1" x14ac:dyDescent="0.35">
      <c r="A37" s="3" t="s">
        <v>117</v>
      </c>
      <c r="B37" s="4" t="s">
        <v>118</v>
      </c>
      <c r="C37" s="3">
        <v>21.45</v>
      </c>
      <c r="D37" s="3">
        <v>0.63022</v>
      </c>
      <c r="E37" s="3">
        <v>15.289210000000001</v>
      </c>
      <c r="F37" s="3">
        <v>-0.11248</v>
      </c>
      <c r="G37" s="3">
        <v>-0.2</v>
      </c>
      <c r="H37" s="3">
        <v>4358.0625</v>
      </c>
      <c r="I37" s="3">
        <v>259</v>
      </c>
      <c r="J37" s="3">
        <v>11.375999999999999</v>
      </c>
      <c r="K37" s="3">
        <v>0.98353999999999997</v>
      </c>
      <c r="P37" s="3">
        <v>28.43</v>
      </c>
      <c r="Q37" s="3">
        <v>1333.50549</v>
      </c>
    </row>
    <row r="38" spans="1:17" ht="14.25" customHeight="1" x14ac:dyDescent="0.35">
      <c r="A38" s="3" t="s">
        <v>119</v>
      </c>
      <c r="B38" s="4" t="s">
        <v>120</v>
      </c>
      <c r="C38" s="3">
        <v>21.65</v>
      </c>
      <c r="D38" s="3">
        <v>-2.8206600000000002</v>
      </c>
      <c r="E38" s="3">
        <v>-39.441989999999997</v>
      </c>
      <c r="F38" s="3">
        <v>0.11248</v>
      </c>
      <c r="G38" s="3">
        <v>-0.25455</v>
      </c>
      <c r="H38" s="3">
        <v>2015.5686000000001</v>
      </c>
      <c r="I38" s="3">
        <v>56</v>
      </c>
      <c r="J38" s="3">
        <v>23.852</v>
      </c>
      <c r="K38" s="3">
        <v>0.81688000000000005</v>
      </c>
      <c r="P38" s="3">
        <v>28.32</v>
      </c>
      <c r="Q38" s="3">
        <v>4351.8735399999996</v>
      </c>
    </row>
    <row r="39" spans="1:17" ht="14.25" customHeight="1" x14ac:dyDescent="0.35">
      <c r="A39" s="3" t="s">
        <v>121</v>
      </c>
      <c r="B39" s="4" t="s">
        <v>122</v>
      </c>
      <c r="C39" s="3">
        <v>22.17</v>
      </c>
      <c r="D39" s="3">
        <v>-0.95377000000000001</v>
      </c>
      <c r="E39" s="3">
        <v>0.56252999999999997</v>
      </c>
      <c r="F39" s="3">
        <v>-0.28745999999999999</v>
      </c>
      <c r="G39" s="3">
        <v>-4.3900000000000002E-2</v>
      </c>
      <c r="H39" s="3">
        <v>2556.65796</v>
      </c>
      <c r="I39" s="3">
        <v>198</v>
      </c>
      <c r="J39" s="3">
        <v>10.925000000000001</v>
      </c>
      <c r="K39" s="3">
        <v>1.26451</v>
      </c>
      <c r="P39" s="3">
        <v>28.47</v>
      </c>
      <c r="Q39" s="3">
        <v>575.33727999999996</v>
      </c>
    </row>
    <row r="40" spans="1:17" ht="14.25" customHeight="1" x14ac:dyDescent="0.35">
      <c r="A40" s="3" t="s">
        <v>123</v>
      </c>
      <c r="B40" s="4" t="s">
        <v>124</v>
      </c>
      <c r="C40" s="3">
        <v>23.14</v>
      </c>
      <c r="D40" s="3">
        <v>-1.09744</v>
      </c>
      <c r="E40" s="3">
        <v>-7.5398199999999997</v>
      </c>
      <c r="F40" s="3">
        <v>2.5000000000000001E-2</v>
      </c>
      <c r="G40" s="3">
        <v>0.31217</v>
      </c>
      <c r="H40" s="3">
        <v>101.59724</v>
      </c>
      <c r="I40" s="3">
        <v>5</v>
      </c>
      <c r="J40" s="3">
        <v>51.845999999999997</v>
      </c>
      <c r="K40" s="3">
        <v>0.83411000000000002</v>
      </c>
      <c r="P40" s="3">
        <v>29.36</v>
      </c>
      <c r="Q40" s="3">
        <v>4056.6001000000001</v>
      </c>
    </row>
    <row r="41" spans="1:17" ht="14.25" customHeight="1" x14ac:dyDescent="0.35">
      <c r="A41" s="3" t="s">
        <v>125</v>
      </c>
      <c r="B41" s="4" t="s">
        <v>126</v>
      </c>
      <c r="C41" s="3">
        <v>20.49</v>
      </c>
      <c r="D41" s="3">
        <v>1.1262099999999999</v>
      </c>
      <c r="E41" s="3">
        <v>17.681889999999999</v>
      </c>
      <c r="F41" s="3">
        <v>2.5000000000000001E-2</v>
      </c>
      <c r="G41" s="3">
        <v>-0.19403000000000001</v>
      </c>
      <c r="H41" s="3">
        <v>2681.25146</v>
      </c>
      <c r="I41" s="3">
        <v>269</v>
      </c>
      <c r="J41" s="3">
        <v>0</v>
      </c>
      <c r="K41" s="3">
        <v>0.83791000000000004</v>
      </c>
      <c r="P41" s="3">
        <v>27.73</v>
      </c>
      <c r="Q41" s="3">
        <v>2411.3273899999999</v>
      </c>
    </row>
    <row r="42" spans="1:17" ht="14.25" customHeight="1" x14ac:dyDescent="0.35">
      <c r="A42" s="3" t="s">
        <v>127</v>
      </c>
      <c r="B42" s="4" t="s">
        <v>128</v>
      </c>
      <c r="C42" s="3">
        <v>22.79</v>
      </c>
      <c r="D42" s="3">
        <v>-1.1986300000000001</v>
      </c>
      <c r="E42" s="3">
        <v>5.9136100000000003</v>
      </c>
      <c r="F42" s="3">
        <v>-0.22497</v>
      </c>
      <c r="G42" s="3">
        <v>0.39162999999999998</v>
      </c>
      <c r="H42" s="3">
        <v>666.79083000000003</v>
      </c>
      <c r="I42" s="3">
        <v>23</v>
      </c>
      <c r="J42" s="3">
        <v>37.954000000000001</v>
      </c>
      <c r="K42" s="3">
        <v>1.23105</v>
      </c>
      <c r="P42" s="3">
        <v>28.16</v>
      </c>
      <c r="Q42" s="3">
        <v>2015.5686000000001</v>
      </c>
    </row>
    <row r="43" spans="1:17" ht="14.25" customHeight="1" x14ac:dyDescent="0.35">
      <c r="A43" s="3" t="s">
        <v>129</v>
      </c>
      <c r="B43" s="4" t="s">
        <v>130</v>
      </c>
      <c r="C43" s="3">
        <v>23.4</v>
      </c>
      <c r="D43" s="3">
        <v>-0.92534000000000005</v>
      </c>
      <c r="E43" s="3">
        <v>-0.70757999999999999</v>
      </c>
      <c r="F43" s="3">
        <v>-0.86238000000000004</v>
      </c>
      <c r="G43" s="3">
        <v>-0.24210999999999999</v>
      </c>
      <c r="H43" s="3">
        <v>580.76244999999994</v>
      </c>
      <c r="I43" s="3">
        <v>15</v>
      </c>
      <c r="J43" s="3">
        <v>47.29</v>
      </c>
      <c r="K43" s="3">
        <v>1.1523099999999999</v>
      </c>
      <c r="P43" s="3">
        <v>28.34</v>
      </c>
      <c r="Q43" s="3">
        <v>260.58395000000002</v>
      </c>
    </row>
    <row r="44" spans="1:17" ht="14.25" customHeight="1" x14ac:dyDescent="0.35">
      <c r="A44" s="3" t="s">
        <v>131</v>
      </c>
      <c r="B44" s="4" t="s">
        <v>132</v>
      </c>
      <c r="C44" s="3">
        <v>23.18</v>
      </c>
      <c r="D44" s="3">
        <v>-0.16506000000000001</v>
      </c>
      <c r="E44" s="3">
        <v>-5.7058</v>
      </c>
      <c r="F44" s="3">
        <v>-4.999E-2</v>
      </c>
      <c r="G44" s="3">
        <v>0.15348999999999999</v>
      </c>
      <c r="H44" s="3">
        <v>47.127490000000002</v>
      </c>
      <c r="I44" s="3">
        <v>4</v>
      </c>
      <c r="J44" s="3">
        <v>2.919</v>
      </c>
      <c r="K44" s="3">
        <v>1.1479600000000001</v>
      </c>
      <c r="P44" s="3">
        <v>27.69</v>
      </c>
      <c r="Q44" s="3">
        <v>101.59724</v>
      </c>
    </row>
    <row r="45" spans="1:17" ht="14.25" customHeight="1" x14ac:dyDescent="0.35">
      <c r="A45" s="3" t="s">
        <v>133</v>
      </c>
      <c r="B45" s="4" t="s">
        <v>134</v>
      </c>
      <c r="C45" s="3">
        <v>22.6</v>
      </c>
      <c r="D45" s="3">
        <v>-1.03244</v>
      </c>
      <c r="E45" s="3">
        <v>-11.678520000000001</v>
      </c>
      <c r="F45" s="3">
        <v>1.2500000000000001E-2</v>
      </c>
      <c r="G45" s="3">
        <v>-0.11224000000000001</v>
      </c>
      <c r="H45" s="3">
        <v>1093.7540300000001</v>
      </c>
      <c r="I45" s="3">
        <v>13</v>
      </c>
      <c r="J45" s="3">
        <v>22.661000000000001</v>
      </c>
      <c r="K45" s="3">
        <v>0.93086000000000002</v>
      </c>
      <c r="P45" s="3">
        <v>27.79</v>
      </c>
      <c r="Q45" s="3">
        <v>174.10342</v>
      </c>
    </row>
    <row r="46" spans="1:17" ht="14.25" customHeight="1" x14ac:dyDescent="0.35">
      <c r="A46" s="3" t="s">
        <v>135</v>
      </c>
      <c r="B46" s="4" t="s">
        <v>136</v>
      </c>
      <c r="C46" s="3">
        <v>22.41</v>
      </c>
      <c r="D46" s="3">
        <v>0.75541999999999998</v>
      </c>
      <c r="E46" s="3">
        <v>13.87933</v>
      </c>
      <c r="F46" s="3">
        <v>0.31246000000000002</v>
      </c>
      <c r="G46" s="3">
        <v>0.31736999999999999</v>
      </c>
      <c r="H46" s="3">
        <v>1563.1010699999999</v>
      </c>
      <c r="I46" s="3">
        <v>153</v>
      </c>
      <c r="J46" s="3">
        <v>0.44600000000000001</v>
      </c>
      <c r="K46" s="3">
        <v>1.0491999999999999</v>
      </c>
      <c r="P46" s="3">
        <v>28.2</v>
      </c>
      <c r="Q46" s="3">
        <v>1334.26233</v>
      </c>
    </row>
    <row r="47" spans="1:17" ht="14.25" customHeight="1" x14ac:dyDescent="0.35">
      <c r="A47" s="3" t="s">
        <v>137</v>
      </c>
      <c r="B47" s="4" t="s">
        <v>138</v>
      </c>
      <c r="C47" s="3">
        <v>20.6</v>
      </c>
      <c r="D47" s="3">
        <v>1.0970299999999999</v>
      </c>
      <c r="E47" s="3">
        <v>15.61712</v>
      </c>
      <c r="F47" s="3">
        <v>-0.23746999999999999</v>
      </c>
      <c r="G47" s="3">
        <v>-0.2</v>
      </c>
      <c r="H47" s="3">
        <v>3984.7490200000002</v>
      </c>
      <c r="I47" s="3">
        <v>149</v>
      </c>
      <c r="J47" s="3">
        <v>1.734</v>
      </c>
      <c r="K47" s="3">
        <v>1.14435</v>
      </c>
      <c r="P47" s="3">
        <v>28.7</v>
      </c>
      <c r="Q47" s="3">
        <v>2345.875</v>
      </c>
    </row>
    <row r="48" spans="1:17" ht="14.25" customHeight="1" x14ac:dyDescent="0.35">
      <c r="A48" s="3" t="s">
        <v>139</v>
      </c>
      <c r="B48" s="4" t="s">
        <v>140</v>
      </c>
      <c r="C48" s="3">
        <v>21.89</v>
      </c>
      <c r="D48" s="3">
        <v>-0.65610999999999997</v>
      </c>
      <c r="E48" s="3">
        <v>-11.041029999999999</v>
      </c>
      <c r="F48" s="3">
        <v>0</v>
      </c>
      <c r="G48" s="3">
        <v>-0.18454999999999999</v>
      </c>
      <c r="H48" s="3">
        <v>2345.875</v>
      </c>
      <c r="I48" s="3">
        <v>36</v>
      </c>
      <c r="J48" s="3">
        <v>3.2909999999999999</v>
      </c>
      <c r="K48" s="3">
        <v>1.15808</v>
      </c>
      <c r="P48" s="3">
        <v>27.8</v>
      </c>
      <c r="Q48" s="3">
        <v>1557.3686499999999</v>
      </c>
    </row>
    <row r="49" spans="1:17" ht="14.25" customHeight="1" x14ac:dyDescent="0.35">
      <c r="A49" s="3" t="s">
        <v>141</v>
      </c>
      <c r="B49" s="4" t="s">
        <v>142</v>
      </c>
      <c r="C49" s="3">
        <v>22.32</v>
      </c>
      <c r="D49" s="3">
        <v>1.4109499999999999</v>
      </c>
      <c r="E49" s="3">
        <v>28.06156</v>
      </c>
      <c r="F49" s="3">
        <v>-6.2489999999999997E-2</v>
      </c>
      <c r="G49" s="3">
        <v>0.23585</v>
      </c>
      <c r="H49" s="3">
        <v>1898.2181399999999</v>
      </c>
      <c r="I49" s="3">
        <v>183</v>
      </c>
      <c r="J49" s="3">
        <v>8.2219999999999995</v>
      </c>
      <c r="K49" s="3">
        <v>1.0868899999999999</v>
      </c>
      <c r="P49" s="3">
        <v>27.21</v>
      </c>
      <c r="Q49" s="3">
        <v>876.11072000000001</v>
      </c>
    </row>
    <row r="50" spans="1:17" ht="14.25" customHeight="1" x14ac:dyDescent="0.35">
      <c r="A50" s="3" t="s">
        <v>143</v>
      </c>
      <c r="B50" s="4" t="s">
        <v>144</v>
      </c>
      <c r="C50" s="3">
        <v>21.53</v>
      </c>
      <c r="D50" s="3">
        <v>1.12141</v>
      </c>
      <c r="E50" s="3">
        <v>7.3124700000000002</v>
      </c>
      <c r="F50" s="3">
        <v>0.74988999999999995</v>
      </c>
      <c r="G50" s="3">
        <v>0.13414999999999999</v>
      </c>
      <c r="H50" s="3">
        <v>3308.03638</v>
      </c>
      <c r="I50" s="3">
        <v>78</v>
      </c>
      <c r="J50" s="3">
        <v>4.5839999999999996</v>
      </c>
      <c r="K50" s="3">
        <v>1.0322499999999999</v>
      </c>
      <c r="P50" s="3">
        <v>29.39</v>
      </c>
      <c r="Q50" s="3">
        <v>4244.5790999999999</v>
      </c>
    </row>
    <row r="51" spans="1:17" ht="14.25" customHeight="1" x14ac:dyDescent="0.35">
      <c r="A51" s="3" t="s">
        <v>145</v>
      </c>
      <c r="B51" s="4" t="s">
        <v>146</v>
      </c>
      <c r="C51" s="3">
        <v>23.14</v>
      </c>
      <c r="D51" s="3">
        <v>-0.111</v>
      </c>
      <c r="E51" s="3">
        <v>0.18872</v>
      </c>
      <c r="F51" s="3">
        <v>-2.5000000000000001E-2</v>
      </c>
      <c r="G51" s="3">
        <v>0.16980999999999999</v>
      </c>
      <c r="H51" s="3">
        <v>473.94198999999998</v>
      </c>
      <c r="I51" s="3">
        <v>17</v>
      </c>
      <c r="J51" s="3">
        <v>1.4019999999999999</v>
      </c>
      <c r="K51" s="3">
        <v>1.17022</v>
      </c>
      <c r="P51" s="3">
        <v>28.5</v>
      </c>
      <c r="Q51" s="3">
        <v>3308.03638</v>
      </c>
    </row>
    <row r="52" spans="1:17" ht="14.25" customHeight="1" x14ac:dyDescent="0.35">
      <c r="A52" s="3" t="s">
        <v>147</v>
      </c>
      <c r="B52" s="4" t="s">
        <v>148</v>
      </c>
      <c r="C52" s="3">
        <v>21.55</v>
      </c>
      <c r="D52" s="3">
        <v>-0.44671</v>
      </c>
      <c r="E52" s="3">
        <v>-4.9908599999999996</v>
      </c>
      <c r="F52" s="3">
        <v>-0.69989999999999997</v>
      </c>
      <c r="G52" s="3">
        <v>-7.1129999999999999E-2</v>
      </c>
      <c r="H52" s="3">
        <v>2444.8642599999998</v>
      </c>
      <c r="I52" s="3">
        <v>52</v>
      </c>
      <c r="J52" s="3">
        <v>12.632999999999999</v>
      </c>
      <c r="K52" s="3">
        <v>1.1888799999999999</v>
      </c>
      <c r="P52" s="3">
        <v>28.72</v>
      </c>
      <c r="Q52" s="3">
        <v>2098.31396</v>
      </c>
    </row>
    <row r="53" spans="1:17" ht="14.25" customHeight="1" x14ac:dyDescent="0.35">
      <c r="A53" s="3" t="s">
        <v>149</v>
      </c>
      <c r="B53" s="4" t="s">
        <v>150</v>
      </c>
      <c r="C53" s="3">
        <v>22.34</v>
      </c>
      <c r="D53" s="3">
        <v>-0.48659000000000002</v>
      </c>
      <c r="E53" s="3">
        <v>-5.9365300000000003</v>
      </c>
      <c r="F53" s="3">
        <v>-0.12497999999999999</v>
      </c>
      <c r="G53" s="3">
        <v>-5.2130000000000003E-2</v>
      </c>
      <c r="H53" s="3">
        <v>1334.26233</v>
      </c>
      <c r="I53" s="3">
        <v>17</v>
      </c>
      <c r="J53" s="3">
        <v>10.593999999999999</v>
      </c>
      <c r="K53" s="3">
        <v>1.3239300000000001</v>
      </c>
      <c r="P53" s="3">
        <v>28.68</v>
      </c>
      <c r="Q53" s="3">
        <v>1711.9068600000001</v>
      </c>
    </row>
    <row r="54" spans="1:17" ht="14.25" customHeight="1" x14ac:dyDescent="0.35">
      <c r="A54" s="3" t="s">
        <v>151</v>
      </c>
      <c r="B54" s="4" t="s">
        <v>152</v>
      </c>
      <c r="C54" s="3">
        <v>22.47</v>
      </c>
      <c r="D54" s="3">
        <v>-0.68898000000000004</v>
      </c>
      <c r="E54" s="3">
        <v>-6.2277399999999998</v>
      </c>
      <c r="F54" s="3">
        <v>3.7490000000000002E-2</v>
      </c>
      <c r="G54" s="3">
        <v>-0.26012000000000002</v>
      </c>
      <c r="H54" s="3">
        <v>1333.50549</v>
      </c>
      <c r="I54" s="3">
        <v>17</v>
      </c>
      <c r="J54" s="3">
        <v>30.067</v>
      </c>
      <c r="K54" s="3">
        <v>0.88585000000000003</v>
      </c>
      <c r="P54" s="3">
        <v>29.03</v>
      </c>
      <c r="Q54" s="3">
        <v>1656.08276</v>
      </c>
    </row>
    <row r="55" spans="1:17" ht="14.25" customHeight="1" x14ac:dyDescent="0.35">
      <c r="A55" s="3" t="s">
        <v>153</v>
      </c>
      <c r="B55" s="4" t="s">
        <v>154</v>
      </c>
      <c r="C55" s="3">
        <v>21.82</v>
      </c>
      <c r="D55" s="3">
        <v>0.37207000000000001</v>
      </c>
      <c r="E55" s="3">
        <v>8.9176199999999994</v>
      </c>
      <c r="F55" s="3">
        <v>-0.34994999999999998</v>
      </c>
      <c r="G55" s="3">
        <v>-0.20669999999999999</v>
      </c>
      <c r="H55" s="3">
        <v>820.48828000000003</v>
      </c>
      <c r="I55" s="3">
        <v>247</v>
      </c>
      <c r="J55" s="3">
        <v>4.1859999999999999</v>
      </c>
      <c r="K55" s="3">
        <v>1.2778400000000001</v>
      </c>
      <c r="P55" s="3">
        <v>27.36</v>
      </c>
      <c r="Q55" s="3">
        <v>553.07324000000006</v>
      </c>
    </row>
    <row r="56" spans="1:17" ht="14.25" customHeight="1" x14ac:dyDescent="0.35">
      <c r="A56" s="3" t="s">
        <v>155</v>
      </c>
      <c r="B56" s="4" t="s">
        <v>156</v>
      </c>
      <c r="C56" s="3">
        <v>20.62</v>
      </c>
      <c r="D56" s="3">
        <v>-2.2559800000000001</v>
      </c>
      <c r="E56" s="3">
        <v>-26.26642</v>
      </c>
      <c r="F56" s="3">
        <v>-0.53742000000000001</v>
      </c>
      <c r="G56" s="3">
        <v>-0.16588</v>
      </c>
      <c r="H56" s="3">
        <v>4027.6057099999998</v>
      </c>
      <c r="I56" s="3">
        <v>121</v>
      </c>
      <c r="J56" s="3">
        <v>11.297000000000001</v>
      </c>
      <c r="K56" s="3">
        <v>1</v>
      </c>
      <c r="P56" s="3">
        <v>27.5</v>
      </c>
      <c r="Q56" s="3">
        <v>35.014279999999999</v>
      </c>
    </row>
    <row r="57" spans="1:17" ht="14.25" customHeight="1" x14ac:dyDescent="0.35">
      <c r="A57" s="3" t="s">
        <v>157</v>
      </c>
      <c r="B57" s="4" t="s">
        <v>158</v>
      </c>
      <c r="C57" s="3">
        <v>20.82</v>
      </c>
      <c r="D57" s="3">
        <v>-0.29749999999999999</v>
      </c>
      <c r="E57" s="3">
        <v>10.322369999999999</v>
      </c>
      <c r="F57" s="3">
        <v>-4.999E-2</v>
      </c>
      <c r="G57" s="3">
        <v>0.48743999999999998</v>
      </c>
      <c r="H57" s="3">
        <v>2411.3273899999999</v>
      </c>
      <c r="I57" s="3">
        <v>116</v>
      </c>
      <c r="J57" s="3">
        <v>6.7350000000000003</v>
      </c>
      <c r="K57" s="3">
        <v>1</v>
      </c>
      <c r="P57" s="3">
        <v>28.11</v>
      </c>
      <c r="Q57" s="3">
        <v>514.06713999999999</v>
      </c>
    </row>
    <row r="58" spans="1:17" ht="14.25" customHeight="1" x14ac:dyDescent="0.35">
      <c r="B58" s="4"/>
    </row>
    <row r="59" spans="1:17" ht="14.25" customHeight="1" x14ac:dyDescent="0.35">
      <c r="B59" s="4"/>
    </row>
    <row r="60" spans="1:17" ht="14.25" customHeight="1" x14ac:dyDescent="0.35">
      <c r="B60" s="4"/>
    </row>
    <row r="61" spans="1:17" ht="14.25" customHeight="1" x14ac:dyDescent="0.35">
      <c r="B61" s="4"/>
    </row>
    <row r="62" spans="1:17" ht="14.25" customHeight="1" x14ac:dyDescent="0.35">
      <c r="B62" s="4"/>
    </row>
    <row r="63" spans="1:17" ht="14.25" customHeight="1" x14ac:dyDescent="0.35">
      <c r="B63" s="4"/>
    </row>
    <row r="64" spans="1:17" ht="14.25" customHeight="1" x14ac:dyDescent="0.35">
      <c r="B64" s="4"/>
    </row>
    <row r="65" spans="2:2" ht="14.25" customHeight="1" x14ac:dyDescent="0.35">
      <c r="B65" s="4"/>
    </row>
    <row r="66" spans="2:2" ht="14.25" customHeight="1" x14ac:dyDescent="0.35">
      <c r="B66" s="4"/>
    </row>
    <row r="67" spans="2:2" ht="14.25" customHeight="1" x14ac:dyDescent="0.35">
      <c r="B67" s="4"/>
    </row>
    <row r="68" spans="2:2" ht="14.25" customHeight="1" x14ac:dyDescent="0.35">
      <c r="B68" s="4"/>
    </row>
    <row r="69" spans="2:2" ht="14.25" customHeight="1" x14ac:dyDescent="0.35">
      <c r="B69" s="4"/>
    </row>
    <row r="70" spans="2:2" ht="14.25" customHeight="1" x14ac:dyDescent="0.35">
      <c r="B70" s="4"/>
    </row>
    <row r="71" spans="2:2" ht="14.25" customHeight="1" x14ac:dyDescent="0.35">
      <c r="B71" s="4"/>
    </row>
    <row r="72" spans="2:2" ht="14.25" customHeight="1" x14ac:dyDescent="0.35">
      <c r="B72" s="4"/>
    </row>
    <row r="73" spans="2:2" ht="14.25" customHeight="1" x14ac:dyDescent="0.35">
      <c r="B73" s="4"/>
    </row>
    <row r="74" spans="2:2" ht="14.25" customHeight="1" x14ac:dyDescent="0.35">
      <c r="B74" s="4"/>
    </row>
    <row r="75" spans="2:2" ht="14.25" customHeight="1" x14ac:dyDescent="0.35">
      <c r="B75" s="4"/>
    </row>
    <row r="76" spans="2:2" ht="14.25" customHeight="1" x14ac:dyDescent="0.35">
      <c r="B76" s="4"/>
    </row>
    <row r="77" spans="2:2" ht="14.25" customHeight="1" x14ac:dyDescent="0.35">
      <c r="B77" s="4"/>
    </row>
    <row r="78" spans="2:2" ht="14.25" customHeight="1" x14ac:dyDescent="0.35">
      <c r="B78" s="4"/>
    </row>
    <row r="79" spans="2:2" ht="14.25" customHeight="1" x14ac:dyDescent="0.35">
      <c r="B79" s="4"/>
    </row>
    <row r="80" spans="2:2" ht="14.25" customHeight="1" x14ac:dyDescent="0.35">
      <c r="B80" s="4"/>
    </row>
    <row r="81" spans="2:2" ht="14.25" customHeight="1" x14ac:dyDescent="0.35">
      <c r="B81" s="4"/>
    </row>
    <row r="82" spans="2:2" ht="14.25" customHeight="1" x14ac:dyDescent="0.35">
      <c r="B82" s="4"/>
    </row>
    <row r="83" spans="2:2" ht="14.25" customHeight="1" x14ac:dyDescent="0.35">
      <c r="B83" s="4"/>
    </row>
    <row r="84" spans="2:2" ht="14.25" customHeight="1" x14ac:dyDescent="0.35">
      <c r="B84" s="4"/>
    </row>
    <row r="85" spans="2:2" ht="14.25" customHeight="1" x14ac:dyDescent="0.35">
      <c r="B85" s="4"/>
    </row>
    <row r="86" spans="2:2" ht="14.25" customHeight="1" x14ac:dyDescent="0.35">
      <c r="B86" s="4"/>
    </row>
    <row r="87" spans="2:2" ht="14.25" customHeight="1" x14ac:dyDescent="0.35">
      <c r="B87" s="4"/>
    </row>
    <row r="88" spans="2:2" ht="14.25" customHeight="1" x14ac:dyDescent="0.35">
      <c r="B88" s="4"/>
    </row>
    <row r="89" spans="2:2" ht="14.25" customHeight="1" x14ac:dyDescent="0.35">
      <c r="B89" s="4"/>
    </row>
    <row r="90" spans="2:2" ht="14.25" customHeight="1" x14ac:dyDescent="0.35">
      <c r="B90" s="4"/>
    </row>
    <row r="91" spans="2:2" ht="14.25" customHeight="1" x14ac:dyDescent="0.35">
      <c r="B91" s="4"/>
    </row>
    <row r="92" spans="2:2" ht="14.25" customHeight="1" x14ac:dyDescent="0.35">
      <c r="B92" s="4"/>
    </row>
    <row r="93" spans="2:2" ht="14.25" customHeight="1" x14ac:dyDescent="0.35">
      <c r="B93" s="4"/>
    </row>
    <row r="94" spans="2:2" ht="14.25" customHeight="1" x14ac:dyDescent="0.35">
      <c r="B94" s="4"/>
    </row>
    <row r="95" spans="2:2" ht="14.25" customHeight="1" x14ac:dyDescent="0.35">
      <c r="B95" s="4"/>
    </row>
    <row r="96" spans="2:2" ht="14.25" customHeight="1" x14ac:dyDescent="0.35">
      <c r="B96" s="4"/>
    </row>
    <row r="97" spans="2:2" ht="14.25" customHeight="1" x14ac:dyDescent="0.35">
      <c r="B97" s="4"/>
    </row>
    <row r="98" spans="2:2" ht="14.25" customHeight="1" x14ac:dyDescent="0.35">
      <c r="B98" s="4"/>
    </row>
    <row r="99" spans="2:2" ht="14.25" customHeight="1" x14ac:dyDescent="0.35">
      <c r="B99" s="4"/>
    </row>
    <row r="100" spans="2:2" ht="14.25" customHeight="1" x14ac:dyDescent="0.35">
      <c r="B100" s="4"/>
    </row>
    <row r="101" spans="2:2" ht="14.25" customHeight="1" x14ac:dyDescent="0.35">
      <c r="B101" s="4"/>
    </row>
    <row r="102" spans="2:2" ht="14.25" customHeight="1" x14ac:dyDescent="0.35">
      <c r="B102" s="4"/>
    </row>
    <row r="103" spans="2:2" ht="14.25" customHeight="1" x14ac:dyDescent="0.35">
      <c r="B103" s="4"/>
    </row>
    <row r="104" spans="2:2" ht="14.25" customHeight="1" x14ac:dyDescent="0.35">
      <c r="B104" s="4"/>
    </row>
    <row r="105" spans="2:2" ht="14.25" customHeight="1" x14ac:dyDescent="0.35">
      <c r="B105" s="4"/>
    </row>
    <row r="106" spans="2:2" ht="14.25" customHeight="1" x14ac:dyDescent="0.35">
      <c r="B106" s="4"/>
    </row>
    <row r="107" spans="2:2" ht="14.25" customHeight="1" x14ac:dyDescent="0.35">
      <c r="B107" s="4"/>
    </row>
    <row r="108" spans="2:2" ht="14.25" customHeight="1" x14ac:dyDescent="0.35">
      <c r="B108" s="4"/>
    </row>
    <row r="109" spans="2:2" ht="14.25" customHeight="1" x14ac:dyDescent="0.35">
      <c r="B109" s="4"/>
    </row>
    <row r="110" spans="2:2" ht="14.25" customHeight="1" x14ac:dyDescent="0.35">
      <c r="B110" s="4"/>
    </row>
    <row r="111" spans="2:2" ht="14.25" customHeight="1" x14ac:dyDescent="0.35">
      <c r="B111" s="4"/>
    </row>
    <row r="112" spans="2:2" ht="14.25" customHeight="1" x14ac:dyDescent="0.35">
      <c r="B112" s="4"/>
    </row>
    <row r="113" spans="2:2" ht="14.25" customHeight="1" x14ac:dyDescent="0.35">
      <c r="B113" s="4"/>
    </row>
    <row r="114" spans="2:2" ht="14.25" customHeight="1" x14ac:dyDescent="0.35">
      <c r="B114" s="4"/>
    </row>
    <row r="115" spans="2:2" ht="14.25" customHeight="1" x14ac:dyDescent="0.35">
      <c r="B115" s="4"/>
    </row>
    <row r="116" spans="2:2" ht="14.25" customHeight="1" x14ac:dyDescent="0.35">
      <c r="B116" s="4"/>
    </row>
    <row r="117" spans="2:2" ht="14.25" customHeight="1" x14ac:dyDescent="0.35">
      <c r="B117" s="4"/>
    </row>
    <row r="118" spans="2:2" ht="14.25" customHeight="1" x14ac:dyDescent="0.35">
      <c r="B118" s="4"/>
    </row>
    <row r="119" spans="2:2" ht="14.25" customHeight="1" x14ac:dyDescent="0.35">
      <c r="B119" s="4"/>
    </row>
    <row r="120" spans="2:2" ht="14.25" customHeight="1" x14ac:dyDescent="0.35">
      <c r="B120" s="4"/>
    </row>
    <row r="121" spans="2:2" ht="14.25" customHeight="1" x14ac:dyDescent="0.35">
      <c r="B121" s="4"/>
    </row>
    <row r="122" spans="2:2" ht="14.25" customHeight="1" x14ac:dyDescent="0.35">
      <c r="B122" s="4"/>
    </row>
    <row r="123" spans="2:2" ht="14.25" customHeight="1" x14ac:dyDescent="0.35">
      <c r="B123" s="4"/>
    </row>
    <row r="124" spans="2:2" ht="14.25" customHeight="1" x14ac:dyDescent="0.35">
      <c r="B124" s="4"/>
    </row>
    <row r="125" spans="2:2" ht="14.25" customHeight="1" x14ac:dyDescent="0.35">
      <c r="B125" s="4"/>
    </row>
    <row r="126" spans="2:2" ht="14.25" customHeight="1" x14ac:dyDescent="0.35">
      <c r="B126" s="4"/>
    </row>
    <row r="127" spans="2:2" ht="14.25" customHeight="1" x14ac:dyDescent="0.35">
      <c r="B127" s="4"/>
    </row>
    <row r="128" spans="2:2" ht="14.25" customHeight="1" x14ac:dyDescent="0.35">
      <c r="B128" s="4"/>
    </row>
    <row r="129" spans="2:2" ht="14.25" customHeight="1" x14ac:dyDescent="0.35">
      <c r="B129" s="4"/>
    </row>
    <row r="130" spans="2:2" ht="14.25" customHeight="1" x14ac:dyDescent="0.35">
      <c r="B130" s="4"/>
    </row>
    <row r="131" spans="2:2" ht="14.25" customHeight="1" x14ac:dyDescent="0.35">
      <c r="B131" s="4"/>
    </row>
    <row r="132" spans="2:2" ht="14.25" customHeight="1" x14ac:dyDescent="0.35">
      <c r="B132" s="4"/>
    </row>
    <row r="133" spans="2:2" ht="14.25" customHeight="1" x14ac:dyDescent="0.35">
      <c r="B133" s="4"/>
    </row>
    <row r="134" spans="2:2" ht="14.25" customHeight="1" x14ac:dyDescent="0.35">
      <c r="B134" s="4"/>
    </row>
    <row r="135" spans="2:2" ht="14.25" customHeight="1" x14ac:dyDescent="0.35">
      <c r="B135" s="4"/>
    </row>
    <row r="136" spans="2:2" ht="14.25" customHeight="1" x14ac:dyDescent="0.35">
      <c r="B136" s="4"/>
    </row>
    <row r="137" spans="2:2" ht="14.25" customHeight="1" x14ac:dyDescent="0.35">
      <c r="B137" s="4"/>
    </row>
    <row r="138" spans="2:2" ht="14.25" customHeight="1" x14ac:dyDescent="0.35">
      <c r="B138" s="4"/>
    </row>
    <row r="139" spans="2:2" ht="14.25" customHeight="1" x14ac:dyDescent="0.35">
      <c r="B139" s="4"/>
    </row>
    <row r="140" spans="2:2" ht="14.25" customHeight="1" x14ac:dyDescent="0.35">
      <c r="B140" s="4"/>
    </row>
    <row r="141" spans="2:2" ht="14.25" customHeight="1" x14ac:dyDescent="0.35">
      <c r="B141" s="4"/>
    </row>
    <row r="142" spans="2:2" ht="14.25" customHeight="1" x14ac:dyDescent="0.35">
      <c r="B142" s="4"/>
    </row>
    <row r="143" spans="2:2" ht="14.25" customHeight="1" x14ac:dyDescent="0.35">
      <c r="B143" s="4"/>
    </row>
    <row r="144" spans="2:2" ht="14.25" customHeight="1" x14ac:dyDescent="0.35">
      <c r="B144" s="4"/>
    </row>
    <row r="145" spans="2:2" ht="14.25" customHeight="1" x14ac:dyDescent="0.35">
      <c r="B145" s="4"/>
    </row>
    <row r="146" spans="2:2" ht="14.25" customHeight="1" x14ac:dyDescent="0.35">
      <c r="B146" s="4"/>
    </row>
    <row r="147" spans="2:2" ht="14.25" customHeight="1" x14ac:dyDescent="0.35">
      <c r="B147" s="4"/>
    </row>
    <row r="148" spans="2:2" ht="14.25" customHeight="1" x14ac:dyDescent="0.35">
      <c r="B148" s="4"/>
    </row>
    <row r="149" spans="2:2" ht="14.25" customHeight="1" x14ac:dyDescent="0.35">
      <c r="B149" s="4"/>
    </row>
    <row r="150" spans="2:2" ht="14.25" customHeight="1" x14ac:dyDescent="0.35">
      <c r="B150" s="4"/>
    </row>
    <row r="151" spans="2:2" ht="14.25" customHeight="1" x14ac:dyDescent="0.35">
      <c r="B151" s="4"/>
    </row>
    <row r="152" spans="2:2" ht="14.25" customHeight="1" x14ac:dyDescent="0.35">
      <c r="B152" s="4"/>
    </row>
    <row r="153" spans="2:2" ht="14.25" customHeight="1" x14ac:dyDescent="0.35">
      <c r="B153" s="4"/>
    </row>
    <row r="154" spans="2:2" ht="14.25" customHeight="1" x14ac:dyDescent="0.35">
      <c r="B154" s="4"/>
    </row>
    <row r="155" spans="2:2" ht="14.25" customHeight="1" x14ac:dyDescent="0.35">
      <c r="B155" s="4"/>
    </row>
    <row r="156" spans="2:2" ht="14.25" customHeight="1" x14ac:dyDescent="0.35">
      <c r="B156" s="4"/>
    </row>
    <row r="157" spans="2:2" ht="14.25" customHeight="1" x14ac:dyDescent="0.35">
      <c r="B157" s="4"/>
    </row>
    <row r="158" spans="2:2" ht="14.25" customHeight="1" x14ac:dyDescent="0.35">
      <c r="B158" s="4"/>
    </row>
    <row r="159" spans="2:2" ht="14.25" customHeight="1" x14ac:dyDescent="0.35">
      <c r="B159" s="4"/>
    </row>
    <row r="160" spans="2:2" ht="14.25" customHeight="1" x14ac:dyDescent="0.35">
      <c r="B160" s="4"/>
    </row>
    <row r="161" spans="2:2" ht="14.25" customHeight="1" x14ac:dyDescent="0.35">
      <c r="B161" s="4"/>
    </row>
    <row r="162" spans="2:2" ht="14.25" customHeight="1" x14ac:dyDescent="0.35">
      <c r="B162" s="4"/>
    </row>
    <row r="163" spans="2:2" ht="14.25" customHeight="1" x14ac:dyDescent="0.35">
      <c r="B163" s="4"/>
    </row>
    <row r="164" spans="2:2" ht="14.25" customHeight="1" x14ac:dyDescent="0.35">
      <c r="B164" s="4"/>
    </row>
    <row r="165" spans="2:2" ht="14.25" customHeight="1" x14ac:dyDescent="0.35">
      <c r="B165" s="4"/>
    </row>
    <row r="166" spans="2:2" ht="14.25" customHeight="1" x14ac:dyDescent="0.35">
      <c r="B166" s="4"/>
    </row>
    <row r="167" spans="2:2" ht="14.25" customHeight="1" x14ac:dyDescent="0.35">
      <c r="B167" s="4"/>
    </row>
    <row r="168" spans="2:2" ht="14.25" customHeight="1" x14ac:dyDescent="0.35">
      <c r="B168" s="4"/>
    </row>
    <row r="169" spans="2:2" ht="14.25" customHeight="1" x14ac:dyDescent="0.35">
      <c r="B169" s="4"/>
    </row>
    <row r="170" spans="2:2" ht="14.25" customHeight="1" x14ac:dyDescent="0.35">
      <c r="B170" s="4"/>
    </row>
    <row r="171" spans="2:2" ht="14.25" customHeight="1" x14ac:dyDescent="0.35">
      <c r="B171" s="4"/>
    </row>
    <row r="172" spans="2:2" ht="14.25" customHeight="1" x14ac:dyDescent="0.35">
      <c r="B172" s="4"/>
    </row>
    <row r="173" spans="2:2" ht="14.25" customHeight="1" x14ac:dyDescent="0.35">
      <c r="B173" s="4"/>
    </row>
    <row r="174" spans="2:2" ht="14.25" customHeight="1" x14ac:dyDescent="0.35">
      <c r="B174" s="4"/>
    </row>
    <row r="175" spans="2:2" ht="14.25" customHeight="1" x14ac:dyDescent="0.35">
      <c r="B175" s="4"/>
    </row>
    <row r="176" spans="2:2" ht="14.25" customHeight="1" x14ac:dyDescent="0.35">
      <c r="B176" s="4"/>
    </row>
    <row r="177" spans="2:2" ht="14.25" customHeight="1" x14ac:dyDescent="0.35">
      <c r="B177" s="4"/>
    </row>
    <row r="178" spans="2:2" ht="14.25" customHeight="1" x14ac:dyDescent="0.35">
      <c r="B178" s="4"/>
    </row>
    <row r="179" spans="2:2" ht="14.25" customHeight="1" x14ac:dyDescent="0.35">
      <c r="B179" s="4"/>
    </row>
    <row r="180" spans="2:2" ht="14.25" customHeight="1" x14ac:dyDescent="0.35">
      <c r="B180" s="4"/>
    </row>
    <row r="181" spans="2:2" ht="14.25" customHeight="1" x14ac:dyDescent="0.35">
      <c r="B181" s="4"/>
    </row>
    <row r="182" spans="2:2" ht="14.25" customHeight="1" x14ac:dyDescent="0.35">
      <c r="B182" s="4"/>
    </row>
    <row r="183" spans="2:2" ht="14.25" customHeight="1" x14ac:dyDescent="0.35">
      <c r="B183" s="4"/>
    </row>
    <row r="184" spans="2:2" ht="14.25" customHeight="1" x14ac:dyDescent="0.35">
      <c r="B184" s="4"/>
    </row>
    <row r="185" spans="2:2" ht="14.25" customHeight="1" x14ac:dyDescent="0.35">
      <c r="B185" s="4"/>
    </row>
    <row r="186" spans="2:2" ht="14.25" customHeight="1" x14ac:dyDescent="0.35">
      <c r="B186" s="4"/>
    </row>
    <row r="187" spans="2:2" ht="14.25" customHeight="1" x14ac:dyDescent="0.35">
      <c r="B187" s="4"/>
    </row>
    <row r="188" spans="2:2" ht="14.25" customHeight="1" x14ac:dyDescent="0.35">
      <c r="B188" s="4"/>
    </row>
    <row r="189" spans="2:2" ht="14.25" customHeight="1" x14ac:dyDescent="0.35">
      <c r="B189" s="4"/>
    </row>
    <row r="190" spans="2:2" ht="14.25" customHeight="1" x14ac:dyDescent="0.35">
      <c r="B190" s="4"/>
    </row>
    <row r="191" spans="2:2" ht="14.25" customHeight="1" x14ac:dyDescent="0.35">
      <c r="B191" s="4"/>
    </row>
    <row r="192" spans="2:2" ht="14.25" customHeight="1" x14ac:dyDescent="0.35">
      <c r="B192" s="4"/>
    </row>
    <row r="193" spans="2:2" ht="14.25" customHeight="1" x14ac:dyDescent="0.35">
      <c r="B193" s="4"/>
    </row>
    <row r="194" spans="2:2" ht="14.25" customHeight="1" x14ac:dyDescent="0.35">
      <c r="B194" s="4"/>
    </row>
    <row r="195" spans="2:2" ht="14.25" customHeight="1" x14ac:dyDescent="0.35">
      <c r="B195" s="4"/>
    </row>
    <row r="196" spans="2:2" ht="14.25" customHeight="1" x14ac:dyDescent="0.35">
      <c r="B196" s="4"/>
    </row>
    <row r="197" spans="2:2" ht="14.25" customHeight="1" x14ac:dyDescent="0.35">
      <c r="B197" s="4"/>
    </row>
    <row r="198" spans="2:2" ht="14.25" customHeight="1" x14ac:dyDescent="0.35">
      <c r="B198" s="4"/>
    </row>
    <row r="199" spans="2:2" ht="14.25" customHeight="1" x14ac:dyDescent="0.35">
      <c r="B199" s="4"/>
    </row>
    <row r="200" spans="2:2" ht="14.25" customHeight="1" x14ac:dyDescent="0.35">
      <c r="B200" s="4"/>
    </row>
    <row r="201" spans="2:2" ht="14.25" customHeight="1" x14ac:dyDescent="0.35">
      <c r="B201" s="4"/>
    </row>
    <row r="202" spans="2:2" ht="14.25" customHeight="1" x14ac:dyDescent="0.35">
      <c r="B202" s="4"/>
    </row>
    <row r="203" spans="2:2" ht="14.25" customHeight="1" x14ac:dyDescent="0.35">
      <c r="B203" s="4"/>
    </row>
    <row r="204" spans="2:2" ht="14.25" customHeight="1" x14ac:dyDescent="0.35">
      <c r="B204" s="4"/>
    </row>
    <row r="205" spans="2:2" ht="14.25" customHeight="1" x14ac:dyDescent="0.35">
      <c r="B205" s="4"/>
    </row>
    <row r="206" spans="2:2" ht="14.25" customHeight="1" x14ac:dyDescent="0.35">
      <c r="B206" s="4"/>
    </row>
    <row r="207" spans="2:2" ht="14.25" customHeight="1" x14ac:dyDescent="0.35">
      <c r="B207" s="4"/>
    </row>
    <row r="208" spans="2:2" ht="14.25" customHeight="1" x14ac:dyDescent="0.35">
      <c r="B208" s="4"/>
    </row>
    <row r="209" spans="2:2" ht="14.25" customHeight="1" x14ac:dyDescent="0.35">
      <c r="B209" s="4"/>
    </row>
    <row r="210" spans="2:2" ht="14.25" customHeight="1" x14ac:dyDescent="0.35">
      <c r="B210" s="4"/>
    </row>
    <row r="211" spans="2:2" ht="14.25" customHeight="1" x14ac:dyDescent="0.35">
      <c r="B211" s="4"/>
    </row>
    <row r="212" spans="2:2" ht="14.25" customHeight="1" x14ac:dyDescent="0.35">
      <c r="B212" s="4"/>
    </row>
    <row r="213" spans="2:2" ht="14.25" customHeight="1" x14ac:dyDescent="0.35">
      <c r="B213" s="4"/>
    </row>
    <row r="214" spans="2:2" ht="14.25" customHeight="1" x14ac:dyDescent="0.35">
      <c r="B214" s="4"/>
    </row>
    <row r="215" spans="2:2" ht="14.25" customHeight="1" x14ac:dyDescent="0.35">
      <c r="B215" s="4"/>
    </row>
    <row r="216" spans="2:2" ht="14.25" customHeight="1" x14ac:dyDescent="0.35">
      <c r="B216" s="4"/>
    </row>
    <row r="217" spans="2:2" ht="14.25" customHeight="1" x14ac:dyDescent="0.35">
      <c r="B217" s="4"/>
    </row>
    <row r="218" spans="2:2" ht="14.25" customHeight="1" x14ac:dyDescent="0.35">
      <c r="B218" s="4"/>
    </row>
    <row r="219" spans="2:2" ht="14.25" customHeight="1" x14ac:dyDescent="0.35">
      <c r="B219" s="4"/>
    </row>
    <row r="220" spans="2:2" ht="14.25" customHeight="1" x14ac:dyDescent="0.35">
      <c r="B220" s="4"/>
    </row>
    <row r="221" spans="2:2" ht="14.25" customHeight="1" x14ac:dyDescent="0.35">
      <c r="B221" s="4"/>
    </row>
    <row r="222" spans="2:2" ht="14.25" customHeight="1" x14ac:dyDescent="0.35">
      <c r="B222" s="4"/>
    </row>
    <row r="223" spans="2:2" ht="14.25" customHeight="1" x14ac:dyDescent="0.35">
      <c r="B223" s="4"/>
    </row>
    <row r="224" spans="2:2" ht="14.25" customHeight="1" x14ac:dyDescent="0.35">
      <c r="B224" s="4"/>
    </row>
    <row r="225" spans="2:2" ht="14.25" customHeight="1" x14ac:dyDescent="0.35">
      <c r="B225" s="4"/>
    </row>
    <row r="226" spans="2:2" ht="14.25" customHeight="1" x14ac:dyDescent="0.35">
      <c r="B226" s="4"/>
    </row>
    <row r="227" spans="2:2" ht="14.25" customHeight="1" x14ac:dyDescent="0.35">
      <c r="B227" s="4"/>
    </row>
    <row r="228" spans="2:2" ht="14.25" customHeight="1" x14ac:dyDescent="0.35">
      <c r="B228" s="4"/>
    </row>
    <row r="229" spans="2:2" ht="14.25" customHeight="1" x14ac:dyDescent="0.35">
      <c r="B229" s="4"/>
    </row>
    <row r="230" spans="2:2" ht="14.25" customHeight="1" x14ac:dyDescent="0.35">
      <c r="B230" s="4"/>
    </row>
    <row r="231" spans="2:2" ht="14.25" customHeight="1" x14ac:dyDescent="0.35">
      <c r="B231" s="4"/>
    </row>
    <row r="232" spans="2:2" ht="14.25" customHeight="1" x14ac:dyDescent="0.35">
      <c r="B232" s="4"/>
    </row>
    <row r="233" spans="2:2" ht="14.25" customHeight="1" x14ac:dyDescent="0.35">
      <c r="B233" s="4"/>
    </row>
    <row r="234" spans="2:2" ht="14.25" customHeight="1" x14ac:dyDescent="0.35">
      <c r="B234" s="4"/>
    </row>
    <row r="235" spans="2:2" ht="14.25" customHeight="1" x14ac:dyDescent="0.35">
      <c r="B235" s="4"/>
    </row>
    <row r="236" spans="2:2" ht="14.25" customHeight="1" x14ac:dyDescent="0.35">
      <c r="B236" s="4"/>
    </row>
    <row r="237" spans="2:2" ht="14.25" customHeight="1" x14ac:dyDescent="0.35">
      <c r="B237" s="4"/>
    </row>
    <row r="238" spans="2:2" ht="14.25" customHeight="1" x14ac:dyDescent="0.35">
      <c r="B238" s="4"/>
    </row>
    <row r="239" spans="2:2" ht="14.25" customHeight="1" x14ac:dyDescent="0.35">
      <c r="B239" s="4"/>
    </row>
    <row r="240" spans="2:2" ht="14.25" customHeight="1" x14ac:dyDescent="0.35">
      <c r="B240" s="4"/>
    </row>
    <row r="241" spans="2:2" ht="14.25" customHeight="1" x14ac:dyDescent="0.35">
      <c r="B241" s="4"/>
    </row>
    <row r="242" spans="2:2" ht="14.25" customHeight="1" x14ac:dyDescent="0.35">
      <c r="B242" s="4"/>
    </row>
    <row r="243" spans="2:2" ht="14.25" customHeight="1" x14ac:dyDescent="0.35">
      <c r="B243" s="4"/>
    </row>
    <row r="244" spans="2:2" ht="14.25" customHeight="1" x14ac:dyDescent="0.35">
      <c r="B244" s="4"/>
    </row>
    <row r="245" spans="2:2" ht="14.25" customHeight="1" x14ac:dyDescent="0.35">
      <c r="B245" s="4"/>
    </row>
    <row r="246" spans="2:2" ht="14.25" customHeight="1" x14ac:dyDescent="0.35">
      <c r="B246" s="4"/>
    </row>
    <row r="247" spans="2:2" ht="14.25" customHeight="1" x14ac:dyDescent="0.35">
      <c r="B247" s="4"/>
    </row>
    <row r="248" spans="2:2" ht="14.25" customHeight="1" x14ac:dyDescent="0.35">
      <c r="B248" s="4"/>
    </row>
    <row r="249" spans="2:2" ht="14.25" customHeight="1" x14ac:dyDescent="0.35">
      <c r="B249" s="4"/>
    </row>
    <row r="250" spans="2:2" ht="14.25" customHeight="1" x14ac:dyDescent="0.35">
      <c r="B250" s="4"/>
    </row>
    <row r="251" spans="2:2" ht="14.25" customHeight="1" x14ac:dyDescent="0.35">
      <c r="B251" s="4"/>
    </row>
    <row r="252" spans="2:2" ht="14.25" customHeight="1" x14ac:dyDescent="0.35">
      <c r="B252" s="4"/>
    </row>
    <row r="253" spans="2:2" ht="14.25" customHeight="1" x14ac:dyDescent="0.35">
      <c r="B253" s="4"/>
    </row>
    <row r="254" spans="2:2" ht="14.25" customHeight="1" x14ac:dyDescent="0.35">
      <c r="B254" s="4"/>
    </row>
    <row r="255" spans="2:2" ht="14.25" customHeight="1" x14ac:dyDescent="0.35">
      <c r="B255" s="4"/>
    </row>
    <row r="256" spans="2:2" ht="14.25" customHeight="1" x14ac:dyDescent="0.35">
      <c r="B256" s="4"/>
    </row>
    <row r="257" spans="2:2" ht="14.25" customHeight="1" x14ac:dyDescent="0.35">
      <c r="B257" s="4"/>
    </row>
    <row r="258" spans="2:2" ht="14.25" customHeight="1" x14ac:dyDescent="0.35">
      <c r="B258" s="4"/>
    </row>
    <row r="259" spans="2:2" ht="14.25" customHeight="1" x14ac:dyDescent="0.35">
      <c r="B259" s="4"/>
    </row>
    <row r="260" spans="2:2" ht="14.25" customHeight="1" x14ac:dyDescent="0.35">
      <c r="B260" s="4"/>
    </row>
    <row r="261" spans="2:2" ht="14.25" customHeight="1" x14ac:dyDescent="0.35">
      <c r="B261" s="4"/>
    </row>
    <row r="262" spans="2:2" ht="14.25" customHeight="1" x14ac:dyDescent="0.35">
      <c r="B262" s="4"/>
    </row>
    <row r="263" spans="2:2" ht="14.25" customHeight="1" x14ac:dyDescent="0.35">
      <c r="B263" s="4"/>
    </row>
    <row r="264" spans="2:2" ht="14.25" customHeight="1" x14ac:dyDescent="0.35">
      <c r="B264" s="4"/>
    </row>
    <row r="265" spans="2:2" ht="14.25" customHeight="1" x14ac:dyDescent="0.35">
      <c r="B265" s="4"/>
    </row>
    <row r="266" spans="2:2" ht="14.25" customHeight="1" x14ac:dyDescent="0.35">
      <c r="B266" s="4"/>
    </row>
    <row r="267" spans="2:2" ht="14.25" customHeight="1" x14ac:dyDescent="0.35">
      <c r="B267" s="4"/>
    </row>
    <row r="268" spans="2:2" ht="14.25" customHeight="1" x14ac:dyDescent="0.35">
      <c r="B268" s="4"/>
    </row>
    <row r="269" spans="2:2" ht="14.25" customHeight="1" x14ac:dyDescent="0.35">
      <c r="B269" s="4"/>
    </row>
    <row r="270" spans="2:2" ht="14.25" customHeight="1" x14ac:dyDescent="0.35">
      <c r="B270" s="4"/>
    </row>
    <row r="271" spans="2:2" ht="14.25" customHeight="1" x14ac:dyDescent="0.35">
      <c r="B271" s="4"/>
    </row>
    <row r="272" spans="2:2" ht="14.25" customHeight="1" x14ac:dyDescent="0.35">
      <c r="B272" s="4"/>
    </row>
    <row r="273" spans="2:2" ht="14.25" customHeight="1" x14ac:dyDescent="0.35">
      <c r="B273" s="4"/>
    </row>
    <row r="274" spans="2:2" ht="14.25" customHeight="1" x14ac:dyDescent="0.35">
      <c r="B274" s="4"/>
    </row>
    <row r="275" spans="2:2" ht="14.25" customHeight="1" x14ac:dyDescent="0.35">
      <c r="B275" s="4"/>
    </row>
    <row r="276" spans="2:2" ht="14.25" customHeight="1" x14ac:dyDescent="0.35">
      <c r="B276" s="4"/>
    </row>
    <row r="277" spans="2:2" ht="14.25" customHeight="1" x14ac:dyDescent="0.35">
      <c r="B277" s="4"/>
    </row>
    <row r="278" spans="2:2" ht="14.25" customHeight="1" x14ac:dyDescent="0.35">
      <c r="B278" s="4"/>
    </row>
    <row r="279" spans="2:2" ht="14.25" customHeight="1" x14ac:dyDescent="0.35">
      <c r="B279" s="4"/>
    </row>
    <row r="280" spans="2:2" ht="14.25" customHeight="1" x14ac:dyDescent="0.35">
      <c r="B280" s="4"/>
    </row>
    <row r="281" spans="2:2" ht="14.25" customHeight="1" x14ac:dyDescent="0.35">
      <c r="B281" s="4"/>
    </row>
    <row r="282" spans="2:2" ht="14.25" customHeight="1" x14ac:dyDescent="0.35">
      <c r="B282" s="4"/>
    </row>
    <row r="283" spans="2:2" ht="14.25" customHeight="1" x14ac:dyDescent="0.35">
      <c r="B283" s="4"/>
    </row>
    <row r="284" spans="2:2" ht="14.25" customHeight="1" x14ac:dyDescent="0.35">
      <c r="B284" s="4"/>
    </row>
    <row r="285" spans="2:2" ht="14.25" customHeight="1" x14ac:dyDescent="0.35">
      <c r="B285" s="4"/>
    </row>
    <row r="286" spans="2:2" ht="14.25" customHeight="1" x14ac:dyDescent="0.35">
      <c r="B286" s="4"/>
    </row>
    <row r="287" spans="2:2" ht="14.25" customHeight="1" x14ac:dyDescent="0.35">
      <c r="B287" s="4"/>
    </row>
    <row r="288" spans="2:2" ht="14.25" customHeight="1" x14ac:dyDescent="0.35">
      <c r="B288" s="4"/>
    </row>
    <row r="289" spans="2:2" ht="14.25" customHeight="1" x14ac:dyDescent="0.35">
      <c r="B289" s="4"/>
    </row>
    <row r="290" spans="2:2" ht="14.25" customHeight="1" x14ac:dyDescent="0.35">
      <c r="B290" s="4"/>
    </row>
    <row r="291" spans="2:2" ht="14.25" customHeight="1" x14ac:dyDescent="0.35">
      <c r="B291" s="4"/>
    </row>
    <row r="292" spans="2:2" ht="14.25" customHeight="1" x14ac:dyDescent="0.35">
      <c r="B292" s="4"/>
    </row>
    <row r="293" spans="2:2" ht="14.25" customHeight="1" x14ac:dyDescent="0.35">
      <c r="B293" s="4"/>
    </row>
    <row r="294" spans="2:2" ht="14.25" customHeight="1" x14ac:dyDescent="0.35">
      <c r="B294" s="4"/>
    </row>
    <row r="295" spans="2:2" ht="14.25" customHeight="1" x14ac:dyDescent="0.35">
      <c r="B295" s="4"/>
    </row>
    <row r="296" spans="2:2" ht="14.25" customHeight="1" x14ac:dyDescent="0.35">
      <c r="B296" s="4"/>
    </row>
    <row r="297" spans="2:2" ht="14.25" customHeight="1" x14ac:dyDescent="0.35">
      <c r="B297" s="4"/>
    </row>
    <row r="298" spans="2:2" ht="14.25" customHeight="1" x14ac:dyDescent="0.35">
      <c r="B298" s="4"/>
    </row>
    <row r="299" spans="2:2" ht="14.25" customHeight="1" x14ac:dyDescent="0.35">
      <c r="B299" s="4"/>
    </row>
    <row r="300" spans="2:2" ht="14.25" customHeight="1" x14ac:dyDescent="0.35">
      <c r="B300" s="4"/>
    </row>
    <row r="301" spans="2:2" ht="14.25" customHeight="1" x14ac:dyDescent="0.35">
      <c r="B301" s="4"/>
    </row>
    <row r="302" spans="2:2" ht="14.25" customHeight="1" x14ac:dyDescent="0.35">
      <c r="B302" s="4"/>
    </row>
    <row r="303" spans="2:2" ht="14.25" customHeight="1" x14ac:dyDescent="0.35">
      <c r="B303" s="4"/>
    </row>
    <row r="304" spans="2:2" ht="14.25" customHeight="1" x14ac:dyDescent="0.35">
      <c r="B304" s="4"/>
    </row>
    <row r="305" spans="2:2" ht="14.25" customHeight="1" x14ac:dyDescent="0.35">
      <c r="B305" s="4"/>
    </row>
    <row r="306" spans="2:2" ht="14.25" customHeight="1" x14ac:dyDescent="0.35">
      <c r="B306" s="4"/>
    </row>
    <row r="307" spans="2:2" ht="14.25" customHeight="1" x14ac:dyDescent="0.35">
      <c r="B307" s="4"/>
    </row>
    <row r="308" spans="2:2" ht="14.25" customHeight="1" x14ac:dyDescent="0.35">
      <c r="B308" s="4"/>
    </row>
    <row r="309" spans="2:2" ht="14.25" customHeight="1" x14ac:dyDescent="0.35">
      <c r="B309" s="4"/>
    </row>
    <row r="310" spans="2:2" ht="14.25" customHeight="1" x14ac:dyDescent="0.35">
      <c r="B310" s="4"/>
    </row>
    <row r="311" spans="2:2" ht="14.25" customHeight="1" x14ac:dyDescent="0.35">
      <c r="B311" s="4"/>
    </row>
    <row r="312" spans="2:2" ht="14.25" customHeight="1" x14ac:dyDescent="0.35">
      <c r="B312" s="4"/>
    </row>
    <row r="313" spans="2:2" ht="14.25" customHeight="1" x14ac:dyDescent="0.35">
      <c r="B313" s="4"/>
    </row>
    <row r="314" spans="2:2" ht="14.25" customHeight="1" x14ac:dyDescent="0.35">
      <c r="B314" s="4"/>
    </row>
    <row r="315" spans="2:2" ht="14.25" customHeight="1" x14ac:dyDescent="0.35">
      <c r="B315" s="4"/>
    </row>
    <row r="316" spans="2:2" ht="14.25" customHeight="1" x14ac:dyDescent="0.35">
      <c r="B316" s="4"/>
    </row>
    <row r="317" spans="2:2" ht="14.25" customHeight="1" x14ac:dyDescent="0.35">
      <c r="B317" s="4"/>
    </row>
    <row r="318" spans="2:2" ht="14.25" customHeight="1" x14ac:dyDescent="0.35">
      <c r="B318" s="4"/>
    </row>
    <row r="319" spans="2:2" ht="14.25" customHeight="1" x14ac:dyDescent="0.35">
      <c r="B319" s="4"/>
    </row>
    <row r="320" spans="2:2" ht="14.25" customHeight="1" x14ac:dyDescent="0.35">
      <c r="B320" s="4"/>
    </row>
    <row r="321" spans="2:2" ht="14.25" customHeight="1" x14ac:dyDescent="0.35">
      <c r="B321" s="4"/>
    </row>
    <row r="322" spans="2:2" ht="14.25" customHeight="1" x14ac:dyDescent="0.35">
      <c r="B322" s="4"/>
    </row>
    <row r="323" spans="2:2" ht="14.25" customHeight="1" x14ac:dyDescent="0.35">
      <c r="B323" s="4"/>
    </row>
    <row r="324" spans="2:2" ht="14.25" customHeight="1" x14ac:dyDescent="0.35">
      <c r="B324" s="4"/>
    </row>
    <row r="325" spans="2:2" ht="14.25" customHeight="1" x14ac:dyDescent="0.35">
      <c r="B325" s="4"/>
    </row>
    <row r="326" spans="2:2" ht="14.25" customHeight="1" x14ac:dyDescent="0.35">
      <c r="B326" s="4"/>
    </row>
    <row r="327" spans="2:2" ht="14.25" customHeight="1" x14ac:dyDescent="0.35">
      <c r="B327" s="4"/>
    </row>
    <row r="328" spans="2:2" ht="14.25" customHeight="1" x14ac:dyDescent="0.35">
      <c r="B328" s="4"/>
    </row>
    <row r="329" spans="2:2" ht="14.25" customHeight="1" x14ac:dyDescent="0.35">
      <c r="B329" s="4"/>
    </row>
    <row r="330" spans="2:2" ht="14.25" customHeight="1" x14ac:dyDescent="0.35">
      <c r="B330" s="4"/>
    </row>
    <row r="331" spans="2:2" ht="14.25" customHeight="1" x14ac:dyDescent="0.35">
      <c r="B331" s="4"/>
    </row>
    <row r="332" spans="2:2" ht="14.25" customHeight="1" x14ac:dyDescent="0.35">
      <c r="B332" s="4"/>
    </row>
    <row r="333" spans="2:2" ht="14.25" customHeight="1" x14ac:dyDescent="0.35">
      <c r="B333" s="4"/>
    </row>
    <row r="334" spans="2:2" ht="14.25" customHeight="1" x14ac:dyDescent="0.35">
      <c r="B334" s="4"/>
    </row>
    <row r="335" spans="2:2" ht="14.25" customHeight="1" x14ac:dyDescent="0.35">
      <c r="B335" s="4"/>
    </row>
    <row r="336" spans="2:2" ht="14.25" customHeight="1" x14ac:dyDescent="0.35">
      <c r="B336" s="4"/>
    </row>
    <row r="337" spans="2:2" ht="14.25" customHeight="1" x14ac:dyDescent="0.35">
      <c r="B337" s="4"/>
    </row>
    <row r="338" spans="2:2" ht="14.25" customHeight="1" x14ac:dyDescent="0.35">
      <c r="B338" s="4"/>
    </row>
    <row r="339" spans="2:2" ht="14.25" customHeight="1" x14ac:dyDescent="0.35">
      <c r="B339" s="4"/>
    </row>
    <row r="340" spans="2:2" ht="14.25" customHeight="1" x14ac:dyDescent="0.35">
      <c r="B340" s="4"/>
    </row>
    <row r="341" spans="2:2" ht="14.25" customHeight="1" x14ac:dyDescent="0.35">
      <c r="B341" s="4"/>
    </row>
    <row r="342" spans="2:2" ht="14.25" customHeight="1" x14ac:dyDescent="0.35">
      <c r="B342" s="4"/>
    </row>
    <row r="343" spans="2:2" ht="14.25" customHeight="1" x14ac:dyDescent="0.35">
      <c r="B343" s="4"/>
    </row>
    <row r="344" spans="2:2" ht="14.25" customHeight="1" x14ac:dyDescent="0.35">
      <c r="B344" s="4"/>
    </row>
    <row r="345" spans="2:2" ht="14.25" customHeight="1" x14ac:dyDescent="0.35">
      <c r="B345" s="4"/>
    </row>
    <row r="346" spans="2:2" ht="14.25" customHeight="1" x14ac:dyDescent="0.35">
      <c r="B346" s="4"/>
    </row>
    <row r="347" spans="2:2" ht="14.25" customHeight="1" x14ac:dyDescent="0.35">
      <c r="B347" s="4"/>
    </row>
    <row r="348" spans="2:2" ht="14.25" customHeight="1" x14ac:dyDescent="0.35">
      <c r="B348" s="4"/>
    </row>
    <row r="349" spans="2:2" ht="14.25" customHeight="1" x14ac:dyDescent="0.35">
      <c r="B349" s="4"/>
    </row>
    <row r="350" spans="2:2" ht="14.25" customHeight="1" x14ac:dyDescent="0.35">
      <c r="B350" s="4"/>
    </row>
    <row r="351" spans="2:2" ht="14.25" customHeight="1" x14ac:dyDescent="0.35">
      <c r="B351" s="4"/>
    </row>
    <row r="352" spans="2:2" ht="14.25" customHeight="1" x14ac:dyDescent="0.35">
      <c r="B352" s="4"/>
    </row>
    <row r="353" spans="2:2" ht="14.25" customHeight="1" x14ac:dyDescent="0.35">
      <c r="B353" s="4"/>
    </row>
    <row r="354" spans="2:2" ht="14.25" customHeight="1" x14ac:dyDescent="0.35">
      <c r="B354" s="4"/>
    </row>
    <row r="355" spans="2:2" ht="14.25" customHeight="1" x14ac:dyDescent="0.35">
      <c r="B355" s="4"/>
    </row>
    <row r="356" spans="2:2" ht="14.25" customHeight="1" x14ac:dyDescent="0.35">
      <c r="B356" s="4"/>
    </row>
    <row r="357" spans="2:2" ht="14.25" customHeight="1" x14ac:dyDescent="0.35">
      <c r="B357" s="4"/>
    </row>
    <row r="358" spans="2:2" ht="14.25" customHeight="1" x14ac:dyDescent="0.35">
      <c r="B358" s="4"/>
    </row>
    <row r="359" spans="2:2" ht="14.25" customHeight="1" x14ac:dyDescent="0.35">
      <c r="B359" s="4"/>
    </row>
    <row r="360" spans="2:2" ht="14.25" customHeight="1" x14ac:dyDescent="0.35">
      <c r="B360" s="4"/>
    </row>
    <row r="361" spans="2:2" ht="14.25" customHeight="1" x14ac:dyDescent="0.35">
      <c r="B361" s="4"/>
    </row>
    <row r="362" spans="2:2" ht="14.25" customHeight="1" x14ac:dyDescent="0.35">
      <c r="B362" s="4"/>
    </row>
    <row r="363" spans="2:2" ht="14.25" customHeight="1" x14ac:dyDescent="0.35">
      <c r="B363" s="4"/>
    </row>
    <row r="364" spans="2:2" ht="14.25" customHeight="1" x14ac:dyDescent="0.35">
      <c r="B364" s="4"/>
    </row>
    <row r="365" spans="2:2" ht="14.25" customHeight="1" x14ac:dyDescent="0.35">
      <c r="B365" s="4"/>
    </row>
    <row r="366" spans="2:2" ht="14.25" customHeight="1" x14ac:dyDescent="0.35">
      <c r="B366" s="4"/>
    </row>
    <row r="367" spans="2:2" ht="14.25" customHeight="1" x14ac:dyDescent="0.35">
      <c r="B367" s="4"/>
    </row>
    <row r="368" spans="2:2" ht="14.25" customHeight="1" x14ac:dyDescent="0.35">
      <c r="B368" s="4"/>
    </row>
    <row r="369" spans="2:2" ht="14.25" customHeight="1" x14ac:dyDescent="0.35">
      <c r="B369" s="4"/>
    </row>
    <row r="370" spans="2:2" ht="14.25" customHeight="1" x14ac:dyDescent="0.35">
      <c r="B370" s="4"/>
    </row>
    <row r="371" spans="2:2" ht="14.25" customHeight="1" x14ac:dyDescent="0.35">
      <c r="B371" s="4"/>
    </row>
    <row r="372" spans="2:2" ht="14.25" customHeight="1" x14ac:dyDescent="0.35">
      <c r="B372" s="4"/>
    </row>
    <row r="373" spans="2:2" ht="14.25" customHeight="1" x14ac:dyDescent="0.35">
      <c r="B373" s="4"/>
    </row>
    <row r="374" spans="2:2" ht="14.25" customHeight="1" x14ac:dyDescent="0.35">
      <c r="B374" s="4"/>
    </row>
    <row r="375" spans="2:2" ht="14.25" customHeight="1" x14ac:dyDescent="0.35">
      <c r="B375" s="4"/>
    </row>
    <row r="376" spans="2:2" ht="14.25" customHeight="1" x14ac:dyDescent="0.35">
      <c r="B376" s="4"/>
    </row>
    <row r="377" spans="2:2" ht="14.25" customHeight="1" x14ac:dyDescent="0.35">
      <c r="B377" s="4"/>
    </row>
    <row r="378" spans="2:2" ht="14.25" customHeight="1" x14ac:dyDescent="0.35">
      <c r="B378" s="4"/>
    </row>
    <row r="379" spans="2:2" ht="14.25" customHeight="1" x14ac:dyDescent="0.35">
      <c r="B379" s="4"/>
    </row>
    <row r="380" spans="2:2" ht="14.25" customHeight="1" x14ac:dyDescent="0.35">
      <c r="B380" s="4"/>
    </row>
    <row r="381" spans="2:2" ht="14.25" customHeight="1" x14ac:dyDescent="0.35">
      <c r="B381" s="4"/>
    </row>
    <row r="382" spans="2:2" ht="14.25" customHeight="1" x14ac:dyDescent="0.35">
      <c r="B382" s="4"/>
    </row>
    <row r="383" spans="2:2" ht="14.25" customHeight="1" x14ac:dyDescent="0.35">
      <c r="B383" s="4"/>
    </row>
    <row r="384" spans="2:2" ht="14.25" customHeight="1" x14ac:dyDescent="0.35">
      <c r="B384" s="4"/>
    </row>
    <row r="385" spans="2:2" ht="14.25" customHeight="1" x14ac:dyDescent="0.35">
      <c r="B385" s="4"/>
    </row>
    <row r="386" spans="2:2" ht="14.25" customHeight="1" x14ac:dyDescent="0.35">
      <c r="B386" s="4"/>
    </row>
    <row r="387" spans="2:2" ht="14.25" customHeight="1" x14ac:dyDescent="0.35">
      <c r="B387" s="4"/>
    </row>
    <row r="388" spans="2:2" ht="14.25" customHeight="1" x14ac:dyDescent="0.35">
      <c r="B388" s="4"/>
    </row>
    <row r="389" spans="2:2" ht="14.25" customHeight="1" x14ac:dyDescent="0.35">
      <c r="B389" s="4"/>
    </row>
    <row r="390" spans="2:2" ht="14.25" customHeight="1" x14ac:dyDescent="0.35">
      <c r="B390" s="4"/>
    </row>
    <row r="391" spans="2:2" ht="14.25" customHeight="1" x14ac:dyDescent="0.35">
      <c r="B391" s="4"/>
    </row>
    <row r="392" spans="2:2" ht="14.25" customHeight="1" x14ac:dyDescent="0.35">
      <c r="B392" s="4"/>
    </row>
    <row r="393" spans="2:2" ht="14.25" customHeight="1" x14ac:dyDescent="0.35">
      <c r="B393" s="4"/>
    </row>
    <row r="394" spans="2:2" ht="14.25" customHeight="1" x14ac:dyDescent="0.35">
      <c r="B394" s="4"/>
    </row>
    <row r="395" spans="2:2" ht="14.25" customHeight="1" x14ac:dyDescent="0.35">
      <c r="B395" s="4"/>
    </row>
    <row r="396" spans="2:2" ht="14.25" customHeight="1" x14ac:dyDescent="0.35">
      <c r="B396" s="4"/>
    </row>
    <row r="397" spans="2:2" ht="14.25" customHeight="1" x14ac:dyDescent="0.35">
      <c r="B397" s="4"/>
    </row>
    <row r="398" spans="2:2" ht="14.25" customHeight="1" x14ac:dyDescent="0.35">
      <c r="B398" s="4"/>
    </row>
    <row r="399" spans="2:2" ht="14.25" customHeight="1" x14ac:dyDescent="0.35">
      <c r="B399" s="4"/>
    </row>
    <row r="400" spans="2:2" ht="14.25" customHeight="1" x14ac:dyDescent="0.35">
      <c r="B400" s="4"/>
    </row>
    <row r="401" spans="2:2" ht="14.25" customHeight="1" x14ac:dyDescent="0.35">
      <c r="B401" s="4"/>
    </row>
    <row r="402" spans="2:2" ht="14.25" customHeight="1" x14ac:dyDescent="0.35">
      <c r="B402" s="4"/>
    </row>
    <row r="403" spans="2:2" ht="14.25" customHeight="1" x14ac:dyDescent="0.35">
      <c r="B403" s="4"/>
    </row>
    <row r="404" spans="2:2" ht="14.25" customHeight="1" x14ac:dyDescent="0.35">
      <c r="B404" s="4"/>
    </row>
    <row r="405" spans="2:2" ht="14.25" customHeight="1" x14ac:dyDescent="0.35">
      <c r="B405" s="4"/>
    </row>
    <row r="406" spans="2:2" ht="14.25" customHeight="1" x14ac:dyDescent="0.35">
      <c r="B406" s="4"/>
    </row>
    <row r="407" spans="2:2" ht="14.25" customHeight="1" x14ac:dyDescent="0.35">
      <c r="B407" s="4"/>
    </row>
    <row r="408" spans="2:2" ht="14.25" customHeight="1" x14ac:dyDescent="0.35">
      <c r="B408" s="4"/>
    </row>
    <row r="409" spans="2:2" ht="14.25" customHeight="1" x14ac:dyDescent="0.35">
      <c r="B409" s="4"/>
    </row>
    <row r="410" spans="2:2" ht="14.25" customHeight="1" x14ac:dyDescent="0.35">
      <c r="B410" s="4"/>
    </row>
    <row r="411" spans="2:2" ht="14.25" customHeight="1" x14ac:dyDescent="0.35">
      <c r="B411" s="4"/>
    </row>
    <row r="412" spans="2:2" ht="14.25" customHeight="1" x14ac:dyDescent="0.35">
      <c r="B412" s="4"/>
    </row>
    <row r="413" spans="2:2" ht="14.25" customHeight="1" x14ac:dyDescent="0.35">
      <c r="B413" s="4"/>
    </row>
    <row r="414" spans="2:2" ht="14.25" customHeight="1" x14ac:dyDescent="0.35">
      <c r="B414" s="4"/>
    </row>
    <row r="415" spans="2:2" ht="14.25" customHeight="1" x14ac:dyDescent="0.35">
      <c r="B415" s="4"/>
    </row>
    <row r="416" spans="2:2" ht="14.25" customHeight="1" x14ac:dyDescent="0.35">
      <c r="B416" s="4"/>
    </row>
    <row r="417" spans="2:2" ht="14.25" customHeight="1" x14ac:dyDescent="0.35">
      <c r="B417" s="4"/>
    </row>
    <row r="418" spans="2:2" ht="14.25" customHeight="1" x14ac:dyDescent="0.35">
      <c r="B418" s="4"/>
    </row>
    <row r="419" spans="2:2" ht="14.25" customHeight="1" x14ac:dyDescent="0.35">
      <c r="B419" s="4"/>
    </row>
    <row r="420" spans="2:2" ht="14.25" customHeight="1" x14ac:dyDescent="0.35">
      <c r="B420" s="4"/>
    </row>
    <row r="421" spans="2:2" ht="14.25" customHeight="1" x14ac:dyDescent="0.35">
      <c r="B421" s="4"/>
    </row>
    <row r="422" spans="2:2" ht="14.25" customHeight="1" x14ac:dyDescent="0.35">
      <c r="B422" s="4"/>
    </row>
    <row r="423" spans="2:2" ht="14.25" customHeight="1" x14ac:dyDescent="0.35">
      <c r="B423" s="4"/>
    </row>
    <row r="424" spans="2:2" ht="14.25" customHeight="1" x14ac:dyDescent="0.35">
      <c r="B424" s="4"/>
    </row>
    <row r="425" spans="2:2" ht="14.25" customHeight="1" x14ac:dyDescent="0.35">
      <c r="B425" s="4"/>
    </row>
    <row r="426" spans="2:2" ht="14.25" customHeight="1" x14ac:dyDescent="0.35">
      <c r="B426" s="4"/>
    </row>
    <row r="427" spans="2:2" ht="14.25" customHeight="1" x14ac:dyDescent="0.35">
      <c r="B427" s="4"/>
    </row>
    <row r="428" spans="2:2" ht="14.25" customHeight="1" x14ac:dyDescent="0.35">
      <c r="B428" s="4"/>
    </row>
    <row r="429" spans="2:2" ht="14.25" customHeight="1" x14ac:dyDescent="0.35">
      <c r="B429" s="4"/>
    </row>
    <row r="430" spans="2:2" ht="14.25" customHeight="1" x14ac:dyDescent="0.35">
      <c r="B430" s="4"/>
    </row>
    <row r="431" spans="2:2" ht="14.25" customHeight="1" x14ac:dyDescent="0.35">
      <c r="B431" s="4"/>
    </row>
    <row r="432" spans="2:2" ht="14.25" customHeight="1" x14ac:dyDescent="0.35">
      <c r="B432" s="4"/>
    </row>
    <row r="433" spans="2:2" ht="14.25" customHeight="1" x14ac:dyDescent="0.35">
      <c r="B433" s="4"/>
    </row>
    <row r="434" spans="2:2" ht="14.25" customHeight="1" x14ac:dyDescent="0.35">
      <c r="B434" s="4"/>
    </row>
    <row r="435" spans="2:2" ht="14.25" customHeight="1" x14ac:dyDescent="0.35">
      <c r="B435" s="4"/>
    </row>
    <row r="436" spans="2:2" ht="14.25" customHeight="1" x14ac:dyDescent="0.35">
      <c r="B436" s="4"/>
    </row>
    <row r="437" spans="2:2" ht="14.25" customHeight="1" x14ac:dyDescent="0.35">
      <c r="B437" s="4"/>
    </row>
    <row r="438" spans="2:2" ht="14.25" customHeight="1" x14ac:dyDescent="0.35">
      <c r="B438" s="4"/>
    </row>
    <row r="439" spans="2:2" ht="14.25" customHeight="1" x14ac:dyDescent="0.35">
      <c r="B439" s="4"/>
    </row>
    <row r="440" spans="2:2" ht="14.25" customHeight="1" x14ac:dyDescent="0.35">
      <c r="B440" s="4"/>
    </row>
    <row r="441" spans="2:2" ht="14.25" customHeight="1" x14ac:dyDescent="0.35">
      <c r="B441" s="4"/>
    </row>
    <row r="442" spans="2:2" ht="14.25" customHeight="1" x14ac:dyDescent="0.35">
      <c r="B442" s="4"/>
    </row>
    <row r="443" spans="2:2" ht="14.25" customHeight="1" x14ac:dyDescent="0.35">
      <c r="B443" s="4"/>
    </row>
    <row r="444" spans="2:2" ht="14.25" customHeight="1" x14ac:dyDescent="0.35">
      <c r="B444" s="4"/>
    </row>
    <row r="445" spans="2:2" ht="14.25" customHeight="1" x14ac:dyDescent="0.35">
      <c r="B445" s="4"/>
    </row>
    <row r="446" spans="2:2" ht="14.25" customHeight="1" x14ac:dyDescent="0.35">
      <c r="B446" s="4"/>
    </row>
    <row r="447" spans="2:2" ht="14.25" customHeight="1" x14ac:dyDescent="0.35">
      <c r="B447" s="4"/>
    </row>
    <row r="448" spans="2:2" ht="14.25" customHeight="1" x14ac:dyDescent="0.35">
      <c r="B448" s="4"/>
    </row>
    <row r="449" spans="2:2" ht="14.25" customHeight="1" x14ac:dyDescent="0.35">
      <c r="B449" s="4"/>
    </row>
    <row r="450" spans="2:2" ht="14.25" customHeight="1" x14ac:dyDescent="0.35">
      <c r="B450" s="4"/>
    </row>
    <row r="451" spans="2:2" ht="14.25" customHeight="1" x14ac:dyDescent="0.35">
      <c r="B451" s="4"/>
    </row>
    <row r="452" spans="2:2" ht="14.25" customHeight="1" x14ac:dyDescent="0.35">
      <c r="B452" s="4"/>
    </row>
    <row r="453" spans="2:2" ht="14.25" customHeight="1" x14ac:dyDescent="0.35">
      <c r="B453" s="4"/>
    </row>
    <row r="454" spans="2:2" ht="14.25" customHeight="1" x14ac:dyDescent="0.35">
      <c r="B454" s="4"/>
    </row>
    <row r="455" spans="2:2" ht="14.25" customHeight="1" x14ac:dyDescent="0.35">
      <c r="B455" s="4"/>
    </row>
    <row r="456" spans="2:2" ht="14.25" customHeight="1" x14ac:dyDescent="0.35">
      <c r="B456" s="4"/>
    </row>
    <row r="457" spans="2:2" ht="14.25" customHeight="1" x14ac:dyDescent="0.35">
      <c r="B457" s="4"/>
    </row>
    <row r="458" spans="2:2" ht="14.25" customHeight="1" x14ac:dyDescent="0.35">
      <c r="B458" s="4"/>
    </row>
    <row r="459" spans="2:2" ht="14.25" customHeight="1" x14ac:dyDescent="0.35">
      <c r="B459" s="4"/>
    </row>
    <row r="460" spans="2:2" ht="14.25" customHeight="1" x14ac:dyDescent="0.35">
      <c r="B460" s="4"/>
    </row>
    <row r="461" spans="2:2" ht="14.25" customHeight="1" x14ac:dyDescent="0.35">
      <c r="B461" s="4"/>
    </row>
    <row r="462" spans="2:2" ht="14.25" customHeight="1" x14ac:dyDescent="0.35">
      <c r="B462" s="4"/>
    </row>
    <row r="463" spans="2:2" ht="14.25" customHeight="1" x14ac:dyDescent="0.35">
      <c r="B463" s="4"/>
    </row>
    <row r="464" spans="2:2" ht="14.25" customHeight="1" x14ac:dyDescent="0.35">
      <c r="B464" s="4"/>
    </row>
    <row r="465" spans="2:2" ht="14.25" customHeight="1" x14ac:dyDescent="0.35">
      <c r="B465" s="4"/>
    </row>
    <row r="466" spans="2:2" ht="14.25" customHeight="1" x14ac:dyDescent="0.35">
      <c r="B466" s="4"/>
    </row>
    <row r="467" spans="2:2" ht="14.25" customHeight="1" x14ac:dyDescent="0.35">
      <c r="B467" s="4"/>
    </row>
    <row r="468" spans="2:2" ht="14.25" customHeight="1" x14ac:dyDescent="0.35">
      <c r="B468" s="4"/>
    </row>
    <row r="469" spans="2:2" ht="14.25" customHeight="1" x14ac:dyDescent="0.35">
      <c r="B469" s="4"/>
    </row>
    <row r="470" spans="2:2" ht="14.25" customHeight="1" x14ac:dyDescent="0.35">
      <c r="B470" s="4"/>
    </row>
    <row r="471" spans="2:2" ht="14.25" customHeight="1" x14ac:dyDescent="0.35">
      <c r="B471" s="4"/>
    </row>
    <row r="472" spans="2:2" ht="14.25" customHeight="1" x14ac:dyDescent="0.35">
      <c r="B472" s="4"/>
    </row>
    <row r="473" spans="2:2" ht="14.25" customHeight="1" x14ac:dyDescent="0.35">
      <c r="B473" s="4"/>
    </row>
    <row r="474" spans="2:2" ht="14.25" customHeight="1" x14ac:dyDescent="0.35">
      <c r="B474" s="4"/>
    </row>
    <row r="475" spans="2:2" ht="14.25" customHeight="1" x14ac:dyDescent="0.35">
      <c r="B475" s="4"/>
    </row>
    <row r="476" spans="2:2" ht="14.25" customHeight="1" x14ac:dyDescent="0.35">
      <c r="B476" s="4"/>
    </row>
    <row r="477" spans="2:2" ht="14.25" customHeight="1" x14ac:dyDescent="0.35">
      <c r="B477" s="4"/>
    </row>
    <row r="478" spans="2:2" ht="14.25" customHeight="1" x14ac:dyDescent="0.35">
      <c r="B478" s="4"/>
    </row>
    <row r="479" spans="2:2" ht="14.25" customHeight="1" x14ac:dyDescent="0.35">
      <c r="B479" s="4"/>
    </row>
    <row r="480" spans="2:2" ht="14.25" customHeight="1" x14ac:dyDescent="0.35">
      <c r="B480" s="4"/>
    </row>
    <row r="481" spans="2:2" ht="14.25" customHeight="1" x14ac:dyDescent="0.35">
      <c r="B481" s="4"/>
    </row>
    <row r="482" spans="2:2" ht="14.25" customHeight="1" x14ac:dyDescent="0.35">
      <c r="B482" s="4"/>
    </row>
    <row r="483" spans="2:2" ht="14.25" customHeight="1" x14ac:dyDescent="0.35">
      <c r="B483" s="4"/>
    </row>
    <row r="484" spans="2:2" ht="14.25" customHeight="1" x14ac:dyDescent="0.35">
      <c r="B484" s="4"/>
    </row>
    <row r="485" spans="2:2" ht="14.25" customHeight="1" x14ac:dyDescent="0.35">
      <c r="B485" s="4"/>
    </row>
    <row r="486" spans="2:2" ht="14.25" customHeight="1" x14ac:dyDescent="0.35">
      <c r="B486" s="4"/>
    </row>
    <row r="487" spans="2:2" ht="14.25" customHeight="1" x14ac:dyDescent="0.35">
      <c r="B487" s="4"/>
    </row>
    <row r="488" spans="2:2" ht="14.25" customHeight="1" x14ac:dyDescent="0.35">
      <c r="B488" s="4"/>
    </row>
    <row r="489" spans="2:2" ht="14.25" customHeight="1" x14ac:dyDescent="0.35">
      <c r="B489" s="4"/>
    </row>
    <row r="490" spans="2:2" ht="14.25" customHeight="1" x14ac:dyDescent="0.35">
      <c r="B490" s="4"/>
    </row>
    <row r="491" spans="2:2" ht="14.25" customHeight="1" x14ac:dyDescent="0.35">
      <c r="B491" s="4"/>
    </row>
    <row r="492" spans="2:2" ht="14.25" customHeight="1" x14ac:dyDescent="0.35">
      <c r="B492" s="4"/>
    </row>
    <row r="493" spans="2:2" ht="14.25" customHeight="1" x14ac:dyDescent="0.35">
      <c r="B493" s="4"/>
    </row>
    <row r="494" spans="2:2" ht="14.25" customHeight="1" x14ac:dyDescent="0.35">
      <c r="B494" s="4"/>
    </row>
    <row r="495" spans="2:2" ht="14.25" customHeight="1" x14ac:dyDescent="0.35">
      <c r="B495" s="4"/>
    </row>
    <row r="496" spans="2:2" ht="14.25" customHeight="1" x14ac:dyDescent="0.35">
      <c r="B496" s="4"/>
    </row>
    <row r="497" spans="2:2" ht="14.25" customHeight="1" x14ac:dyDescent="0.35">
      <c r="B497" s="4"/>
    </row>
    <row r="498" spans="2:2" ht="14.25" customHeight="1" x14ac:dyDescent="0.35">
      <c r="B498" s="4"/>
    </row>
    <row r="499" spans="2:2" ht="14.25" customHeight="1" x14ac:dyDescent="0.35">
      <c r="B499" s="4"/>
    </row>
    <row r="500" spans="2:2" ht="14.25" customHeight="1" x14ac:dyDescent="0.35">
      <c r="B500" s="4"/>
    </row>
    <row r="501" spans="2:2" ht="14.25" customHeight="1" x14ac:dyDescent="0.35">
      <c r="B501" s="4"/>
    </row>
    <row r="502" spans="2:2" ht="14.25" customHeight="1" x14ac:dyDescent="0.35">
      <c r="B502" s="4"/>
    </row>
    <row r="503" spans="2:2" ht="14.25" customHeight="1" x14ac:dyDescent="0.35">
      <c r="B503" s="4"/>
    </row>
    <row r="504" spans="2:2" ht="14.25" customHeight="1" x14ac:dyDescent="0.35">
      <c r="B504" s="4"/>
    </row>
    <row r="505" spans="2:2" ht="14.25" customHeight="1" x14ac:dyDescent="0.35">
      <c r="B505" s="4"/>
    </row>
    <row r="506" spans="2:2" ht="14.25" customHeight="1" x14ac:dyDescent="0.35">
      <c r="B506" s="4"/>
    </row>
    <row r="507" spans="2:2" ht="14.25" customHeight="1" x14ac:dyDescent="0.35">
      <c r="B507" s="4"/>
    </row>
    <row r="508" spans="2:2" ht="14.25" customHeight="1" x14ac:dyDescent="0.35">
      <c r="B508" s="4"/>
    </row>
    <row r="509" spans="2:2" ht="14.25" customHeight="1" x14ac:dyDescent="0.35">
      <c r="B509" s="4"/>
    </row>
    <row r="510" spans="2:2" ht="14.25" customHeight="1" x14ac:dyDescent="0.35">
      <c r="B510" s="4"/>
    </row>
    <row r="511" spans="2:2" ht="14.25" customHeight="1" x14ac:dyDescent="0.35">
      <c r="B511" s="4"/>
    </row>
    <row r="512" spans="2:2" ht="14.25" customHeight="1" x14ac:dyDescent="0.35">
      <c r="B512" s="4"/>
    </row>
    <row r="513" spans="2:2" ht="14.25" customHeight="1" x14ac:dyDescent="0.35">
      <c r="B513" s="4"/>
    </row>
    <row r="514" spans="2:2" ht="14.25" customHeight="1" x14ac:dyDescent="0.35">
      <c r="B514" s="4"/>
    </row>
    <row r="515" spans="2:2" ht="14.25" customHeight="1" x14ac:dyDescent="0.35">
      <c r="B515" s="4"/>
    </row>
    <row r="516" spans="2:2" ht="14.25" customHeight="1" x14ac:dyDescent="0.35">
      <c r="B516" s="4"/>
    </row>
    <row r="517" spans="2:2" ht="14.25" customHeight="1" x14ac:dyDescent="0.35">
      <c r="B517" s="4"/>
    </row>
    <row r="518" spans="2:2" ht="14.25" customHeight="1" x14ac:dyDescent="0.35">
      <c r="B518" s="4"/>
    </row>
    <row r="519" spans="2:2" ht="14.25" customHeight="1" x14ac:dyDescent="0.35">
      <c r="B519" s="4"/>
    </row>
    <row r="520" spans="2:2" ht="14.25" customHeight="1" x14ac:dyDescent="0.35">
      <c r="B520" s="4"/>
    </row>
    <row r="521" spans="2:2" ht="14.25" customHeight="1" x14ac:dyDescent="0.35">
      <c r="B521" s="4"/>
    </row>
    <row r="522" spans="2:2" ht="14.25" customHeight="1" x14ac:dyDescent="0.35">
      <c r="B522" s="4"/>
    </row>
    <row r="523" spans="2:2" ht="14.25" customHeight="1" x14ac:dyDescent="0.35">
      <c r="B523" s="4"/>
    </row>
    <row r="524" spans="2:2" ht="14.25" customHeight="1" x14ac:dyDescent="0.35">
      <c r="B524" s="4"/>
    </row>
    <row r="525" spans="2:2" ht="14.25" customHeight="1" x14ac:dyDescent="0.35">
      <c r="B525" s="4"/>
    </row>
    <row r="526" spans="2:2" ht="14.25" customHeight="1" x14ac:dyDescent="0.35">
      <c r="B526" s="4"/>
    </row>
    <row r="527" spans="2:2" ht="14.25" customHeight="1" x14ac:dyDescent="0.35">
      <c r="B527" s="4"/>
    </row>
    <row r="528" spans="2:2" ht="14.25" customHeight="1" x14ac:dyDescent="0.35">
      <c r="B528" s="4"/>
    </row>
    <row r="529" spans="2:2" ht="14.25" customHeight="1" x14ac:dyDescent="0.35">
      <c r="B529" s="4"/>
    </row>
    <row r="530" spans="2:2" ht="14.25" customHeight="1" x14ac:dyDescent="0.35">
      <c r="B530" s="4"/>
    </row>
    <row r="531" spans="2:2" ht="14.25" customHeight="1" x14ac:dyDescent="0.35">
      <c r="B531" s="4"/>
    </row>
    <row r="532" spans="2:2" ht="14.25" customHeight="1" x14ac:dyDescent="0.35">
      <c r="B532" s="4"/>
    </row>
    <row r="533" spans="2:2" ht="14.25" customHeight="1" x14ac:dyDescent="0.35">
      <c r="B533" s="4"/>
    </row>
    <row r="534" spans="2:2" ht="14.25" customHeight="1" x14ac:dyDescent="0.35">
      <c r="B534" s="4"/>
    </row>
    <row r="535" spans="2:2" ht="14.25" customHeight="1" x14ac:dyDescent="0.35">
      <c r="B535" s="4"/>
    </row>
    <row r="536" spans="2:2" ht="14.25" customHeight="1" x14ac:dyDescent="0.35">
      <c r="B536" s="4"/>
    </row>
    <row r="537" spans="2:2" ht="14.25" customHeight="1" x14ac:dyDescent="0.35">
      <c r="B537" s="4"/>
    </row>
    <row r="538" spans="2:2" ht="14.25" customHeight="1" x14ac:dyDescent="0.35">
      <c r="B538" s="4"/>
    </row>
    <row r="539" spans="2:2" ht="14.25" customHeight="1" x14ac:dyDescent="0.35">
      <c r="B539" s="4"/>
    </row>
    <row r="540" spans="2:2" ht="14.25" customHeight="1" x14ac:dyDescent="0.35">
      <c r="B540" s="4"/>
    </row>
    <row r="541" spans="2:2" ht="14.25" customHeight="1" x14ac:dyDescent="0.35">
      <c r="B541" s="4"/>
    </row>
    <row r="542" spans="2:2" ht="14.25" customHeight="1" x14ac:dyDescent="0.35">
      <c r="B542" s="4"/>
    </row>
    <row r="543" spans="2:2" ht="14.25" customHeight="1" x14ac:dyDescent="0.35">
      <c r="B543" s="4"/>
    </row>
    <row r="544" spans="2:2" ht="14.25" customHeight="1" x14ac:dyDescent="0.35">
      <c r="B544" s="4"/>
    </row>
    <row r="545" spans="2:2" ht="14.25" customHeight="1" x14ac:dyDescent="0.35">
      <c r="B545" s="4"/>
    </row>
    <row r="546" spans="2:2" ht="14.25" customHeight="1" x14ac:dyDescent="0.35">
      <c r="B546" s="4"/>
    </row>
    <row r="547" spans="2:2" ht="14.25" customHeight="1" x14ac:dyDescent="0.35">
      <c r="B547" s="4"/>
    </row>
    <row r="548" spans="2:2" ht="14.25" customHeight="1" x14ac:dyDescent="0.35">
      <c r="B548" s="4"/>
    </row>
    <row r="549" spans="2:2" ht="14.25" customHeight="1" x14ac:dyDescent="0.35">
      <c r="B549" s="4"/>
    </row>
    <row r="550" spans="2:2" ht="14.25" customHeight="1" x14ac:dyDescent="0.35">
      <c r="B550" s="4"/>
    </row>
    <row r="551" spans="2:2" ht="14.25" customHeight="1" x14ac:dyDescent="0.35">
      <c r="B551" s="4"/>
    </row>
    <row r="552" spans="2:2" ht="14.25" customHeight="1" x14ac:dyDescent="0.35">
      <c r="B552" s="4"/>
    </row>
    <row r="553" spans="2:2" ht="14.25" customHeight="1" x14ac:dyDescent="0.35">
      <c r="B553" s="4"/>
    </row>
    <row r="554" spans="2:2" ht="14.25" customHeight="1" x14ac:dyDescent="0.35">
      <c r="B554" s="4"/>
    </row>
    <row r="555" spans="2:2" ht="14.25" customHeight="1" x14ac:dyDescent="0.35">
      <c r="B555" s="4"/>
    </row>
    <row r="556" spans="2:2" ht="14.25" customHeight="1" x14ac:dyDescent="0.35">
      <c r="B556" s="4"/>
    </row>
    <row r="557" spans="2:2" ht="14.25" customHeight="1" x14ac:dyDescent="0.35">
      <c r="B557" s="4"/>
    </row>
    <row r="558" spans="2:2" ht="14.25" customHeight="1" x14ac:dyDescent="0.35">
      <c r="B558" s="4"/>
    </row>
    <row r="559" spans="2:2" ht="14.25" customHeight="1" x14ac:dyDescent="0.35">
      <c r="B559" s="4"/>
    </row>
    <row r="560" spans="2:2" ht="14.25" customHeight="1" x14ac:dyDescent="0.35">
      <c r="B560" s="4"/>
    </row>
    <row r="561" spans="2:2" ht="14.25" customHeight="1" x14ac:dyDescent="0.35">
      <c r="B561" s="4"/>
    </row>
    <row r="562" spans="2:2" ht="14.25" customHeight="1" x14ac:dyDescent="0.35">
      <c r="B562" s="4"/>
    </row>
    <row r="563" spans="2:2" ht="14.25" customHeight="1" x14ac:dyDescent="0.35">
      <c r="B563" s="4"/>
    </row>
    <row r="564" spans="2:2" ht="14.25" customHeight="1" x14ac:dyDescent="0.35">
      <c r="B564" s="4"/>
    </row>
    <row r="565" spans="2:2" ht="14.25" customHeight="1" x14ac:dyDescent="0.35">
      <c r="B565" s="4"/>
    </row>
    <row r="566" spans="2:2" ht="14.25" customHeight="1" x14ac:dyDescent="0.35">
      <c r="B566" s="4"/>
    </row>
    <row r="567" spans="2:2" ht="14.25" customHeight="1" x14ac:dyDescent="0.35">
      <c r="B567" s="4"/>
    </row>
    <row r="568" spans="2:2" ht="14.25" customHeight="1" x14ac:dyDescent="0.35">
      <c r="B568" s="4"/>
    </row>
    <row r="569" spans="2:2" ht="14.25" customHeight="1" x14ac:dyDescent="0.35">
      <c r="B569" s="4"/>
    </row>
    <row r="570" spans="2:2" ht="14.25" customHeight="1" x14ac:dyDescent="0.35">
      <c r="B570" s="4"/>
    </row>
    <row r="571" spans="2:2" ht="14.25" customHeight="1" x14ac:dyDescent="0.35">
      <c r="B571" s="4"/>
    </row>
    <row r="572" spans="2:2" ht="14.25" customHeight="1" x14ac:dyDescent="0.35">
      <c r="B572" s="4"/>
    </row>
    <row r="573" spans="2:2" ht="14.25" customHeight="1" x14ac:dyDescent="0.35">
      <c r="B573" s="4"/>
    </row>
    <row r="574" spans="2:2" ht="14.25" customHeight="1" x14ac:dyDescent="0.35">
      <c r="B574" s="4"/>
    </row>
    <row r="575" spans="2:2" ht="14.25" customHeight="1" x14ac:dyDescent="0.35">
      <c r="B575" s="4"/>
    </row>
    <row r="576" spans="2:2" ht="14.25" customHeight="1" x14ac:dyDescent="0.35">
      <c r="B576" s="4"/>
    </row>
    <row r="577" spans="2:2" ht="14.25" customHeight="1" x14ac:dyDescent="0.35">
      <c r="B577" s="4"/>
    </row>
    <row r="578" spans="2:2" ht="14.25" customHeight="1" x14ac:dyDescent="0.35">
      <c r="B578" s="4"/>
    </row>
    <row r="579" spans="2:2" ht="14.25" customHeight="1" x14ac:dyDescent="0.35">
      <c r="B579" s="4"/>
    </row>
    <row r="580" spans="2:2" ht="14.25" customHeight="1" x14ac:dyDescent="0.35">
      <c r="B580" s="4"/>
    </row>
    <row r="581" spans="2:2" ht="14.25" customHeight="1" x14ac:dyDescent="0.35">
      <c r="B581" s="4"/>
    </row>
    <row r="582" spans="2:2" ht="14.25" customHeight="1" x14ac:dyDescent="0.35">
      <c r="B582" s="4"/>
    </row>
    <row r="583" spans="2:2" ht="14.25" customHeight="1" x14ac:dyDescent="0.35">
      <c r="B583" s="4"/>
    </row>
    <row r="584" spans="2:2" ht="14.25" customHeight="1" x14ac:dyDescent="0.35">
      <c r="B584" s="4"/>
    </row>
    <row r="585" spans="2:2" ht="14.25" customHeight="1" x14ac:dyDescent="0.35">
      <c r="B585" s="4"/>
    </row>
    <row r="586" spans="2:2" ht="14.25" customHeight="1" x14ac:dyDescent="0.35">
      <c r="B586" s="4"/>
    </row>
    <row r="587" spans="2:2" ht="14.25" customHeight="1" x14ac:dyDescent="0.35">
      <c r="B587" s="4"/>
    </row>
    <row r="588" spans="2:2" ht="14.25" customHeight="1" x14ac:dyDescent="0.35">
      <c r="B588" s="4"/>
    </row>
    <row r="589" spans="2:2" ht="14.25" customHeight="1" x14ac:dyDescent="0.35">
      <c r="B589" s="4"/>
    </row>
    <row r="590" spans="2:2" ht="14.25" customHeight="1" x14ac:dyDescent="0.35">
      <c r="B590" s="4"/>
    </row>
    <row r="591" spans="2:2" ht="14.25" customHeight="1" x14ac:dyDescent="0.35">
      <c r="B591" s="4"/>
    </row>
    <row r="592" spans="2:2" ht="14.25" customHeight="1" x14ac:dyDescent="0.35">
      <c r="B592" s="4"/>
    </row>
    <row r="593" spans="2:2" ht="14.25" customHeight="1" x14ac:dyDescent="0.35">
      <c r="B593" s="4"/>
    </row>
    <row r="594" spans="2:2" ht="14.25" customHeight="1" x14ac:dyDescent="0.35">
      <c r="B594" s="4"/>
    </row>
    <row r="595" spans="2:2" ht="14.25" customHeight="1" x14ac:dyDescent="0.35">
      <c r="B595" s="4"/>
    </row>
    <row r="596" spans="2:2" ht="14.25" customHeight="1" x14ac:dyDescent="0.35">
      <c r="B596" s="4"/>
    </row>
    <row r="597" spans="2:2" ht="14.25" customHeight="1" x14ac:dyDescent="0.35">
      <c r="B597" s="4"/>
    </row>
    <row r="598" spans="2:2" ht="14.25" customHeight="1" x14ac:dyDescent="0.35">
      <c r="B598" s="4"/>
    </row>
    <row r="599" spans="2:2" ht="14.25" customHeight="1" x14ac:dyDescent="0.35">
      <c r="B599" s="4"/>
    </row>
    <row r="600" spans="2:2" ht="14.25" customHeight="1" x14ac:dyDescent="0.35">
      <c r="B600" s="4"/>
    </row>
    <row r="601" spans="2:2" ht="14.25" customHeight="1" x14ac:dyDescent="0.35">
      <c r="B601" s="4"/>
    </row>
    <row r="602" spans="2:2" ht="14.25" customHeight="1" x14ac:dyDescent="0.35">
      <c r="B602" s="4"/>
    </row>
    <row r="603" spans="2:2" ht="14.25" customHeight="1" x14ac:dyDescent="0.35">
      <c r="B603" s="4"/>
    </row>
    <row r="604" spans="2:2" ht="14.25" customHeight="1" x14ac:dyDescent="0.35">
      <c r="B604" s="4"/>
    </row>
    <row r="605" spans="2:2" ht="14.25" customHeight="1" x14ac:dyDescent="0.35">
      <c r="B605" s="4"/>
    </row>
    <row r="606" spans="2:2" ht="14.25" customHeight="1" x14ac:dyDescent="0.35">
      <c r="B606" s="4"/>
    </row>
    <row r="607" spans="2:2" ht="14.25" customHeight="1" x14ac:dyDescent="0.35">
      <c r="B607" s="4"/>
    </row>
    <row r="608" spans="2:2" ht="14.25" customHeight="1" x14ac:dyDescent="0.35">
      <c r="B608" s="4"/>
    </row>
    <row r="609" spans="2:2" ht="14.25" customHeight="1" x14ac:dyDescent="0.35">
      <c r="B609" s="4"/>
    </row>
    <row r="610" spans="2:2" ht="14.25" customHeight="1" x14ac:dyDescent="0.35">
      <c r="B610" s="4"/>
    </row>
    <row r="611" spans="2:2" ht="14.25" customHeight="1" x14ac:dyDescent="0.35">
      <c r="B611" s="4"/>
    </row>
    <row r="612" spans="2:2" ht="14.25" customHeight="1" x14ac:dyDescent="0.35">
      <c r="B612" s="4"/>
    </row>
    <row r="613" spans="2:2" ht="14.25" customHeight="1" x14ac:dyDescent="0.35">
      <c r="B613" s="4"/>
    </row>
    <row r="614" spans="2:2" ht="14.25" customHeight="1" x14ac:dyDescent="0.35">
      <c r="B614" s="4"/>
    </row>
    <row r="615" spans="2:2" ht="14.25" customHeight="1" x14ac:dyDescent="0.35">
      <c r="B615" s="4"/>
    </row>
    <row r="616" spans="2:2" ht="14.25" customHeight="1" x14ac:dyDescent="0.35">
      <c r="B616" s="4"/>
    </row>
    <row r="617" spans="2:2" ht="14.25" customHeight="1" x14ac:dyDescent="0.35">
      <c r="B617" s="4"/>
    </row>
    <row r="618" spans="2:2" ht="14.25" customHeight="1" x14ac:dyDescent="0.35">
      <c r="B618" s="4"/>
    </row>
    <row r="619" spans="2:2" ht="14.25" customHeight="1" x14ac:dyDescent="0.35">
      <c r="B619" s="4"/>
    </row>
    <row r="620" spans="2:2" ht="14.25" customHeight="1" x14ac:dyDescent="0.35">
      <c r="B620" s="4"/>
    </row>
    <row r="621" spans="2:2" ht="14.25" customHeight="1" x14ac:dyDescent="0.35">
      <c r="B621" s="4"/>
    </row>
    <row r="622" spans="2:2" ht="14.25" customHeight="1" x14ac:dyDescent="0.35">
      <c r="B622" s="4"/>
    </row>
    <row r="623" spans="2:2" ht="14.25" customHeight="1" x14ac:dyDescent="0.35">
      <c r="B623" s="4"/>
    </row>
    <row r="624" spans="2:2" ht="14.25" customHeight="1" x14ac:dyDescent="0.35">
      <c r="B624" s="4"/>
    </row>
    <row r="625" spans="2:2" ht="14.25" customHeight="1" x14ac:dyDescent="0.35">
      <c r="B625" s="4"/>
    </row>
    <row r="626" spans="2:2" ht="14.25" customHeight="1" x14ac:dyDescent="0.35">
      <c r="B626" s="4"/>
    </row>
    <row r="627" spans="2:2" ht="14.25" customHeight="1" x14ac:dyDescent="0.35">
      <c r="B627" s="4"/>
    </row>
    <row r="628" spans="2:2" ht="14.25" customHeight="1" x14ac:dyDescent="0.35">
      <c r="B628" s="4"/>
    </row>
    <row r="629" spans="2:2" ht="14.25" customHeight="1" x14ac:dyDescent="0.35">
      <c r="B629" s="4"/>
    </row>
    <row r="630" spans="2:2" ht="14.25" customHeight="1" x14ac:dyDescent="0.35">
      <c r="B630" s="4"/>
    </row>
    <row r="631" spans="2:2" ht="14.25" customHeight="1" x14ac:dyDescent="0.35">
      <c r="B631" s="4"/>
    </row>
    <row r="632" spans="2:2" ht="14.25" customHeight="1" x14ac:dyDescent="0.35">
      <c r="B632" s="4"/>
    </row>
    <row r="633" spans="2:2" ht="14.25" customHeight="1" x14ac:dyDescent="0.35">
      <c r="B633" s="4"/>
    </row>
    <row r="634" spans="2:2" ht="14.25" customHeight="1" x14ac:dyDescent="0.35">
      <c r="B634" s="4"/>
    </row>
    <row r="635" spans="2:2" ht="14.25" customHeight="1" x14ac:dyDescent="0.35">
      <c r="B635" s="4"/>
    </row>
    <row r="636" spans="2:2" ht="14.25" customHeight="1" x14ac:dyDescent="0.35">
      <c r="B636" s="4"/>
    </row>
    <row r="637" spans="2:2" ht="14.25" customHeight="1" x14ac:dyDescent="0.35">
      <c r="B637" s="4"/>
    </row>
    <row r="638" spans="2:2" ht="14.25" customHeight="1" x14ac:dyDescent="0.35">
      <c r="B638" s="4"/>
    </row>
    <row r="639" spans="2:2" ht="14.25" customHeight="1" x14ac:dyDescent="0.35">
      <c r="B639" s="4"/>
    </row>
    <row r="640" spans="2:2" ht="14.25" customHeight="1" x14ac:dyDescent="0.35">
      <c r="B640" s="4"/>
    </row>
    <row r="641" spans="2:2" ht="14.25" customHeight="1" x14ac:dyDescent="0.35">
      <c r="B641" s="4"/>
    </row>
    <row r="642" spans="2:2" ht="14.25" customHeight="1" x14ac:dyDescent="0.35">
      <c r="B642" s="4"/>
    </row>
    <row r="643" spans="2:2" ht="14.25" customHeight="1" x14ac:dyDescent="0.35">
      <c r="B643" s="4"/>
    </row>
    <row r="644" spans="2:2" ht="14.25" customHeight="1" x14ac:dyDescent="0.35">
      <c r="B644" s="4"/>
    </row>
    <row r="645" spans="2:2" ht="14.25" customHeight="1" x14ac:dyDescent="0.35">
      <c r="B645" s="4"/>
    </row>
    <row r="646" spans="2:2" ht="14.25" customHeight="1" x14ac:dyDescent="0.35">
      <c r="B646" s="4"/>
    </row>
    <row r="647" spans="2:2" ht="14.25" customHeight="1" x14ac:dyDescent="0.35">
      <c r="B647" s="4"/>
    </row>
    <row r="648" spans="2:2" ht="14.25" customHeight="1" x14ac:dyDescent="0.35">
      <c r="B648" s="4"/>
    </row>
    <row r="649" spans="2:2" ht="14.25" customHeight="1" x14ac:dyDescent="0.35">
      <c r="B649" s="4"/>
    </row>
    <row r="650" spans="2:2" ht="14.25" customHeight="1" x14ac:dyDescent="0.35">
      <c r="B650" s="4"/>
    </row>
    <row r="651" spans="2:2" ht="14.25" customHeight="1" x14ac:dyDescent="0.35">
      <c r="B651" s="4"/>
    </row>
    <row r="652" spans="2:2" ht="14.25" customHeight="1" x14ac:dyDescent="0.35">
      <c r="B652" s="4"/>
    </row>
    <row r="653" spans="2:2" ht="14.25" customHeight="1" x14ac:dyDescent="0.35">
      <c r="B653" s="4"/>
    </row>
    <row r="654" spans="2:2" ht="14.25" customHeight="1" x14ac:dyDescent="0.35">
      <c r="B654" s="4"/>
    </row>
    <row r="655" spans="2:2" ht="14.25" customHeight="1" x14ac:dyDescent="0.35">
      <c r="B655" s="4"/>
    </row>
    <row r="656" spans="2:2" ht="14.25" customHeight="1" x14ac:dyDescent="0.35">
      <c r="B656" s="4"/>
    </row>
    <row r="657" spans="2:2" ht="14.25" customHeight="1" x14ac:dyDescent="0.35">
      <c r="B657" s="4"/>
    </row>
    <row r="658" spans="2:2" ht="14.25" customHeight="1" x14ac:dyDescent="0.35">
      <c r="B658" s="4"/>
    </row>
    <row r="659" spans="2:2" ht="14.25" customHeight="1" x14ac:dyDescent="0.35">
      <c r="B659" s="4"/>
    </row>
    <row r="660" spans="2:2" ht="14.25" customHeight="1" x14ac:dyDescent="0.35">
      <c r="B660" s="4"/>
    </row>
    <row r="661" spans="2:2" ht="14.25" customHeight="1" x14ac:dyDescent="0.35">
      <c r="B661" s="4"/>
    </row>
    <row r="662" spans="2:2" ht="14.25" customHeight="1" x14ac:dyDescent="0.35">
      <c r="B662" s="4"/>
    </row>
    <row r="663" spans="2:2" ht="14.25" customHeight="1" x14ac:dyDescent="0.35">
      <c r="B663" s="4"/>
    </row>
    <row r="664" spans="2:2" ht="14.25" customHeight="1" x14ac:dyDescent="0.35">
      <c r="B664" s="4"/>
    </row>
    <row r="665" spans="2:2" ht="14.25" customHeight="1" x14ac:dyDescent="0.35">
      <c r="B665" s="4"/>
    </row>
    <row r="666" spans="2:2" ht="14.25" customHeight="1" x14ac:dyDescent="0.35">
      <c r="B666" s="4"/>
    </row>
    <row r="667" spans="2:2" ht="14.25" customHeight="1" x14ac:dyDescent="0.35">
      <c r="B667" s="4"/>
    </row>
    <row r="668" spans="2:2" ht="14.25" customHeight="1" x14ac:dyDescent="0.35">
      <c r="B668" s="4"/>
    </row>
    <row r="669" spans="2:2" ht="14.25" customHeight="1" x14ac:dyDescent="0.35">
      <c r="B669" s="4"/>
    </row>
    <row r="670" spans="2:2" ht="14.25" customHeight="1" x14ac:dyDescent="0.35">
      <c r="B670" s="4"/>
    </row>
    <row r="671" spans="2:2" ht="14.25" customHeight="1" x14ac:dyDescent="0.35">
      <c r="B671" s="4"/>
    </row>
    <row r="672" spans="2:2" ht="14.25" customHeight="1" x14ac:dyDescent="0.35">
      <c r="B672" s="4"/>
    </row>
    <row r="673" spans="2:2" ht="14.25" customHeight="1" x14ac:dyDescent="0.35">
      <c r="B673" s="4"/>
    </row>
    <row r="674" spans="2:2" ht="14.25" customHeight="1" x14ac:dyDescent="0.35">
      <c r="B674" s="4"/>
    </row>
    <row r="675" spans="2:2" ht="14.25" customHeight="1" x14ac:dyDescent="0.35">
      <c r="B675" s="4"/>
    </row>
    <row r="676" spans="2:2" ht="14.25" customHeight="1" x14ac:dyDescent="0.35">
      <c r="B676" s="4"/>
    </row>
    <row r="677" spans="2:2" ht="14.25" customHeight="1" x14ac:dyDescent="0.35">
      <c r="B677" s="4"/>
    </row>
    <row r="678" spans="2:2" ht="14.25" customHeight="1" x14ac:dyDescent="0.35">
      <c r="B678" s="4"/>
    </row>
    <row r="679" spans="2:2" ht="14.25" customHeight="1" x14ac:dyDescent="0.35">
      <c r="B679" s="4"/>
    </row>
    <row r="680" spans="2:2" ht="14.25" customHeight="1" x14ac:dyDescent="0.35">
      <c r="B680" s="4"/>
    </row>
    <row r="681" spans="2:2" ht="14.25" customHeight="1" x14ac:dyDescent="0.35">
      <c r="B681" s="4"/>
    </row>
    <row r="682" spans="2:2" ht="14.25" customHeight="1" x14ac:dyDescent="0.35">
      <c r="B682" s="4"/>
    </row>
    <row r="683" spans="2:2" ht="14.25" customHeight="1" x14ac:dyDescent="0.35">
      <c r="B683" s="4"/>
    </row>
    <row r="684" spans="2:2" ht="14.25" customHeight="1" x14ac:dyDescent="0.35">
      <c r="B684" s="4"/>
    </row>
    <row r="685" spans="2:2" ht="14.25" customHeight="1" x14ac:dyDescent="0.35">
      <c r="B685" s="4"/>
    </row>
    <row r="686" spans="2:2" ht="14.25" customHeight="1" x14ac:dyDescent="0.35">
      <c r="B686" s="4"/>
    </row>
    <row r="687" spans="2:2" ht="14.25" customHeight="1" x14ac:dyDescent="0.35">
      <c r="B687" s="4"/>
    </row>
    <row r="688" spans="2:2" ht="14.25" customHeight="1" x14ac:dyDescent="0.35">
      <c r="B688" s="4"/>
    </row>
    <row r="689" spans="2:2" ht="14.25" customHeight="1" x14ac:dyDescent="0.35">
      <c r="B689" s="4"/>
    </row>
    <row r="690" spans="2:2" ht="14.25" customHeight="1" x14ac:dyDescent="0.35">
      <c r="B690" s="4"/>
    </row>
    <row r="691" spans="2:2" ht="14.25" customHeight="1" x14ac:dyDescent="0.35">
      <c r="B691" s="4"/>
    </row>
    <row r="692" spans="2:2" ht="14.25" customHeight="1" x14ac:dyDescent="0.35">
      <c r="B692" s="4"/>
    </row>
    <row r="693" spans="2:2" ht="14.25" customHeight="1" x14ac:dyDescent="0.35">
      <c r="B693" s="4"/>
    </row>
    <row r="694" spans="2:2" ht="14.25" customHeight="1" x14ac:dyDescent="0.35">
      <c r="B694" s="4"/>
    </row>
    <row r="695" spans="2:2" ht="14.25" customHeight="1" x14ac:dyDescent="0.35">
      <c r="B695" s="4"/>
    </row>
    <row r="696" spans="2:2" ht="14.25" customHeight="1" x14ac:dyDescent="0.35">
      <c r="B696" s="4"/>
    </row>
    <row r="697" spans="2:2" ht="14.25" customHeight="1" x14ac:dyDescent="0.35">
      <c r="B697" s="4"/>
    </row>
    <row r="698" spans="2:2" ht="14.25" customHeight="1" x14ac:dyDescent="0.35">
      <c r="B698" s="4"/>
    </row>
    <row r="699" spans="2:2" ht="14.25" customHeight="1" x14ac:dyDescent="0.35">
      <c r="B699" s="4"/>
    </row>
    <row r="700" spans="2:2" ht="14.25" customHeight="1" x14ac:dyDescent="0.35">
      <c r="B700" s="4"/>
    </row>
    <row r="701" spans="2:2" ht="14.25" customHeight="1" x14ac:dyDescent="0.35">
      <c r="B701" s="4"/>
    </row>
    <row r="702" spans="2:2" ht="14.25" customHeight="1" x14ac:dyDescent="0.35">
      <c r="B702" s="4"/>
    </row>
    <row r="703" spans="2:2" ht="14.25" customHeight="1" x14ac:dyDescent="0.35">
      <c r="B703" s="4"/>
    </row>
    <row r="704" spans="2:2" ht="14.25" customHeight="1" x14ac:dyDescent="0.35">
      <c r="B704" s="4"/>
    </row>
    <row r="705" spans="2:2" ht="14.25" customHeight="1" x14ac:dyDescent="0.35">
      <c r="B705" s="4"/>
    </row>
    <row r="706" spans="2:2" ht="14.25" customHeight="1" x14ac:dyDescent="0.35">
      <c r="B706" s="4"/>
    </row>
    <row r="707" spans="2:2" ht="14.25" customHeight="1" x14ac:dyDescent="0.35">
      <c r="B707" s="4"/>
    </row>
    <row r="708" spans="2:2" ht="14.25" customHeight="1" x14ac:dyDescent="0.35">
      <c r="B708" s="4"/>
    </row>
    <row r="709" spans="2:2" ht="14.25" customHeight="1" x14ac:dyDescent="0.35">
      <c r="B709" s="4"/>
    </row>
    <row r="710" spans="2:2" ht="14.25" customHeight="1" x14ac:dyDescent="0.35">
      <c r="B710" s="4"/>
    </row>
    <row r="711" spans="2:2" ht="14.25" customHeight="1" x14ac:dyDescent="0.35">
      <c r="B711" s="4"/>
    </row>
    <row r="712" spans="2:2" ht="14.25" customHeight="1" x14ac:dyDescent="0.35">
      <c r="B712" s="4"/>
    </row>
    <row r="713" spans="2:2" ht="14.25" customHeight="1" x14ac:dyDescent="0.35">
      <c r="B713" s="4"/>
    </row>
    <row r="714" spans="2:2" ht="14.25" customHeight="1" x14ac:dyDescent="0.35">
      <c r="B714" s="4"/>
    </row>
    <row r="715" spans="2:2" ht="14.25" customHeight="1" x14ac:dyDescent="0.35">
      <c r="B715" s="4"/>
    </row>
    <row r="716" spans="2:2" ht="14.25" customHeight="1" x14ac:dyDescent="0.35">
      <c r="B716" s="4"/>
    </row>
    <row r="717" spans="2:2" ht="14.25" customHeight="1" x14ac:dyDescent="0.35">
      <c r="B717" s="4"/>
    </row>
    <row r="718" spans="2:2" ht="14.25" customHeight="1" x14ac:dyDescent="0.35">
      <c r="B718" s="4"/>
    </row>
    <row r="719" spans="2:2" ht="14.25" customHeight="1" x14ac:dyDescent="0.35">
      <c r="B719" s="4"/>
    </row>
    <row r="720" spans="2:2" ht="14.25" customHeight="1" x14ac:dyDescent="0.35">
      <c r="B720" s="4"/>
    </row>
    <row r="721" spans="2:2" ht="14.25" customHeight="1" x14ac:dyDescent="0.35">
      <c r="B721" s="4"/>
    </row>
    <row r="722" spans="2:2" ht="14.25" customHeight="1" x14ac:dyDescent="0.35">
      <c r="B722" s="4"/>
    </row>
    <row r="723" spans="2:2" ht="14.25" customHeight="1" x14ac:dyDescent="0.35">
      <c r="B723" s="4"/>
    </row>
    <row r="724" spans="2:2" ht="14.25" customHeight="1" x14ac:dyDescent="0.35">
      <c r="B724" s="4"/>
    </row>
    <row r="725" spans="2:2" ht="14.25" customHeight="1" x14ac:dyDescent="0.35">
      <c r="B725" s="4"/>
    </row>
    <row r="726" spans="2:2" ht="14.25" customHeight="1" x14ac:dyDescent="0.35">
      <c r="B726" s="4"/>
    </row>
    <row r="727" spans="2:2" ht="14.25" customHeight="1" x14ac:dyDescent="0.35">
      <c r="B727" s="4"/>
    </row>
    <row r="728" spans="2:2" ht="14.25" customHeight="1" x14ac:dyDescent="0.35">
      <c r="B728" s="4"/>
    </row>
    <row r="729" spans="2:2" ht="14.25" customHeight="1" x14ac:dyDescent="0.35">
      <c r="B729" s="4"/>
    </row>
    <row r="730" spans="2:2" ht="14.25" customHeight="1" x14ac:dyDescent="0.35">
      <c r="B730" s="4"/>
    </row>
    <row r="731" spans="2:2" ht="14.25" customHeight="1" x14ac:dyDescent="0.35">
      <c r="B731" s="4"/>
    </row>
    <row r="732" spans="2:2" ht="14.25" customHeight="1" x14ac:dyDescent="0.35">
      <c r="B732" s="4"/>
    </row>
    <row r="733" spans="2:2" ht="14.25" customHeight="1" x14ac:dyDescent="0.35">
      <c r="B733" s="4"/>
    </row>
    <row r="734" spans="2:2" ht="14.25" customHeight="1" x14ac:dyDescent="0.35">
      <c r="B734" s="4"/>
    </row>
    <row r="735" spans="2:2" ht="14.25" customHeight="1" x14ac:dyDescent="0.35">
      <c r="B735" s="4"/>
    </row>
    <row r="736" spans="2:2" ht="14.25" customHeight="1" x14ac:dyDescent="0.35">
      <c r="B736" s="4"/>
    </row>
    <row r="737" spans="2:2" ht="14.25" customHeight="1" x14ac:dyDescent="0.35">
      <c r="B737" s="4"/>
    </row>
    <row r="738" spans="2:2" ht="14.25" customHeight="1" x14ac:dyDescent="0.35">
      <c r="B738" s="4"/>
    </row>
    <row r="739" spans="2:2" ht="14.25" customHeight="1" x14ac:dyDescent="0.35">
      <c r="B739" s="4"/>
    </row>
    <row r="740" spans="2:2" ht="14.25" customHeight="1" x14ac:dyDescent="0.35">
      <c r="B740" s="4"/>
    </row>
    <row r="741" spans="2:2" ht="14.25" customHeight="1" x14ac:dyDescent="0.35">
      <c r="B741" s="4"/>
    </row>
    <row r="742" spans="2:2" ht="14.25" customHeight="1" x14ac:dyDescent="0.35">
      <c r="B742" s="4"/>
    </row>
    <row r="743" spans="2:2" ht="14.25" customHeight="1" x14ac:dyDescent="0.35">
      <c r="B743" s="4"/>
    </row>
    <row r="744" spans="2:2" ht="14.25" customHeight="1" x14ac:dyDescent="0.35">
      <c r="B744" s="4"/>
    </row>
    <row r="745" spans="2:2" ht="14.25" customHeight="1" x14ac:dyDescent="0.35">
      <c r="B745" s="4"/>
    </row>
    <row r="746" spans="2:2" ht="14.25" customHeight="1" x14ac:dyDescent="0.35">
      <c r="B746" s="4"/>
    </row>
    <row r="747" spans="2:2" ht="14.25" customHeight="1" x14ac:dyDescent="0.35">
      <c r="B747" s="4"/>
    </row>
    <row r="748" spans="2:2" ht="14.25" customHeight="1" x14ac:dyDescent="0.35">
      <c r="B748" s="4"/>
    </row>
    <row r="749" spans="2:2" ht="14.25" customHeight="1" x14ac:dyDescent="0.35">
      <c r="B749" s="4"/>
    </row>
    <row r="750" spans="2:2" ht="14.25" customHeight="1" x14ac:dyDescent="0.35">
      <c r="B750" s="4"/>
    </row>
    <row r="751" spans="2:2" ht="14.25" customHeight="1" x14ac:dyDescent="0.35">
      <c r="B751" s="4"/>
    </row>
    <row r="752" spans="2:2" ht="14.25" customHeight="1" x14ac:dyDescent="0.35">
      <c r="B752" s="4"/>
    </row>
    <row r="753" spans="2:2" ht="14.25" customHeight="1" x14ac:dyDescent="0.35">
      <c r="B753" s="4"/>
    </row>
    <row r="754" spans="2:2" ht="14.25" customHeight="1" x14ac:dyDescent="0.35">
      <c r="B754" s="4"/>
    </row>
    <row r="755" spans="2:2" ht="14.25" customHeight="1" x14ac:dyDescent="0.35">
      <c r="B755" s="4"/>
    </row>
    <row r="756" spans="2:2" ht="14.25" customHeight="1" x14ac:dyDescent="0.35">
      <c r="B756" s="4"/>
    </row>
    <row r="757" spans="2:2" ht="14.25" customHeight="1" x14ac:dyDescent="0.35">
      <c r="B757" s="4"/>
    </row>
    <row r="758" spans="2:2" ht="14.25" customHeight="1" x14ac:dyDescent="0.35">
      <c r="B758" s="4"/>
    </row>
    <row r="759" spans="2:2" ht="14.25" customHeight="1" x14ac:dyDescent="0.35">
      <c r="B759" s="4"/>
    </row>
    <row r="760" spans="2:2" ht="14.25" customHeight="1" x14ac:dyDescent="0.35">
      <c r="B760" s="4"/>
    </row>
    <row r="761" spans="2:2" ht="14.25" customHeight="1" x14ac:dyDescent="0.35">
      <c r="B761" s="4"/>
    </row>
    <row r="762" spans="2:2" ht="14.25" customHeight="1" x14ac:dyDescent="0.35">
      <c r="B762" s="4"/>
    </row>
    <row r="763" spans="2:2" ht="14.25" customHeight="1" x14ac:dyDescent="0.35">
      <c r="B763" s="4"/>
    </row>
    <row r="764" spans="2:2" ht="14.25" customHeight="1" x14ac:dyDescent="0.35">
      <c r="B764" s="4"/>
    </row>
    <row r="765" spans="2:2" ht="14.25" customHeight="1" x14ac:dyDescent="0.35">
      <c r="B765" s="4"/>
    </row>
    <row r="766" spans="2:2" ht="14.25" customHeight="1" x14ac:dyDescent="0.35">
      <c r="B766" s="4"/>
    </row>
    <row r="767" spans="2:2" ht="14.25" customHeight="1" x14ac:dyDescent="0.35">
      <c r="B767" s="4"/>
    </row>
    <row r="768" spans="2:2" ht="14.25" customHeight="1" x14ac:dyDescent="0.35">
      <c r="B768" s="4"/>
    </row>
    <row r="769" spans="2:2" ht="14.25" customHeight="1" x14ac:dyDescent="0.35">
      <c r="B769" s="4"/>
    </row>
    <row r="770" spans="2:2" ht="14.25" customHeight="1" x14ac:dyDescent="0.35">
      <c r="B770" s="4"/>
    </row>
    <row r="771" spans="2:2" ht="14.25" customHeight="1" x14ac:dyDescent="0.35">
      <c r="B771" s="4"/>
    </row>
    <row r="772" spans="2:2" ht="14.25" customHeight="1" x14ac:dyDescent="0.35">
      <c r="B772" s="4"/>
    </row>
    <row r="773" spans="2:2" ht="14.25" customHeight="1" x14ac:dyDescent="0.35">
      <c r="B773" s="4"/>
    </row>
    <row r="774" spans="2:2" ht="14.25" customHeight="1" x14ac:dyDescent="0.35">
      <c r="B774" s="4"/>
    </row>
    <row r="775" spans="2:2" ht="14.25" customHeight="1" x14ac:dyDescent="0.35">
      <c r="B775" s="4"/>
    </row>
    <row r="776" spans="2:2" ht="14.25" customHeight="1" x14ac:dyDescent="0.35">
      <c r="B776" s="4"/>
    </row>
    <row r="777" spans="2:2" ht="14.25" customHeight="1" x14ac:dyDescent="0.35">
      <c r="B777" s="4"/>
    </row>
    <row r="778" spans="2:2" ht="14.25" customHeight="1" x14ac:dyDescent="0.35">
      <c r="B778" s="4"/>
    </row>
    <row r="779" spans="2:2" ht="14.25" customHeight="1" x14ac:dyDescent="0.35">
      <c r="B779" s="4"/>
    </row>
    <row r="780" spans="2:2" ht="14.25" customHeight="1" x14ac:dyDescent="0.35">
      <c r="B780" s="4"/>
    </row>
    <row r="781" spans="2:2" ht="14.25" customHeight="1" x14ac:dyDescent="0.35">
      <c r="B781" s="4"/>
    </row>
    <row r="782" spans="2:2" ht="14.25" customHeight="1" x14ac:dyDescent="0.35">
      <c r="B782" s="4"/>
    </row>
    <row r="783" spans="2:2" ht="14.25" customHeight="1" x14ac:dyDescent="0.35">
      <c r="B783" s="4"/>
    </row>
    <row r="784" spans="2:2" ht="14.25" customHeight="1" x14ac:dyDescent="0.35">
      <c r="B784" s="4"/>
    </row>
    <row r="785" spans="2:2" ht="14.25" customHeight="1" x14ac:dyDescent="0.35">
      <c r="B785" s="4"/>
    </row>
    <row r="786" spans="2:2" ht="14.25" customHeight="1" x14ac:dyDescent="0.35">
      <c r="B786" s="4"/>
    </row>
    <row r="787" spans="2:2" ht="14.25" customHeight="1" x14ac:dyDescent="0.35">
      <c r="B787" s="4"/>
    </row>
    <row r="788" spans="2:2" ht="14.25" customHeight="1" x14ac:dyDescent="0.35">
      <c r="B788" s="4"/>
    </row>
    <row r="789" spans="2:2" ht="14.25" customHeight="1" x14ac:dyDescent="0.35">
      <c r="B789" s="4"/>
    </row>
    <row r="790" spans="2:2" ht="14.25" customHeight="1" x14ac:dyDescent="0.35">
      <c r="B790" s="4"/>
    </row>
    <row r="791" spans="2:2" ht="14.25" customHeight="1" x14ac:dyDescent="0.35">
      <c r="B791" s="4"/>
    </row>
    <row r="792" spans="2:2" ht="14.25" customHeight="1" x14ac:dyDescent="0.35">
      <c r="B792" s="4"/>
    </row>
    <row r="793" spans="2:2" ht="14.25" customHeight="1" x14ac:dyDescent="0.35">
      <c r="B793" s="4"/>
    </row>
    <row r="794" spans="2:2" ht="14.25" customHeight="1" x14ac:dyDescent="0.35">
      <c r="B794" s="4"/>
    </row>
    <row r="795" spans="2:2" ht="14.25" customHeight="1" x14ac:dyDescent="0.35">
      <c r="B795" s="4"/>
    </row>
    <row r="796" spans="2:2" ht="14.25" customHeight="1" x14ac:dyDescent="0.35">
      <c r="B796" s="4"/>
    </row>
    <row r="797" spans="2:2" ht="14.25" customHeight="1" x14ac:dyDescent="0.35">
      <c r="B797" s="4"/>
    </row>
    <row r="798" spans="2:2" ht="14.25" customHeight="1" x14ac:dyDescent="0.35">
      <c r="B798" s="4"/>
    </row>
    <row r="799" spans="2:2" ht="14.25" customHeight="1" x14ac:dyDescent="0.35">
      <c r="B799" s="4"/>
    </row>
    <row r="800" spans="2:2" ht="14.25" customHeight="1" x14ac:dyDescent="0.35">
      <c r="B800" s="4"/>
    </row>
    <row r="801" spans="2:2" ht="14.25" customHeight="1" x14ac:dyDescent="0.35">
      <c r="B801" s="4"/>
    </row>
    <row r="802" spans="2:2" ht="14.25" customHeight="1" x14ac:dyDescent="0.35">
      <c r="B802" s="4"/>
    </row>
    <row r="803" spans="2:2" ht="14.25" customHeight="1" x14ac:dyDescent="0.35">
      <c r="B803" s="4"/>
    </row>
    <row r="804" spans="2:2" ht="14.25" customHeight="1" x14ac:dyDescent="0.35">
      <c r="B804" s="4"/>
    </row>
    <row r="805" spans="2:2" ht="14.25" customHeight="1" x14ac:dyDescent="0.35">
      <c r="B805" s="4"/>
    </row>
    <row r="806" spans="2:2" ht="14.25" customHeight="1" x14ac:dyDescent="0.35">
      <c r="B806" s="4"/>
    </row>
    <row r="807" spans="2:2" ht="14.25" customHeight="1" x14ac:dyDescent="0.35">
      <c r="B807" s="4"/>
    </row>
    <row r="808" spans="2:2" ht="14.25" customHeight="1" x14ac:dyDescent="0.35">
      <c r="B808" s="4"/>
    </row>
    <row r="809" spans="2:2" ht="14.25" customHeight="1" x14ac:dyDescent="0.35">
      <c r="B809" s="4"/>
    </row>
    <row r="810" spans="2:2" ht="14.25" customHeight="1" x14ac:dyDescent="0.35">
      <c r="B810" s="4"/>
    </row>
    <row r="811" spans="2:2" ht="14.25" customHeight="1" x14ac:dyDescent="0.35">
      <c r="B811" s="4"/>
    </row>
    <row r="812" spans="2:2" ht="14.25" customHeight="1" x14ac:dyDescent="0.35">
      <c r="B812" s="4"/>
    </row>
    <row r="813" spans="2:2" ht="14.25" customHeight="1" x14ac:dyDescent="0.35">
      <c r="B813" s="4"/>
    </row>
    <row r="814" spans="2:2" ht="14.25" customHeight="1" x14ac:dyDescent="0.35">
      <c r="B814" s="4"/>
    </row>
    <row r="815" spans="2:2" ht="14.25" customHeight="1" x14ac:dyDescent="0.35">
      <c r="B815" s="4"/>
    </row>
    <row r="816" spans="2:2" ht="14.25" customHeight="1" x14ac:dyDescent="0.35">
      <c r="B816" s="4"/>
    </row>
    <row r="817" spans="2:2" ht="14.25" customHeight="1" x14ac:dyDescent="0.35">
      <c r="B817" s="4"/>
    </row>
    <row r="818" spans="2:2" ht="14.25" customHeight="1" x14ac:dyDescent="0.35">
      <c r="B818" s="4"/>
    </row>
    <row r="819" spans="2:2" ht="14.25" customHeight="1" x14ac:dyDescent="0.35">
      <c r="B819" s="4"/>
    </row>
    <row r="820" spans="2:2" ht="14.25" customHeight="1" x14ac:dyDescent="0.35">
      <c r="B820" s="4"/>
    </row>
    <row r="821" spans="2:2" ht="14.25" customHeight="1" x14ac:dyDescent="0.35">
      <c r="B821" s="4"/>
    </row>
    <row r="822" spans="2:2" ht="14.25" customHeight="1" x14ac:dyDescent="0.35">
      <c r="B822" s="4"/>
    </row>
    <row r="823" spans="2:2" ht="14.25" customHeight="1" x14ac:dyDescent="0.35">
      <c r="B823" s="4"/>
    </row>
    <row r="824" spans="2:2" ht="14.25" customHeight="1" x14ac:dyDescent="0.35">
      <c r="B824" s="4"/>
    </row>
    <row r="825" spans="2:2" ht="14.25" customHeight="1" x14ac:dyDescent="0.35">
      <c r="B825" s="4"/>
    </row>
    <row r="826" spans="2:2" ht="14.25" customHeight="1" x14ac:dyDescent="0.35">
      <c r="B826" s="4"/>
    </row>
    <row r="827" spans="2:2" ht="14.25" customHeight="1" x14ac:dyDescent="0.35">
      <c r="B827" s="4"/>
    </row>
    <row r="828" spans="2:2" ht="14.25" customHeight="1" x14ac:dyDescent="0.35">
      <c r="B828" s="4"/>
    </row>
    <row r="829" spans="2:2" ht="14.25" customHeight="1" x14ac:dyDescent="0.35">
      <c r="B829" s="4"/>
    </row>
    <row r="830" spans="2:2" ht="14.25" customHeight="1" x14ac:dyDescent="0.35">
      <c r="B830" s="4"/>
    </row>
    <row r="831" spans="2:2" ht="14.25" customHeight="1" x14ac:dyDescent="0.35">
      <c r="B831" s="4"/>
    </row>
    <row r="832" spans="2:2" ht="14.25" customHeight="1" x14ac:dyDescent="0.35">
      <c r="B832" s="4"/>
    </row>
    <row r="833" spans="2:2" ht="14.25" customHeight="1" x14ac:dyDescent="0.35">
      <c r="B833" s="4"/>
    </row>
    <row r="834" spans="2:2" ht="14.25" customHeight="1" x14ac:dyDescent="0.35">
      <c r="B834" s="4"/>
    </row>
    <row r="835" spans="2:2" ht="14.25" customHeight="1" x14ac:dyDescent="0.35">
      <c r="B835" s="4"/>
    </row>
    <row r="836" spans="2:2" ht="14.25" customHeight="1" x14ac:dyDescent="0.35">
      <c r="B836" s="4"/>
    </row>
    <row r="837" spans="2:2" ht="14.25" customHeight="1" x14ac:dyDescent="0.35">
      <c r="B837" s="4"/>
    </row>
    <row r="838" spans="2:2" ht="14.25" customHeight="1" x14ac:dyDescent="0.35">
      <c r="B838" s="4"/>
    </row>
    <row r="839" spans="2:2" ht="14.25" customHeight="1" x14ac:dyDescent="0.35">
      <c r="B839" s="4"/>
    </row>
    <row r="840" spans="2:2" ht="14.25" customHeight="1" x14ac:dyDescent="0.35">
      <c r="B840" s="4"/>
    </row>
    <row r="841" spans="2:2" ht="14.25" customHeight="1" x14ac:dyDescent="0.35">
      <c r="B841" s="4"/>
    </row>
    <row r="842" spans="2:2" ht="14.25" customHeight="1" x14ac:dyDescent="0.35">
      <c r="B842" s="4"/>
    </row>
    <row r="843" spans="2:2" ht="14.25" customHeight="1" x14ac:dyDescent="0.35">
      <c r="B843" s="4"/>
    </row>
    <row r="844" spans="2:2" ht="14.25" customHeight="1" x14ac:dyDescent="0.35">
      <c r="B844" s="4"/>
    </row>
    <row r="845" spans="2:2" ht="14.25" customHeight="1" x14ac:dyDescent="0.35">
      <c r="B845" s="4"/>
    </row>
    <row r="846" spans="2:2" ht="14.25" customHeight="1" x14ac:dyDescent="0.35">
      <c r="B846" s="4"/>
    </row>
    <row r="847" spans="2:2" ht="14.25" customHeight="1" x14ac:dyDescent="0.35">
      <c r="B847" s="4"/>
    </row>
    <row r="848" spans="2:2" ht="14.25" customHeight="1" x14ac:dyDescent="0.35">
      <c r="B848" s="4"/>
    </row>
    <row r="849" spans="2:2" ht="14.25" customHeight="1" x14ac:dyDescent="0.35">
      <c r="B849" s="4"/>
    </row>
    <row r="850" spans="2:2" ht="14.25" customHeight="1" x14ac:dyDescent="0.35">
      <c r="B850" s="4"/>
    </row>
    <row r="851" spans="2:2" ht="14.25" customHeight="1" x14ac:dyDescent="0.35">
      <c r="B851" s="4"/>
    </row>
    <row r="852" spans="2:2" ht="14.25" customHeight="1" x14ac:dyDescent="0.35">
      <c r="B852" s="4"/>
    </row>
    <row r="853" spans="2:2" ht="14.25" customHeight="1" x14ac:dyDescent="0.35">
      <c r="B853" s="4"/>
    </row>
    <row r="854" spans="2:2" ht="14.25" customHeight="1" x14ac:dyDescent="0.35">
      <c r="B854" s="4"/>
    </row>
    <row r="855" spans="2:2" ht="14.25" customHeight="1" x14ac:dyDescent="0.35">
      <c r="B855" s="4"/>
    </row>
    <row r="856" spans="2:2" ht="14.25" customHeight="1" x14ac:dyDescent="0.35">
      <c r="B856" s="4"/>
    </row>
    <row r="857" spans="2:2" ht="14.25" customHeight="1" x14ac:dyDescent="0.35">
      <c r="B857" s="4"/>
    </row>
    <row r="858" spans="2:2" ht="14.25" customHeight="1" x14ac:dyDescent="0.35">
      <c r="B858" s="4"/>
    </row>
    <row r="859" spans="2:2" ht="14.25" customHeight="1" x14ac:dyDescent="0.35">
      <c r="B859" s="4"/>
    </row>
    <row r="860" spans="2:2" ht="14.25" customHeight="1" x14ac:dyDescent="0.35">
      <c r="B860" s="4"/>
    </row>
    <row r="861" spans="2:2" ht="14.25" customHeight="1" x14ac:dyDescent="0.35">
      <c r="B861" s="4"/>
    </row>
    <row r="862" spans="2:2" ht="14.25" customHeight="1" x14ac:dyDescent="0.35">
      <c r="B862" s="4"/>
    </row>
    <row r="863" spans="2:2" ht="14.25" customHeight="1" x14ac:dyDescent="0.35">
      <c r="B863" s="4"/>
    </row>
    <row r="864" spans="2:2" ht="14.25" customHeight="1" x14ac:dyDescent="0.35">
      <c r="B864" s="4"/>
    </row>
    <row r="865" spans="2:2" ht="14.25" customHeight="1" x14ac:dyDescent="0.35">
      <c r="B865" s="4"/>
    </row>
    <row r="866" spans="2:2" ht="14.25" customHeight="1" x14ac:dyDescent="0.35">
      <c r="B866" s="4"/>
    </row>
    <row r="867" spans="2:2" ht="14.25" customHeight="1" x14ac:dyDescent="0.35">
      <c r="B867" s="4"/>
    </row>
    <row r="868" spans="2:2" ht="14.25" customHeight="1" x14ac:dyDescent="0.35">
      <c r="B868" s="4"/>
    </row>
    <row r="869" spans="2:2" ht="14.25" customHeight="1" x14ac:dyDescent="0.35">
      <c r="B869" s="4"/>
    </row>
    <row r="870" spans="2:2" ht="14.25" customHeight="1" x14ac:dyDescent="0.35">
      <c r="B870" s="4"/>
    </row>
    <row r="871" spans="2:2" ht="14.25" customHeight="1" x14ac:dyDescent="0.35">
      <c r="B871" s="4"/>
    </row>
    <row r="872" spans="2:2" ht="14.25" customHeight="1" x14ac:dyDescent="0.35">
      <c r="B872" s="4"/>
    </row>
    <row r="873" spans="2:2" ht="14.25" customHeight="1" x14ac:dyDescent="0.35">
      <c r="B873" s="4"/>
    </row>
    <row r="874" spans="2:2" ht="14.25" customHeight="1" x14ac:dyDescent="0.35">
      <c r="B874" s="4"/>
    </row>
    <row r="875" spans="2:2" ht="14.25" customHeight="1" x14ac:dyDescent="0.35">
      <c r="B875" s="4"/>
    </row>
    <row r="876" spans="2:2" ht="14.25" customHeight="1" x14ac:dyDescent="0.35">
      <c r="B876" s="4"/>
    </row>
    <row r="877" spans="2:2" ht="14.25" customHeight="1" x14ac:dyDescent="0.35">
      <c r="B877" s="4"/>
    </row>
    <row r="878" spans="2:2" ht="14.25" customHeight="1" x14ac:dyDescent="0.35">
      <c r="B878" s="4"/>
    </row>
    <row r="879" spans="2:2" ht="14.25" customHeight="1" x14ac:dyDescent="0.35">
      <c r="B879" s="4"/>
    </row>
    <row r="880" spans="2:2" ht="14.25" customHeight="1" x14ac:dyDescent="0.35">
      <c r="B880" s="4"/>
    </row>
    <row r="881" spans="2:2" ht="14.25" customHeight="1" x14ac:dyDescent="0.35">
      <c r="B881" s="4"/>
    </row>
    <row r="882" spans="2:2" ht="14.25" customHeight="1" x14ac:dyDescent="0.35">
      <c r="B882" s="4"/>
    </row>
    <row r="883" spans="2:2" ht="14.25" customHeight="1" x14ac:dyDescent="0.35">
      <c r="B883" s="4"/>
    </row>
    <row r="884" spans="2:2" ht="14.25" customHeight="1" x14ac:dyDescent="0.35">
      <c r="B884" s="4"/>
    </row>
    <row r="885" spans="2:2" ht="14.25" customHeight="1" x14ac:dyDescent="0.35">
      <c r="B885" s="4"/>
    </row>
    <row r="886" spans="2:2" ht="14.25" customHeight="1" x14ac:dyDescent="0.35">
      <c r="B886" s="4"/>
    </row>
    <row r="887" spans="2:2" ht="14.25" customHeight="1" x14ac:dyDescent="0.35">
      <c r="B887" s="4"/>
    </row>
    <row r="888" spans="2:2" ht="14.25" customHeight="1" x14ac:dyDescent="0.35">
      <c r="B888" s="4"/>
    </row>
    <row r="889" spans="2:2" ht="14.25" customHeight="1" x14ac:dyDescent="0.35">
      <c r="B889" s="4"/>
    </row>
    <row r="890" spans="2:2" ht="14.25" customHeight="1" x14ac:dyDescent="0.35">
      <c r="B890" s="4"/>
    </row>
    <row r="891" spans="2:2" ht="14.25" customHeight="1" x14ac:dyDescent="0.35">
      <c r="B891" s="4"/>
    </row>
    <row r="892" spans="2:2" ht="14.25" customHeight="1" x14ac:dyDescent="0.35">
      <c r="B892" s="4"/>
    </row>
    <row r="893" spans="2:2" ht="14.25" customHeight="1" x14ac:dyDescent="0.35">
      <c r="B893" s="4"/>
    </row>
    <row r="894" spans="2:2" ht="14.25" customHeight="1" x14ac:dyDescent="0.35">
      <c r="B894" s="4"/>
    </row>
    <row r="895" spans="2:2" ht="14.25" customHeight="1" x14ac:dyDescent="0.35">
      <c r="B895" s="4"/>
    </row>
    <row r="896" spans="2:2" ht="14.25" customHeight="1" x14ac:dyDescent="0.35">
      <c r="B896" s="4"/>
    </row>
    <row r="897" spans="2:2" ht="14.25" customHeight="1" x14ac:dyDescent="0.35">
      <c r="B897" s="4"/>
    </row>
    <row r="898" spans="2:2" ht="14.25" customHeight="1" x14ac:dyDescent="0.35">
      <c r="B898" s="4"/>
    </row>
    <row r="899" spans="2:2" ht="14.25" customHeight="1" x14ac:dyDescent="0.35">
      <c r="B899" s="4"/>
    </row>
    <row r="900" spans="2:2" ht="14.25" customHeight="1" x14ac:dyDescent="0.35">
      <c r="B900" s="4"/>
    </row>
    <row r="901" spans="2:2" ht="14.25" customHeight="1" x14ac:dyDescent="0.35">
      <c r="B901" s="4"/>
    </row>
    <row r="902" spans="2:2" ht="14.25" customHeight="1" x14ac:dyDescent="0.35">
      <c r="B902" s="4"/>
    </row>
    <row r="903" spans="2:2" ht="14.25" customHeight="1" x14ac:dyDescent="0.35">
      <c r="B903" s="4"/>
    </row>
    <row r="904" spans="2:2" ht="14.25" customHeight="1" x14ac:dyDescent="0.35">
      <c r="B904" s="4"/>
    </row>
    <row r="905" spans="2:2" ht="14.25" customHeight="1" x14ac:dyDescent="0.35">
      <c r="B905" s="4"/>
    </row>
    <row r="906" spans="2:2" ht="14.25" customHeight="1" x14ac:dyDescent="0.35">
      <c r="B906" s="4"/>
    </row>
    <row r="907" spans="2:2" ht="14.25" customHeight="1" x14ac:dyDescent="0.35">
      <c r="B907" s="4"/>
    </row>
    <row r="908" spans="2:2" ht="14.25" customHeight="1" x14ac:dyDescent="0.35">
      <c r="B908" s="4"/>
    </row>
    <row r="909" spans="2:2" ht="14.25" customHeight="1" x14ac:dyDescent="0.35">
      <c r="B909" s="4"/>
    </row>
    <row r="910" spans="2:2" ht="14.25" customHeight="1" x14ac:dyDescent="0.35">
      <c r="B910" s="4"/>
    </row>
    <row r="911" spans="2:2" ht="14.25" customHeight="1" x14ac:dyDescent="0.35">
      <c r="B911" s="4"/>
    </row>
    <row r="912" spans="2:2" ht="14.25" customHeight="1" x14ac:dyDescent="0.35">
      <c r="B912" s="4"/>
    </row>
    <row r="913" spans="2:2" ht="14.25" customHeight="1" x14ac:dyDescent="0.35">
      <c r="B913" s="4"/>
    </row>
    <row r="914" spans="2:2" ht="14.25" customHeight="1" x14ac:dyDescent="0.35">
      <c r="B914" s="4"/>
    </row>
    <row r="915" spans="2:2" ht="14.25" customHeight="1" x14ac:dyDescent="0.35">
      <c r="B915" s="4"/>
    </row>
    <row r="916" spans="2:2" ht="14.25" customHeight="1" x14ac:dyDescent="0.35">
      <c r="B916" s="4"/>
    </row>
    <row r="917" spans="2:2" ht="14.25" customHeight="1" x14ac:dyDescent="0.35">
      <c r="B917" s="4"/>
    </row>
    <row r="918" spans="2:2" ht="14.25" customHeight="1" x14ac:dyDescent="0.35">
      <c r="B918" s="4"/>
    </row>
    <row r="919" spans="2:2" ht="14.25" customHeight="1" x14ac:dyDescent="0.35">
      <c r="B919" s="4"/>
    </row>
    <row r="920" spans="2:2" ht="14.25" customHeight="1" x14ac:dyDescent="0.35">
      <c r="B920" s="4"/>
    </row>
    <row r="921" spans="2:2" ht="14.25" customHeight="1" x14ac:dyDescent="0.35">
      <c r="B921" s="4"/>
    </row>
    <row r="922" spans="2:2" ht="14.25" customHeight="1" x14ac:dyDescent="0.35">
      <c r="B922" s="4"/>
    </row>
    <row r="923" spans="2:2" ht="14.25" customHeight="1" x14ac:dyDescent="0.35">
      <c r="B923" s="4"/>
    </row>
    <row r="924" spans="2:2" ht="14.25" customHeight="1" x14ac:dyDescent="0.35">
      <c r="B924" s="4"/>
    </row>
    <row r="925" spans="2:2" ht="14.25" customHeight="1" x14ac:dyDescent="0.35">
      <c r="B925" s="4"/>
    </row>
    <row r="926" spans="2:2" ht="14.25" customHeight="1" x14ac:dyDescent="0.35">
      <c r="B926" s="4"/>
    </row>
    <row r="927" spans="2:2" ht="14.25" customHeight="1" x14ac:dyDescent="0.35">
      <c r="B927" s="4"/>
    </row>
    <row r="928" spans="2:2" ht="14.25" customHeight="1" x14ac:dyDescent="0.35">
      <c r="B928" s="4"/>
    </row>
    <row r="929" spans="2:2" ht="14.25" customHeight="1" x14ac:dyDescent="0.35">
      <c r="B929" s="4"/>
    </row>
    <row r="930" spans="2:2" ht="14.25" customHeight="1" x14ac:dyDescent="0.35">
      <c r="B930" s="4"/>
    </row>
    <row r="931" spans="2:2" ht="14.25" customHeight="1" x14ac:dyDescent="0.35">
      <c r="B931" s="4"/>
    </row>
    <row r="932" spans="2:2" ht="14.25" customHeight="1" x14ac:dyDescent="0.35">
      <c r="B932" s="4"/>
    </row>
    <row r="933" spans="2:2" ht="14.25" customHeight="1" x14ac:dyDescent="0.35">
      <c r="B933" s="4"/>
    </row>
    <row r="934" spans="2:2" ht="14.25" customHeight="1" x14ac:dyDescent="0.35">
      <c r="B934" s="4"/>
    </row>
    <row r="935" spans="2:2" ht="14.25" customHeight="1" x14ac:dyDescent="0.35">
      <c r="B935" s="4"/>
    </row>
    <row r="936" spans="2:2" ht="14.25" customHeight="1" x14ac:dyDescent="0.35">
      <c r="B936" s="4"/>
    </row>
    <row r="937" spans="2:2" ht="14.25" customHeight="1" x14ac:dyDescent="0.35">
      <c r="B937" s="4"/>
    </row>
    <row r="938" spans="2:2" ht="14.25" customHeight="1" x14ac:dyDescent="0.35">
      <c r="B938" s="4"/>
    </row>
    <row r="939" spans="2:2" ht="14.25" customHeight="1" x14ac:dyDescent="0.35">
      <c r="B939" s="4"/>
    </row>
    <row r="940" spans="2:2" ht="14.25" customHeight="1" x14ac:dyDescent="0.35">
      <c r="B940" s="4"/>
    </row>
    <row r="941" spans="2:2" ht="14.25" customHeight="1" x14ac:dyDescent="0.35">
      <c r="B941" s="4"/>
    </row>
    <row r="942" spans="2:2" ht="14.25" customHeight="1" x14ac:dyDescent="0.35">
      <c r="B942" s="4"/>
    </row>
    <row r="943" spans="2:2" ht="14.25" customHeight="1" x14ac:dyDescent="0.35">
      <c r="B943" s="4"/>
    </row>
    <row r="944" spans="2:2" ht="14.25" customHeight="1" x14ac:dyDescent="0.35">
      <c r="B944" s="4"/>
    </row>
    <row r="945" spans="2:2" ht="14.25" customHeight="1" x14ac:dyDescent="0.35">
      <c r="B945" s="4"/>
    </row>
    <row r="946" spans="2:2" ht="14.25" customHeight="1" x14ac:dyDescent="0.35">
      <c r="B946" s="4"/>
    </row>
    <row r="947" spans="2:2" ht="14.25" customHeight="1" x14ac:dyDescent="0.35">
      <c r="B947" s="4"/>
    </row>
    <row r="948" spans="2:2" ht="14.25" customHeight="1" x14ac:dyDescent="0.35">
      <c r="B948" s="4"/>
    </row>
    <row r="949" spans="2:2" ht="14.25" customHeight="1" x14ac:dyDescent="0.35">
      <c r="B949" s="4"/>
    </row>
    <row r="950" spans="2:2" ht="14.25" customHeight="1" x14ac:dyDescent="0.35">
      <c r="B950" s="4"/>
    </row>
    <row r="951" spans="2:2" ht="14.25" customHeight="1" x14ac:dyDescent="0.35">
      <c r="B951" s="4"/>
    </row>
    <row r="952" spans="2:2" ht="14.25" customHeight="1" x14ac:dyDescent="0.35">
      <c r="B952" s="4"/>
    </row>
    <row r="953" spans="2:2" ht="14.25" customHeight="1" x14ac:dyDescent="0.35">
      <c r="B953" s="4"/>
    </row>
    <row r="954" spans="2:2" ht="14.25" customHeight="1" x14ac:dyDescent="0.35">
      <c r="B954" s="4"/>
    </row>
    <row r="955" spans="2:2" ht="14.25" customHeight="1" x14ac:dyDescent="0.35">
      <c r="B955" s="4"/>
    </row>
    <row r="956" spans="2:2" ht="14.25" customHeight="1" x14ac:dyDescent="0.35">
      <c r="B956" s="4"/>
    </row>
    <row r="957" spans="2:2" ht="14.25" customHeight="1" x14ac:dyDescent="0.35">
      <c r="B957" s="4"/>
    </row>
    <row r="958" spans="2:2" ht="14.25" customHeight="1" x14ac:dyDescent="0.35">
      <c r="B958" s="4"/>
    </row>
    <row r="959" spans="2:2" ht="14.25" customHeight="1" x14ac:dyDescent="0.35">
      <c r="B959" s="4"/>
    </row>
    <row r="960" spans="2:2" ht="14.25" customHeight="1" x14ac:dyDescent="0.35">
      <c r="B960" s="4"/>
    </row>
    <row r="961" spans="2:2" ht="14.25" customHeight="1" x14ac:dyDescent="0.35">
      <c r="B961" s="4"/>
    </row>
    <row r="962" spans="2:2" ht="14.25" customHeight="1" x14ac:dyDescent="0.35">
      <c r="B962" s="4"/>
    </row>
    <row r="963" spans="2:2" ht="14.25" customHeight="1" x14ac:dyDescent="0.35">
      <c r="B963" s="4"/>
    </row>
    <row r="964" spans="2:2" ht="14.25" customHeight="1" x14ac:dyDescent="0.35">
      <c r="B964" s="4"/>
    </row>
    <row r="965" spans="2:2" ht="14.25" customHeight="1" x14ac:dyDescent="0.35">
      <c r="B965" s="4"/>
    </row>
    <row r="966" spans="2:2" ht="14.25" customHeight="1" x14ac:dyDescent="0.35">
      <c r="B966" s="4"/>
    </row>
    <row r="967" spans="2:2" ht="14.25" customHeight="1" x14ac:dyDescent="0.35">
      <c r="B967" s="4"/>
    </row>
    <row r="968" spans="2:2" ht="14.25" customHeight="1" x14ac:dyDescent="0.35">
      <c r="B968" s="4"/>
    </row>
    <row r="969" spans="2:2" ht="14.25" customHeight="1" x14ac:dyDescent="0.35">
      <c r="B969" s="4"/>
    </row>
    <row r="970" spans="2:2" ht="14.25" customHeight="1" x14ac:dyDescent="0.35">
      <c r="B970" s="4"/>
    </row>
    <row r="971" spans="2:2" ht="14.25" customHeight="1" x14ac:dyDescent="0.35">
      <c r="B971" s="4"/>
    </row>
    <row r="972" spans="2:2" ht="14.25" customHeight="1" x14ac:dyDescent="0.35">
      <c r="B972" s="4"/>
    </row>
    <row r="973" spans="2:2" ht="14.25" customHeight="1" x14ac:dyDescent="0.35">
      <c r="B973" s="4"/>
    </row>
    <row r="974" spans="2:2" ht="14.25" customHeight="1" x14ac:dyDescent="0.35">
      <c r="B974" s="4"/>
    </row>
    <row r="975" spans="2:2" ht="14.25" customHeight="1" x14ac:dyDescent="0.35">
      <c r="B975" s="4"/>
    </row>
    <row r="976" spans="2:2" ht="14.25" customHeight="1" x14ac:dyDescent="0.35">
      <c r="B976" s="4"/>
    </row>
    <row r="977" spans="2:2" ht="14.25" customHeight="1" x14ac:dyDescent="0.35">
      <c r="B977" s="4"/>
    </row>
    <row r="978" spans="2:2" ht="14.25" customHeight="1" x14ac:dyDescent="0.35">
      <c r="B978" s="4"/>
    </row>
    <row r="979" spans="2:2" ht="14.25" customHeight="1" x14ac:dyDescent="0.35">
      <c r="B979" s="4"/>
    </row>
    <row r="980" spans="2:2" ht="14.25" customHeight="1" x14ac:dyDescent="0.35">
      <c r="B980" s="4"/>
    </row>
    <row r="981" spans="2:2" ht="14.25" customHeight="1" x14ac:dyDescent="0.35">
      <c r="B981" s="4"/>
    </row>
    <row r="982" spans="2:2" ht="14.25" customHeight="1" x14ac:dyDescent="0.35">
      <c r="B982" s="4"/>
    </row>
    <row r="983" spans="2:2" ht="14.25" customHeight="1" x14ac:dyDescent="0.35">
      <c r="B983" s="4"/>
    </row>
    <row r="984" spans="2:2" ht="14.25" customHeight="1" x14ac:dyDescent="0.35">
      <c r="B984" s="4"/>
    </row>
    <row r="985" spans="2:2" ht="14.25" customHeight="1" x14ac:dyDescent="0.35">
      <c r="B985" s="4"/>
    </row>
    <row r="986" spans="2:2" ht="14.25" customHeight="1" x14ac:dyDescent="0.35">
      <c r="B986" s="4"/>
    </row>
    <row r="987" spans="2:2" ht="14.25" customHeight="1" x14ac:dyDescent="0.35">
      <c r="B987" s="4"/>
    </row>
    <row r="988" spans="2:2" ht="14.25" customHeight="1" x14ac:dyDescent="0.35">
      <c r="B988" s="4"/>
    </row>
    <row r="989" spans="2:2" ht="14.25" customHeight="1" x14ac:dyDescent="0.35">
      <c r="B989" s="4"/>
    </row>
    <row r="990" spans="2:2" ht="14.25" customHeight="1" x14ac:dyDescent="0.35">
      <c r="B990" s="4"/>
    </row>
    <row r="991" spans="2:2" ht="14.25" customHeight="1" x14ac:dyDescent="0.35">
      <c r="B991" s="4"/>
    </row>
    <row r="992" spans="2:2" ht="14.25" customHeight="1" x14ac:dyDescent="0.35">
      <c r="B992" s="4"/>
    </row>
    <row r="993" spans="2:2" ht="14.25" customHeight="1" x14ac:dyDescent="0.35">
      <c r="B993" s="4"/>
    </row>
    <row r="994" spans="2:2" ht="14.25" customHeight="1" x14ac:dyDescent="0.35">
      <c r="B994" s="4"/>
    </row>
    <row r="995" spans="2:2" ht="14.25" customHeight="1" x14ac:dyDescent="0.35">
      <c r="B995" s="4"/>
    </row>
    <row r="996" spans="2:2" ht="14.25" customHeight="1" x14ac:dyDescent="0.35">
      <c r="B996" s="4"/>
    </row>
    <row r="997" spans="2:2" ht="14.25" customHeight="1" x14ac:dyDescent="0.35">
      <c r="B997" s="4"/>
    </row>
    <row r="998" spans="2:2" ht="14.25" customHeight="1" x14ac:dyDescent="0.35">
      <c r="B998" s="4"/>
    </row>
    <row r="999" spans="2:2" ht="14.25" customHeight="1" x14ac:dyDescent="0.35">
      <c r="B999" s="4"/>
    </row>
    <row r="1000" spans="2:2" ht="14.25" customHeight="1" x14ac:dyDescent="0.35">
      <c r="B1000" s="4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Q1000"/>
  <sheetViews>
    <sheetView workbookViewId="0"/>
  </sheetViews>
  <sheetFormatPr baseColWidth="10" defaultColWidth="14.453125" defaultRowHeight="15" customHeight="1" x14ac:dyDescent="0.35"/>
  <cols>
    <col min="1" max="1" width="20.26953125" customWidth="1"/>
    <col min="2" max="3" width="8.7265625" customWidth="1"/>
    <col min="4" max="4" width="19.7265625" customWidth="1"/>
    <col min="5" max="5" width="25.7265625" customWidth="1"/>
    <col min="6" max="6" width="16" customWidth="1"/>
    <col min="7" max="7" width="20.54296875" customWidth="1"/>
    <col min="8" max="8" width="12.453125" customWidth="1"/>
    <col min="9" max="9" width="16.453125" customWidth="1"/>
    <col min="10" max="10" width="26.54296875" customWidth="1"/>
    <col min="11" max="17" width="8.7265625" customWidth="1"/>
  </cols>
  <sheetData>
    <row r="1" spans="1:17" ht="14.25" customHeight="1" x14ac:dyDescent="0.35">
      <c r="A1" s="1" t="s">
        <v>0</v>
      </c>
      <c r="B1" s="1" t="s">
        <v>1</v>
      </c>
      <c r="C1" s="1" t="s">
        <v>3</v>
      </c>
      <c r="D1" s="1" t="s">
        <v>6</v>
      </c>
      <c r="E1" s="1" t="s">
        <v>11</v>
      </c>
      <c r="F1" s="1" t="s">
        <v>28</v>
      </c>
      <c r="G1" s="1" t="s">
        <v>40</v>
      </c>
      <c r="H1" s="1" t="s">
        <v>41</v>
      </c>
      <c r="I1" s="1" t="s">
        <v>42</v>
      </c>
      <c r="J1" s="1" t="s">
        <v>44</v>
      </c>
      <c r="K1" s="1" t="s">
        <v>46</v>
      </c>
      <c r="P1" s="2" t="s">
        <v>3</v>
      </c>
      <c r="Q1" s="2" t="s">
        <v>41</v>
      </c>
    </row>
    <row r="2" spans="1:17" ht="14.25" customHeight="1" x14ac:dyDescent="0.35">
      <c r="A2" s="3" t="s">
        <v>47</v>
      </c>
      <c r="B2" s="4" t="s">
        <v>48</v>
      </c>
      <c r="C2" s="3">
        <v>28.68</v>
      </c>
      <c r="D2" s="3">
        <v>-0.37236999999999998</v>
      </c>
      <c r="E2" s="3">
        <v>-103.12253</v>
      </c>
      <c r="F2" s="3">
        <v>0.1125</v>
      </c>
      <c r="G2" s="3">
        <v>-3.2000000000000001E-2</v>
      </c>
      <c r="H2" s="3">
        <v>1711.9068600000001</v>
      </c>
      <c r="I2" s="3">
        <v>23</v>
      </c>
      <c r="J2" s="3">
        <v>5.4279999999999999</v>
      </c>
      <c r="K2" s="3">
        <v>1.0667500000000001</v>
      </c>
      <c r="P2" s="3">
        <v>28.65</v>
      </c>
      <c r="Q2" s="3">
        <v>1150.6051</v>
      </c>
    </row>
    <row r="3" spans="1:17" ht="14.25" customHeight="1" x14ac:dyDescent="0.35">
      <c r="A3" s="3" t="s">
        <v>49</v>
      </c>
      <c r="B3" s="4" t="s">
        <v>50</v>
      </c>
      <c r="C3" s="3">
        <v>27.5</v>
      </c>
      <c r="D3" s="3">
        <v>-1.24814</v>
      </c>
      <c r="E3" s="3">
        <v>-96.548450000000003</v>
      </c>
      <c r="F3" s="3">
        <v>3.7499999999999999E-2</v>
      </c>
      <c r="G3" s="3">
        <v>-0.1585</v>
      </c>
      <c r="H3" s="3">
        <v>35.014279999999999</v>
      </c>
      <c r="I3" s="3">
        <v>3</v>
      </c>
      <c r="J3" s="3">
        <v>4.5140000000000002</v>
      </c>
      <c r="K3" s="3">
        <v>1.10477</v>
      </c>
      <c r="P3" s="3">
        <v>29.62</v>
      </c>
      <c r="Q3" s="3">
        <v>3878.8645000000001</v>
      </c>
    </row>
    <row r="4" spans="1:17" ht="14.25" customHeight="1" x14ac:dyDescent="0.35">
      <c r="A4" s="3" t="s">
        <v>51</v>
      </c>
      <c r="B4" s="4" t="s">
        <v>52</v>
      </c>
      <c r="C4" s="3">
        <v>29.39</v>
      </c>
      <c r="D4" s="3">
        <v>-1.0734300000000001</v>
      </c>
      <c r="E4" s="3">
        <v>-170.29886999999999</v>
      </c>
      <c r="F4" s="3">
        <v>-0.21249999999999999</v>
      </c>
      <c r="G4" s="3">
        <v>-0.11111</v>
      </c>
      <c r="H4" s="3">
        <v>4244.5790999999999</v>
      </c>
      <c r="I4" s="3">
        <v>57</v>
      </c>
      <c r="J4" s="3">
        <v>12.271000000000001</v>
      </c>
      <c r="K4" s="3">
        <v>0.82001000000000002</v>
      </c>
      <c r="P4" s="3">
        <v>28.6</v>
      </c>
      <c r="Q4" s="3">
        <v>3226.84058</v>
      </c>
    </row>
    <row r="5" spans="1:17" ht="14.25" customHeight="1" x14ac:dyDescent="0.35">
      <c r="A5" s="3" t="s">
        <v>53</v>
      </c>
      <c r="B5" s="4" t="s">
        <v>54</v>
      </c>
      <c r="C5" s="3">
        <v>28.72</v>
      </c>
      <c r="D5" s="3">
        <v>0.44794</v>
      </c>
      <c r="E5" s="3">
        <v>57.667389999999997</v>
      </c>
      <c r="F5" s="3">
        <v>-8.7499999999999994E-2</v>
      </c>
      <c r="G5" s="3">
        <v>-0.14679</v>
      </c>
      <c r="H5" s="3">
        <v>2098.31396</v>
      </c>
      <c r="I5" s="3">
        <v>157</v>
      </c>
      <c r="J5" s="3">
        <v>8.3350000000000009</v>
      </c>
      <c r="K5" s="3">
        <v>1.2840499999999999</v>
      </c>
      <c r="P5" s="3">
        <v>29.95</v>
      </c>
      <c r="Q5" s="3">
        <v>4032.78784</v>
      </c>
    </row>
    <row r="6" spans="1:17" ht="14.25" customHeight="1" x14ac:dyDescent="0.35">
      <c r="A6" s="3" t="s">
        <v>55</v>
      </c>
      <c r="B6" s="4" t="s">
        <v>56</v>
      </c>
      <c r="C6" s="3">
        <v>28.32</v>
      </c>
      <c r="D6" s="3">
        <v>-3.2030000000000003E-2</v>
      </c>
      <c r="E6" s="3">
        <v>-65.979780000000005</v>
      </c>
      <c r="F6" s="3">
        <v>7.4999999999999997E-2</v>
      </c>
      <c r="G6" s="3">
        <v>3.3329999999999999E-2</v>
      </c>
      <c r="H6" s="3">
        <v>4351.8735399999996</v>
      </c>
      <c r="I6" s="3">
        <v>156</v>
      </c>
      <c r="J6" s="3">
        <v>4.9909999999999997</v>
      </c>
      <c r="K6" s="3">
        <v>1.08473</v>
      </c>
      <c r="P6" s="3">
        <v>27.5</v>
      </c>
      <c r="Q6" s="3">
        <v>1898.2181399999999</v>
      </c>
    </row>
    <row r="7" spans="1:17" ht="14.25" customHeight="1" x14ac:dyDescent="0.35">
      <c r="A7" s="3" t="s">
        <v>57</v>
      </c>
      <c r="B7" s="4" t="s">
        <v>58</v>
      </c>
      <c r="C7" s="3">
        <v>28.47</v>
      </c>
      <c r="D7" s="3">
        <v>-0.48504999999999998</v>
      </c>
      <c r="E7" s="3">
        <v>-91.663790000000006</v>
      </c>
      <c r="F7" s="3">
        <v>0.16250000000000001</v>
      </c>
      <c r="G7" s="3">
        <v>-0.18325</v>
      </c>
      <c r="H7" s="3">
        <v>575.33727999999996</v>
      </c>
      <c r="I7" s="3">
        <v>11</v>
      </c>
      <c r="J7" s="3">
        <v>0</v>
      </c>
      <c r="K7" s="3">
        <v>0.81630999999999998</v>
      </c>
      <c r="P7" s="3">
        <v>28.42</v>
      </c>
      <c r="Q7" s="3">
        <v>473.94198999999998</v>
      </c>
    </row>
    <row r="8" spans="1:17" ht="14.25" customHeight="1" x14ac:dyDescent="0.35">
      <c r="A8" s="3" t="s">
        <v>59</v>
      </c>
      <c r="B8" s="4" t="s">
        <v>60</v>
      </c>
      <c r="C8" s="3">
        <v>28.34</v>
      </c>
      <c r="D8" s="3">
        <v>0.63431000000000004</v>
      </c>
      <c r="E8" s="3">
        <v>-41.32564</v>
      </c>
      <c r="F8" s="3">
        <v>-0.5</v>
      </c>
      <c r="G8" s="3">
        <v>-0.15942000000000001</v>
      </c>
      <c r="H8" s="3">
        <v>260.58395000000002</v>
      </c>
      <c r="I8" s="3">
        <v>54</v>
      </c>
      <c r="J8" s="3">
        <v>3.4079999999999999</v>
      </c>
      <c r="K8" s="3">
        <v>0.82304999999999995</v>
      </c>
      <c r="P8" s="3">
        <v>28.42</v>
      </c>
      <c r="Q8" s="3">
        <v>2041.4173599999999</v>
      </c>
    </row>
    <row r="9" spans="1:17" ht="14.25" customHeight="1" x14ac:dyDescent="0.35">
      <c r="A9" s="3" t="s">
        <v>61</v>
      </c>
      <c r="B9" s="4" t="s">
        <v>62</v>
      </c>
      <c r="C9" s="3">
        <v>29.36</v>
      </c>
      <c r="D9" s="3">
        <v>0.40236</v>
      </c>
      <c r="E9" s="3">
        <v>-112.79176</v>
      </c>
      <c r="F9" s="3">
        <v>0.32500000000000001</v>
      </c>
      <c r="G9" s="3">
        <v>0.17036999999999999</v>
      </c>
      <c r="H9" s="3">
        <v>4056.6001000000001</v>
      </c>
      <c r="I9" s="3">
        <v>105</v>
      </c>
      <c r="J9" s="3">
        <v>8.5999999999999993E-2</v>
      </c>
      <c r="K9" s="3">
        <v>1.02902</v>
      </c>
      <c r="P9" s="3">
        <v>28.96</v>
      </c>
      <c r="Q9" s="3">
        <v>158.14551</v>
      </c>
    </row>
    <row r="10" spans="1:17" ht="14.25" customHeight="1" x14ac:dyDescent="0.35">
      <c r="A10" s="3" t="s">
        <v>63</v>
      </c>
      <c r="B10" s="4" t="s">
        <v>64</v>
      </c>
      <c r="C10" s="3">
        <v>28.42</v>
      </c>
      <c r="D10" s="3">
        <v>0.97343999999999997</v>
      </c>
      <c r="E10" s="3">
        <v>-26.30143</v>
      </c>
      <c r="F10" s="3">
        <v>-0.3125</v>
      </c>
      <c r="G10" s="3">
        <v>-0.32074999999999998</v>
      </c>
      <c r="H10" s="3">
        <v>2041.4173599999999</v>
      </c>
      <c r="I10" s="3">
        <v>136</v>
      </c>
      <c r="J10" s="3">
        <v>2.895</v>
      </c>
      <c r="K10" s="3">
        <v>0.88212000000000002</v>
      </c>
      <c r="P10" s="3">
        <v>28.7</v>
      </c>
      <c r="Q10" s="3">
        <v>1788.59998</v>
      </c>
    </row>
    <row r="11" spans="1:17" ht="14.25" customHeight="1" x14ac:dyDescent="0.35">
      <c r="A11" s="3" t="s">
        <v>65</v>
      </c>
      <c r="B11" s="4" t="s">
        <v>66</v>
      </c>
      <c r="C11" s="3">
        <v>28.77</v>
      </c>
      <c r="D11" s="3">
        <v>1.5299400000000001</v>
      </c>
      <c r="E11" s="3">
        <v>5.26816</v>
      </c>
      <c r="F11" s="3">
        <v>-6.25E-2</v>
      </c>
      <c r="G11" s="3">
        <v>0.29508000000000001</v>
      </c>
      <c r="H11" s="3">
        <v>870.31604000000004</v>
      </c>
      <c r="I11" s="3">
        <v>104</v>
      </c>
      <c r="J11" s="3">
        <v>7.5170000000000003</v>
      </c>
      <c r="K11" s="3">
        <v>1.2431300000000001</v>
      </c>
      <c r="P11" s="3">
        <v>29.21</v>
      </c>
      <c r="Q11" s="3">
        <v>1880.05981</v>
      </c>
    </row>
    <row r="12" spans="1:17" ht="14.25" customHeight="1" x14ac:dyDescent="0.35">
      <c r="A12" s="3" t="s">
        <v>67</v>
      </c>
      <c r="B12" s="4" t="s">
        <v>68</v>
      </c>
      <c r="C12" s="3">
        <v>26.81</v>
      </c>
      <c r="D12" s="3">
        <v>1.67961</v>
      </c>
      <c r="E12" s="3">
        <v>102.68902</v>
      </c>
      <c r="F12" s="3">
        <v>0.2</v>
      </c>
      <c r="G12" s="3">
        <v>-0.13780999999999999</v>
      </c>
      <c r="H12" s="3">
        <v>2706.9585000000002</v>
      </c>
      <c r="I12" s="3">
        <v>206</v>
      </c>
      <c r="J12" s="3">
        <v>5.3949999999999996</v>
      </c>
      <c r="K12" s="3">
        <v>1.2795399999999999</v>
      </c>
      <c r="P12" s="3">
        <v>27.73</v>
      </c>
      <c r="Q12" s="3">
        <v>4846.4804700000004</v>
      </c>
    </row>
    <row r="13" spans="1:17" ht="14.25" customHeight="1" x14ac:dyDescent="0.35">
      <c r="A13" s="3" t="s">
        <v>69</v>
      </c>
      <c r="B13" s="4" t="s">
        <v>70</v>
      </c>
      <c r="C13" s="3">
        <v>27.8</v>
      </c>
      <c r="D13" s="3">
        <v>0.29465999999999998</v>
      </c>
      <c r="E13" s="3">
        <v>-7.5573699999999997</v>
      </c>
      <c r="F13" s="3">
        <v>0.48749999999999999</v>
      </c>
      <c r="G13" s="3">
        <v>-9.7670000000000007E-2</v>
      </c>
      <c r="H13" s="3">
        <v>1557.3686499999999</v>
      </c>
      <c r="I13" s="3">
        <v>96</v>
      </c>
      <c r="J13" s="3">
        <v>7.6269999999999998</v>
      </c>
      <c r="K13" s="3">
        <v>1.2823899999999999</v>
      </c>
      <c r="P13" s="3">
        <v>28.09</v>
      </c>
      <c r="Q13" s="3">
        <v>301.97350999999998</v>
      </c>
    </row>
    <row r="14" spans="1:17" ht="14.25" customHeight="1" x14ac:dyDescent="0.35">
      <c r="A14" s="3" t="s">
        <v>71</v>
      </c>
      <c r="B14" s="4" t="s">
        <v>72</v>
      </c>
      <c r="C14" s="3">
        <v>27.79</v>
      </c>
      <c r="D14" s="3">
        <v>0.89934999999999998</v>
      </c>
      <c r="E14" s="3">
        <v>-39.67116</v>
      </c>
      <c r="F14" s="3">
        <v>0.3125</v>
      </c>
      <c r="G14" s="3">
        <v>-7.3679999999999995E-2</v>
      </c>
      <c r="H14" s="3">
        <v>174.10342</v>
      </c>
      <c r="I14" s="3">
        <v>59</v>
      </c>
      <c r="J14" s="3">
        <v>0</v>
      </c>
      <c r="K14" s="3">
        <v>1.03847</v>
      </c>
      <c r="P14" s="3">
        <v>28.48</v>
      </c>
      <c r="Q14" s="3">
        <v>1046.12231</v>
      </c>
    </row>
    <row r="15" spans="1:17" ht="14.25" customHeight="1" x14ac:dyDescent="0.35">
      <c r="A15" s="3" t="s">
        <v>73</v>
      </c>
      <c r="B15" s="4" t="s">
        <v>74</v>
      </c>
      <c r="C15" s="3">
        <v>29.03</v>
      </c>
      <c r="D15" s="3">
        <v>0.21340999999999999</v>
      </c>
      <c r="E15" s="3">
        <v>-91.739940000000004</v>
      </c>
      <c r="F15" s="3">
        <v>-0.55000000000000004</v>
      </c>
      <c r="G15" s="3">
        <v>-0.30769000000000002</v>
      </c>
      <c r="H15" s="3">
        <v>1656.08276</v>
      </c>
      <c r="I15" s="3">
        <v>33</v>
      </c>
      <c r="J15" s="3">
        <v>27.481000000000002</v>
      </c>
      <c r="K15" s="3">
        <v>0.92783000000000004</v>
      </c>
      <c r="P15" s="3">
        <v>27.23</v>
      </c>
      <c r="Q15" s="3">
        <v>4358.0625</v>
      </c>
    </row>
    <row r="16" spans="1:17" ht="14.25" customHeight="1" x14ac:dyDescent="0.35">
      <c r="A16" s="3" t="s">
        <v>75</v>
      </c>
      <c r="B16" s="4" t="s">
        <v>76</v>
      </c>
      <c r="C16" s="3">
        <v>27.21</v>
      </c>
      <c r="D16" s="3">
        <v>0.60468999999999995</v>
      </c>
      <c r="E16" s="3">
        <v>-17.86684</v>
      </c>
      <c r="F16" s="3">
        <v>1.2749999999999999</v>
      </c>
      <c r="G16" s="3">
        <v>6.4750000000000002E-2</v>
      </c>
      <c r="H16" s="3">
        <v>876.11072000000001</v>
      </c>
      <c r="I16" s="3">
        <v>82</v>
      </c>
      <c r="J16" s="3">
        <v>0</v>
      </c>
      <c r="K16" s="3">
        <v>1.22495</v>
      </c>
      <c r="P16" s="3">
        <v>26.7</v>
      </c>
      <c r="Q16" s="3">
        <v>47.127490000000002</v>
      </c>
    </row>
    <row r="17" spans="1:17" ht="14.25" customHeight="1" x14ac:dyDescent="0.35">
      <c r="A17" s="3" t="s">
        <v>77</v>
      </c>
      <c r="B17" s="4" t="s">
        <v>78</v>
      </c>
      <c r="C17" s="3">
        <v>28.05</v>
      </c>
      <c r="D17" s="3">
        <v>-0.22167000000000001</v>
      </c>
      <c r="E17" s="3">
        <v>-85.826899999999995</v>
      </c>
      <c r="F17" s="3">
        <v>-8.7499999999999994E-2</v>
      </c>
      <c r="G17" s="3">
        <v>7.6920000000000002E-2</v>
      </c>
      <c r="H17" s="3">
        <v>365.06711000000001</v>
      </c>
      <c r="I17" s="3">
        <v>11</v>
      </c>
      <c r="J17" s="3">
        <v>9.1050000000000004</v>
      </c>
      <c r="K17" s="3">
        <v>0.92437999999999998</v>
      </c>
      <c r="P17" s="3">
        <v>28.26</v>
      </c>
      <c r="Q17" s="3">
        <v>2444.8642599999998</v>
      </c>
    </row>
    <row r="18" spans="1:17" ht="14.25" customHeight="1" x14ac:dyDescent="0.35">
      <c r="A18" s="3" t="s">
        <v>79</v>
      </c>
      <c r="B18" s="4" t="s">
        <v>80</v>
      </c>
      <c r="C18" s="3">
        <v>27.91</v>
      </c>
      <c r="D18" s="3">
        <v>0.40459000000000001</v>
      </c>
      <c r="E18" s="3">
        <v>54.672020000000003</v>
      </c>
      <c r="F18" s="3">
        <v>0.25</v>
      </c>
      <c r="G18" s="3">
        <v>-5.6910000000000002E-2</v>
      </c>
      <c r="H18" s="3">
        <v>493.06491</v>
      </c>
      <c r="I18" s="3">
        <v>164</v>
      </c>
      <c r="J18" s="3">
        <v>6.5469999999999997</v>
      </c>
      <c r="K18" s="3">
        <v>0.85465000000000002</v>
      </c>
      <c r="P18" s="3">
        <v>29.39</v>
      </c>
      <c r="Q18" s="3">
        <v>4027.6057099999998</v>
      </c>
    </row>
    <row r="19" spans="1:17" ht="14.25" customHeight="1" x14ac:dyDescent="0.35">
      <c r="A19" s="3" t="s">
        <v>81</v>
      </c>
      <c r="B19" s="4" t="s">
        <v>82</v>
      </c>
      <c r="C19" s="3">
        <v>29.21</v>
      </c>
      <c r="D19" s="3">
        <v>-0.34137000000000001</v>
      </c>
      <c r="E19" s="3">
        <v>-73.930369999999996</v>
      </c>
      <c r="F19" s="3">
        <v>-0.3</v>
      </c>
      <c r="G19" s="3">
        <v>0.32596999999999998</v>
      </c>
      <c r="H19" s="3">
        <v>1880.05981</v>
      </c>
      <c r="I19" s="3">
        <v>57</v>
      </c>
      <c r="J19" s="3">
        <v>2.1930000000000001</v>
      </c>
      <c r="K19" s="3">
        <v>0.88021000000000005</v>
      </c>
      <c r="P19" s="3">
        <v>27.68</v>
      </c>
      <c r="Q19" s="3">
        <v>2909.0095200000001</v>
      </c>
    </row>
    <row r="20" spans="1:17" ht="14.25" customHeight="1" x14ac:dyDescent="0.35">
      <c r="A20" s="3" t="s">
        <v>83</v>
      </c>
      <c r="B20" s="4" t="s">
        <v>84</v>
      </c>
      <c r="C20" s="3">
        <v>27.9</v>
      </c>
      <c r="D20" s="3">
        <v>1.6079000000000001</v>
      </c>
      <c r="E20" s="3">
        <v>-18.93027</v>
      </c>
      <c r="F20" s="3">
        <v>0.3</v>
      </c>
      <c r="G20" s="3">
        <v>0.25556000000000001</v>
      </c>
      <c r="H20" s="3">
        <v>198.20444000000001</v>
      </c>
      <c r="I20" s="3">
        <v>74</v>
      </c>
      <c r="J20" s="3">
        <v>0</v>
      </c>
      <c r="K20" s="3">
        <v>1.2367600000000001</v>
      </c>
      <c r="P20" s="3">
        <v>29.34</v>
      </c>
      <c r="Q20" s="3">
        <v>3984.7490200000002</v>
      </c>
    </row>
    <row r="21" spans="1:17" ht="14.25" customHeight="1" x14ac:dyDescent="0.35">
      <c r="A21" s="3" t="s">
        <v>85</v>
      </c>
      <c r="B21" s="4" t="s">
        <v>86</v>
      </c>
      <c r="C21" s="3">
        <v>28.11</v>
      </c>
      <c r="D21" s="3">
        <v>-0.36370999999999998</v>
      </c>
      <c r="E21" s="3">
        <v>-90.593519999999998</v>
      </c>
      <c r="F21" s="3">
        <v>-0.4375</v>
      </c>
      <c r="G21" s="3">
        <v>-8.5110000000000005E-2</v>
      </c>
      <c r="H21" s="3">
        <v>514.06713999999999</v>
      </c>
      <c r="I21" s="3">
        <v>5</v>
      </c>
      <c r="J21" s="3">
        <v>11.932</v>
      </c>
      <c r="K21" s="3">
        <v>0.83882999999999996</v>
      </c>
      <c r="P21" s="3">
        <v>27.9</v>
      </c>
      <c r="Q21" s="3">
        <v>580.76244999999994</v>
      </c>
    </row>
    <row r="22" spans="1:17" ht="14.25" customHeight="1" x14ac:dyDescent="0.35">
      <c r="A22" s="3" t="s">
        <v>87</v>
      </c>
      <c r="B22" s="4" t="s">
        <v>88</v>
      </c>
      <c r="C22" s="3">
        <v>28.7</v>
      </c>
      <c r="D22" s="3">
        <v>-0.65847</v>
      </c>
      <c r="E22" s="3">
        <v>-104.18698000000001</v>
      </c>
      <c r="F22" s="3">
        <v>0</v>
      </c>
      <c r="G22" s="3">
        <v>-0.24324000000000001</v>
      </c>
      <c r="H22" s="3">
        <v>1788.59998</v>
      </c>
      <c r="I22" s="3">
        <v>23</v>
      </c>
      <c r="J22" s="3">
        <v>34.098999999999997</v>
      </c>
      <c r="K22" s="3">
        <v>1.11907</v>
      </c>
      <c r="P22" s="3">
        <v>29.26</v>
      </c>
      <c r="Q22" s="3">
        <v>4155.6474600000001</v>
      </c>
    </row>
    <row r="23" spans="1:17" ht="14.25" customHeight="1" x14ac:dyDescent="0.35">
      <c r="A23" s="3" t="s">
        <v>89</v>
      </c>
      <c r="B23" s="4" t="s">
        <v>90</v>
      </c>
      <c r="C23" s="3">
        <v>28.96</v>
      </c>
      <c r="D23" s="3">
        <v>-0.58692999999999995</v>
      </c>
      <c r="E23" s="3">
        <v>-81.310749999999999</v>
      </c>
      <c r="F23" s="3">
        <v>-0.3</v>
      </c>
      <c r="G23" s="3">
        <v>-0.16471</v>
      </c>
      <c r="H23" s="3">
        <v>158.14551</v>
      </c>
      <c r="I23" s="3">
        <v>5</v>
      </c>
      <c r="J23" s="3">
        <v>27.984000000000002</v>
      </c>
      <c r="K23" s="3">
        <v>0.87641000000000002</v>
      </c>
      <c r="P23" s="3">
        <v>27.67</v>
      </c>
      <c r="Q23" s="3">
        <v>666.79083000000003</v>
      </c>
    </row>
    <row r="24" spans="1:17" ht="14.25" customHeight="1" x14ac:dyDescent="0.35">
      <c r="A24" s="3" t="s">
        <v>91</v>
      </c>
      <c r="B24" s="4" t="s">
        <v>92</v>
      </c>
      <c r="C24" s="3">
        <v>28.44</v>
      </c>
      <c r="D24" s="3">
        <v>0.24771000000000001</v>
      </c>
      <c r="E24" s="3">
        <v>44.689140000000002</v>
      </c>
      <c r="F24" s="3">
        <v>-7.4999999999999997E-2</v>
      </c>
      <c r="G24" s="3">
        <v>0</v>
      </c>
      <c r="H24" s="3">
        <v>758.58947999999998</v>
      </c>
      <c r="I24" s="3">
        <v>170</v>
      </c>
      <c r="J24" s="3">
        <v>0</v>
      </c>
      <c r="K24" s="3">
        <v>1.02688</v>
      </c>
      <c r="P24" s="3">
        <v>29.32</v>
      </c>
      <c r="Q24" s="3">
        <v>1563.1010699999999</v>
      </c>
    </row>
    <row r="25" spans="1:17" ht="14.25" customHeight="1" x14ac:dyDescent="0.35">
      <c r="A25" s="3" t="s">
        <v>93</v>
      </c>
      <c r="B25" s="4" t="s">
        <v>94</v>
      </c>
      <c r="C25" s="3">
        <v>29.26</v>
      </c>
      <c r="D25" s="3">
        <v>6.8470000000000003E-2</v>
      </c>
      <c r="E25" s="3">
        <v>-20.733440000000002</v>
      </c>
      <c r="F25" s="3">
        <v>-0.63749999999999996</v>
      </c>
      <c r="G25" s="3">
        <v>-0.18071999999999999</v>
      </c>
      <c r="H25" s="3">
        <v>4155.6474600000001</v>
      </c>
      <c r="I25" s="3">
        <v>192</v>
      </c>
      <c r="J25" s="3">
        <v>5.8259999999999996</v>
      </c>
      <c r="K25" s="3">
        <v>0.89483000000000001</v>
      </c>
      <c r="P25" s="3">
        <v>27.57</v>
      </c>
      <c r="Q25" s="3">
        <v>2681.25146</v>
      </c>
    </row>
    <row r="26" spans="1:17" ht="14.25" customHeight="1" x14ac:dyDescent="0.35">
      <c r="A26" s="3" t="s">
        <v>95</v>
      </c>
      <c r="B26" s="4" t="s">
        <v>96</v>
      </c>
      <c r="C26" s="3">
        <v>28.48</v>
      </c>
      <c r="D26" s="3">
        <v>-0.40717999999999999</v>
      </c>
      <c r="E26" s="3">
        <v>-106.67242</v>
      </c>
      <c r="F26" s="3">
        <v>0.125</v>
      </c>
      <c r="G26" s="3">
        <v>-0.17293</v>
      </c>
      <c r="H26" s="3">
        <v>1046.12231</v>
      </c>
      <c r="I26" s="3">
        <v>17</v>
      </c>
      <c r="J26" s="3">
        <v>0.35699999999999998</v>
      </c>
      <c r="K26" s="3">
        <v>0.97179000000000004</v>
      </c>
      <c r="P26" s="3">
        <v>28.8</v>
      </c>
      <c r="Q26" s="3">
        <v>2556.65796</v>
      </c>
    </row>
    <row r="27" spans="1:17" ht="14.25" customHeight="1" x14ac:dyDescent="0.35">
      <c r="A27" s="3" t="s">
        <v>97</v>
      </c>
      <c r="B27" s="4" t="s">
        <v>98</v>
      </c>
      <c r="C27" s="3">
        <v>28.75</v>
      </c>
      <c r="D27" s="3">
        <v>-0.53017000000000003</v>
      </c>
      <c r="E27" s="3">
        <v>-59.155639999999998</v>
      </c>
      <c r="F27" s="3">
        <v>-0.1</v>
      </c>
      <c r="G27" s="3">
        <v>0.24637999999999999</v>
      </c>
      <c r="H27" s="3">
        <v>719.95696999999996</v>
      </c>
      <c r="I27" s="3">
        <v>62</v>
      </c>
      <c r="J27" s="3">
        <v>26.702000000000002</v>
      </c>
      <c r="K27" s="3">
        <v>1.03468</v>
      </c>
      <c r="P27" s="3">
        <v>28.05</v>
      </c>
      <c r="Q27" s="3">
        <v>365.06711000000001</v>
      </c>
    </row>
    <row r="28" spans="1:17" ht="14.25" customHeight="1" x14ac:dyDescent="0.35">
      <c r="A28" s="3" t="s">
        <v>99</v>
      </c>
      <c r="B28" s="4" t="s">
        <v>100</v>
      </c>
      <c r="C28" s="3">
        <v>27.38</v>
      </c>
      <c r="D28" s="3">
        <v>0.99712999999999996</v>
      </c>
      <c r="E28" s="3">
        <v>55.726849999999999</v>
      </c>
      <c r="F28" s="3">
        <v>0.13750000000000001</v>
      </c>
      <c r="G28" s="3">
        <v>0.10526000000000001</v>
      </c>
      <c r="H28" s="3">
        <v>1809.2855199999999</v>
      </c>
      <c r="I28" s="3">
        <v>159</v>
      </c>
      <c r="J28" s="3">
        <v>7.4740000000000002</v>
      </c>
      <c r="K28" s="3">
        <v>0.85033000000000003</v>
      </c>
      <c r="P28" s="3">
        <v>27.38</v>
      </c>
      <c r="Q28" s="3">
        <v>1809.2855199999999</v>
      </c>
    </row>
    <row r="29" spans="1:17" ht="14.25" customHeight="1" x14ac:dyDescent="0.35">
      <c r="A29" s="3" t="s">
        <v>101</v>
      </c>
      <c r="B29" s="4" t="s">
        <v>102</v>
      </c>
      <c r="C29" s="3">
        <v>28.09</v>
      </c>
      <c r="D29" s="3">
        <v>-0.62697999999999998</v>
      </c>
      <c r="E29" s="3">
        <v>-88.35</v>
      </c>
      <c r="F29" s="3">
        <v>0.52500000000000002</v>
      </c>
      <c r="G29" s="3">
        <v>-0.18590000000000001</v>
      </c>
      <c r="H29" s="3">
        <v>301.97350999999998</v>
      </c>
      <c r="I29" s="3">
        <v>5</v>
      </c>
      <c r="J29" s="3">
        <v>35.113</v>
      </c>
      <c r="K29" s="3">
        <v>0.88266999999999995</v>
      </c>
      <c r="P29" s="3">
        <v>27.91</v>
      </c>
      <c r="Q29" s="3">
        <v>493.06491</v>
      </c>
    </row>
    <row r="30" spans="1:17" ht="14.25" customHeight="1" x14ac:dyDescent="0.35">
      <c r="A30" s="3" t="s">
        <v>103</v>
      </c>
      <c r="B30" s="4" t="s">
        <v>104</v>
      </c>
      <c r="C30" s="3">
        <v>28.6</v>
      </c>
      <c r="D30" s="3">
        <v>-0.23005999999999999</v>
      </c>
      <c r="E30" s="3">
        <v>-86.926010000000005</v>
      </c>
      <c r="F30" s="3">
        <v>3.7499999999999999E-2</v>
      </c>
      <c r="G30" s="3">
        <v>-0.18293000000000001</v>
      </c>
      <c r="H30" s="3">
        <v>3226.84058</v>
      </c>
      <c r="I30" s="3">
        <v>72</v>
      </c>
      <c r="J30" s="3">
        <v>15.614000000000001</v>
      </c>
      <c r="K30" s="3">
        <v>0.80886000000000002</v>
      </c>
      <c r="P30" s="3">
        <v>28.61</v>
      </c>
      <c r="Q30" s="3">
        <v>1093.7540300000001</v>
      </c>
    </row>
    <row r="31" spans="1:17" ht="14.25" customHeight="1" x14ac:dyDescent="0.35">
      <c r="A31" s="3" t="s">
        <v>105</v>
      </c>
      <c r="B31" s="4" t="s">
        <v>106</v>
      </c>
      <c r="C31" s="3">
        <v>27.68</v>
      </c>
      <c r="D31" s="3">
        <v>1.95221</v>
      </c>
      <c r="E31" s="3">
        <v>101.12983</v>
      </c>
      <c r="F31" s="3">
        <v>0.36249999999999999</v>
      </c>
      <c r="G31" s="3">
        <v>-0.1003</v>
      </c>
      <c r="H31" s="3">
        <v>2909.0095200000001</v>
      </c>
      <c r="I31" s="3">
        <v>218</v>
      </c>
      <c r="J31" s="3">
        <v>5.7649999999999997</v>
      </c>
      <c r="K31" s="3">
        <v>0.80603000000000002</v>
      </c>
      <c r="P31" s="3">
        <v>27.51</v>
      </c>
      <c r="Q31" s="3">
        <v>820.48828000000003</v>
      </c>
    </row>
    <row r="32" spans="1:17" ht="14.25" customHeight="1" x14ac:dyDescent="0.35">
      <c r="A32" s="3" t="s">
        <v>107</v>
      </c>
      <c r="B32" s="4" t="s">
        <v>108</v>
      </c>
      <c r="C32" s="3">
        <v>29.95</v>
      </c>
      <c r="D32" s="3">
        <v>0.75085999999999997</v>
      </c>
      <c r="E32" s="3">
        <v>-94.296449999999993</v>
      </c>
      <c r="F32" s="3">
        <v>-0.35</v>
      </c>
      <c r="G32" s="3">
        <v>-0.16667000000000001</v>
      </c>
      <c r="H32" s="3">
        <v>4032.78784</v>
      </c>
      <c r="I32" s="3">
        <v>134</v>
      </c>
      <c r="J32" s="3">
        <v>13.04</v>
      </c>
      <c r="K32" s="3">
        <v>0.82055999999999996</v>
      </c>
      <c r="P32" s="3">
        <v>27.9</v>
      </c>
      <c r="Q32" s="3">
        <v>198.20444000000001</v>
      </c>
    </row>
    <row r="33" spans="1:17" ht="14.25" customHeight="1" x14ac:dyDescent="0.35">
      <c r="A33" s="3" t="s">
        <v>109</v>
      </c>
      <c r="B33" s="4" t="s">
        <v>110</v>
      </c>
      <c r="C33" s="3">
        <v>27.36</v>
      </c>
      <c r="D33" s="3">
        <v>-0.36414000000000002</v>
      </c>
      <c r="E33" s="3">
        <v>-71.435450000000003</v>
      </c>
      <c r="F33" s="3">
        <v>-0.16250000000000001</v>
      </c>
      <c r="G33" s="3">
        <v>0.30832999999999999</v>
      </c>
      <c r="H33" s="3">
        <v>553.07324000000006</v>
      </c>
      <c r="I33" s="3">
        <v>46</v>
      </c>
      <c r="J33" s="3">
        <v>0.46</v>
      </c>
      <c r="K33" s="3">
        <v>1.1838200000000001</v>
      </c>
      <c r="P33" s="3">
        <v>28.75</v>
      </c>
      <c r="Q33" s="3">
        <v>719.95696999999996</v>
      </c>
    </row>
    <row r="34" spans="1:17" ht="14.25" customHeight="1" x14ac:dyDescent="0.35">
      <c r="A34" s="3" t="s">
        <v>111</v>
      </c>
      <c r="B34" s="4" t="s">
        <v>112</v>
      </c>
      <c r="C34" s="3">
        <v>27.73</v>
      </c>
      <c r="D34" s="3">
        <v>-0.37975999999999999</v>
      </c>
      <c r="E34" s="3">
        <v>18.84327</v>
      </c>
      <c r="F34" s="3">
        <v>-8.7499999999999994E-2</v>
      </c>
      <c r="G34" s="3">
        <v>-8.8239999999999999E-2</v>
      </c>
      <c r="H34" s="3">
        <v>4846.4804700000004</v>
      </c>
      <c r="I34" s="3">
        <v>241</v>
      </c>
      <c r="J34" s="3">
        <v>0</v>
      </c>
      <c r="K34" s="3">
        <v>0.88656000000000001</v>
      </c>
      <c r="P34" s="3">
        <v>28.77</v>
      </c>
      <c r="Q34" s="3">
        <v>870.31604000000004</v>
      </c>
    </row>
    <row r="35" spans="1:17" ht="14.25" customHeight="1" x14ac:dyDescent="0.35">
      <c r="A35" s="3" t="s">
        <v>113</v>
      </c>
      <c r="B35" s="4" t="s">
        <v>114</v>
      </c>
      <c r="C35" s="3">
        <v>29.62</v>
      </c>
      <c r="D35" s="3">
        <v>1.0067600000000001</v>
      </c>
      <c r="E35" s="3">
        <v>-119.80439</v>
      </c>
      <c r="F35" s="3">
        <v>-0.63749999999999996</v>
      </c>
      <c r="G35" s="3">
        <v>-7.7780000000000002E-2</v>
      </c>
      <c r="H35" s="3">
        <v>3878.8645000000001</v>
      </c>
      <c r="I35" s="3">
        <v>100</v>
      </c>
      <c r="J35" s="3">
        <v>3.653</v>
      </c>
      <c r="K35" s="3">
        <v>1.1116299999999999</v>
      </c>
      <c r="P35" s="3">
        <v>26.81</v>
      </c>
      <c r="Q35" s="3">
        <v>2706.9585000000002</v>
      </c>
    </row>
    <row r="36" spans="1:17" ht="14.25" customHeight="1" x14ac:dyDescent="0.35">
      <c r="A36" s="3" t="s">
        <v>115</v>
      </c>
      <c r="B36" s="4" t="s">
        <v>116</v>
      </c>
      <c r="C36" s="3">
        <v>28.65</v>
      </c>
      <c r="D36" s="3">
        <v>-0.54908000000000001</v>
      </c>
      <c r="E36" s="3">
        <v>-97.545910000000006</v>
      </c>
      <c r="F36" s="3">
        <v>7.4999999999999997E-2</v>
      </c>
      <c r="G36" s="3">
        <v>-0.17845</v>
      </c>
      <c r="H36" s="3">
        <v>1150.6051</v>
      </c>
      <c r="I36" s="3">
        <v>13</v>
      </c>
      <c r="J36" s="3">
        <v>48.238999999999997</v>
      </c>
      <c r="K36" s="3">
        <v>1.1899900000000001</v>
      </c>
      <c r="P36" s="3">
        <v>28.44</v>
      </c>
      <c r="Q36" s="3">
        <v>758.58947999999998</v>
      </c>
    </row>
    <row r="37" spans="1:17" ht="14.25" customHeight="1" x14ac:dyDescent="0.35">
      <c r="A37" s="3" t="s">
        <v>117</v>
      </c>
      <c r="B37" s="4" t="s">
        <v>118</v>
      </c>
      <c r="C37" s="3">
        <v>27.23</v>
      </c>
      <c r="D37" s="3">
        <v>1.3609599999999999</v>
      </c>
      <c r="E37" s="3">
        <v>111.62981000000001</v>
      </c>
      <c r="F37" s="3">
        <v>-3.7499999999999999E-2</v>
      </c>
      <c r="G37" s="3">
        <v>-0.2</v>
      </c>
      <c r="H37" s="3">
        <v>4358.0625</v>
      </c>
      <c r="I37" s="3">
        <v>259</v>
      </c>
      <c r="J37" s="3">
        <v>12.923999999999999</v>
      </c>
      <c r="K37" s="3">
        <v>0.98353999999999997</v>
      </c>
      <c r="P37" s="3">
        <v>28.43</v>
      </c>
      <c r="Q37" s="3">
        <v>1333.50549</v>
      </c>
    </row>
    <row r="38" spans="1:17" ht="14.25" customHeight="1" x14ac:dyDescent="0.35">
      <c r="A38" s="3" t="s">
        <v>119</v>
      </c>
      <c r="B38" s="4" t="s">
        <v>120</v>
      </c>
      <c r="C38" s="3">
        <v>28.16</v>
      </c>
      <c r="D38" s="3">
        <v>-2.6099600000000001</v>
      </c>
      <c r="E38" s="3">
        <v>-73.436869999999999</v>
      </c>
      <c r="F38" s="3">
        <v>0.125</v>
      </c>
      <c r="G38" s="3">
        <v>-0.25455</v>
      </c>
      <c r="H38" s="3">
        <v>2015.5686000000001</v>
      </c>
      <c r="I38" s="3">
        <v>56</v>
      </c>
      <c r="J38" s="3">
        <v>18.308</v>
      </c>
      <c r="K38" s="3">
        <v>0.81688000000000005</v>
      </c>
      <c r="P38" s="3">
        <v>28.32</v>
      </c>
      <c r="Q38" s="3">
        <v>4351.8735399999996</v>
      </c>
    </row>
    <row r="39" spans="1:17" ht="14.25" customHeight="1" x14ac:dyDescent="0.35">
      <c r="A39" s="3" t="s">
        <v>121</v>
      </c>
      <c r="B39" s="4" t="s">
        <v>122</v>
      </c>
      <c r="C39" s="3">
        <v>28.8</v>
      </c>
      <c r="D39" s="3">
        <v>-0.62253999999999998</v>
      </c>
      <c r="E39" s="3">
        <v>18.27533</v>
      </c>
      <c r="F39" s="3">
        <v>-2.5000000000000001E-2</v>
      </c>
      <c r="G39" s="3">
        <v>-4.3900000000000002E-2</v>
      </c>
      <c r="H39" s="3">
        <v>2556.65796</v>
      </c>
      <c r="I39" s="3">
        <v>198</v>
      </c>
      <c r="J39" s="3">
        <v>13.898999999999999</v>
      </c>
      <c r="K39" s="3">
        <v>1.26451</v>
      </c>
      <c r="P39" s="3">
        <v>28.47</v>
      </c>
      <c r="Q39" s="3">
        <v>575.33727999999996</v>
      </c>
    </row>
    <row r="40" spans="1:17" ht="14.25" customHeight="1" x14ac:dyDescent="0.35">
      <c r="A40" s="3" t="s">
        <v>123</v>
      </c>
      <c r="B40" s="4" t="s">
        <v>124</v>
      </c>
      <c r="C40" s="3">
        <v>27.69</v>
      </c>
      <c r="D40" s="3">
        <v>-0.37026999999999999</v>
      </c>
      <c r="E40" s="3">
        <v>-83.168459999999996</v>
      </c>
      <c r="F40" s="3">
        <v>2.5000000000000001E-2</v>
      </c>
      <c r="G40" s="3">
        <v>0.31217</v>
      </c>
      <c r="H40" s="3">
        <v>101.59724</v>
      </c>
      <c r="I40" s="3">
        <v>5</v>
      </c>
      <c r="J40" s="3">
        <v>12.476000000000001</v>
      </c>
      <c r="K40" s="3">
        <v>0.83411000000000002</v>
      </c>
      <c r="P40" s="3">
        <v>29.36</v>
      </c>
      <c r="Q40" s="3">
        <v>4056.6001000000001</v>
      </c>
    </row>
    <row r="41" spans="1:17" ht="14.25" customHeight="1" x14ac:dyDescent="0.35">
      <c r="A41" s="3" t="s">
        <v>125</v>
      </c>
      <c r="B41" s="4" t="s">
        <v>126</v>
      </c>
      <c r="C41" s="3">
        <v>27.57</v>
      </c>
      <c r="D41" s="3">
        <v>1.9310700000000001</v>
      </c>
      <c r="E41" s="3">
        <v>71.530289999999994</v>
      </c>
      <c r="F41" s="3">
        <v>-0.21249999999999999</v>
      </c>
      <c r="G41" s="3">
        <v>-0.19403000000000001</v>
      </c>
      <c r="H41" s="3">
        <v>2681.25146</v>
      </c>
      <c r="I41" s="3">
        <v>269</v>
      </c>
      <c r="J41" s="3">
        <v>0</v>
      </c>
      <c r="K41" s="3">
        <v>0.83791000000000004</v>
      </c>
      <c r="P41" s="3">
        <v>27.73</v>
      </c>
      <c r="Q41" s="3">
        <v>2411.3273899999999</v>
      </c>
    </row>
    <row r="42" spans="1:17" ht="14.25" customHeight="1" x14ac:dyDescent="0.35">
      <c r="A42" s="3" t="s">
        <v>127</v>
      </c>
      <c r="B42" s="4" t="s">
        <v>128</v>
      </c>
      <c r="C42" s="3">
        <v>27.67</v>
      </c>
      <c r="D42" s="3">
        <v>-0.57723999999999998</v>
      </c>
      <c r="E42" s="3">
        <v>-79.925830000000005</v>
      </c>
      <c r="F42" s="3">
        <v>0.61250000000000004</v>
      </c>
      <c r="G42" s="3">
        <v>0.39162999999999998</v>
      </c>
      <c r="H42" s="3">
        <v>666.79083000000003</v>
      </c>
      <c r="I42" s="3">
        <v>23</v>
      </c>
      <c r="J42" s="3">
        <v>5.7779999999999996</v>
      </c>
      <c r="K42" s="3">
        <v>1.23105</v>
      </c>
      <c r="P42" s="3">
        <v>28.16</v>
      </c>
      <c r="Q42" s="3">
        <v>2015.5686000000001</v>
      </c>
    </row>
    <row r="43" spans="1:17" ht="14.25" customHeight="1" x14ac:dyDescent="0.35">
      <c r="A43" s="3" t="s">
        <v>129</v>
      </c>
      <c r="B43" s="4" t="s">
        <v>130</v>
      </c>
      <c r="C43" s="3">
        <v>27.9</v>
      </c>
      <c r="D43" s="3">
        <v>-0.36726999999999999</v>
      </c>
      <c r="E43" s="3">
        <v>-82.455759999999998</v>
      </c>
      <c r="F43" s="3">
        <v>-1.2500000000000001E-2</v>
      </c>
      <c r="G43" s="3">
        <v>-0.24210999999999999</v>
      </c>
      <c r="H43" s="3">
        <v>580.76244999999994</v>
      </c>
      <c r="I43" s="3">
        <v>15</v>
      </c>
      <c r="J43" s="3">
        <v>38.036999999999999</v>
      </c>
      <c r="K43" s="3">
        <v>1.1523099999999999</v>
      </c>
      <c r="P43" s="3">
        <v>28.34</v>
      </c>
      <c r="Q43" s="3">
        <v>260.58395000000002</v>
      </c>
    </row>
    <row r="44" spans="1:17" ht="14.25" customHeight="1" x14ac:dyDescent="0.35">
      <c r="A44" s="3" t="s">
        <v>131</v>
      </c>
      <c r="B44" s="4" t="s">
        <v>132</v>
      </c>
      <c r="C44" s="3">
        <v>26.7</v>
      </c>
      <c r="D44" s="3">
        <v>-0.38884999999999997</v>
      </c>
      <c r="E44" s="3">
        <v>-68.200980000000001</v>
      </c>
      <c r="F44" s="3">
        <v>1.2500000000000001E-2</v>
      </c>
      <c r="G44" s="3">
        <v>0.15348999999999999</v>
      </c>
      <c r="H44" s="3">
        <v>47.127490000000002</v>
      </c>
      <c r="I44" s="3">
        <v>4</v>
      </c>
      <c r="J44" s="3">
        <v>0</v>
      </c>
      <c r="K44" s="3">
        <v>1.1479600000000001</v>
      </c>
      <c r="P44" s="3">
        <v>27.69</v>
      </c>
      <c r="Q44" s="3">
        <v>101.59724</v>
      </c>
    </row>
    <row r="45" spans="1:17" ht="14.25" customHeight="1" x14ac:dyDescent="0.35">
      <c r="A45" s="3" t="s">
        <v>133</v>
      </c>
      <c r="B45" s="4" t="s">
        <v>134</v>
      </c>
      <c r="C45" s="3">
        <v>28.61</v>
      </c>
      <c r="D45" s="3">
        <v>-0.71645000000000003</v>
      </c>
      <c r="E45" s="3">
        <v>-95.201430000000002</v>
      </c>
      <c r="F45" s="3">
        <v>0.13750000000000001</v>
      </c>
      <c r="G45" s="3">
        <v>-0.11224000000000001</v>
      </c>
      <c r="H45" s="3">
        <v>1093.7540300000001</v>
      </c>
      <c r="I45" s="3">
        <v>13</v>
      </c>
      <c r="J45" s="3">
        <v>8.7999999999999995E-2</v>
      </c>
      <c r="K45" s="3">
        <v>0.93086000000000002</v>
      </c>
      <c r="P45" s="3">
        <v>27.79</v>
      </c>
      <c r="Q45" s="3">
        <v>174.10342</v>
      </c>
    </row>
    <row r="46" spans="1:17" ht="14.25" customHeight="1" x14ac:dyDescent="0.35">
      <c r="A46" s="3" t="s">
        <v>135</v>
      </c>
      <c r="B46" s="4" t="s">
        <v>136</v>
      </c>
      <c r="C46" s="3">
        <v>29.32</v>
      </c>
      <c r="D46" s="3">
        <v>0.92757000000000001</v>
      </c>
      <c r="E46" s="3">
        <v>40.313139999999997</v>
      </c>
      <c r="F46" s="3">
        <v>0.375</v>
      </c>
      <c r="G46" s="3">
        <v>0.31736999999999999</v>
      </c>
      <c r="H46" s="3">
        <v>1563.1010699999999</v>
      </c>
      <c r="I46" s="3">
        <v>153</v>
      </c>
      <c r="J46" s="3">
        <v>1.784</v>
      </c>
      <c r="K46" s="3">
        <v>1.0491999999999999</v>
      </c>
      <c r="P46" s="3">
        <v>28.2</v>
      </c>
      <c r="Q46" s="3">
        <v>1334.26233</v>
      </c>
    </row>
    <row r="47" spans="1:17" ht="14.25" customHeight="1" x14ac:dyDescent="0.35">
      <c r="A47" s="3" t="s">
        <v>137</v>
      </c>
      <c r="B47" s="4" t="s">
        <v>138</v>
      </c>
      <c r="C47" s="3">
        <v>29.34</v>
      </c>
      <c r="D47" s="3">
        <v>0.80237000000000003</v>
      </c>
      <c r="E47" s="3">
        <v>-46.041150000000002</v>
      </c>
      <c r="F47" s="3">
        <v>1.2500000000000001E-2</v>
      </c>
      <c r="G47" s="3">
        <v>-0.2</v>
      </c>
      <c r="H47" s="3">
        <v>3984.7490200000002</v>
      </c>
      <c r="I47" s="3">
        <v>149</v>
      </c>
      <c r="J47" s="3">
        <v>0</v>
      </c>
      <c r="K47" s="3">
        <v>1.14435</v>
      </c>
      <c r="P47" s="3">
        <v>28.7</v>
      </c>
      <c r="Q47" s="3">
        <v>2345.875</v>
      </c>
    </row>
    <row r="48" spans="1:17" ht="14.25" customHeight="1" x14ac:dyDescent="0.35">
      <c r="A48" s="3" t="s">
        <v>139</v>
      </c>
      <c r="B48" s="4" t="s">
        <v>140</v>
      </c>
      <c r="C48" s="3">
        <v>28.7</v>
      </c>
      <c r="D48" s="3">
        <v>-0.72094999999999998</v>
      </c>
      <c r="E48" s="3">
        <v>-102.90103999999999</v>
      </c>
      <c r="F48" s="3">
        <v>3.7499999999999999E-2</v>
      </c>
      <c r="G48" s="3">
        <v>-0.18454999999999999</v>
      </c>
      <c r="H48" s="3">
        <v>2345.875</v>
      </c>
      <c r="I48" s="3">
        <v>36</v>
      </c>
      <c r="J48" s="3">
        <v>3.13</v>
      </c>
      <c r="K48" s="3">
        <v>1.15808</v>
      </c>
      <c r="P48" s="3">
        <v>27.8</v>
      </c>
      <c r="Q48" s="3">
        <v>1557.3686499999999</v>
      </c>
    </row>
    <row r="49" spans="1:17" ht="14.25" customHeight="1" x14ac:dyDescent="0.35">
      <c r="A49" s="3" t="s">
        <v>141</v>
      </c>
      <c r="B49" s="4" t="s">
        <v>142</v>
      </c>
      <c r="C49" s="3">
        <v>27.5</v>
      </c>
      <c r="D49" s="3">
        <v>1.85721</v>
      </c>
      <c r="E49" s="3">
        <v>65.383420000000001</v>
      </c>
      <c r="F49" s="3">
        <v>0.2</v>
      </c>
      <c r="G49" s="3">
        <v>0.23585</v>
      </c>
      <c r="H49" s="3">
        <v>1898.2181399999999</v>
      </c>
      <c r="I49" s="3">
        <v>183</v>
      </c>
      <c r="J49" s="3">
        <v>11.462</v>
      </c>
      <c r="K49" s="3">
        <v>1.0868899999999999</v>
      </c>
      <c r="P49" s="3">
        <v>27.21</v>
      </c>
      <c r="Q49" s="3">
        <v>876.11072000000001</v>
      </c>
    </row>
    <row r="50" spans="1:17" ht="14.25" customHeight="1" x14ac:dyDescent="0.35">
      <c r="A50" s="3" t="s">
        <v>143</v>
      </c>
      <c r="B50" s="4" t="s">
        <v>144</v>
      </c>
      <c r="C50" s="3">
        <v>28.5</v>
      </c>
      <c r="D50" s="3">
        <v>0.42083999999999999</v>
      </c>
      <c r="E50" s="3">
        <v>-82.973489999999998</v>
      </c>
      <c r="F50" s="3">
        <v>-7.4999999999999997E-2</v>
      </c>
      <c r="G50" s="3">
        <v>0.13414999999999999</v>
      </c>
      <c r="H50" s="3">
        <v>3308.03638</v>
      </c>
      <c r="I50" s="3">
        <v>78</v>
      </c>
      <c r="J50" s="3">
        <v>0</v>
      </c>
      <c r="K50" s="3">
        <v>1.0322499999999999</v>
      </c>
      <c r="P50" s="3">
        <v>29.39</v>
      </c>
      <c r="Q50" s="3">
        <v>4244.5790999999999</v>
      </c>
    </row>
    <row r="51" spans="1:17" ht="14.25" customHeight="1" x14ac:dyDescent="0.35">
      <c r="A51" s="3" t="s">
        <v>145</v>
      </c>
      <c r="B51" s="4" t="s">
        <v>146</v>
      </c>
      <c r="C51" s="3">
        <v>28.42</v>
      </c>
      <c r="D51" s="3">
        <v>-0.15021000000000001</v>
      </c>
      <c r="E51" s="3">
        <v>-78.976749999999996</v>
      </c>
      <c r="F51" s="3">
        <v>-7.4999999999999997E-2</v>
      </c>
      <c r="G51" s="3">
        <v>0.16980999999999999</v>
      </c>
      <c r="H51" s="3">
        <v>473.94198999999998</v>
      </c>
      <c r="I51" s="3">
        <v>17</v>
      </c>
      <c r="J51" s="3">
        <v>2.863</v>
      </c>
      <c r="K51" s="3">
        <v>1.17022</v>
      </c>
      <c r="P51" s="3">
        <v>28.5</v>
      </c>
      <c r="Q51" s="3">
        <v>3308.03638</v>
      </c>
    </row>
    <row r="52" spans="1:17" ht="14.25" customHeight="1" x14ac:dyDescent="0.35">
      <c r="A52" s="3" t="s">
        <v>147</v>
      </c>
      <c r="B52" s="4" t="s">
        <v>148</v>
      </c>
      <c r="C52" s="3">
        <v>28.26</v>
      </c>
      <c r="D52" s="3">
        <v>-0.40900999999999998</v>
      </c>
      <c r="E52" s="3">
        <v>-88.796520000000001</v>
      </c>
      <c r="F52" s="3">
        <v>0.38750000000000001</v>
      </c>
      <c r="G52" s="3">
        <v>-7.1129999999999999E-2</v>
      </c>
      <c r="H52" s="3">
        <v>2444.8642599999998</v>
      </c>
      <c r="I52" s="3">
        <v>52</v>
      </c>
      <c r="J52" s="3">
        <v>12.259</v>
      </c>
      <c r="K52" s="3">
        <v>1.1888799999999999</v>
      </c>
      <c r="P52" s="3">
        <v>28.72</v>
      </c>
      <c r="Q52" s="3">
        <v>2098.31396</v>
      </c>
    </row>
    <row r="53" spans="1:17" ht="14.25" customHeight="1" x14ac:dyDescent="0.35">
      <c r="A53" s="3" t="s">
        <v>149</v>
      </c>
      <c r="B53" s="4" t="s">
        <v>150</v>
      </c>
      <c r="C53" s="3">
        <v>28.2</v>
      </c>
      <c r="D53" s="3">
        <v>-0.32534999999999997</v>
      </c>
      <c r="E53" s="3">
        <v>-116.01631</v>
      </c>
      <c r="F53" s="3">
        <v>-1.2500000000000001E-2</v>
      </c>
      <c r="G53" s="3">
        <v>-5.2130000000000003E-2</v>
      </c>
      <c r="H53" s="3">
        <v>1334.26233</v>
      </c>
      <c r="I53" s="3">
        <v>17</v>
      </c>
      <c r="J53" s="3">
        <v>25.364000000000001</v>
      </c>
      <c r="K53" s="3">
        <v>1.3239300000000001</v>
      </c>
      <c r="P53" s="3">
        <v>28.68</v>
      </c>
      <c r="Q53" s="3">
        <v>1711.9068600000001</v>
      </c>
    </row>
    <row r="54" spans="1:17" ht="14.25" customHeight="1" x14ac:dyDescent="0.35">
      <c r="A54" s="3" t="s">
        <v>151</v>
      </c>
      <c r="B54" s="4" t="s">
        <v>152</v>
      </c>
      <c r="C54" s="3">
        <v>28.43</v>
      </c>
      <c r="D54" s="3">
        <v>-0.42548000000000002</v>
      </c>
      <c r="E54" s="3">
        <v>-116.71857</v>
      </c>
      <c r="F54" s="3">
        <v>-0.22500000000000001</v>
      </c>
      <c r="G54" s="3">
        <v>-0.26012000000000002</v>
      </c>
      <c r="H54" s="3">
        <v>1333.50549</v>
      </c>
      <c r="I54" s="3">
        <v>17</v>
      </c>
      <c r="J54" s="3">
        <v>27.712</v>
      </c>
      <c r="K54" s="3">
        <v>0.88585000000000003</v>
      </c>
      <c r="P54" s="3">
        <v>29.03</v>
      </c>
      <c r="Q54" s="3">
        <v>1656.08276</v>
      </c>
    </row>
    <row r="55" spans="1:17" ht="14.25" customHeight="1" x14ac:dyDescent="0.35">
      <c r="A55" s="3" t="s">
        <v>153</v>
      </c>
      <c r="B55" s="4" t="s">
        <v>154</v>
      </c>
      <c r="C55" s="3">
        <v>27.51</v>
      </c>
      <c r="D55" s="3">
        <v>0.53</v>
      </c>
      <c r="E55" s="3">
        <v>94.576610000000002</v>
      </c>
      <c r="F55" s="3">
        <v>-0.1125</v>
      </c>
      <c r="G55" s="3">
        <v>-0.20669999999999999</v>
      </c>
      <c r="H55" s="3">
        <v>820.48828000000003</v>
      </c>
      <c r="I55" s="3">
        <v>247</v>
      </c>
      <c r="J55" s="3">
        <v>1.107</v>
      </c>
      <c r="K55" s="3">
        <v>1.2778400000000001</v>
      </c>
      <c r="P55" s="3">
        <v>27.36</v>
      </c>
      <c r="Q55" s="3">
        <v>553.07324000000006</v>
      </c>
    </row>
    <row r="56" spans="1:17" ht="14.25" customHeight="1" x14ac:dyDescent="0.35">
      <c r="A56" s="3" t="s">
        <v>155</v>
      </c>
      <c r="B56" s="4" t="s">
        <v>156</v>
      </c>
      <c r="C56" s="3">
        <v>29.39</v>
      </c>
      <c r="D56" s="3">
        <v>-1.6434500000000001</v>
      </c>
      <c r="E56" s="3">
        <v>-84.265510000000006</v>
      </c>
      <c r="F56" s="3">
        <v>-2.5000000000000001E-2</v>
      </c>
      <c r="G56" s="3">
        <v>-0.16588</v>
      </c>
      <c r="H56" s="3">
        <v>4027.6057099999998</v>
      </c>
      <c r="I56" s="3">
        <v>121</v>
      </c>
      <c r="J56" s="3">
        <v>6.4039999999999999</v>
      </c>
      <c r="K56" s="3">
        <v>1</v>
      </c>
      <c r="P56" s="3">
        <v>27.5</v>
      </c>
      <c r="Q56" s="3">
        <v>35.014279999999999</v>
      </c>
    </row>
    <row r="57" spans="1:17" ht="14.25" customHeight="1" x14ac:dyDescent="0.35">
      <c r="A57" s="3" t="s">
        <v>157</v>
      </c>
      <c r="B57" s="4" t="s">
        <v>158</v>
      </c>
      <c r="C57" s="3">
        <v>27.73</v>
      </c>
      <c r="D57" s="3">
        <v>0.74897000000000002</v>
      </c>
      <c r="E57" s="3">
        <v>-37.416310000000003</v>
      </c>
      <c r="F57" s="3">
        <v>0.05</v>
      </c>
      <c r="G57" s="3">
        <v>0.48743999999999998</v>
      </c>
      <c r="H57" s="3">
        <v>2411.3273899999999</v>
      </c>
      <c r="I57" s="3">
        <v>116</v>
      </c>
      <c r="J57" s="3">
        <v>8.4529999999999994</v>
      </c>
      <c r="K57" s="3">
        <v>1</v>
      </c>
      <c r="P57" s="3">
        <v>28.11</v>
      </c>
      <c r="Q57" s="3">
        <v>514.06713999999999</v>
      </c>
    </row>
    <row r="58" spans="1:17" ht="14.25" customHeight="1" x14ac:dyDescent="0.35">
      <c r="B58" s="4"/>
    </row>
    <row r="59" spans="1:17" ht="14.25" customHeight="1" x14ac:dyDescent="0.35">
      <c r="B59" s="4"/>
    </row>
    <row r="60" spans="1:17" ht="14.25" customHeight="1" x14ac:dyDescent="0.35">
      <c r="B60" s="4"/>
    </row>
    <row r="61" spans="1:17" ht="14.25" customHeight="1" x14ac:dyDescent="0.35">
      <c r="B61" s="4"/>
    </row>
    <row r="62" spans="1:17" ht="14.25" customHeight="1" x14ac:dyDescent="0.35">
      <c r="B62" s="4"/>
    </row>
    <row r="63" spans="1:17" ht="14.25" customHeight="1" x14ac:dyDescent="0.35">
      <c r="B63" s="4"/>
    </row>
    <row r="64" spans="1:17" ht="14.25" customHeight="1" x14ac:dyDescent="0.35">
      <c r="B64" s="4"/>
    </row>
    <row r="65" spans="2:2" ht="14.25" customHeight="1" x14ac:dyDescent="0.35">
      <c r="B65" s="4"/>
    </row>
    <row r="66" spans="2:2" ht="14.25" customHeight="1" x14ac:dyDescent="0.35">
      <c r="B66" s="4"/>
    </row>
    <row r="67" spans="2:2" ht="14.25" customHeight="1" x14ac:dyDescent="0.35">
      <c r="B67" s="4"/>
    </row>
    <row r="68" spans="2:2" ht="14.25" customHeight="1" x14ac:dyDescent="0.35">
      <c r="B68" s="4"/>
    </row>
    <row r="69" spans="2:2" ht="14.25" customHeight="1" x14ac:dyDescent="0.35">
      <c r="B69" s="4"/>
    </row>
    <row r="70" spans="2:2" ht="14.25" customHeight="1" x14ac:dyDescent="0.35">
      <c r="B70" s="4"/>
    </row>
    <row r="71" spans="2:2" ht="14.25" customHeight="1" x14ac:dyDescent="0.35">
      <c r="B71" s="4"/>
    </row>
    <row r="72" spans="2:2" ht="14.25" customHeight="1" x14ac:dyDescent="0.35">
      <c r="B72" s="4"/>
    </row>
    <row r="73" spans="2:2" ht="14.25" customHeight="1" x14ac:dyDescent="0.35">
      <c r="B73" s="4"/>
    </row>
    <row r="74" spans="2:2" ht="14.25" customHeight="1" x14ac:dyDescent="0.35">
      <c r="B74" s="4"/>
    </row>
    <row r="75" spans="2:2" ht="14.25" customHeight="1" x14ac:dyDescent="0.35">
      <c r="B75" s="4"/>
    </row>
    <row r="76" spans="2:2" ht="14.25" customHeight="1" x14ac:dyDescent="0.35">
      <c r="B76" s="4"/>
    </row>
    <row r="77" spans="2:2" ht="14.25" customHeight="1" x14ac:dyDescent="0.35">
      <c r="B77" s="4"/>
    </row>
    <row r="78" spans="2:2" ht="14.25" customHeight="1" x14ac:dyDescent="0.35">
      <c r="B78" s="4"/>
    </row>
    <row r="79" spans="2:2" ht="14.25" customHeight="1" x14ac:dyDescent="0.35">
      <c r="B79" s="4"/>
    </row>
    <row r="80" spans="2:2" ht="14.25" customHeight="1" x14ac:dyDescent="0.35">
      <c r="B80" s="4"/>
    </row>
    <row r="81" spans="2:2" ht="14.25" customHeight="1" x14ac:dyDescent="0.35">
      <c r="B81" s="4"/>
    </row>
    <row r="82" spans="2:2" ht="14.25" customHeight="1" x14ac:dyDescent="0.35">
      <c r="B82" s="4"/>
    </row>
    <row r="83" spans="2:2" ht="14.25" customHeight="1" x14ac:dyDescent="0.35">
      <c r="B83" s="4"/>
    </row>
    <row r="84" spans="2:2" ht="14.25" customHeight="1" x14ac:dyDescent="0.35">
      <c r="B84" s="4"/>
    </row>
    <row r="85" spans="2:2" ht="14.25" customHeight="1" x14ac:dyDescent="0.35">
      <c r="B85" s="4"/>
    </row>
    <row r="86" spans="2:2" ht="14.25" customHeight="1" x14ac:dyDescent="0.35">
      <c r="B86" s="4"/>
    </row>
    <row r="87" spans="2:2" ht="14.25" customHeight="1" x14ac:dyDescent="0.35">
      <c r="B87" s="4"/>
    </row>
    <row r="88" spans="2:2" ht="14.25" customHeight="1" x14ac:dyDescent="0.35">
      <c r="B88" s="4"/>
    </row>
    <row r="89" spans="2:2" ht="14.25" customHeight="1" x14ac:dyDescent="0.35">
      <c r="B89" s="4"/>
    </row>
    <row r="90" spans="2:2" ht="14.25" customHeight="1" x14ac:dyDescent="0.35">
      <c r="B90" s="4"/>
    </row>
    <row r="91" spans="2:2" ht="14.25" customHeight="1" x14ac:dyDescent="0.35">
      <c r="B91" s="4"/>
    </row>
    <row r="92" spans="2:2" ht="14.25" customHeight="1" x14ac:dyDescent="0.35">
      <c r="B92" s="4"/>
    </row>
    <row r="93" spans="2:2" ht="14.25" customHeight="1" x14ac:dyDescent="0.35">
      <c r="B93" s="4"/>
    </row>
    <row r="94" spans="2:2" ht="14.25" customHeight="1" x14ac:dyDescent="0.35">
      <c r="B94" s="4"/>
    </row>
    <row r="95" spans="2:2" ht="14.25" customHeight="1" x14ac:dyDescent="0.35">
      <c r="B95" s="4"/>
    </row>
    <row r="96" spans="2:2" ht="14.25" customHeight="1" x14ac:dyDescent="0.35">
      <c r="B96" s="4"/>
    </row>
    <row r="97" spans="2:2" ht="14.25" customHeight="1" x14ac:dyDescent="0.35">
      <c r="B97" s="4"/>
    </row>
    <row r="98" spans="2:2" ht="14.25" customHeight="1" x14ac:dyDescent="0.35">
      <c r="B98" s="4"/>
    </row>
    <row r="99" spans="2:2" ht="14.25" customHeight="1" x14ac:dyDescent="0.35">
      <c r="B99" s="4"/>
    </row>
    <row r="100" spans="2:2" ht="14.25" customHeight="1" x14ac:dyDescent="0.35">
      <c r="B100" s="4"/>
    </row>
    <row r="101" spans="2:2" ht="14.25" customHeight="1" x14ac:dyDescent="0.35">
      <c r="B101" s="4"/>
    </row>
    <row r="102" spans="2:2" ht="14.25" customHeight="1" x14ac:dyDescent="0.35">
      <c r="B102" s="4"/>
    </row>
    <row r="103" spans="2:2" ht="14.25" customHeight="1" x14ac:dyDescent="0.35">
      <c r="B103" s="4"/>
    </row>
    <row r="104" spans="2:2" ht="14.25" customHeight="1" x14ac:dyDescent="0.35">
      <c r="B104" s="4"/>
    </row>
    <row r="105" spans="2:2" ht="14.25" customHeight="1" x14ac:dyDescent="0.35">
      <c r="B105" s="4"/>
    </row>
    <row r="106" spans="2:2" ht="14.25" customHeight="1" x14ac:dyDescent="0.35">
      <c r="B106" s="4"/>
    </row>
    <row r="107" spans="2:2" ht="14.25" customHeight="1" x14ac:dyDescent="0.35">
      <c r="B107" s="4"/>
    </row>
    <row r="108" spans="2:2" ht="14.25" customHeight="1" x14ac:dyDescent="0.35">
      <c r="B108" s="4"/>
    </row>
    <row r="109" spans="2:2" ht="14.25" customHeight="1" x14ac:dyDescent="0.35">
      <c r="B109" s="4"/>
    </row>
    <row r="110" spans="2:2" ht="14.25" customHeight="1" x14ac:dyDescent="0.35">
      <c r="B110" s="4"/>
    </row>
    <row r="111" spans="2:2" ht="14.25" customHeight="1" x14ac:dyDescent="0.35">
      <c r="B111" s="4"/>
    </row>
    <row r="112" spans="2:2" ht="14.25" customHeight="1" x14ac:dyDescent="0.35">
      <c r="B112" s="4"/>
    </row>
    <row r="113" spans="2:2" ht="14.25" customHeight="1" x14ac:dyDescent="0.35">
      <c r="B113" s="4"/>
    </row>
    <row r="114" spans="2:2" ht="14.25" customHeight="1" x14ac:dyDescent="0.35">
      <c r="B114" s="4"/>
    </row>
    <row r="115" spans="2:2" ht="14.25" customHeight="1" x14ac:dyDescent="0.35">
      <c r="B115" s="4"/>
    </row>
    <row r="116" spans="2:2" ht="14.25" customHeight="1" x14ac:dyDescent="0.35">
      <c r="B116" s="4"/>
    </row>
    <row r="117" spans="2:2" ht="14.25" customHeight="1" x14ac:dyDescent="0.35">
      <c r="B117" s="4"/>
    </row>
    <row r="118" spans="2:2" ht="14.25" customHeight="1" x14ac:dyDescent="0.35">
      <c r="B118" s="4"/>
    </row>
    <row r="119" spans="2:2" ht="14.25" customHeight="1" x14ac:dyDescent="0.35">
      <c r="B119" s="4"/>
    </row>
    <row r="120" spans="2:2" ht="14.25" customHeight="1" x14ac:dyDescent="0.35">
      <c r="B120" s="4"/>
    </row>
    <row r="121" spans="2:2" ht="14.25" customHeight="1" x14ac:dyDescent="0.35">
      <c r="B121" s="4"/>
    </row>
    <row r="122" spans="2:2" ht="14.25" customHeight="1" x14ac:dyDescent="0.35">
      <c r="B122" s="4"/>
    </row>
    <row r="123" spans="2:2" ht="14.25" customHeight="1" x14ac:dyDescent="0.35">
      <c r="B123" s="4"/>
    </row>
    <row r="124" spans="2:2" ht="14.25" customHeight="1" x14ac:dyDescent="0.35">
      <c r="B124" s="4"/>
    </row>
    <row r="125" spans="2:2" ht="14.25" customHeight="1" x14ac:dyDescent="0.35">
      <c r="B125" s="4"/>
    </row>
    <row r="126" spans="2:2" ht="14.25" customHeight="1" x14ac:dyDescent="0.35">
      <c r="B126" s="4"/>
    </row>
    <row r="127" spans="2:2" ht="14.25" customHeight="1" x14ac:dyDescent="0.35">
      <c r="B127" s="4"/>
    </row>
    <row r="128" spans="2:2" ht="14.25" customHeight="1" x14ac:dyDescent="0.35">
      <c r="B128" s="4"/>
    </row>
    <row r="129" spans="2:2" ht="14.25" customHeight="1" x14ac:dyDescent="0.35">
      <c r="B129" s="4"/>
    </row>
    <row r="130" spans="2:2" ht="14.25" customHeight="1" x14ac:dyDescent="0.35">
      <c r="B130" s="4"/>
    </row>
    <row r="131" spans="2:2" ht="14.25" customHeight="1" x14ac:dyDescent="0.35">
      <c r="B131" s="4"/>
    </row>
    <row r="132" spans="2:2" ht="14.25" customHeight="1" x14ac:dyDescent="0.35">
      <c r="B132" s="4"/>
    </row>
    <row r="133" spans="2:2" ht="14.25" customHeight="1" x14ac:dyDescent="0.35">
      <c r="B133" s="4"/>
    </row>
    <row r="134" spans="2:2" ht="14.25" customHeight="1" x14ac:dyDescent="0.35">
      <c r="B134" s="4"/>
    </row>
    <row r="135" spans="2:2" ht="14.25" customHeight="1" x14ac:dyDescent="0.35">
      <c r="B135" s="4"/>
    </row>
    <row r="136" spans="2:2" ht="14.25" customHeight="1" x14ac:dyDescent="0.35">
      <c r="B136" s="4"/>
    </row>
    <row r="137" spans="2:2" ht="14.25" customHeight="1" x14ac:dyDescent="0.35">
      <c r="B137" s="4"/>
    </row>
    <row r="138" spans="2:2" ht="14.25" customHeight="1" x14ac:dyDescent="0.35">
      <c r="B138" s="4"/>
    </row>
    <row r="139" spans="2:2" ht="14.25" customHeight="1" x14ac:dyDescent="0.35">
      <c r="B139" s="4"/>
    </row>
    <row r="140" spans="2:2" ht="14.25" customHeight="1" x14ac:dyDescent="0.35">
      <c r="B140" s="4"/>
    </row>
    <row r="141" spans="2:2" ht="14.25" customHeight="1" x14ac:dyDescent="0.35">
      <c r="B141" s="4"/>
    </row>
    <row r="142" spans="2:2" ht="14.25" customHeight="1" x14ac:dyDescent="0.35">
      <c r="B142" s="4"/>
    </row>
    <row r="143" spans="2:2" ht="14.25" customHeight="1" x14ac:dyDescent="0.35">
      <c r="B143" s="4"/>
    </row>
    <row r="144" spans="2:2" ht="14.25" customHeight="1" x14ac:dyDescent="0.35">
      <c r="B144" s="4"/>
    </row>
    <row r="145" spans="2:2" ht="14.25" customHeight="1" x14ac:dyDescent="0.35">
      <c r="B145" s="4"/>
    </row>
    <row r="146" spans="2:2" ht="14.25" customHeight="1" x14ac:dyDescent="0.35">
      <c r="B146" s="4"/>
    </row>
    <row r="147" spans="2:2" ht="14.25" customHeight="1" x14ac:dyDescent="0.35">
      <c r="B147" s="4"/>
    </row>
    <row r="148" spans="2:2" ht="14.25" customHeight="1" x14ac:dyDescent="0.35">
      <c r="B148" s="4"/>
    </row>
    <row r="149" spans="2:2" ht="14.25" customHeight="1" x14ac:dyDescent="0.35">
      <c r="B149" s="4"/>
    </row>
    <row r="150" spans="2:2" ht="14.25" customHeight="1" x14ac:dyDescent="0.35">
      <c r="B150" s="4"/>
    </row>
    <row r="151" spans="2:2" ht="14.25" customHeight="1" x14ac:dyDescent="0.35">
      <c r="B151" s="4"/>
    </row>
    <row r="152" spans="2:2" ht="14.25" customHeight="1" x14ac:dyDescent="0.35">
      <c r="B152" s="4"/>
    </row>
    <row r="153" spans="2:2" ht="14.25" customHeight="1" x14ac:dyDescent="0.35">
      <c r="B153" s="4"/>
    </row>
    <row r="154" spans="2:2" ht="14.25" customHeight="1" x14ac:dyDescent="0.35">
      <c r="B154" s="4"/>
    </row>
    <row r="155" spans="2:2" ht="14.25" customHeight="1" x14ac:dyDescent="0.35">
      <c r="B155" s="4"/>
    </row>
    <row r="156" spans="2:2" ht="14.25" customHeight="1" x14ac:dyDescent="0.35">
      <c r="B156" s="4"/>
    </row>
    <row r="157" spans="2:2" ht="14.25" customHeight="1" x14ac:dyDescent="0.35">
      <c r="B157" s="4"/>
    </row>
    <row r="158" spans="2:2" ht="14.25" customHeight="1" x14ac:dyDescent="0.35">
      <c r="B158" s="4"/>
    </row>
    <row r="159" spans="2:2" ht="14.25" customHeight="1" x14ac:dyDescent="0.35">
      <c r="B159" s="4"/>
    </row>
    <row r="160" spans="2:2" ht="14.25" customHeight="1" x14ac:dyDescent="0.35">
      <c r="B160" s="4"/>
    </row>
    <row r="161" spans="2:2" ht="14.25" customHeight="1" x14ac:dyDescent="0.35">
      <c r="B161" s="4"/>
    </row>
    <row r="162" spans="2:2" ht="14.25" customHeight="1" x14ac:dyDescent="0.35">
      <c r="B162" s="4"/>
    </row>
    <row r="163" spans="2:2" ht="14.25" customHeight="1" x14ac:dyDescent="0.35">
      <c r="B163" s="4"/>
    </row>
    <row r="164" spans="2:2" ht="14.25" customHeight="1" x14ac:dyDescent="0.35">
      <c r="B164" s="4"/>
    </row>
    <row r="165" spans="2:2" ht="14.25" customHeight="1" x14ac:dyDescent="0.35">
      <c r="B165" s="4"/>
    </row>
    <row r="166" spans="2:2" ht="14.25" customHeight="1" x14ac:dyDescent="0.35">
      <c r="B166" s="4"/>
    </row>
    <row r="167" spans="2:2" ht="14.25" customHeight="1" x14ac:dyDescent="0.35">
      <c r="B167" s="4"/>
    </row>
    <row r="168" spans="2:2" ht="14.25" customHeight="1" x14ac:dyDescent="0.35">
      <c r="B168" s="4"/>
    </row>
    <row r="169" spans="2:2" ht="14.25" customHeight="1" x14ac:dyDescent="0.35">
      <c r="B169" s="4"/>
    </row>
    <row r="170" spans="2:2" ht="14.25" customHeight="1" x14ac:dyDescent="0.35">
      <c r="B170" s="4"/>
    </row>
    <row r="171" spans="2:2" ht="14.25" customHeight="1" x14ac:dyDescent="0.35">
      <c r="B171" s="4"/>
    </row>
    <row r="172" spans="2:2" ht="14.25" customHeight="1" x14ac:dyDescent="0.35">
      <c r="B172" s="4"/>
    </row>
    <row r="173" spans="2:2" ht="14.25" customHeight="1" x14ac:dyDescent="0.35">
      <c r="B173" s="4"/>
    </row>
    <row r="174" spans="2:2" ht="14.25" customHeight="1" x14ac:dyDescent="0.35">
      <c r="B174" s="4"/>
    </row>
    <row r="175" spans="2:2" ht="14.25" customHeight="1" x14ac:dyDescent="0.35">
      <c r="B175" s="4"/>
    </row>
    <row r="176" spans="2:2" ht="14.25" customHeight="1" x14ac:dyDescent="0.35">
      <c r="B176" s="4"/>
    </row>
    <row r="177" spans="2:2" ht="14.25" customHeight="1" x14ac:dyDescent="0.35">
      <c r="B177" s="4"/>
    </row>
    <row r="178" spans="2:2" ht="14.25" customHeight="1" x14ac:dyDescent="0.35">
      <c r="B178" s="4"/>
    </row>
    <row r="179" spans="2:2" ht="14.25" customHeight="1" x14ac:dyDescent="0.35">
      <c r="B179" s="4"/>
    </row>
    <row r="180" spans="2:2" ht="14.25" customHeight="1" x14ac:dyDescent="0.35">
      <c r="B180" s="4"/>
    </row>
    <row r="181" spans="2:2" ht="14.25" customHeight="1" x14ac:dyDescent="0.35">
      <c r="B181" s="4"/>
    </row>
    <row r="182" spans="2:2" ht="14.25" customHeight="1" x14ac:dyDescent="0.35">
      <c r="B182" s="4"/>
    </row>
    <row r="183" spans="2:2" ht="14.25" customHeight="1" x14ac:dyDescent="0.35">
      <c r="B183" s="4"/>
    </row>
    <row r="184" spans="2:2" ht="14.25" customHeight="1" x14ac:dyDescent="0.35">
      <c r="B184" s="4"/>
    </row>
    <row r="185" spans="2:2" ht="14.25" customHeight="1" x14ac:dyDescent="0.35">
      <c r="B185" s="4"/>
    </row>
    <row r="186" spans="2:2" ht="14.25" customHeight="1" x14ac:dyDescent="0.35">
      <c r="B186" s="4"/>
    </row>
    <row r="187" spans="2:2" ht="14.25" customHeight="1" x14ac:dyDescent="0.35">
      <c r="B187" s="4"/>
    </row>
    <row r="188" spans="2:2" ht="14.25" customHeight="1" x14ac:dyDescent="0.35">
      <c r="B188" s="4"/>
    </row>
    <row r="189" spans="2:2" ht="14.25" customHeight="1" x14ac:dyDescent="0.35">
      <c r="B189" s="4"/>
    </row>
    <row r="190" spans="2:2" ht="14.25" customHeight="1" x14ac:dyDescent="0.35">
      <c r="B190" s="4"/>
    </row>
    <row r="191" spans="2:2" ht="14.25" customHeight="1" x14ac:dyDescent="0.35">
      <c r="B191" s="4"/>
    </row>
    <row r="192" spans="2:2" ht="14.25" customHeight="1" x14ac:dyDescent="0.35">
      <c r="B192" s="4"/>
    </row>
    <row r="193" spans="2:2" ht="14.25" customHeight="1" x14ac:dyDescent="0.35">
      <c r="B193" s="4"/>
    </row>
    <row r="194" spans="2:2" ht="14.25" customHeight="1" x14ac:dyDescent="0.35">
      <c r="B194" s="4"/>
    </row>
    <row r="195" spans="2:2" ht="14.25" customHeight="1" x14ac:dyDescent="0.35">
      <c r="B195" s="4"/>
    </row>
    <row r="196" spans="2:2" ht="14.25" customHeight="1" x14ac:dyDescent="0.35">
      <c r="B196" s="4"/>
    </row>
    <row r="197" spans="2:2" ht="14.25" customHeight="1" x14ac:dyDescent="0.35">
      <c r="B197" s="4"/>
    </row>
    <row r="198" spans="2:2" ht="14.25" customHeight="1" x14ac:dyDescent="0.35">
      <c r="B198" s="4"/>
    </row>
    <row r="199" spans="2:2" ht="14.25" customHeight="1" x14ac:dyDescent="0.35">
      <c r="B199" s="4"/>
    </row>
    <row r="200" spans="2:2" ht="14.25" customHeight="1" x14ac:dyDescent="0.35">
      <c r="B200" s="4"/>
    </row>
    <row r="201" spans="2:2" ht="14.25" customHeight="1" x14ac:dyDescent="0.35">
      <c r="B201" s="4"/>
    </row>
    <row r="202" spans="2:2" ht="14.25" customHeight="1" x14ac:dyDescent="0.35">
      <c r="B202" s="4"/>
    </row>
    <row r="203" spans="2:2" ht="14.25" customHeight="1" x14ac:dyDescent="0.35">
      <c r="B203" s="4"/>
    </row>
    <row r="204" spans="2:2" ht="14.25" customHeight="1" x14ac:dyDescent="0.35">
      <c r="B204" s="4"/>
    </row>
    <row r="205" spans="2:2" ht="14.25" customHeight="1" x14ac:dyDescent="0.35">
      <c r="B205" s="4"/>
    </row>
    <row r="206" spans="2:2" ht="14.25" customHeight="1" x14ac:dyDescent="0.35">
      <c r="B206" s="4"/>
    </row>
    <row r="207" spans="2:2" ht="14.25" customHeight="1" x14ac:dyDescent="0.35">
      <c r="B207" s="4"/>
    </row>
    <row r="208" spans="2:2" ht="14.25" customHeight="1" x14ac:dyDescent="0.35">
      <c r="B208" s="4"/>
    </row>
    <row r="209" spans="2:2" ht="14.25" customHeight="1" x14ac:dyDescent="0.35">
      <c r="B209" s="4"/>
    </row>
    <row r="210" spans="2:2" ht="14.25" customHeight="1" x14ac:dyDescent="0.35">
      <c r="B210" s="4"/>
    </row>
    <row r="211" spans="2:2" ht="14.25" customHeight="1" x14ac:dyDescent="0.35">
      <c r="B211" s="4"/>
    </row>
    <row r="212" spans="2:2" ht="14.25" customHeight="1" x14ac:dyDescent="0.35">
      <c r="B212" s="4"/>
    </row>
    <row r="213" spans="2:2" ht="14.25" customHeight="1" x14ac:dyDescent="0.35">
      <c r="B213" s="4"/>
    </row>
    <row r="214" spans="2:2" ht="14.25" customHeight="1" x14ac:dyDescent="0.35">
      <c r="B214" s="4"/>
    </row>
    <row r="215" spans="2:2" ht="14.25" customHeight="1" x14ac:dyDescent="0.35">
      <c r="B215" s="4"/>
    </row>
    <row r="216" spans="2:2" ht="14.25" customHeight="1" x14ac:dyDescent="0.35">
      <c r="B216" s="4"/>
    </row>
    <row r="217" spans="2:2" ht="14.25" customHeight="1" x14ac:dyDescent="0.35">
      <c r="B217" s="4"/>
    </row>
    <row r="218" spans="2:2" ht="14.25" customHeight="1" x14ac:dyDescent="0.35">
      <c r="B218" s="4"/>
    </row>
    <row r="219" spans="2:2" ht="14.25" customHeight="1" x14ac:dyDescent="0.35">
      <c r="B219" s="4"/>
    </row>
    <row r="220" spans="2:2" ht="14.25" customHeight="1" x14ac:dyDescent="0.35">
      <c r="B220" s="4"/>
    </row>
    <row r="221" spans="2:2" ht="14.25" customHeight="1" x14ac:dyDescent="0.35">
      <c r="B221" s="4"/>
    </row>
    <row r="222" spans="2:2" ht="14.25" customHeight="1" x14ac:dyDescent="0.35">
      <c r="B222" s="4"/>
    </row>
    <row r="223" spans="2:2" ht="14.25" customHeight="1" x14ac:dyDescent="0.35">
      <c r="B223" s="4"/>
    </row>
    <row r="224" spans="2:2" ht="14.25" customHeight="1" x14ac:dyDescent="0.35">
      <c r="B224" s="4"/>
    </row>
    <row r="225" spans="2:2" ht="14.25" customHeight="1" x14ac:dyDescent="0.35">
      <c r="B225" s="4"/>
    </row>
    <row r="226" spans="2:2" ht="14.25" customHeight="1" x14ac:dyDescent="0.35">
      <c r="B226" s="4"/>
    </row>
    <row r="227" spans="2:2" ht="14.25" customHeight="1" x14ac:dyDescent="0.35">
      <c r="B227" s="4"/>
    </row>
    <row r="228" spans="2:2" ht="14.25" customHeight="1" x14ac:dyDescent="0.35">
      <c r="B228" s="4"/>
    </row>
    <row r="229" spans="2:2" ht="14.25" customHeight="1" x14ac:dyDescent="0.35">
      <c r="B229" s="4"/>
    </row>
    <row r="230" spans="2:2" ht="14.25" customHeight="1" x14ac:dyDescent="0.35">
      <c r="B230" s="4"/>
    </row>
    <row r="231" spans="2:2" ht="14.25" customHeight="1" x14ac:dyDescent="0.35">
      <c r="B231" s="4"/>
    </row>
    <row r="232" spans="2:2" ht="14.25" customHeight="1" x14ac:dyDescent="0.35">
      <c r="B232" s="4"/>
    </row>
    <row r="233" spans="2:2" ht="14.25" customHeight="1" x14ac:dyDescent="0.35">
      <c r="B233" s="4"/>
    </row>
    <row r="234" spans="2:2" ht="14.25" customHeight="1" x14ac:dyDescent="0.35">
      <c r="B234" s="4"/>
    </row>
    <row r="235" spans="2:2" ht="14.25" customHeight="1" x14ac:dyDescent="0.35">
      <c r="B235" s="4"/>
    </row>
    <row r="236" spans="2:2" ht="14.25" customHeight="1" x14ac:dyDescent="0.35">
      <c r="B236" s="4"/>
    </row>
    <row r="237" spans="2:2" ht="14.25" customHeight="1" x14ac:dyDescent="0.35">
      <c r="B237" s="4"/>
    </row>
    <row r="238" spans="2:2" ht="14.25" customHeight="1" x14ac:dyDescent="0.35">
      <c r="B238" s="4"/>
    </row>
    <row r="239" spans="2:2" ht="14.25" customHeight="1" x14ac:dyDescent="0.35">
      <c r="B239" s="4"/>
    </row>
    <row r="240" spans="2:2" ht="14.25" customHeight="1" x14ac:dyDescent="0.35">
      <c r="B240" s="4"/>
    </row>
    <row r="241" spans="2:2" ht="14.25" customHeight="1" x14ac:dyDescent="0.35">
      <c r="B241" s="4"/>
    </row>
    <row r="242" spans="2:2" ht="14.25" customHeight="1" x14ac:dyDescent="0.35">
      <c r="B242" s="4"/>
    </row>
    <row r="243" spans="2:2" ht="14.25" customHeight="1" x14ac:dyDescent="0.35">
      <c r="B243" s="4"/>
    </row>
    <row r="244" spans="2:2" ht="14.25" customHeight="1" x14ac:dyDescent="0.35">
      <c r="B244" s="4"/>
    </row>
    <row r="245" spans="2:2" ht="14.25" customHeight="1" x14ac:dyDescent="0.35">
      <c r="B245" s="4"/>
    </row>
    <row r="246" spans="2:2" ht="14.25" customHeight="1" x14ac:dyDescent="0.35">
      <c r="B246" s="4"/>
    </row>
    <row r="247" spans="2:2" ht="14.25" customHeight="1" x14ac:dyDescent="0.35">
      <c r="B247" s="4"/>
    </row>
    <row r="248" spans="2:2" ht="14.25" customHeight="1" x14ac:dyDescent="0.35">
      <c r="B248" s="4"/>
    </row>
    <row r="249" spans="2:2" ht="14.25" customHeight="1" x14ac:dyDescent="0.35">
      <c r="B249" s="4"/>
    </row>
    <row r="250" spans="2:2" ht="14.25" customHeight="1" x14ac:dyDescent="0.35">
      <c r="B250" s="4"/>
    </row>
    <row r="251" spans="2:2" ht="14.25" customHeight="1" x14ac:dyDescent="0.35">
      <c r="B251" s="4"/>
    </row>
    <row r="252" spans="2:2" ht="14.25" customHeight="1" x14ac:dyDescent="0.35">
      <c r="B252" s="4"/>
    </row>
    <row r="253" spans="2:2" ht="14.25" customHeight="1" x14ac:dyDescent="0.35">
      <c r="B253" s="4"/>
    </row>
    <row r="254" spans="2:2" ht="14.25" customHeight="1" x14ac:dyDescent="0.35">
      <c r="B254" s="4"/>
    </row>
    <row r="255" spans="2:2" ht="14.25" customHeight="1" x14ac:dyDescent="0.35">
      <c r="B255" s="4"/>
    </row>
    <row r="256" spans="2:2" ht="14.25" customHeight="1" x14ac:dyDescent="0.35">
      <c r="B256" s="4"/>
    </row>
    <row r="257" spans="2:2" ht="14.25" customHeight="1" x14ac:dyDescent="0.35">
      <c r="B257" s="4"/>
    </row>
    <row r="258" spans="2:2" ht="14.25" customHeight="1" x14ac:dyDescent="0.35">
      <c r="B258" s="4"/>
    </row>
    <row r="259" spans="2:2" ht="14.25" customHeight="1" x14ac:dyDescent="0.35">
      <c r="B259" s="4"/>
    </row>
    <row r="260" spans="2:2" ht="14.25" customHeight="1" x14ac:dyDescent="0.35">
      <c r="B260" s="4"/>
    </row>
    <row r="261" spans="2:2" ht="14.25" customHeight="1" x14ac:dyDescent="0.35">
      <c r="B261" s="4"/>
    </row>
    <row r="262" spans="2:2" ht="14.25" customHeight="1" x14ac:dyDescent="0.35">
      <c r="B262" s="4"/>
    </row>
    <row r="263" spans="2:2" ht="14.25" customHeight="1" x14ac:dyDescent="0.35">
      <c r="B263" s="4"/>
    </row>
    <row r="264" spans="2:2" ht="14.25" customHeight="1" x14ac:dyDescent="0.35">
      <c r="B264" s="4"/>
    </row>
    <row r="265" spans="2:2" ht="14.25" customHeight="1" x14ac:dyDescent="0.35">
      <c r="B265" s="4"/>
    </row>
    <row r="266" spans="2:2" ht="14.25" customHeight="1" x14ac:dyDescent="0.35">
      <c r="B266" s="4"/>
    </row>
    <row r="267" spans="2:2" ht="14.25" customHeight="1" x14ac:dyDescent="0.35">
      <c r="B267" s="4"/>
    </row>
    <row r="268" spans="2:2" ht="14.25" customHeight="1" x14ac:dyDescent="0.35">
      <c r="B268" s="4"/>
    </row>
    <row r="269" spans="2:2" ht="14.25" customHeight="1" x14ac:dyDescent="0.35">
      <c r="B269" s="4"/>
    </row>
    <row r="270" spans="2:2" ht="14.25" customHeight="1" x14ac:dyDescent="0.35">
      <c r="B270" s="4"/>
    </row>
    <row r="271" spans="2:2" ht="14.25" customHeight="1" x14ac:dyDescent="0.35">
      <c r="B271" s="4"/>
    </row>
    <row r="272" spans="2:2" ht="14.25" customHeight="1" x14ac:dyDescent="0.35">
      <c r="B272" s="4"/>
    </row>
    <row r="273" spans="2:2" ht="14.25" customHeight="1" x14ac:dyDescent="0.35">
      <c r="B273" s="4"/>
    </row>
    <row r="274" spans="2:2" ht="14.25" customHeight="1" x14ac:dyDescent="0.35">
      <c r="B274" s="4"/>
    </row>
    <row r="275" spans="2:2" ht="14.25" customHeight="1" x14ac:dyDescent="0.35">
      <c r="B275" s="4"/>
    </row>
    <row r="276" spans="2:2" ht="14.25" customHeight="1" x14ac:dyDescent="0.35">
      <c r="B276" s="4"/>
    </row>
    <row r="277" spans="2:2" ht="14.25" customHeight="1" x14ac:dyDescent="0.35">
      <c r="B277" s="4"/>
    </row>
    <row r="278" spans="2:2" ht="14.25" customHeight="1" x14ac:dyDescent="0.35">
      <c r="B278" s="4"/>
    </row>
    <row r="279" spans="2:2" ht="14.25" customHeight="1" x14ac:dyDescent="0.35">
      <c r="B279" s="4"/>
    </row>
    <row r="280" spans="2:2" ht="14.25" customHeight="1" x14ac:dyDescent="0.35">
      <c r="B280" s="4"/>
    </row>
    <row r="281" spans="2:2" ht="14.25" customHeight="1" x14ac:dyDescent="0.35">
      <c r="B281" s="4"/>
    </row>
    <row r="282" spans="2:2" ht="14.25" customHeight="1" x14ac:dyDescent="0.35">
      <c r="B282" s="4"/>
    </row>
    <row r="283" spans="2:2" ht="14.25" customHeight="1" x14ac:dyDescent="0.35">
      <c r="B283" s="4"/>
    </row>
    <row r="284" spans="2:2" ht="14.25" customHeight="1" x14ac:dyDescent="0.35">
      <c r="B284" s="4"/>
    </row>
    <row r="285" spans="2:2" ht="14.25" customHeight="1" x14ac:dyDescent="0.35">
      <c r="B285" s="4"/>
    </row>
    <row r="286" spans="2:2" ht="14.25" customHeight="1" x14ac:dyDescent="0.35">
      <c r="B286" s="4"/>
    </row>
    <row r="287" spans="2:2" ht="14.25" customHeight="1" x14ac:dyDescent="0.35">
      <c r="B287" s="4"/>
    </row>
    <row r="288" spans="2:2" ht="14.25" customHeight="1" x14ac:dyDescent="0.35">
      <c r="B288" s="4"/>
    </row>
    <row r="289" spans="2:2" ht="14.25" customHeight="1" x14ac:dyDescent="0.35">
      <c r="B289" s="4"/>
    </row>
    <row r="290" spans="2:2" ht="14.25" customHeight="1" x14ac:dyDescent="0.35">
      <c r="B290" s="4"/>
    </row>
    <row r="291" spans="2:2" ht="14.25" customHeight="1" x14ac:dyDescent="0.35">
      <c r="B291" s="4"/>
    </row>
    <row r="292" spans="2:2" ht="14.25" customHeight="1" x14ac:dyDescent="0.35">
      <c r="B292" s="4"/>
    </row>
    <row r="293" spans="2:2" ht="14.25" customHeight="1" x14ac:dyDescent="0.35">
      <c r="B293" s="4"/>
    </row>
    <row r="294" spans="2:2" ht="14.25" customHeight="1" x14ac:dyDescent="0.35">
      <c r="B294" s="4"/>
    </row>
    <row r="295" spans="2:2" ht="14.25" customHeight="1" x14ac:dyDescent="0.35">
      <c r="B295" s="4"/>
    </row>
    <row r="296" spans="2:2" ht="14.25" customHeight="1" x14ac:dyDescent="0.35">
      <c r="B296" s="4"/>
    </row>
    <row r="297" spans="2:2" ht="14.25" customHeight="1" x14ac:dyDescent="0.35">
      <c r="B297" s="4"/>
    </row>
    <row r="298" spans="2:2" ht="14.25" customHeight="1" x14ac:dyDescent="0.35">
      <c r="B298" s="4"/>
    </row>
    <row r="299" spans="2:2" ht="14.25" customHeight="1" x14ac:dyDescent="0.35">
      <c r="B299" s="4"/>
    </row>
    <row r="300" spans="2:2" ht="14.25" customHeight="1" x14ac:dyDescent="0.35">
      <c r="B300" s="4"/>
    </row>
    <row r="301" spans="2:2" ht="14.25" customHeight="1" x14ac:dyDescent="0.35">
      <c r="B301" s="4"/>
    </row>
    <row r="302" spans="2:2" ht="14.25" customHeight="1" x14ac:dyDescent="0.35">
      <c r="B302" s="4"/>
    </row>
    <row r="303" spans="2:2" ht="14.25" customHeight="1" x14ac:dyDescent="0.35">
      <c r="B303" s="4"/>
    </row>
    <row r="304" spans="2:2" ht="14.25" customHeight="1" x14ac:dyDescent="0.35">
      <c r="B304" s="4"/>
    </row>
    <row r="305" spans="2:2" ht="14.25" customHeight="1" x14ac:dyDescent="0.35">
      <c r="B305" s="4"/>
    </row>
    <row r="306" spans="2:2" ht="14.25" customHeight="1" x14ac:dyDescent="0.35">
      <c r="B306" s="4"/>
    </row>
    <row r="307" spans="2:2" ht="14.25" customHeight="1" x14ac:dyDescent="0.35">
      <c r="B307" s="4"/>
    </row>
    <row r="308" spans="2:2" ht="14.25" customHeight="1" x14ac:dyDescent="0.35">
      <c r="B308" s="4"/>
    </row>
    <row r="309" spans="2:2" ht="14.25" customHeight="1" x14ac:dyDescent="0.35">
      <c r="B309" s="4"/>
    </row>
    <row r="310" spans="2:2" ht="14.25" customHeight="1" x14ac:dyDescent="0.35">
      <c r="B310" s="4"/>
    </row>
    <row r="311" spans="2:2" ht="14.25" customHeight="1" x14ac:dyDescent="0.35">
      <c r="B311" s="4"/>
    </row>
    <row r="312" spans="2:2" ht="14.25" customHeight="1" x14ac:dyDescent="0.35">
      <c r="B312" s="4"/>
    </row>
    <row r="313" spans="2:2" ht="14.25" customHeight="1" x14ac:dyDescent="0.35">
      <c r="B313" s="4"/>
    </row>
    <row r="314" spans="2:2" ht="14.25" customHeight="1" x14ac:dyDescent="0.35">
      <c r="B314" s="4"/>
    </row>
    <row r="315" spans="2:2" ht="14.25" customHeight="1" x14ac:dyDescent="0.35">
      <c r="B315" s="4"/>
    </row>
    <row r="316" spans="2:2" ht="14.25" customHeight="1" x14ac:dyDescent="0.35">
      <c r="B316" s="4"/>
    </row>
    <row r="317" spans="2:2" ht="14.25" customHeight="1" x14ac:dyDescent="0.35">
      <c r="B317" s="4"/>
    </row>
    <row r="318" spans="2:2" ht="14.25" customHeight="1" x14ac:dyDescent="0.35">
      <c r="B318" s="4"/>
    </row>
    <row r="319" spans="2:2" ht="14.25" customHeight="1" x14ac:dyDescent="0.35">
      <c r="B319" s="4"/>
    </row>
    <row r="320" spans="2:2" ht="14.25" customHeight="1" x14ac:dyDescent="0.35">
      <c r="B320" s="4"/>
    </row>
    <row r="321" spans="2:2" ht="14.25" customHeight="1" x14ac:dyDescent="0.35">
      <c r="B321" s="4"/>
    </row>
    <row r="322" spans="2:2" ht="14.25" customHeight="1" x14ac:dyDescent="0.35">
      <c r="B322" s="4"/>
    </row>
    <row r="323" spans="2:2" ht="14.25" customHeight="1" x14ac:dyDescent="0.35">
      <c r="B323" s="4"/>
    </row>
    <row r="324" spans="2:2" ht="14.25" customHeight="1" x14ac:dyDescent="0.35">
      <c r="B324" s="4"/>
    </row>
    <row r="325" spans="2:2" ht="14.25" customHeight="1" x14ac:dyDescent="0.35">
      <c r="B325" s="4"/>
    </row>
    <row r="326" spans="2:2" ht="14.25" customHeight="1" x14ac:dyDescent="0.35">
      <c r="B326" s="4"/>
    </row>
    <row r="327" spans="2:2" ht="14.25" customHeight="1" x14ac:dyDescent="0.35">
      <c r="B327" s="4"/>
    </row>
    <row r="328" spans="2:2" ht="14.25" customHeight="1" x14ac:dyDescent="0.35">
      <c r="B328" s="4"/>
    </row>
    <row r="329" spans="2:2" ht="14.25" customHeight="1" x14ac:dyDescent="0.35">
      <c r="B329" s="4"/>
    </row>
    <row r="330" spans="2:2" ht="14.25" customHeight="1" x14ac:dyDescent="0.35">
      <c r="B330" s="4"/>
    </row>
    <row r="331" spans="2:2" ht="14.25" customHeight="1" x14ac:dyDescent="0.35">
      <c r="B331" s="4"/>
    </row>
    <row r="332" spans="2:2" ht="14.25" customHeight="1" x14ac:dyDescent="0.35">
      <c r="B332" s="4"/>
    </row>
    <row r="333" spans="2:2" ht="14.25" customHeight="1" x14ac:dyDescent="0.35">
      <c r="B333" s="4"/>
    </row>
    <row r="334" spans="2:2" ht="14.25" customHeight="1" x14ac:dyDescent="0.35">
      <c r="B334" s="4"/>
    </row>
    <row r="335" spans="2:2" ht="14.25" customHeight="1" x14ac:dyDescent="0.35">
      <c r="B335" s="4"/>
    </row>
    <row r="336" spans="2:2" ht="14.25" customHeight="1" x14ac:dyDescent="0.35">
      <c r="B336" s="4"/>
    </row>
    <row r="337" spans="2:2" ht="14.25" customHeight="1" x14ac:dyDescent="0.35">
      <c r="B337" s="4"/>
    </row>
    <row r="338" spans="2:2" ht="14.25" customHeight="1" x14ac:dyDescent="0.35">
      <c r="B338" s="4"/>
    </row>
    <row r="339" spans="2:2" ht="14.25" customHeight="1" x14ac:dyDescent="0.35">
      <c r="B339" s="4"/>
    </row>
    <row r="340" spans="2:2" ht="14.25" customHeight="1" x14ac:dyDescent="0.35">
      <c r="B340" s="4"/>
    </row>
    <row r="341" spans="2:2" ht="14.25" customHeight="1" x14ac:dyDescent="0.35">
      <c r="B341" s="4"/>
    </row>
    <row r="342" spans="2:2" ht="14.25" customHeight="1" x14ac:dyDescent="0.35">
      <c r="B342" s="4"/>
    </row>
    <row r="343" spans="2:2" ht="14.25" customHeight="1" x14ac:dyDescent="0.35">
      <c r="B343" s="4"/>
    </row>
    <row r="344" spans="2:2" ht="14.25" customHeight="1" x14ac:dyDescent="0.35">
      <c r="B344" s="4"/>
    </row>
    <row r="345" spans="2:2" ht="14.25" customHeight="1" x14ac:dyDescent="0.35">
      <c r="B345" s="4"/>
    </row>
    <row r="346" spans="2:2" ht="14.25" customHeight="1" x14ac:dyDescent="0.35">
      <c r="B346" s="4"/>
    </row>
    <row r="347" spans="2:2" ht="14.25" customHeight="1" x14ac:dyDescent="0.35">
      <c r="B347" s="4"/>
    </row>
    <row r="348" spans="2:2" ht="14.25" customHeight="1" x14ac:dyDescent="0.35">
      <c r="B348" s="4"/>
    </row>
    <row r="349" spans="2:2" ht="14.25" customHeight="1" x14ac:dyDescent="0.35">
      <c r="B349" s="4"/>
    </row>
    <row r="350" spans="2:2" ht="14.25" customHeight="1" x14ac:dyDescent="0.35">
      <c r="B350" s="4"/>
    </row>
    <row r="351" spans="2:2" ht="14.25" customHeight="1" x14ac:dyDescent="0.35">
      <c r="B351" s="4"/>
    </row>
    <row r="352" spans="2:2" ht="14.25" customHeight="1" x14ac:dyDescent="0.35">
      <c r="B352" s="4"/>
    </row>
    <row r="353" spans="2:2" ht="14.25" customHeight="1" x14ac:dyDescent="0.35">
      <c r="B353" s="4"/>
    </row>
    <row r="354" spans="2:2" ht="14.25" customHeight="1" x14ac:dyDescent="0.35">
      <c r="B354" s="4"/>
    </row>
    <row r="355" spans="2:2" ht="14.25" customHeight="1" x14ac:dyDescent="0.35">
      <c r="B355" s="4"/>
    </row>
    <row r="356" spans="2:2" ht="14.25" customHeight="1" x14ac:dyDescent="0.35">
      <c r="B356" s="4"/>
    </row>
    <row r="357" spans="2:2" ht="14.25" customHeight="1" x14ac:dyDescent="0.35">
      <c r="B357" s="4"/>
    </row>
    <row r="358" spans="2:2" ht="14.25" customHeight="1" x14ac:dyDescent="0.35">
      <c r="B358" s="4"/>
    </row>
    <row r="359" spans="2:2" ht="14.25" customHeight="1" x14ac:dyDescent="0.35">
      <c r="B359" s="4"/>
    </row>
    <row r="360" spans="2:2" ht="14.25" customHeight="1" x14ac:dyDescent="0.35">
      <c r="B360" s="4"/>
    </row>
    <row r="361" spans="2:2" ht="14.25" customHeight="1" x14ac:dyDescent="0.35">
      <c r="B361" s="4"/>
    </row>
    <row r="362" spans="2:2" ht="14.25" customHeight="1" x14ac:dyDescent="0.35">
      <c r="B362" s="4"/>
    </row>
    <row r="363" spans="2:2" ht="14.25" customHeight="1" x14ac:dyDescent="0.35">
      <c r="B363" s="4"/>
    </row>
    <row r="364" spans="2:2" ht="14.25" customHeight="1" x14ac:dyDescent="0.35">
      <c r="B364" s="4"/>
    </row>
    <row r="365" spans="2:2" ht="14.25" customHeight="1" x14ac:dyDescent="0.35">
      <c r="B365" s="4"/>
    </row>
    <row r="366" spans="2:2" ht="14.25" customHeight="1" x14ac:dyDescent="0.35">
      <c r="B366" s="4"/>
    </row>
    <row r="367" spans="2:2" ht="14.25" customHeight="1" x14ac:dyDescent="0.35">
      <c r="B367" s="4"/>
    </row>
    <row r="368" spans="2:2" ht="14.25" customHeight="1" x14ac:dyDescent="0.35">
      <c r="B368" s="4"/>
    </row>
    <row r="369" spans="2:2" ht="14.25" customHeight="1" x14ac:dyDescent="0.35">
      <c r="B369" s="4"/>
    </row>
    <row r="370" spans="2:2" ht="14.25" customHeight="1" x14ac:dyDescent="0.35">
      <c r="B370" s="4"/>
    </row>
    <row r="371" spans="2:2" ht="14.25" customHeight="1" x14ac:dyDescent="0.35">
      <c r="B371" s="4"/>
    </row>
    <row r="372" spans="2:2" ht="14.25" customHeight="1" x14ac:dyDescent="0.35">
      <c r="B372" s="4"/>
    </row>
    <row r="373" spans="2:2" ht="14.25" customHeight="1" x14ac:dyDescent="0.35">
      <c r="B373" s="4"/>
    </row>
    <row r="374" spans="2:2" ht="14.25" customHeight="1" x14ac:dyDescent="0.35">
      <c r="B374" s="4"/>
    </row>
    <row r="375" spans="2:2" ht="14.25" customHeight="1" x14ac:dyDescent="0.35">
      <c r="B375" s="4"/>
    </row>
    <row r="376" spans="2:2" ht="14.25" customHeight="1" x14ac:dyDescent="0.35">
      <c r="B376" s="4"/>
    </row>
    <row r="377" spans="2:2" ht="14.25" customHeight="1" x14ac:dyDescent="0.35">
      <c r="B377" s="4"/>
    </row>
    <row r="378" spans="2:2" ht="14.25" customHeight="1" x14ac:dyDescent="0.35">
      <c r="B378" s="4"/>
    </row>
    <row r="379" spans="2:2" ht="14.25" customHeight="1" x14ac:dyDescent="0.35">
      <c r="B379" s="4"/>
    </row>
    <row r="380" spans="2:2" ht="14.25" customHeight="1" x14ac:dyDescent="0.35">
      <c r="B380" s="4"/>
    </row>
    <row r="381" spans="2:2" ht="14.25" customHeight="1" x14ac:dyDescent="0.35">
      <c r="B381" s="4"/>
    </row>
    <row r="382" spans="2:2" ht="14.25" customHeight="1" x14ac:dyDescent="0.35">
      <c r="B382" s="4"/>
    </row>
    <row r="383" spans="2:2" ht="14.25" customHeight="1" x14ac:dyDescent="0.35">
      <c r="B383" s="4"/>
    </row>
    <row r="384" spans="2:2" ht="14.25" customHeight="1" x14ac:dyDescent="0.35">
      <c r="B384" s="4"/>
    </row>
    <row r="385" spans="2:2" ht="14.25" customHeight="1" x14ac:dyDescent="0.35">
      <c r="B385" s="4"/>
    </row>
    <row r="386" spans="2:2" ht="14.25" customHeight="1" x14ac:dyDescent="0.35">
      <c r="B386" s="4"/>
    </row>
    <row r="387" spans="2:2" ht="14.25" customHeight="1" x14ac:dyDescent="0.35">
      <c r="B387" s="4"/>
    </row>
    <row r="388" spans="2:2" ht="14.25" customHeight="1" x14ac:dyDescent="0.35">
      <c r="B388" s="4"/>
    </row>
    <row r="389" spans="2:2" ht="14.25" customHeight="1" x14ac:dyDescent="0.35">
      <c r="B389" s="4"/>
    </row>
    <row r="390" spans="2:2" ht="14.25" customHeight="1" x14ac:dyDescent="0.35">
      <c r="B390" s="4"/>
    </row>
    <row r="391" spans="2:2" ht="14.25" customHeight="1" x14ac:dyDescent="0.35">
      <c r="B391" s="4"/>
    </row>
    <row r="392" spans="2:2" ht="14.25" customHeight="1" x14ac:dyDescent="0.35">
      <c r="B392" s="4"/>
    </row>
    <row r="393" spans="2:2" ht="14.25" customHeight="1" x14ac:dyDescent="0.35">
      <c r="B393" s="4"/>
    </row>
    <row r="394" spans="2:2" ht="14.25" customHeight="1" x14ac:dyDescent="0.35">
      <c r="B394" s="4"/>
    </row>
    <row r="395" spans="2:2" ht="14.25" customHeight="1" x14ac:dyDescent="0.35">
      <c r="B395" s="4"/>
    </row>
    <row r="396" spans="2:2" ht="14.25" customHeight="1" x14ac:dyDescent="0.35">
      <c r="B396" s="4"/>
    </row>
    <row r="397" spans="2:2" ht="14.25" customHeight="1" x14ac:dyDescent="0.35">
      <c r="B397" s="4"/>
    </row>
    <row r="398" spans="2:2" ht="14.25" customHeight="1" x14ac:dyDescent="0.35">
      <c r="B398" s="4"/>
    </row>
    <row r="399" spans="2:2" ht="14.25" customHeight="1" x14ac:dyDescent="0.35">
      <c r="B399" s="4"/>
    </row>
    <row r="400" spans="2:2" ht="14.25" customHeight="1" x14ac:dyDescent="0.35">
      <c r="B400" s="4"/>
    </row>
    <row r="401" spans="2:2" ht="14.25" customHeight="1" x14ac:dyDescent="0.35">
      <c r="B401" s="4"/>
    </row>
    <row r="402" spans="2:2" ht="14.25" customHeight="1" x14ac:dyDescent="0.35">
      <c r="B402" s="4"/>
    </row>
    <row r="403" spans="2:2" ht="14.25" customHeight="1" x14ac:dyDescent="0.35">
      <c r="B403" s="4"/>
    </row>
    <row r="404" spans="2:2" ht="14.25" customHeight="1" x14ac:dyDescent="0.35">
      <c r="B404" s="4"/>
    </row>
    <row r="405" spans="2:2" ht="14.25" customHeight="1" x14ac:dyDescent="0.35">
      <c r="B405" s="4"/>
    </row>
    <row r="406" spans="2:2" ht="14.25" customHeight="1" x14ac:dyDescent="0.35">
      <c r="B406" s="4"/>
    </row>
    <row r="407" spans="2:2" ht="14.25" customHeight="1" x14ac:dyDescent="0.35">
      <c r="B407" s="4"/>
    </row>
    <row r="408" spans="2:2" ht="14.25" customHeight="1" x14ac:dyDescent="0.35">
      <c r="B408" s="4"/>
    </row>
    <row r="409" spans="2:2" ht="14.25" customHeight="1" x14ac:dyDescent="0.35">
      <c r="B409" s="4"/>
    </row>
    <row r="410" spans="2:2" ht="14.25" customHeight="1" x14ac:dyDescent="0.35">
      <c r="B410" s="4"/>
    </row>
    <row r="411" spans="2:2" ht="14.25" customHeight="1" x14ac:dyDescent="0.35">
      <c r="B411" s="4"/>
    </row>
    <row r="412" spans="2:2" ht="14.25" customHeight="1" x14ac:dyDescent="0.35">
      <c r="B412" s="4"/>
    </row>
    <row r="413" spans="2:2" ht="14.25" customHeight="1" x14ac:dyDescent="0.35">
      <c r="B413" s="4"/>
    </row>
    <row r="414" spans="2:2" ht="14.25" customHeight="1" x14ac:dyDescent="0.35">
      <c r="B414" s="4"/>
    </row>
    <row r="415" spans="2:2" ht="14.25" customHeight="1" x14ac:dyDescent="0.35">
      <c r="B415" s="4"/>
    </row>
    <row r="416" spans="2:2" ht="14.25" customHeight="1" x14ac:dyDescent="0.35">
      <c r="B416" s="4"/>
    </row>
    <row r="417" spans="2:2" ht="14.25" customHeight="1" x14ac:dyDescent="0.35">
      <c r="B417" s="4"/>
    </row>
    <row r="418" spans="2:2" ht="14.25" customHeight="1" x14ac:dyDescent="0.35">
      <c r="B418" s="4"/>
    </row>
    <row r="419" spans="2:2" ht="14.25" customHeight="1" x14ac:dyDescent="0.35">
      <c r="B419" s="4"/>
    </row>
    <row r="420" spans="2:2" ht="14.25" customHeight="1" x14ac:dyDescent="0.35">
      <c r="B420" s="4"/>
    </row>
    <row r="421" spans="2:2" ht="14.25" customHeight="1" x14ac:dyDescent="0.35">
      <c r="B421" s="4"/>
    </row>
    <row r="422" spans="2:2" ht="14.25" customHeight="1" x14ac:dyDescent="0.35">
      <c r="B422" s="4"/>
    </row>
    <row r="423" spans="2:2" ht="14.25" customHeight="1" x14ac:dyDescent="0.35">
      <c r="B423" s="4"/>
    </row>
    <row r="424" spans="2:2" ht="14.25" customHeight="1" x14ac:dyDescent="0.35">
      <c r="B424" s="4"/>
    </row>
    <row r="425" spans="2:2" ht="14.25" customHeight="1" x14ac:dyDescent="0.35">
      <c r="B425" s="4"/>
    </row>
    <row r="426" spans="2:2" ht="14.25" customHeight="1" x14ac:dyDescent="0.35">
      <c r="B426" s="4"/>
    </row>
    <row r="427" spans="2:2" ht="14.25" customHeight="1" x14ac:dyDescent="0.35">
      <c r="B427" s="4"/>
    </row>
    <row r="428" spans="2:2" ht="14.25" customHeight="1" x14ac:dyDescent="0.35">
      <c r="B428" s="4"/>
    </row>
    <row r="429" spans="2:2" ht="14.25" customHeight="1" x14ac:dyDescent="0.35">
      <c r="B429" s="4"/>
    </row>
    <row r="430" spans="2:2" ht="14.25" customHeight="1" x14ac:dyDescent="0.35">
      <c r="B430" s="4"/>
    </row>
    <row r="431" spans="2:2" ht="14.25" customHeight="1" x14ac:dyDescent="0.35">
      <c r="B431" s="4"/>
    </row>
    <row r="432" spans="2:2" ht="14.25" customHeight="1" x14ac:dyDescent="0.35">
      <c r="B432" s="4"/>
    </row>
    <row r="433" spans="2:2" ht="14.25" customHeight="1" x14ac:dyDescent="0.35">
      <c r="B433" s="4"/>
    </row>
    <row r="434" spans="2:2" ht="14.25" customHeight="1" x14ac:dyDescent="0.35">
      <c r="B434" s="4"/>
    </row>
    <row r="435" spans="2:2" ht="14.25" customHeight="1" x14ac:dyDescent="0.35">
      <c r="B435" s="4"/>
    </row>
    <row r="436" spans="2:2" ht="14.25" customHeight="1" x14ac:dyDescent="0.35">
      <c r="B436" s="4"/>
    </row>
    <row r="437" spans="2:2" ht="14.25" customHeight="1" x14ac:dyDescent="0.35">
      <c r="B437" s="4"/>
    </row>
    <row r="438" spans="2:2" ht="14.25" customHeight="1" x14ac:dyDescent="0.35">
      <c r="B438" s="4"/>
    </row>
    <row r="439" spans="2:2" ht="14.25" customHeight="1" x14ac:dyDescent="0.35">
      <c r="B439" s="4"/>
    </row>
    <row r="440" spans="2:2" ht="14.25" customHeight="1" x14ac:dyDescent="0.35">
      <c r="B440" s="4"/>
    </row>
    <row r="441" spans="2:2" ht="14.25" customHeight="1" x14ac:dyDescent="0.35">
      <c r="B441" s="4"/>
    </row>
    <row r="442" spans="2:2" ht="14.25" customHeight="1" x14ac:dyDescent="0.35">
      <c r="B442" s="4"/>
    </row>
    <row r="443" spans="2:2" ht="14.25" customHeight="1" x14ac:dyDescent="0.35">
      <c r="B443" s="4"/>
    </row>
    <row r="444" spans="2:2" ht="14.25" customHeight="1" x14ac:dyDescent="0.35">
      <c r="B444" s="4"/>
    </row>
    <row r="445" spans="2:2" ht="14.25" customHeight="1" x14ac:dyDescent="0.35">
      <c r="B445" s="4"/>
    </row>
    <row r="446" spans="2:2" ht="14.25" customHeight="1" x14ac:dyDescent="0.35">
      <c r="B446" s="4"/>
    </row>
    <row r="447" spans="2:2" ht="14.25" customHeight="1" x14ac:dyDescent="0.35">
      <c r="B447" s="4"/>
    </row>
    <row r="448" spans="2:2" ht="14.25" customHeight="1" x14ac:dyDescent="0.35">
      <c r="B448" s="4"/>
    </row>
    <row r="449" spans="2:2" ht="14.25" customHeight="1" x14ac:dyDescent="0.35">
      <c r="B449" s="4"/>
    </row>
    <row r="450" spans="2:2" ht="14.25" customHeight="1" x14ac:dyDescent="0.35">
      <c r="B450" s="4"/>
    </row>
    <row r="451" spans="2:2" ht="14.25" customHeight="1" x14ac:dyDescent="0.35">
      <c r="B451" s="4"/>
    </row>
    <row r="452" spans="2:2" ht="14.25" customHeight="1" x14ac:dyDescent="0.35">
      <c r="B452" s="4"/>
    </row>
    <row r="453" spans="2:2" ht="14.25" customHeight="1" x14ac:dyDescent="0.35">
      <c r="B453" s="4"/>
    </row>
    <row r="454" spans="2:2" ht="14.25" customHeight="1" x14ac:dyDescent="0.35">
      <c r="B454" s="4"/>
    </row>
    <row r="455" spans="2:2" ht="14.25" customHeight="1" x14ac:dyDescent="0.35">
      <c r="B455" s="4"/>
    </row>
    <row r="456" spans="2:2" ht="14.25" customHeight="1" x14ac:dyDescent="0.35">
      <c r="B456" s="4"/>
    </row>
    <row r="457" spans="2:2" ht="14.25" customHeight="1" x14ac:dyDescent="0.35">
      <c r="B457" s="4"/>
    </row>
    <row r="458" spans="2:2" ht="14.25" customHeight="1" x14ac:dyDescent="0.35">
      <c r="B458" s="4"/>
    </row>
    <row r="459" spans="2:2" ht="14.25" customHeight="1" x14ac:dyDescent="0.35">
      <c r="B459" s="4"/>
    </row>
    <row r="460" spans="2:2" ht="14.25" customHeight="1" x14ac:dyDescent="0.35">
      <c r="B460" s="4"/>
    </row>
    <row r="461" spans="2:2" ht="14.25" customHeight="1" x14ac:dyDescent="0.35">
      <c r="B461" s="4"/>
    </row>
    <row r="462" spans="2:2" ht="14.25" customHeight="1" x14ac:dyDescent="0.35">
      <c r="B462" s="4"/>
    </row>
    <row r="463" spans="2:2" ht="14.25" customHeight="1" x14ac:dyDescent="0.35">
      <c r="B463" s="4"/>
    </row>
    <row r="464" spans="2:2" ht="14.25" customHeight="1" x14ac:dyDescent="0.35">
      <c r="B464" s="4"/>
    </row>
    <row r="465" spans="2:2" ht="14.25" customHeight="1" x14ac:dyDescent="0.35">
      <c r="B465" s="4"/>
    </row>
    <row r="466" spans="2:2" ht="14.25" customHeight="1" x14ac:dyDescent="0.35">
      <c r="B466" s="4"/>
    </row>
    <row r="467" spans="2:2" ht="14.25" customHeight="1" x14ac:dyDescent="0.35">
      <c r="B467" s="4"/>
    </row>
    <row r="468" spans="2:2" ht="14.25" customHeight="1" x14ac:dyDescent="0.35">
      <c r="B468" s="4"/>
    </row>
    <row r="469" spans="2:2" ht="14.25" customHeight="1" x14ac:dyDescent="0.35">
      <c r="B469" s="4"/>
    </row>
    <row r="470" spans="2:2" ht="14.25" customHeight="1" x14ac:dyDescent="0.35">
      <c r="B470" s="4"/>
    </row>
    <row r="471" spans="2:2" ht="14.25" customHeight="1" x14ac:dyDescent="0.35">
      <c r="B471" s="4"/>
    </row>
    <row r="472" spans="2:2" ht="14.25" customHeight="1" x14ac:dyDescent="0.35">
      <c r="B472" s="4"/>
    </row>
    <row r="473" spans="2:2" ht="14.25" customHeight="1" x14ac:dyDescent="0.35">
      <c r="B473" s="4"/>
    </row>
    <row r="474" spans="2:2" ht="14.25" customHeight="1" x14ac:dyDescent="0.35">
      <c r="B474" s="4"/>
    </row>
    <row r="475" spans="2:2" ht="14.25" customHeight="1" x14ac:dyDescent="0.35">
      <c r="B475" s="4"/>
    </row>
    <row r="476" spans="2:2" ht="14.25" customHeight="1" x14ac:dyDescent="0.35">
      <c r="B476" s="4"/>
    </row>
    <row r="477" spans="2:2" ht="14.25" customHeight="1" x14ac:dyDescent="0.35">
      <c r="B477" s="4"/>
    </row>
    <row r="478" spans="2:2" ht="14.25" customHeight="1" x14ac:dyDescent="0.35">
      <c r="B478" s="4"/>
    </row>
    <row r="479" spans="2:2" ht="14.25" customHeight="1" x14ac:dyDescent="0.35">
      <c r="B479" s="4"/>
    </row>
    <row r="480" spans="2:2" ht="14.25" customHeight="1" x14ac:dyDescent="0.35">
      <c r="B480" s="4"/>
    </row>
    <row r="481" spans="2:2" ht="14.25" customHeight="1" x14ac:dyDescent="0.35">
      <c r="B481" s="4"/>
    </row>
    <row r="482" spans="2:2" ht="14.25" customHeight="1" x14ac:dyDescent="0.35">
      <c r="B482" s="4"/>
    </row>
    <row r="483" spans="2:2" ht="14.25" customHeight="1" x14ac:dyDescent="0.35">
      <c r="B483" s="4"/>
    </row>
    <row r="484" spans="2:2" ht="14.25" customHeight="1" x14ac:dyDescent="0.35">
      <c r="B484" s="4"/>
    </row>
    <row r="485" spans="2:2" ht="14.25" customHeight="1" x14ac:dyDescent="0.35">
      <c r="B485" s="4"/>
    </row>
    <row r="486" spans="2:2" ht="14.25" customHeight="1" x14ac:dyDescent="0.35">
      <c r="B486" s="4"/>
    </row>
    <row r="487" spans="2:2" ht="14.25" customHeight="1" x14ac:dyDescent="0.35">
      <c r="B487" s="4"/>
    </row>
    <row r="488" spans="2:2" ht="14.25" customHeight="1" x14ac:dyDescent="0.35">
      <c r="B488" s="4"/>
    </row>
    <row r="489" spans="2:2" ht="14.25" customHeight="1" x14ac:dyDescent="0.35">
      <c r="B489" s="4"/>
    </row>
    <row r="490" spans="2:2" ht="14.25" customHeight="1" x14ac:dyDescent="0.35">
      <c r="B490" s="4"/>
    </row>
    <row r="491" spans="2:2" ht="14.25" customHeight="1" x14ac:dyDescent="0.35">
      <c r="B491" s="4"/>
    </row>
    <row r="492" spans="2:2" ht="14.25" customHeight="1" x14ac:dyDescent="0.35">
      <c r="B492" s="4"/>
    </row>
    <row r="493" spans="2:2" ht="14.25" customHeight="1" x14ac:dyDescent="0.35">
      <c r="B493" s="4"/>
    </row>
    <row r="494" spans="2:2" ht="14.25" customHeight="1" x14ac:dyDescent="0.35">
      <c r="B494" s="4"/>
    </row>
    <row r="495" spans="2:2" ht="14.25" customHeight="1" x14ac:dyDescent="0.35">
      <c r="B495" s="4"/>
    </row>
    <row r="496" spans="2:2" ht="14.25" customHeight="1" x14ac:dyDescent="0.35">
      <c r="B496" s="4"/>
    </row>
    <row r="497" spans="2:2" ht="14.25" customHeight="1" x14ac:dyDescent="0.35">
      <c r="B497" s="4"/>
    </row>
    <row r="498" spans="2:2" ht="14.25" customHeight="1" x14ac:dyDescent="0.35">
      <c r="B498" s="4"/>
    </row>
    <row r="499" spans="2:2" ht="14.25" customHeight="1" x14ac:dyDescent="0.35">
      <c r="B499" s="4"/>
    </row>
    <row r="500" spans="2:2" ht="14.25" customHeight="1" x14ac:dyDescent="0.35">
      <c r="B500" s="4"/>
    </row>
    <row r="501" spans="2:2" ht="14.25" customHeight="1" x14ac:dyDescent="0.35">
      <c r="B501" s="4"/>
    </row>
    <row r="502" spans="2:2" ht="14.25" customHeight="1" x14ac:dyDescent="0.35">
      <c r="B502" s="4"/>
    </row>
    <row r="503" spans="2:2" ht="14.25" customHeight="1" x14ac:dyDescent="0.35">
      <c r="B503" s="4"/>
    </row>
    <row r="504" spans="2:2" ht="14.25" customHeight="1" x14ac:dyDescent="0.35">
      <c r="B504" s="4"/>
    </row>
    <row r="505" spans="2:2" ht="14.25" customHeight="1" x14ac:dyDescent="0.35">
      <c r="B505" s="4"/>
    </row>
    <row r="506" spans="2:2" ht="14.25" customHeight="1" x14ac:dyDescent="0.35">
      <c r="B506" s="4"/>
    </row>
    <row r="507" spans="2:2" ht="14.25" customHeight="1" x14ac:dyDescent="0.35">
      <c r="B507" s="4"/>
    </row>
    <row r="508" spans="2:2" ht="14.25" customHeight="1" x14ac:dyDescent="0.35">
      <c r="B508" s="4"/>
    </row>
    <row r="509" spans="2:2" ht="14.25" customHeight="1" x14ac:dyDescent="0.35">
      <c r="B509" s="4"/>
    </row>
    <row r="510" spans="2:2" ht="14.25" customHeight="1" x14ac:dyDescent="0.35">
      <c r="B510" s="4"/>
    </row>
    <row r="511" spans="2:2" ht="14.25" customHeight="1" x14ac:dyDescent="0.35">
      <c r="B511" s="4"/>
    </row>
    <row r="512" spans="2:2" ht="14.25" customHeight="1" x14ac:dyDescent="0.35">
      <c r="B512" s="4"/>
    </row>
    <row r="513" spans="2:2" ht="14.25" customHeight="1" x14ac:dyDescent="0.35">
      <c r="B513" s="4"/>
    </row>
    <row r="514" spans="2:2" ht="14.25" customHeight="1" x14ac:dyDescent="0.35">
      <c r="B514" s="4"/>
    </row>
    <row r="515" spans="2:2" ht="14.25" customHeight="1" x14ac:dyDescent="0.35">
      <c r="B515" s="4"/>
    </row>
    <row r="516" spans="2:2" ht="14.25" customHeight="1" x14ac:dyDescent="0.35">
      <c r="B516" s="4"/>
    </row>
    <row r="517" spans="2:2" ht="14.25" customHeight="1" x14ac:dyDescent="0.35">
      <c r="B517" s="4"/>
    </row>
    <row r="518" spans="2:2" ht="14.25" customHeight="1" x14ac:dyDescent="0.35">
      <c r="B518" s="4"/>
    </row>
    <row r="519" spans="2:2" ht="14.25" customHeight="1" x14ac:dyDescent="0.35">
      <c r="B519" s="4"/>
    </row>
    <row r="520" spans="2:2" ht="14.25" customHeight="1" x14ac:dyDescent="0.35">
      <c r="B520" s="4"/>
    </row>
    <row r="521" spans="2:2" ht="14.25" customHeight="1" x14ac:dyDescent="0.35">
      <c r="B521" s="4"/>
    </row>
    <row r="522" spans="2:2" ht="14.25" customHeight="1" x14ac:dyDescent="0.35">
      <c r="B522" s="4"/>
    </row>
    <row r="523" spans="2:2" ht="14.25" customHeight="1" x14ac:dyDescent="0.35">
      <c r="B523" s="4"/>
    </row>
    <row r="524" spans="2:2" ht="14.25" customHeight="1" x14ac:dyDescent="0.35">
      <c r="B524" s="4"/>
    </row>
    <row r="525" spans="2:2" ht="14.25" customHeight="1" x14ac:dyDescent="0.35">
      <c r="B525" s="4"/>
    </row>
    <row r="526" spans="2:2" ht="14.25" customHeight="1" x14ac:dyDescent="0.35">
      <c r="B526" s="4"/>
    </row>
    <row r="527" spans="2:2" ht="14.25" customHeight="1" x14ac:dyDescent="0.35">
      <c r="B527" s="4"/>
    </row>
    <row r="528" spans="2:2" ht="14.25" customHeight="1" x14ac:dyDescent="0.35">
      <c r="B528" s="4"/>
    </row>
    <row r="529" spans="2:2" ht="14.25" customHeight="1" x14ac:dyDescent="0.35">
      <c r="B529" s="4"/>
    </row>
    <row r="530" spans="2:2" ht="14.25" customHeight="1" x14ac:dyDescent="0.35">
      <c r="B530" s="4"/>
    </row>
    <row r="531" spans="2:2" ht="14.25" customHeight="1" x14ac:dyDescent="0.35">
      <c r="B531" s="4"/>
    </row>
    <row r="532" spans="2:2" ht="14.25" customHeight="1" x14ac:dyDescent="0.35">
      <c r="B532" s="4"/>
    </row>
    <row r="533" spans="2:2" ht="14.25" customHeight="1" x14ac:dyDescent="0.35">
      <c r="B533" s="4"/>
    </row>
    <row r="534" spans="2:2" ht="14.25" customHeight="1" x14ac:dyDescent="0.35">
      <c r="B534" s="4"/>
    </row>
    <row r="535" spans="2:2" ht="14.25" customHeight="1" x14ac:dyDescent="0.35">
      <c r="B535" s="4"/>
    </row>
    <row r="536" spans="2:2" ht="14.25" customHeight="1" x14ac:dyDescent="0.35">
      <c r="B536" s="4"/>
    </row>
    <row r="537" spans="2:2" ht="14.25" customHeight="1" x14ac:dyDescent="0.35">
      <c r="B537" s="4"/>
    </row>
    <row r="538" spans="2:2" ht="14.25" customHeight="1" x14ac:dyDescent="0.35">
      <c r="B538" s="4"/>
    </row>
    <row r="539" spans="2:2" ht="14.25" customHeight="1" x14ac:dyDescent="0.35">
      <c r="B539" s="4"/>
    </row>
    <row r="540" spans="2:2" ht="14.25" customHeight="1" x14ac:dyDescent="0.35">
      <c r="B540" s="4"/>
    </row>
    <row r="541" spans="2:2" ht="14.25" customHeight="1" x14ac:dyDescent="0.35">
      <c r="B541" s="4"/>
    </row>
    <row r="542" spans="2:2" ht="14.25" customHeight="1" x14ac:dyDescent="0.35">
      <c r="B542" s="4"/>
    </row>
    <row r="543" spans="2:2" ht="14.25" customHeight="1" x14ac:dyDescent="0.35">
      <c r="B543" s="4"/>
    </row>
    <row r="544" spans="2:2" ht="14.25" customHeight="1" x14ac:dyDescent="0.35">
      <c r="B544" s="4"/>
    </row>
    <row r="545" spans="2:2" ht="14.25" customHeight="1" x14ac:dyDescent="0.35">
      <c r="B545" s="4"/>
    </row>
    <row r="546" spans="2:2" ht="14.25" customHeight="1" x14ac:dyDescent="0.35">
      <c r="B546" s="4"/>
    </row>
    <row r="547" spans="2:2" ht="14.25" customHeight="1" x14ac:dyDescent="0.35">
      <c r="B547" s="4"/>
    </row>
    <row r="548" spans="2:2" ht="14.25" customHeight="1" x14ac:dyDescent="0.35">
      <c r="B548" s="4"/>
    </row>
    <row r="549" spans="2:2" ht="14.25" customHeight="1" x14ac:dyDescent="0.35">
      <c r="B549" s="4"/>
    </row>
    <row r="550" spans="2:2" ht="14.25" customHeight="1" x14ac:dyDescent="0.35">
      <c r="B550" s="4"/>
    </row>
    <row r="551" spans="2:2" ht="14.25" customHeight="1" x14ac:dyDescent="0.35">
      <c r="B551" s="4"/>
    </row>
    <row r="552" spans="2:2" ht="14.25" customHeight="1" x14ac:dyDescent="0.35">
      <c r="B552" s="4"/>
    </row>
    <row r="553" spans="2:2" ht="14.25" customHeight="1" x14ac:dyDescent="0.35">
      <c r="B553" s="4"/>
    </row>
    <row r="554" spans="2:2" ht="14.25" customHeight="1" x14ac:dyDescent="0.35">
      <c r="B554" s="4"/>
    </row>
    <row r="555" spans="2:2" ht="14.25" customHeight="1" x14ac:dyDescent="0.35">
      <c r="B555" s="4"/>
    </row>
    <row r="556" spans="2:2" ht="14.25" customHeight="1" x14ac:dyDescent="0.35">
      <c r="B556" s="4"/>
    </row>
    <row r="557" spans="2:2" ht="14.25" customHeight="1" x14ac:dyDescent="0.35">
      <c r="B557" s="4"/>
    </row>
    <row r="558" spans="2:2" ht="14.25" customHeight="1" x14ac:dyDescent="0.35">
      <c r="B558" s="4"/>
    </row>
    <row r="559" spans="2:2" ht="14.25" customHeight="1" x14ac:dyDescent="0.35">
      <c r="B559" s="4"/>
    </row>
    <row r="560" spans="2:2" ht="14.25" customHeight="1" x14ac:dyDescent="0.35">
      <c r="B560" s="4"/>
    </row>
    <row r="561" spans="2:2" ht="14.25" customHeight="1" x14ac:dyDescent="0.35">
      <c r="B561" s="4"/>
    </row>
    <row r="562" spans="2:2" ht="14.25" customHeight="1" x14ac:dyDescent="0.35">
      <c r="B562" s="4"/>
    </row>
    <row r="563" spans="2:2" ht="14.25" customHeight="1" x14ac:dyDescent="0.35">
      <c r="B563" s="4"/>
    </row>
    <row r="564" spans="2:2" ht="14.25" customHeight="1" x14ac:dyDescent="0.35">
      <c r="B564" s="4"/>
    </row>
    <row r="565" spans="2:2" ht="14.25" customHeight="1" x14ac:dyDescent="0.35">
      <c r="B565" s="4"/>
    </row>
    <row r="566" spans="2:2" ht="14.25" customHeight="1" x14ac:dyDescent="0.35">
      <c r="B566" s="4"/>
    </row>
    <row r="567" spans="2:2" ht="14.25" customHeight="1" x14ac:dyDescent="0.35">
      <c r="B567" s="4"/>
    </row>
    <row r="568" spans="2:2" ht="14.25" customHeight="1" x14ac:dyDescent="0.35">
      <c r="B568" s="4"/>
    </row>
    <row r="569" spans="2:2" ht="14.25" customHeight="1" x14ac:dyDescent="0.35">
      <c r="B569" s="4"/>
    </row>
    <row r="570" spans="2:2" ht="14.25" customHeight="1" x14ac:dyDescent="0.35">
      <c r="B570" s="4"/>
    </row>
    <row r="571" spans="2:2" ht="14.25" customHeight="1" x14ac:dyDescent="0.35">
      <c r="B571" s="4"/>
    </row>
    <row r="572" spans="2:2" ht="14.25" customHeight="1" x14ac:dyDescent="0.35">
      <c r="B572" s="4"/>
    </row>
    <row r="573" spans="2:2" ht="14.25" customHeight="1" x14ac:dyDescent="0.35">
      <c r="B573" s="4"/>
    </row>
    <row r="574" spans="2:2" ht="14.25" customHeight="1" x14ac:dyDescent="0.35">
      <c r="B574" s="4"/>
    </row>
    <row r="575" spans="2:2" ht="14.25" customHeight="1" x14ac:dyDescent="0.35">
      <c r="B575" s="4"/>
    </row>
    <row r="576" spans="2:2" ht="14.25" customHeight="1" x14ac:dyDescent="0.35">
      <c r="B576" s="4"/>
    </row>
    <row r="577" spans="2:2" ht="14.25" customHeight="1" x14ac:dyDescent="0.35">
      <c r="B577" s="4"/>
    </row>
    <row r="578" spans="2:2" ht="14.25" customHeight="1" x14ac:dyDescent="0.35">
      <c r="B578" s="4"/>
    </row>
    <row r="579" spans="2:2" ht="14.25" customHeight="1" x14ac:dyDescent="0.35">
      <c r="B579" s="4"/>
    </row>
    <row r="580" spans="2:2" ht="14.25" customHeight="1" x14ac:dyDescent="0.35">
      <c r="B580" s="4"/>
    </row>
    <row r="581" spans="2:2" ht="14.25" customHeight="1" x14ac:dyDescent="0.35">
      <c r="B581" s="4"/>
    </row>
    <row r="582" spans="2:2" ht="14.25" customHeight="1" x14ac:dyDescent="0.35">
      <c r="B582" s="4"/>
    </row>
    <row r="583" spans="2:2" ht="14.25" customHeight="1" x14ac:dyDescent="0.35">
      <c r="B583" s="4"/>
    </row>
    <row r="584" spans="2:2" ht="14.25" customHeight="1" x14ac:dyDescent="0.35">
      <c r="B584" s="4"/>
    </row>
    <row r="585" spans="2:2" ht="14.25" customHeight="1" x14ac:dyDescent="0.35">
      <c r="B585" s="4"/>
    </row>
    <row r="586" spans="2:2" ht="14.25" customHeight="1" x14ac:dyDescent="0.35">
      <c r="B586" s="4"/>
    </row>
    <row r="587" spans="2:2" ht="14.25" customHeight="1" x14ac:dyDescent="0.35">
      <c r="B587" s="4"/>
    </row>
    <row r="588" spans="2:2" ht="14.25" customHeight="1" x14ac:dyDescent="0.35">
      <c r="B588" s="4"/>
    </row>
    <row r="589" spans="2:2" ht="14.25" customHeight="1" x14ac:dyDescent="0.35">
      <c r="B589" s="4"/>
    </row>
    <row r="590" spans="2:2" ht="14.25" customHeight="1" x14ac:dyDescent="0.35">
      <c r="B590" s="4"/>
    </row>
    <row r="591" spans="2:2" ht="14.25" customHeight="1" x14ac:dyDescent="0.35">
      <c r="B591" s="4"/>
    </row>
    <row r="592" spans="2:2" ht="14.25" customHeight="1" x14ac:dyDescent="0.35">
      <c r="B592" s="4"/>
    </row>
    <row r="593" spans="2:2" ht="14.25" customHeight="1" x14ac:dyDescent="0.35">
      <c r="B593" s="4"/>
    </row>
    <row r="594" spans="2:2" ht="14.25" customHeight="1" x14ac:dyDescent="0.35">
      <c r="B594" s="4"/>
    </row>
    <row r="595" spans="2:2" ht="14.25" customHeight="1" x14ac:dyDescent="0.35">
      <c r="B595" s="4"/>
    </row>
    <row r="596" spans="2:2" ht="14.25" customHeight="1" x14ac:dyDescent="0.35">
      <c r="B596" s="4"/>
    </row>
    <row r="597" spans="2:2" ht="14.25" customHeight="1" x14ac:dyDescent="0.35">
      <c r="B597" s="4"/>
    </row>
    <row r="598" spans="2:2" ht="14.25" customHeight="1" x14ac:dyDescent="0.35">
      <c r="B598" s="4"/>
    </row>
    <row r="599" spans="2:2" ht="14.25" customHeight="1" x14ac:dyDescent="0.35">
      <c r="B599" s="4"/>
    </row>
    <row r="600" spans="2:2" ht="14.25" customHeight="1" x14ac:dyDescent="0.35">
      <c r="B600" s="4"/>
    </row>
    <row r="601" spans="2:2" ht="14.25" customHeight="1" x14ac:dyDescent="0.35">
      <c r="B601" s="4"/>
    </row>
    <row r="602" spans="2:2" ht="14.25" customHeight="1" x14ac:dyDescent="0.35">
      <c r="B602" s="4"/>
    </row>
    <row r="603" spans="2:2" ht="14.25" customHeight="1" x14ac:dyDescent="0.35">
      <c r="B603" s="4"/>
    </row>
    <row r="604" spans="2:2" ht="14.25" customHeight="1" x14ac:dyDescent="0.35">
      <c r="B604" s="4"/>
    </row>
    <row r="605" spans="2:2" ht="14.25" customHeight="1" x14ac:dyDescent="0.35">
      <c r="B605" s="4"/>
    </row>
    <row r="606" spans="2:2" ht="14.25" customHeight="1" x14ac:dyDescent="0.35">
      <c r="B606" s="4"/>
    </row>
    <row r="607" spans="2:2" ht="14.25" customHeight="1" x14ac:dyDescent="0.35">
      <c r="B607" s="4"/>
    </row>
    <row r="608" spans="2:2" ht="14.25" customHeight="1" x14ac:dyDescent="0.35">
      <c r="B608" s="4"/>
    </row>
    <row r="609" spans="2:2" ht="14.25" customHeight="1" x14ac:dyDescent="0.35">
      <c r="B609" s="4"/>
    </row>
    <row r="610" spans="2:2" ht="14.25" customHeight="1" x14ac:dyDescent="0.35">
      <c r="B610" s="4"/>
    </row>
    <row r="611" spans="2:2" ht="14.25" customHeight="1" x14ac:dyDescent="0.35">
      <c r="B611" s="4"/>
    </row>
    <row r="612" spans="2:2" ht="14.25" customHeight="1" x14ac:dyDescent="0.35">
      <c r="B612" s="4"/>
    </row>
    <row r="613" spans="2:2" ht="14.25" customHeight="1" x14ac:dyDescent="0.35">
      <c r="B613" s="4"/>
    </row>
    <row r="614" spans="2:2" ht="14.25" customHeight="1" x14ac:dyDescent="0.35">
      <c r="B614" s="4"/>
    </row>
    <row r="615" spans="2:2" ht="14.25" customHeight="1" x14ac:dyDescent="0.35">
      <c r="B615" s="4"/>
    </row>
    <row r="616" spans="2:2" ht="14.25" customHeight="1" x14ac:dyDescent="0.35">
      <c r="B616" s="4"/>
    </row>
    <row r="617" spans="2:2" ht="14.25" customHeight="1" x14ac:dyDescent="0.35">
      <c r="B617" s="4"/>
    </row>
    <row r="618" spans="2:2" ht="14.25" customHeight="1" x14ac:dyDescent="0.35">
      <c r="B618" s="4"/>
    </row>
    <row r="619" spans="2:2" ht="14.25" customHeight="1" x14ac:dyDescent="0.35">
      <c r="B619" s="4"/>
    </row>
    <row r="620" spans="2:2" ht="14.25" customHeight="1" x14ac:dyDescent="0.35">
      <c r="B620" s="4"/>
    </row>
    <row r="621" spans="2:2" ht="14.25" customHeight="1" x14ac:dyDescent="0.35">
      <c r="B621" s="4"/>
    </row>
    <row r="622" spans="2:2" ht="14.25" customHeight="1" x14ac:dyDescent="0.35">
      <c r="B622" s="4"/>
    </row>
    <row r="623" spans="2:2" ht="14.25" customHeight="1" x14ac:dyDescent="0.35">
      <c r="B623" s="4"/>
    </row>
    <row r="624" spans="2:2" ht="14.25" customHeight="1" x14ac:dyDescent="0.35">
      <c r="B624" s="4"/>
    </row>
    <row r="625" spans="2:2" ht="14.25" customHeight="1" x14ac:dyDescent="0.35">
      <c r="B625" s="4"/>
    </row>
    <row r="626" spans="2:2" ht="14.25" customHeight="1" x14ac:dyDescent="0.35">
      <c r="B626" s="4"/>
    </row>
    <row r="627" spans="2:2" ht="14.25" customHeight="1" x14ac:dyDescent="0.35">
      <c r="B627" s="4"/>
    </row>
    <row r="628" spans="2:2" ht="14.25" customHeight="1" x14ac:dyDescent="0.35">
      <c r="B628" s="4"/>
    </row>
    <row r="629" spans="2:2" ht="14.25" customHeight="1" x14ac:dyDescent="0.35">
      <c r="B629" s="4"/>
    </row>
    <row r="630" spans="2:2" ht="14.25" customHeight="1" x14ac:dyDescent="0.35">
      <c r="B630" s="4"/>
    </row>
    <row r="631" spans="2:2" ht="14.25" customHeight="1" x14ac:dyDescent="0.35">
      <c r="B631" s="4"/>
    </row>
    <row r="632" spans="2:2" ht="14.25" customHeight="1" x14ac:dyDescent="0.35">
      <c r="B632" s="4"/>
    </row>
    <row r="633" spans="2:2" ht="14.25" customHeight="1" x14ac:dyDescent="0.35">
      <c r="B633" s="4"/>
    </row>
    <row r="634" spans="2:2" ht="14.25" customHeight="1" x14ac:dyDescent="0.35">
      <c r="B634" s="4"/>
    </row>
    <row r="635" spans="2:2" ht="14.25" customHeight="1" x14ac:dyDescent="0.35">
      <c r="B635" s="4"/>
    </row>
    <row r="636" spans="2:2" ht="14.25" customHeight="1" x14ac:dyDescent="0.35">
      <c r="B636" s="4"/>
    </row>
    <row r="637" spans="2:2" ht="14.25" customHeight="1" x14ac:dyDescent="0.35">
      <c r="B637" s="4"/>
    </row>
    <row r="638" spans="2:2" ht="14.25" customHeight="1" x14ac:dyDescent="0.35">
      <c r="B638" s="4"/>
    </row>
    <row r="639" spans="2:2" ht="14.25" customHeight="1" x14ac:dyDescent="0.35">
      <c r="B639" s="4"/>
    </row>
    <row r="640" spans="2:2" ht="14.25" customHeight="1" x14ac:dyDescent="0.35">
      <c r="B640" s="4"/>
    </row>
    <row r="641" spans="2:2" ht="14.25" customHeight="1" x14ac:dyDescent="0.35">
      <c r="B641" s="4"/>
    </row>
    <row r="642" spans="2:2" ht="14.25" customHeight="1" x14ac:dyDescent="0.35">
      <c r="B642" s="4"/>
    </row>
    <row r="643" spans="2:2" ht="14.25" customHeight="1" x14ac:dyDescent="0.35">
      <c r="B643" s="4"/>
    </row>
    <row r="644" spans="2:2" ht="14.25" customHeight="1" x14ac:dyDescent="0.35">
      <c r="B644" s="4"/>
    </row>
    <row r="645" spans="2:2" ht="14.25" customHeight="1" x14ac:dyDescent="0.35">
      <c r="B645" s="4"/>
    </row>
    <row r="646" spans="2:2" ht="14.25" customHeight="1" x14ac:dyDescent="0.35">
      <c r="B646" s="4"/>
    </row>
    <row r="647" spans="2:2" ht="14.25" customHeight="1" x14ac:dyDescent="0.35">
      <c r="B647" s="4"/>
    </row>
    <row r="648" spans="2:2" ht="14.25" customHeight="1" x14ac:dyDescent="0.35">
      <c r="B648" s="4"/>
    </row>
    <row r="649" spans="2:2" ht="14.25" customHeight="1" x14ac:dyDescent="0.35">
      <c r="B649" s="4"/>
    </row>
    <row r="650" spans="2:2" ht="14.25" customHeight="1" x14ac:dyDescent="0.35">
      <c r="B650" s="4"/>
    </row>
    <row r="651" spans="2:2" ht="14.25" customHeight="1" x14ac:dyDescent="0.35">
      <c r="B651" s="4"/>
    </row>
    <row r="652" spans="2:2" ht="14.25" customHeight="1" x14ac:dyDescent="0.35">
      <c r="B652" s="4"/>
    </row>
    <row r="653" spans="2:2" ht="14.25" customHeight="1" x14ac:dyDescent="0.35">
      <c r="B653" s="4"/>
    </row>
    <row r="654" spans="2:2" ht="14.25" customHeight="1" x14ac:dyDescent="0.35">
      <c r="B654" s="4"/>
    </row>
    <row r="655" spans="2:2" ht="14.25" customHeight="1" x14ac:dyDescent="0.35">
      <c r="B655" s="4"/>
    </row>
    <row r="656" spans="2:2" ht="14.25" customHeight="1" x14ac:dyDescent="0.35">
      <c r="B656" s="4"/>
    </row>
    <row r="657" spans="2:2" ht="14.25" customHeight="1" x14ac:dyDescent="0.35">
      <c r="B657" s="4"/>
    </row>
    <row r="658" spans="2:2" ht="14.25" customHeight="1" x14ac:dyDescent="0.35">
      <c r="B658" s="4"/>
    </row>
    <row r="659" spans="2:2" ht="14.25" customHeight="1" x14ac:dyDescent="0.35">
      <c r="B659" s="4"/>
    </row>
    <row r="660" spans="2:2" ht="14.25" customHeight="1" x14ac:dyDescent="0.35">
      <c r="B660" s="4"/>
    </row>
    <row r="661" spans="2:2" ht="14.25" customHeight="1" x14ac:dyDescent="0.35">
      <c r="B661" s="4"/>
    </row>
    <row r="662" spans="2:2" ht="14.25" customHeight="1" x14ac:dyDescent="0.35">
      <c r="B662" s="4"/>
    </row>
    <row r="663" spans="2:2" ht="14.25" customHeight="1" x14ac:dyDescent="0.35">
      <c r="B663" s="4"/>
    </row>
    <row r="664" spans="2:2" ht="14.25" customHeight="1" x14ac:dyDescent="0.35">
      <c r="B664" s="4"/>
    </row>
    <row r="665" spans="2:2" ht="14.25" customHeight="1" x14ac:dyDescent="0.35">
      <c r="B665" s="4"/>
    </row>
    <row r="666" spans="2:2" ht="14.25" customHeight="1" x14ac:dyDescent="0.35">
      <c r="B666" s="4"/>
    </row>
    <row r="667" spans="2:2" ht="14.25" customHeight="1" x14ac:dyDescent="0.35">
      <c r="B667" s="4"/>
    </row>
    <row r="668" spans="2:2" ht="14.25" customHeight="1" x14ac:dyDescent="0.35">
      <c r="B668" s="4"/>
    </row>
    <row r="669" spans="2:2" ht="14.25" customHeight="1" x14ac:dyDescent="0.35">
      <c r="B669" s="4"/>
    </row>
    <row r="670" spans="2:2" ht="14.25" customHeight="1" x14ac:dyDescent="0.35">
      <c r="B670" s="4"/>
    </row>
    <row r="671" spans="2:2" ht="14.25" customHeight="1" x14ac:dyDescent="0.35">
      <c r="B671" s="4"/>
    </row>
    <row r="672" spans="2:2" ht="14.25" customHeight="1" x14ac:dyDescent="0.35">
      <c r="B672" s="4"/>
    </row>
    <row r="673" spans="2:2" ht="14.25" customHeight="1" x14ac:dyDescent="0.35">
      <c r="B673" s="4"/>
    </row>
    <row r="674" spans="2:2" ht="14.25" customHeight="1" x14ac:dyDescent="0.35">
      <c r="B674" s="4"/>
    </row>
    <row r="675" spans="2:2" ht="14.25" customHeight="1" x14ac:dyDescent="0.35">
      <c r="B675" s="4"/>
    </row>
    <row r="676" spans="2:2" ht="14.25" customHeight="1" x14ac:dyDescent="0.35">
      <c r="B676" s="4"/>
    </row>
    <row r="677" spans="2:2" ht="14.25" customHeight="1" x14ac:dyDescent="0.35">
      <c r="B677" s="4"/>
    </row>
    <row r="678" spans="2:2" ht="14.25" customHeight="1" x14ac:dyDescent="0.35">
      <c r="B678" s="4"/>
    </row>
    <row r="679" spans="2:2" ht="14.25" customHeight="1" x14ac:dyDescent="0.35">
      <c r="B679" s="4"/>
    </row>
    <row r="680" spans="2:2" ht="14.25" customHeight="1" x14ac:dyDescent="0.35">
      <c r="B680" s="4"/>
    </row>
    <row r="681" spans="2:2" ht="14.25" customHeight="1" x14ac:dyDescent="0.35">
      <c r="B681" s="4"/>
    </row>
    <row r="682" spans="2:2" ht="14.25" customHeight="1" x14ac:dyDescent="0.35">
      <c r="B682" s="4"/>
    </row>
    <row r="683" spans="2:2" ht="14.25" customHeight="1" x14ac:dyDescent="0.35">
      <c r="B683" s="4"/>
    </row>
    <row r="684" spans="2:2" ht="14.25" customHeight="1" x14ac:dyDescent="0.35">
      <c r="B684" s="4"/>
    </row>
    <row r="685" spans="2:2" ht="14.25" customHeight="1" x14ac:dyDescent="0.35">
      <c r="B685" s="4"/>
    </row>
    <row r="686" spans="2:2" ht="14.25" customHeight="1" x14ac:dyDescent="0.35">
      <c r="B686" s="4"/>
    </row>
    <row r="687" spans="2:2" ht="14.25" customHeight="1" x14ac:dyDescent="0.35">
      <c r="B687" s="4"/>
    </row>
    <row r="688" spans="2:2" ht="14.25" customHeight="1" x14ac:dyDescent="0.35">
      <c r="B688" s="4"/>
    </row>
    <row r="689" spans="2:2" ht="14.25" customHeight="1" x14ac:dyDescent="0.35">
      <c r="B689" s="4"/>
    </row>
    <row r="690" spans="2:2" ht="14.25" customHeight="1" x14ac:dyDescent="0.35">
      <c r="B690" s="4"/>
    </row>
    <row r="691" spans="2:2" ht="14.25" customHeight="1" x14ac:dyDescent="0.35">
      <c r="B691" s="4"/>
    </row>
    <row r="692" spans="2:2" ht="14.25" customHeight="1" x14ac:dyDescent="0.35">
      <c r="B692" s="4"/>
    </row>
    <row r="693" spans="2:2" ht="14.25" customHeight="1" x14ac:dyDescent="0.35">
      <c r="B693" s="4"/>
    </row>
    <row r="694" spans="2:2" ht="14.25" customHeight="1" x14ac:dyDescent="0.35">
      <c r="B694" s="4"/>
    </row>
    <row r="695" spans="2:2" ht="14.25" customHeight="1" x14ac:dyDescent="0.35">
      <c r="B695" s="4"/>
    </row>
    <row r="696" spans="2:2" ht="14.25" customHeight="1" x14ac:dyDescent="0.35">
      <c r="B696" s="4"/>
    </row>
    <row r="697" spans="2:2" ht="14.25" customHeight="1" x14ac:dyDescent="0.35">
      <c r="B697" s="4"/>
    </row>
    <row r="698" spans="2:2" ht="14.25" customHeight="1" x14ac:dyDescent="0.35">
      <c r="B698" s="4"/>
    </row>
    <row r="699" spans="2:2" ht="14.25" customHeight="1" x14ac:dyDescent="0.35">
      <c r="B699" s="4"/>
    </row>
    <row r="700" spans="2:2" ht="14.25" customHeight="1" x14ac:dyDescent="0.35">
      <c r="B700" s="4"/>
    </row>
    <row r="701" spans="2:2" ht="14.25" customHeight="1" x14ac:dyDescent="0.35">
      <c r="B701" s="4"/>
    </row>
    <row r="702" spans="2:2" ht="14.25" customHeight="1" x14ac:dyDescent="0.35">
      <c r="B702" s="4"/>
    </row>
    <row r="703" spans="2:2" ht="14.25" customHeight="1" x14ac:dyDescent="0.35">
      <c r="B703" s="4"/>
    </row>
    <row r="704" spans="2:2" ht="14.25" customHeight="1" x14ac:dyDescent="0.35">
      <c r="B704" s="4"/>
    </row>
    <row r="705" spans="2:2" ht="14.25" customHeight="1" x14ac:dyDescent="0.35">
      <c r="B705" s="4"/>
    </row>
    <row r="706" spans="2:2" ht="14.25" customHeight="1" x14ac:dyDescent="0.35">
      <c r="B706" s="4"/>
    </row>
    <row r="707" spans="2:2" ht="14.25" customHeight="1" x14ac:dyDescent="0.35">
      <c r="B707" s="4"/>
    </row>
    <row r="708" spans="2:2" ht="14.25" customHeight="1" x14ac:dyDescent="0.35">
      <c r="B708" s="4"/>
    </row>
    <row r="709" spans="2:2" ht="14.25" customHeight="1" x14ac:dyDescent="0.35">
      <c r="B709" s="4"/>
    </row>
    <row r="710" spans="2:2" ht="14.25" customHeight="1" x14ac:dyDescent="0.35">
      <c r="B710" s="4"/>
    </row>
    <row r="711" spans="2:2" ht="14.25" customHeight="1" x14ac:dyDescent="0.35">
      <c r="B711" s="4"/>
    </row>
    <row r="712" spans="2:2" ht="14.25" customHeight="1" x14ac:dyDescent="0.35">
      <c r="B712" s="4"/>
    </row>
    <row r="713" spans="2:2" ht="14.25" customHeight="1" x14ac:dyDescent="0.35">
      <c r="B713" s="4"/>
    </row>
    <row r="714" spans="2:2" ht="14.25" customHeight="1" x14ac:dyDescent="0.35">
      <c r="B714" s="4"/>
    </row>
    <row r="715" spans="2:2" ht="14.25" customHeight="1" x14ac:dyDescent="0.35">
      <c r="B715" s="4"/>
    </row>
    <row r="716" spans="2:2" ht="14.25" customHeight="1" x14ac:dyDescent="0.35">
      <c r="B716" s="4"/>
    </row>
    <row r="717" spans="2:2" ht="14.25" customHeight="1" x14ac:dyDescent="0.35">
      <c r="B717" s="4"/>
    </row>
    <row r="718" spans="2:2" ht="14.25" customHeight="1" x14ac:dyDescent="0.35">
      <c r="B718" s="4"/>
    </row>
    <row r="719" spans="2:2" ht="14.25" customHeight="1" x14ac:dyDescent="0.35">
      <c r="B719" s="4"/>
    </row>
    <row r="720" spans="2:2" ht="14.25" customHeight="1" x14ac:dyDescent="0.35">
      <c r="B720" s="4"/>
    </row>
    <row r="721" spans="2:2" ht="14.25" customHeight="1" x14ac:dyDescent="0.35">
      <c r="B721" s="4"/>
    </row>
    <row r="722" spans="2:2" ht="14.25" customHeight="1" x14ac:dyDescent="0.35">
      <c r="B722" s="4"/>
    </row>
    <row r="723" spans="2:2" ht="14.25" customHeight="1" x14ac:dyDescent="0.35">
      <c r="B723" s="4"/>
    </row>
    <row r="724" spans="2:2" ht="14.25" customHeight="1" x14ac:dyDescent="0.35">
      <c r="B724" s="4"/>
    </row>
    <row r="725" spans="2:2" ht="14.25" customHeight="1" x14ac:dyDescent="0.35">
      <c r="B725" s="4"/>
    </row>
    <row r="726" spans="2:2" ht="14.25" customHeight="1" x14ac:dyDescent="0.35">
      <c r="B726" s="4"/>
    </row>
    <row r="727" spans="2:2" ht="14.25" customHeight="1" x14ac:dyDescent="0.35">
      <c r="B727" s="4"/>
    </row>
    <row r="728" spans="2:2" ht="14.25" customHeight="1" x14ac:dyDescent="0.35">
      <c r="B728" s="4"/>
    </row>
    <row r="729" spans="2:2" ht="14.25" customHeight="1" x14ac:dyDescent="0.35">
      <c r="B729" s="4"/>
    </row>
    <row r="730" spans="2:2" ht="14.25" customHeight="1" x14ac:dyDescent="0.35">
      <c r="B730" s="4"/>
    </row>
    <row r="731" spans="2:2" ht="14.25" customHeight="1" x14ac:dyDescent="0.35">
      <c r="B731" s="4"/>
    </row>
    <row r="732" spans="2:2" ht="14.25" customHeight="1" x14ac:dyDescent="0.35">
      <c r="B732" s="4"/>
    </row>
    <row r="733" spans="2:2" ht="14.25" customHeight="1" x14ac:dyDescent="0.35">
      <c r="B733" s="4"/>
    </row>
    <row r="734" spans="2:2" ht="14.25" customHeight="1" x14ac:dyDescent="0.35">
      <c r="B734" s="4"/>
    </row>
    <row r="735" spans="2:2" ht="14.25" customHeight="1" x14ac:dyDescent="0.35">
      <c r="B735" s="4"/>
    </row>
    <row r="736" spans="2:2" ht="14.25" customHeight="1" x14ac:dyDescent="0.35">
      <c r="B736" s="4"/>
    </row>
    <row r="737" spans="2:2" ht="14.25" customHeight="1" x14ac:dyDescent="0.35">
      <c r="B737" s="4"/>
    </row>
    <row r="738" spans="2:2" ht="14.25" customHeight="1" x14ac:dyDescent="0.35">
      <c r="B738" s="4"/>
    </row>
    <row r="739" spans="2:2" ht="14.25" customHeight="1" x14ac:dyDescent="0.35">
      <c r="B739" s="4"/>
    </row>
    <row r="740" spans="2:2" ht="14.25" customHeight="1" x14ac:dyDescent="0.35">
      <c r="B740" s="4"/>
    </row>
    <row r="741" spans="2:2" ht="14.25" customHeight="1" x14ac:dyDescent="0.35">
      <c r="B741" s="4"/>
    </row>
    <row r="742" spans="2:2" ht="14.25" customHeight="1" x14ac:dyDescent="0.35">
      <c r="B742" s="4"/>
    </row>
    <row r="743" spans="2:2" ht="14.25" customHeight="1" x14ac:dyDescent="0.35">
      <c r="B743" s="4"/>
    </row>
    <row r="744" spans="2:2" ht="14.25" customHeight="1" x14ac:dyDescent="0.35">
      <c r="B744" s="4"/>
    </row>
    <row r="745" spans="2:2" ht="14.25" customHeight="1" x14ac:dyDescent="0.35">
      <c r="B745" s="4"/>
    </row>
    <row r="746" spans="2:2" ht="14.25" customHeight="1" x14ac:dyDescent="0.35">
      <c r="B746" s="4"/>
    </row>
    <row r="747" spans="2:2" ht="14.25" customHeight="1" x14ac:dyDescent="0.35">
      <c r="B747" s="4"/>
    </row>
    <row r="748" spans="2:2" ht="14.25" customHeight="1" x14ac:dyDescent="0.35">
      <c r="B748" s="4"/>
    </row>
    <row r="749" spans="2:2" ht="14.25" customHeight="1" x14ac:dyDescent="0.35">
      <c r="B749" s="4"/>
    </row>
    <row r="750" spans="2:2" ht="14.25" customHeight="1" x14ac:dyDescent="0.35">
      <c r="B750" s="4"/>
    </row>
    <row r="751" spans="2:2" ht="14.25" customHeight="1" x14ac:dyDescent="0.35">
      <c r="B751" s="4"/>
    </row>
    <row r="752" spans="2:2" ht="14.25" customHeight="1" x14ac:dyDescent="0.35">
      <c r="B752" s="4"/>
    </row>
    <row r="753" spans="2:2" ht="14.25" customHeight="1" x14ac:dyDescent="0.35">
      <c r="B753" s="4"/>
    </row>
    <row r="754" spans="2:2" ht="14.25" customHeight="1" x14ac:dyDescent="0.35">
      <c r="B754" s="4"/>
    </row>
    <row r="755" spans="2:2" ht="14.25" customHeight="1" x14ac:dyDescent="0.35">
      <c r="B755" s="4"/>
    </row>
    <row r="756" spans="2:2" ht="14.25" customHeight="1" x14ac:dyDescent="0.35">
      <c r="B756" s="4"/>
    </row>
    <row r="757" spans="2:2" ht="14.25" customHeight="1" x14ac:dyDescent="0.35">
      <c r="B757" s="4"/>
    </row>
    <row r="758" spans="2:2" ht="14.25" customHeight="1" x14ac:dyDescent="0.35">
      <c r="B758" s="4"/>
    </row>
    <row r="759" spans="2:2" ht="14.25" customHeight="1" x14ac:dyDescent="0.35">
      <c r="B759" s="4"/>
    </row>
    <row r="760" spans="2:2" ht="14.25" customHeight="1" x14ac:dyDescent="0.35">
      <c r="B760" s="4"/>
    </row>
    <row r="761" spans="2:2" ht="14.25" customHeight="1" x14ac:dyDescent="0.35">
      <c r="B761" s="4"/>
    </row>
    <row r="762" spans="2:2" ht="14.25" customHeight="1" x14ac:dyDescent="0.35">
      <c r="B762" s="4"/>
    </row>
    <row r="763" spans="2:2" ht="14.25" customHeight="1" x14ac:dyDescent="0.35">
      <c r="B763" s="4"/>
    </row>
    <row r="764" spans="2:2" ht="14.25" customHeight="1" x14ac:dyDescent="0.35">
      <c r="B764" s="4"/>
    </row>
    <row r="765" spans="2:2" ht="14.25" customHeight="1" x14ac:dyDescent="0.35">
      <c r="B765" s="4"/>
    </row>
    <row r="766" spans="2:2" ht="14.25" customHeight="1" x14ac:dyDescent="0.35">
      <c r="B766" s="4"/>
    </row>
    <row r="767" spans="2:2" ht="14.25" customHeight="1" x14ac:dyDescent="0.35">
      <c r="B767" s="4"/>
    </row>
    <row r="768" spans="2:2" ht="14.25" customHeight="1" x14ac:dyDescent="0.35">
      <c r="B768" s="4"/>
    </row>
    <row r="769" spans="2:2" ht="14.25" customHeight="1" x14ac:dyDescent="0.35">
      <c r="B769" s="4"/>
    </row>
    <row r="770" spans="2:2" ht="14.25" customHeight="1" x14ac:dyDescent="0.35">
      <c r="B770" s="4"/>
    </row>
    <row r="771" spans="2:2" ht="14.25" customHeight="1" x14ac:dyDescent="0.35">
      <c r="B771" s="4"/>
    </row>
    <row r="772" spans="2:2" ht="14.25" customHeight="1" x14ac:dyDescent="0.35">
      <c r="B772" s="4"/>
    </row>
    <row r="773" spans="2:2" ht="14.25" customHeight="1" x14ac:dyDescent="0.35">
      <c r="B773" s="4"/>
    </row>
    <row r="774" spans="2:2" ht="14.25" customHeight="1" x14ac:dyDescent="0.35">
      <c r="B774" s="4"/>
    </row>
    <row r="775" spans="2:2" ht="14.25" customHeight="1" x14ac:dyDescent="0.35">
      <c r="B775" s="4"/>
    </row>
    <row r="776" spans="2:2" ht="14.25" customHeight="1" x14ac:dyDescent="0.35">
      <c r="B776" s="4"/>
    </row>
    <row r="777" spans="2:2" ht="14.25" customHeight="1" x14ac:dyDescent="0.35">
      <c r="B777" s="4"/>
    </row>
    <row r="778" spans="2:2" ht="14.25" customHeight="1" x14ac:dyDescent="0.35">
      <c r="B778" s="4"/>
    </row>
    <row r="779" spans="2:2" ht="14.25" customHeight="1" x14ac:dyDescent="0.35">
      <c r="B779" s="4"/>
    </row>
    <row r="780" spans="2:2" ht="14.25" customHeight="1" x14ac:dyDescent="0.35">
      <c r="B780" s="4"/>
    </row>
    <row r="781" spans="2:2" ht="14.25" customHeight="1" x14ac:dyDescent="0.35">
      <c r="B781" s="4"/>
    </row>
    <row r="782" spans="2:2" ht="14.25" customHeight="1" x14ac:dyDescent="0.35">
      <c r="B782" s="4"/>
    </row>
    <row r="783" spans="2:2" ht="14.25" customHeight="1" x14ac:dyDescent="0.35">
      <c r="B783" s="4"/>
    </row>
    <row r="784" spans="2:2" ht="14.25" customHeight="1" x14ac:dyDescent="0.35">
      <c r="B784" s="4"/>
    </row>
    <row r="785" spans="2:2" ht="14.25" customHeight="1" x14ac:dyDescent="0.35">
      <c r="B785" s="4"/>
    </row>
    <row r="786" spans="2:2" ht="14.25" customHeight="1" x14ac:dyDescent="0.35">
      <c r="B786" s="4"/>
    </row>
    <row r="787" spans="2:2" ht="14.25" customHeight="1" x14ac:dyDescent="0.35">
      <c r="B787" s="4"/>
    </row>
    <row r="788" spans="2:2" ht="14.25" customHeight="1" x14ac:dyDescent="0.35">
      <c r="B788" s="4"/>
    </row>
    <row r="789" spans="2:2" ht="14.25" customHeight="1" x14ac:dyDescent="0.35">
      <c r="B789" s="4"/>
    </row>
    <row r="790" spans="2:2" ht="14.25" customHeight="1" x14ac:dyDescent="0.35">
      <c r="B790" s="4"/>
    </row>
    <row r="791" spans="2:2" ht="14.25" customHeight="1" x14ac:dyDescent="0.35">
      <c r="B791" s="4"/>
    </row>
    <row r="792" spans="2:2" ht="14.25" customHeight="1" x14ac:dyDescent="0.35">
      <c r="B792" s="4"/>
    </row>
    <row r="793" spans="2:2" ht="14.25" customHeight="1" x14ac:dyDescent="0.35">
      <c r="B793" s="4"/>
    </row>
    <row r="794" spans="2:2" ht="14.25" customHeight="1" x14ac:dyDescent="0.35">
      <c r="B794" s="4"/>
    </row>
    <row r="795" spans="2:2" ht="14.25" customHeight="1" x14ac:dyDescent="0.35">
      <c r="B795" s="4"/>
    </row>
    <row r="796" spans="2:2" ht="14.25" customHeight="1" x14ac:dyDescent="0.35">
      <c r="B796" s="4"/>
    </row>
    <row r="797" spans="2:2" ht="14.25" customHeight="1" x14ac:dyDescent="0.35">
      <c r="B797" s="4"/>
    </row>
    <row r="798" spans="2:2" ht="14.25" customHeight="1" x14ac:dyDescent="0.35">
      <c r="B798" s="4"/>
    </row>
    <row r="799" spans="2:2" ht="14.25" customHeight="1" x14ac:dyDescent="0.35">
      <c r="B799" s="4"/>
    </row>
    <row r="800" spans="2:2" ht="14.25" customHeight="1" x14ac:dyDescent="0.35">
      <c r="B800" s="4"/>
    </row>
    <row r="801" spans="2:2" ht="14.25" customHeight="1" x14ac:dyDescent="0.35">
      <c r="B801" s="4"/>
    </row>
    <row r="802" spans="2:2" ht="14.25" customHeight="1" x14ac:dyDescent="0.35">
      <c r="B802" s="4"/>
    </row>
    <row r="803" spans="2:2" ht="14.25" customHeight="1" x14ac:dyDescent="0.35">
      <c r="B803" s="4"/>
    </row>
    <row r="804" spans="2:2" ht="14.25" customHeight="1" x14ac:dyDescent="0.35">
      <c r="B804" s="4"/>
    </row>
    <row r="805" spans="2:2" ht="14.25" customHeight="1" x14ac:dyDescent="0.35">
      <c r="B805" s="4"/>
    </row>
    <row r="806" spans="2:2" ht="14.25" customHeight="1" x14ac:dyDescent="0.35">
      <c r="B806" s="4"/>
    </row>
    <row r="807" spans="2:2" ht="14.25" customHeight="1" x14ac:dyDescent="0.35">
      <c r="B807" s="4"/>
    </row>
    <row r="808" spans="2:2" ht="14.25" customHeight="1" x14ac:dyDescent="0.35">
      <c r="B808" s="4"/>
    </row>
    <row r="809" spans="2:2" ht="14.25" customHeight="1" x14ac:dyDescent="0.35">
      <c r="B809" s="4"/>
    </row>
    <row r="810" spans="2:2" ht="14.25" customHeight="1" x14ac:dyDescent="0.35">
      <c r="B810" s="4"/>
    </row>
    <row r="811" spans="2:2" ht="14.25" customHeight="1" x14ac:dyDescent="0.35">
      <c r="B811" s="4"/>
    </row>
    <row r="812" spans="2:2" ht="14.25" customHeight="1" x14ac:dyDescent="0.35">
      <c r="B812" s="4"/>
    </row>
    <row r="813" spans="2:2" ht="14.25" customHeight="1" x14ac:dyDescent="0.35">
      <c r="B813" s="4"/>
    </row>
    <row r="814" spans="2:2" ht="14.25" customHeight="1" x14ac:dyDescent="0.35">
      <c r="B814" s="4"/>
    </row>
    <row r="815" spans="2:2" ht="14.25" customHeight="1" x14ac:dyDescent="0.35">
      <c r="B815" s="4"/>
    </row>
    <row r="816" spans="2:2" ht="14.25" customHeight="1" x14ac:dyDescent="0.35">
      <c r="B816" s="4"/>
    </row>
    <row r="817" spans="2:2" ht="14.25" customHeight="1" x14ac:dyDescent="0.35">
      <c r="B817" s="4"/>
    </row>
    <row r="818" spans="2:2" ht="14.25" customHeight="1" x14ac:dyDescent="0.35">
      <c r="B818" s="4"/>
    </row>
    <row r="819" spans="2:2" ht="14.25" customHeight="1" x14ac:dyDescent="0.35">
      <c r="B819" s="4"/>
    </row>
    <row r="820" spans="2:2" ht="14.25" customHeight="1" x14ac:dyDescent="0.35">
      <c r="B820" s="4"/>
    </row>
    <row r="821" spans="2:2" ht="14.25" customHeight="1" x14ac:dyDescent="0.35">
      <c r="B821" s="4"/>
    </row>
    <row r="822" spans="2:2" ht="14.25" customHeight="1" x14ac:dyDescent="0.35">
      <c r="B822" s="4"/>
    </row>
    <row r="823" spans="2:2" ht="14.25" customHeight="1" x14ac:dyDescent="0.35">
      <c r="B823" s="4"/>
    </row>
    <row r="824" spans="2:2" ht="14.25" customHeight="1" x14ac:dyDescent="0.35">
      <c r="B824" s="4"/>
    </row>
    <row r="825" spans="2:2" ht="14.25" customHeight="1" x14ac:dyDescent="0.35">
      <c r="B825" s="4"/>
    </row>
    <row r="826" spans="2:2" ht="14.25" customHeight="1" x14ac:dyDescent="0.35">
      <c r="B826" s="4"/>
    </row>
    <row r="827" spans="2:2" ht="14.25" customHeight="1" x14ac:dyDescent="0.35">
      <c r="B827" s="4"/>
    </row>
    <row r="828" spans="2:2" ht="14.25" customHeight="1" x14ac:dyDescent="0.35">
      <c r="B828" s="4"/>
    </row>
    <row r="829" spans="2:2" ht="14.25" customHeight="1" x14ac:dyDescent="0.35">
      <c r="B829" s="4"/>
    </row>
    <row r="830" spans="2:2" ht="14.25" customHeight="1" x14ac:dyDescent="0.35">
      <c r="B830" s="4"/>
    </row>
    <row r="831" spans="2:2" ht="14.25" customHeight="1" x14ac:dyDescent="0.35">
      <c r="B831" s="4"/>
    </row>
    <row r="832" spans="2:2" ht="14.25" customHeight="1" x14ac:dyDescent="0.35">
      <c r="B832" s="4"/>
    </row>
    <row r="833" spans="2:2" ht="14.25" customHeight="1" x14ac:dyDescent="0.35">
      <c r="B833" s="4"/>
    </row>
    <row r="834" spans="2:2" ht="14.25" customHeight="1" x14ac:dyDescent="0.35">
      <c r="B834" s="4"/>
    </row>
    <row r="835" spans="2:2" ht="14.25" customHeight="1" x14ac:dyDescent="0.35">
      <c r="B835" s="4"/>
    </row>
    <row r="836" spans="2:2" ht="14.25" customHeight="1" x14ac:dyDescent="0.35">
      <c r="B836" s="4"/>
    </row>
    <row r="837" spans="2:2" ht="14.25" customHeight="1" x14ac:dyDescent="0.35">
      <c r="B837" s="4"/>
    </row>
    <row r="838" spans="2:2" ht="14.25" customHeight="1" x14ac:dyDescent="0.35">
      <c r="B838" s="4"/>
    </row>
    <row r="839" spans="2:2" ht="14.25" customHeight="1" x14ac:dyDescent="0.35">
      <c r="B839" s="4"/>
    </row>
    <row r="840" spans="2:2" ht="14.25" customHeight="1" x14ac:dyDescent="0.35">
      <c r="B840" s="4"/>
    </row>
    <row r="841" spans="2:2" ht="14.25" customHeight="1" x14ac:dyDescent="0.35">
      <c r="B841" s="4"/>
    </row>
    <row r="842" spans="2:2" ht="14.25" customHeight="1" x14ac:dyDescent="0.35">
      <c r="B842" s="4"/>
    </row>
    <row r="843" spans="2:2" ht="14.25" customHeight="1" x14ac:dyDescent="0.35">
      <c r="B843" s="4"/>
    </row>
    <row r="844" spans="2:2" ht="14.25" customHeight="1" x14ac:dyDescent="0.35">
      <c r="B844" s="4"/>
    </row>
    <row r="845" spans="2:2" ht="14.25" customHeight="1" x14ac:dyDescent="0.35">
      <c r="B845" s="4"/>
    </row>
    <row r="846" spans="2:2" ht="14.25" customHeight="1" x14ac:dyDescent="0.35">
      <c r="B846" s="4"/>
    </row>
    <row r="847" spans="2:2" ht="14.25" customHeight="1" x14ac:dyDescent="0.35">
      <c r="B847" s="4"/>
    </row>
    <row r="848" spans="2:2" ht="14.25" customHeight="1" x14ac:dyDescent="0.35">
      <c r="B848" s="4"/>
    </row>
    <row r="849" spans="2:2" ht="14.25" customHeight="1" x14ac:dyDescent="0.35">
      <c r="B849" s="4"/>
    </row>
    <row r="850" spans="2:2" ht="14.25" customHeight="1" x14ac:dyDescent="0.35">
      <c r="B850" s="4"/>
    </row>
    <row r="851" spans="2:2" ht="14.25" customHeight="1" x14ac:dyDescent="0.35">
      <c r="B851" s="4"/>
    </row>
    <row r="852" spans="2:2" ht="14.25" customHeight="1" x14ac:dyDescent="0.35">
      <c r="B852" s="4"/>
    </row>
    <row r="853" spans="2:2" ht="14.25" customHeight="1" x14ac:dyDescent="0.35">
      <c r="B853" s="4"/>
    </row>
    <row r="854" spans="2:2" ht="14.25" customHeight="1" x14ac:dyDescent="0.35">
      <c r="B854" s="4"/>
    </row>
    <row r="855" spans="2:2" ht="14.25" customHeight="1" x14ac:dyDescent="0.35">
      <c r="B855" s="4"/>
    </row>
    <row r="856" spans="2:2" ht="14.25" customHeight="1" x14ac:dyDescent="0.35">
      <c r="B856" s="4"/>
    </row>
    <row r="857" spans="2:2" ht="14.25" customHeight="1" x14ac:dyDescent="0.35">
      <c r="B857" s="4"/>
    </row>
    <row r="858" spans="2:2" ht="14.25" customHeight="1" x14ac:dyDescent="0.35">
      <c r="B858" s="4"/>
    </row>
    <row r="859" spans="2:2" ht="14.25" customHeight="1" x14ac:dyDescent="0.35">
      <c r="B859" s="4"/>
    </row>
    <row r="860" spans="2:2" ht="14.25" customHeight="1" x14ac:dyDescent="0.35">
      <c r="B860" s="4"/>
    </row>
    <row r="861" spans="2:2" ht="14.25" customHeight="1" x14ac:dyDescent="0.35">
      <c r="B861" s="4"/>
    </row>
    <row r="862" spans="2:2" ht="14.25" customHeight="1" x14ac:dyDescent="0.35">
      <c r="B862" s="4"/>
    </row>
    <row r="863" spans="2:2" ht="14.25" customHeight="1" x14ac:dyDescent="0.35">
      <c r="B863" s="4"/>
    </row>
    <row r="864" spans="2:2" ht="14.25" customHeight="1" x14ac:dyDescent="0.35">
      <c r="B864" s="4"/>
    </row>
    <row r="865" spans="2:2" ht="14.25" customHeight="1" x14ac:dyDescent="0.35">
      <c r="B865" s="4"/>
    </row>
    <row r="866" spans="2:2" ht="14.25" customHeight="1" x14ac:dyDescent="0.35">
      <c r="B866" s="4"/>
    </row>
    <row r="867" spans="2:2" ht="14.25" customHeight="1" x14ac:dyDescent="0.35">
      <c r="B867" s="4"/>
    </row>
    <row r="868" spans="2:2" ht="14.25" customHeight="1" x14ac:dyDescent="0.35">
      <c r="B868" s="4"/>
    </row>
    <row r="869" spans="2:2" ht="14.25" customHeight="1" x14ac:dyDescent="0.35">
      <c r="B869" s="4"/>
    </row>
    <row r="870" spans="2:2" ht="14.25" customHeight="1" x14ac:dyDescent="0.35">
      <c r="B870" s="4"/>
    </row>
    <row r="871" spans="2:2" ht="14.25" customHeight="1" x14ac:dyDescent="0.35">
      <c r="B871" s="4"/>
    </row>
    <row r="872" spans="2:2" ht="14.25" customHeight="1" x14ac:dyDescent="0.35">
      <c r="B872" s="4"/>
    </row>
    <row r="873" spans="2:2" ht="14.25" customHeight="1" x14ac:dyDescent="0.35">
      <c r="B873" s="4"/>
    </row>
    <row r="874" spans="2:2" ht="14.25" customHeight="1" x14ac:dyDescent="0.35">
      <c r="B874" s="4"/>
    </row>
    <row r="875" spans="2:2" ht="14.25" customHeight="1" x14ac:dyDescent="0.35">
      <c r="B875" s="4"/>
    </row>
    <row r="876" spans="2:2" ht="14.25" customHeight="1" x14ac:dyDescent="0.35">
      <c r="B876" s="4"/>
    </row>
    <row r="877" spans="2:2" ht="14.25" customHeight="1" x14ac:dyDescent="0.35">
      <c r="B877" s="4"/>
    </row>
    <row r="878" spans="2:2" ht="14.25" customHeight="1" x14ac:dyDescent="0.35">
      <c r="B878" s="4"/>
    </row>
    <row r="879" spans="2:2" ht="14.25" customHeight="1" x14ac:dyDescent="0.35">
      <c r="B879" s="4"/>
    </row>
    <row r="880" spans="2:2" ht="14.25" customHeight="1" x14ac:dyDescent="0.35">
      <c r="B880" s="4"/>
    </row>
    <row r="881" spans="2:2" ht="14.25" customHeight="1" x14ac:dyDescent="0.35">
      <c r="B881" s="4"/>
    </row>
    <row r="882" spans="2:2" ht="14.25" customHeight="1" x14ac:dyDescent="0.35">
      <c r="B882" s="4"/>
    </row>
    <row r="883" spans="2:2" ht="14.25" customHeight="1" x14ac:dyDescent="0.35">
      <c r="B883" s="4"/>
    </row>
    <row r="884" spans="2:2" ht="14.25" customHeight="1" x14ac:dyDescent="0.35">
      <c r="B884" s="4"/>
    </row>
    <row r="885" spans="2:2" ht="14.25" customHeight="1" x14ac:dyDescent="0.35">
      <c r="B885" s="4"/>
    </row>
    <row r="886" spans="2:2" ht="14.25" customHeight="1" x14ac:dyDescent="0.35">
      <c r="B886" s="4"/>
    </row>
    <row r="887" spans="2:2" ht="14.25" customHeight="1" x14ac:dyDescent="0.35">
      <c r="B887" s="4"/>
    </row>
    <row r="888" spans="2:2" ht="14.25" customHeight="1" x14ac:dyDescent="0.35">
      <c r="B888" s="4"/>
    </row>
    <row r="889" spans="2:2" ht="14.25" customHeight="1" x14ac:dyDescent="0.35">
      <c r="B889" s="4"/>
    </row>
    <row r="890" spans="2:2" ht="14.25" customHeight="1" x14ac:dyDescent="0.35">
      <c r="B890" s="4"/>
    </row>
    <row r="891" spans="2:2" ht="14.25" customHeight="1" x14ac:dyDescent="0.35">
      <c r="B891" s="4"/>
    </row>
    <row r="892" spans="2:2" ht="14.25" customHeight="1" x14ac:dyDescent="0.35">
      <c r="B892" s="4"/>
    </row>
    <row r="893" spans="2:2" ht="14.25" customHeight="1" x14ac:dyDescent="0.35">
      <c r="B893" s="4"/>
    </row>
    <row r="894" spans="2:2" ht="14.25" customHeight="1" x14ac:dyDescent="0.35">
      <c r="B894" s="4"/>
    </row>
    <row r="895" spans="2:2" ht="14.25" customHeight="1" x14ac:dyDescent="0.35">
      <c r="B895" s="4"/>
    </row>
    <row r="896" spans="2:2" ht="14.25" customHeight="1" x14ac:dyDescent="0.35">
      <c r="B896" s="4"/>
    </row>
    <row r="897" spans="2:2" ht="14.25" customHeight="1" x14ac:dyDescent="0.35">
      <c r="B897" s="4"/>
    </row>
    <row r="898" spans="2:2" ht="14.25" customHeight="1" x14ac:dyDescent="0.35">
      <c r="B898" s="4"/>
    </row>
    <row r="899" spans="2:2" ht="14.25" customHeight="1" x14ac:dyDescent="0.35">
      <c r="B899" s="4"/>
    </row>
    <row r="900" spans="2:2" ht="14.25" customHeight="1" x14ac:dyDescent="0.35">
      <c r="B900" s="4"/>
    </row>
    <row r="901" spans="2:2" ht="14.25" customHeight="1" x14ac:dyDescent="0.35">
      <c r="B901" s="4"/>
    </row>
    <row r="902" spans="2:2" ht="14.25" customHeight="1" x14ac:dyDescent="0.35">
      <c r="B902" s="4"/>
    </row>
    <row r="903" spans="2:2" ht="14.25" customHeight="1" x14ac:dyDescent="0.35">
      <c r="B903" s="4"/>
    </row>
    <row r="904" spans="2:2" ht="14.25" customHeight="1" x14ac:dyDescent="0.35">
      <c r="B904" s="4"/>
    </row>
    <row r="905" spans="2:2" ht="14.25" customHeight="1" x14ac:dyDescent="0.35">
      <c r="B905" s="4"/>
    </row>
    <row r="906" spans="2:2" ht="14.25" customHeight="1" x14ac:dyDescent="0.35">
      <c r="B906" s="4"/>
    </row>
    <row r="907" spans="2:2" ht="14.25" customHeight="1" x14ac:dyDescent="0.35">
      <c r="B907" s="4"/>
    </row>
    <row r="908" spans="2:2" ht="14.25" customHeight="1" x14ac:dyDescent="0.35">
      <c r="B908" s="4"/>
    </row>
    <row r="909" spans="2:2" ht="14.25" customHeight="1" x14ac:dyDescent="0.35">
      <c r="B909" s="4"/>
    </row>
    <row r="910" spans="2:2" ht="14.25" customHeight="1" x14ac:dyDescent="0.35">
      <c r="B910" s="4"/>
    </row>
    <row r="911" spans="2:2" ht="14.25" customHeight="1" x14ac:dyDescent="0.35">
      <c r="B911" s="4"/>
    </row>
    <row r="912" spans="2:2" ht="14.25" customHeight="1" x14ac:dyDescent="0.35">
      <c r="B912" s="4"/>
    </row>
    <row r="913" spans="2:2" ht="14.25" customHeight="1" x14ac:dyDescent="0.35">
      <c r="B913" s="4"/>
    </row>
    <row r="914" spans="2:2" ht="14.25" customHeight="1" x14ac:dyDescent="0.35">
      <c r="B914" s="4"/>
    </row>
    <row r="915" spans="2:2" ht="14.25" customHeight="1" x14ac:dyDescent="0.35">
      <c r="B915" s="4"/>
    </row>
    <row r="916" spans="2:2" ht="14.25" customHeight="1" x14ac:dyDescent="0.35">
      <c r="B916" s="4"/>
    </row>
    <row r="917" spans="2:2" ht="14.25" customHeight="1" x14ac:dyDescent="0.35">
      <c r="B917" s="4"/>
    </row>
    <row r="918" spans="2:2" ht="14.25" customHeight="1" x14ac:dyDescent="0.35">
      <c r="B918" s="4"/>
    </row>
    <row r="919" spans="2:2" ht="14.25" customHeight="1" x14ac:dyDescent="0.35">
      <c r="B919" s="4"/>
    </row>
    <row r="920" spans="2:2" ht="14.25" customHeight="1" x14ac:dyDescent="0.35">
      <c r="B920" s="4"/>
    </row>
    <row r="921" spans="2:2" ht="14.25" customHeight="1" x14ac:dyDescent="0.35">
      <c r="B921" s="4"/>
    </row>
    <row r="922" spans="2:2" ht="14.25" customHeight="1" x14ac:dyDescent="0.35">
      <c r="B922" s="4"/>
    </row>
    <row r="923" spans="2:2" ht="14.25" customHeight="1" x14ac:dyDescent="0.35">
      <c r="B923" s="4"/>
    </row>
    <row r="924" spans="2:2" ht="14.25" customHeight="1" x14ac:dyDescent="0.35">
      <c r="B924" s="4"/>
    </row>
    <row r="925" spans="2:2" ht="14.25" customHeight="1" x14ac:dyDescent="0.35">
      <c r="B925" s="4"/>
    </row>
    <row r="926" spans="2:2" ht="14.25" customHeight="1" x14ac:dyDescent="0.35">
      <c r="B926" s="4"/>
    </row>
    <row r="927" spans="2:2" ht="14.25" customHeight="1" x14ac:dyDescent="0.35">
      <c r="B927" s="4"/>
    </row>
    <row r="928" spans="2:2" ht="14.25" customHeight="1" x14ac:dyDescent="0.35">
      <c r="B928" s="4"/>
    </row>
    <row r="929" spans="2:2" ht="14.25" customHeight="1" x14ac:dyDescent="0.35">
      <c r="B929" s="4"/>
    </row>
    <row r="930" spans="2:2" ht="14.25" customHeight="1" x14ac:dyDescent="0.35">
      <c r="B930" s="4"/>
    </row>
    <row r="931" spans="2:2" ht="14.25" customHeight="1" x14ac:dyDescent="0.35">
      <c r="B931" s="4"/>
    </row>
    <row r="932" spans="2:2" ht="14.25" customHeight="1" x14ac:dyDescent="0.35">
      <c r="B932" s="4"/>
    </row>
    <row r="933" spans="2:2" ht="14.25" customHeight="1" x14ac:dyDescent="0.35">
      <c r="B933" s="4"/>
    </row>
    <row r="934" spans="2:2" ht="14.25" customHeight="1" x14ac:dyDescent="0.35">
      <c r="B934" s="4"/>
    </row>
    <row r="935" spans="2:2" ht="14.25" customHeight="1" x14ac:dyDescent="0.35">
      <c r="B935" s="4"/>
    </row>
    <row r="936" spans="2:2" ht="14.25" customHeight="1" x14ac:dyDescent="0.35">
      <c r="B936" s="4"/>
    </row>
    <row r="937" spans="2:2" ht="14.25" customHeight="1" x14ac:dyDescent="0.35">
      <c r="B937" s="4"/>
    </row>
    <row r="938" spans="2:2" ht="14.25" customHeight="1" x14ac:dyDescent="0.35">
      <c r="B938" s="4"/>
    </row>
    <row r="939" spans="2:2" ht="14.25" customHeight="1" x14ac:dyDescent="0.35">
      <c r="B939" s="4"/>
    </row>
    <row r="940" spans="2:2" ht="14.25" customHeight="1" x14ac:dyDescent="0.35">
      <c r="B940" s="4"/>
    </row>
    <row r="941" spans="2:2" ht="14.25" customHeight="1" x14ac:dyDescent="0.35">
      <c r="B941" s="4"/>
    </row>
    <row r="942" spans="2:2" ht="14.25" customHeight="1" x14ac:dyDescent="0.35">
      <c r="B942" s="4"/>
    </row>
    <row r="943" spans="2:2" ht="14.25" customHeight="1" x14ac:dyDescent="0.35">
      <c r="B943" s="4"/>
    </row>
    <row r="944" spans="2:2" ht="14.25" customHeight="1" x14ac:dyDescent="0.35">
      <c r="B944" s="4"/>
    </row>
    <row r="945" spans="2:2" ht="14.25" customHeight="1" x14ac:dyDescent="0.35">
      <c r="B945" s="4"/>
    </row>
    <row r="946" spans="2:2" ht="14.25" customHeight="1" x14ac:dyDescent="0.35">
      <c r="B946" s="4"/>
    </row>
    <row r="947" spans="2:2" ht="14.25" customHeight="1" x14ac:dyDescent="0.35">
      <c r="B947" s="4"/>
    </row>
    <row r="948" spans="2:2" ht="14.25" customHeight="1" x14ac:dyDescent="0.35">
      <c r="B948" s="4"/>
    </row>
    <row r="949" spans="2:2" ht="14.25" customHeight="1" x14ac:dyDescent="0.35">
      <c r="B949" s="4"/>
    </row>
    <row r="950" spans="2:2" ht="14.25" customHeight="1" x14ac:dyDescent="0.35">
      <c r="B950" s="4"/>
    </row>
    <row r="951" spans="2:2" ht="14.25" customHeight="1" x14ac:dyDescent="0.35">
      <c r="B951" s="4"/>
    </row>
    <row r="952" spans="2:2" ht="14.25" customHeight="1" x14ac:dyDescent="0.35">
      <c r="B952" s="4"/>
    </row>
    <row r="953" spans="2:2" ht="14.25" customHeight="1" x14ac:dyDescent="0.35">
      <c r="B953" s="4"/>
    </row>
    <row r="954" spans="2:2" ht="14.25" customHeight="1" x14ac:dyDescent="0.35">
      <c r="B954" s="4"/>
    </row>
    <row r="955" spans="2:2" ht="14.25" customHeight="1" x14ac:dyDescent="0.35">
      <c r="B955" s="4"/>
    </row>
    <row r="956" spans="2:2" ht="14.25" customHeight="1" x14ac:dyDescent="0.35">
      <c r="B956" s="4"/>
    </row>
    <row r="957" spans="2:2" ht="14.25" customHeight="1" x14ac:dyDescent="0.35">
      <c r="B957" s="4"/>
    </row>
    <row r="958" spans="2:2" ht="14.25" customHeight="1" x14ac:dyDescent="0.35">
      <c r="B958" s="4"/>
    </row>
    <row r="959" spans="2:2" ht="14.25" customHeight="1" x14ac:dyDescent="0.35">
      <c r="B959" s="4"/>
    </row>
    <row r="960" spans="2:2" ht="14.25" customHeight="1" x14ac:dyDescent="0.35">
      <c r="B960" s="4"/>
    </row>
    <row r="961" spans="2:2" ht="14.25" customHeight="1" x14ac:dyDescent="0.35">
      <c r="B961" s="4"/>
    </row>
    <row r="962" spans="2:2" ht="14.25" customHeight="1" x14ac:dyDescent="0.35">
      <c r="B962" s="4"/>
    </row>
    <row r="963" spans="2:2" ht="14.25" customHeight="1" x14ac:dyDescent="0.35">
      <c r="B963" s="4"/>
    </row>
    <row r="964" spans="2:2" ht="14.25" customHeight="1" x14ac:dyDescent="0.35">
      <c r="B964" s="4"/>
    </row>
    <row r="965" spans="2:2" ht="14.25" customHeight="1" x14ac:dyDescent="0.35">
      <c r="B965" s="4"/>
    </row>
    <row r="966" spans="2:2" ht="14.25" customHeight="1" x14ac:dyDescent="0.35">
      <c r="B966" s="4"/>
    </row>
    <row r="967" spans="2:2" ht="14.25" customHeight="1" x14ac:dyDescent="0.35">
      <c r="B967" s="4"/>
    </row>
    <row r="968" spans="2:2" ht="14.25" customHeight="1" x14ac:dyDescent="0.35">
      <c r="B968" s="4"/>
    </row>
    <row r="969" spans="2:2" ht="14.25" customHeight="1" x14ac:dyDescent="0.35">
      <c r="B969" s="4"/>
    </row>
    <row r="970" spans="2:2" ht="14.25" customHeight="1" x14ac:dyDescent="0.35">
      <c r="B970" s="4"/>
    </row>
    <row r="971" spans="2:2" ht="14.25" customHeight="1" x14ac:dyDescent="0.35">
      <c r="B971" s="4"/>
    </row>
    <row r="972" spans="2:2" ht="14.25" customHeight="1" x14ac:dyDescent="0.35">
      <c r="B972" s="4"/>
    </row>
    <row r="973" spans="2:2" ht="14.25" customHeight="1" x14ac:dyDescent="0.35">
      <c r="B973" s="4"/>
    </row>
    <row r="974" spans="2:2" ht="14.25" customHeight="1" x14ac:dyDescent="0.35">
      <c r="B974" s="4"/>
    </row>
    <row r="975" spans="2:2" ht="14.25" customHeight="1" x14ac:dyDescent="0.35">
      <c r="B975" s="4"/>
    </row>
    <row r="976" spans="2:2" ht="14.25" customHeight="1" x14ac:dyDescent="0.35">
      <c r="B976" s="4"/>
    </row>
    <row r="977" spans="2:2" ht="14.25" customHeight="1" x14ac:dyDescent="0.35">
      <c r="B977" s="4"/>
    </row>
    <row r="978" spans="2:2" ht="14.25" customHeight="1" x14ac:dyDescent="0.35">
      <c r="B978" s="4"/>
    </row>
    <row r="979" spans="2:2" ht="14.25" customHeight="1" x14ac:dyDescent="0.35">
      <c r="B979" s="4"/>
    </row>
    <row r="980" spans="2:2" ht="14.25" customHeight="1" x14ac:dyDescent="0.35">
      <c r="B980" s="4"/>
    </row>
    <row r="981" spans="2:2" ht="14.25" customHeight="1" x14ac:dyDescent="0.35">
      <c r="B981" s="4"/>
    </row>
    <row r="982" spans="2:2" ht="14.25" customHeight="1" x14ac:dyDescent="0.35">
      <c r="B982" s="4"/>
    </row>
    <row r="983" spans="2:2" ht="14.25" customHeight="1" x14ac:dyDescent="0.35">
      <c r="B983" s="4"/>
    </row>
    <row r="984" spans="2:2" ht="14.25" customHeight="1" x14ac:dyDescent="0.35">
      <c r="B984" s="4"/>
    </row>
    <row r="985" spans="2:2" ht="14.25" customHeight="1" x14ac:dyDescent="0.35">
      <c r="B985" s="4"/>
    </row>
    <row r="986" spans="2:2" ht="14.25" customHeight="1" x14ac:dyDescent="0.35">
      <c r="B986" s="4"/>
    </row>
    <row r="987" spans="2:2" ht="14.25" customHeight="1" x14ac:dyDescent="0.35">
      <c r="B987" s="4"/>
    </row>
    <row r="988" spans="2:2" ht="14.25" customHeight="1" x14ac:dyDescent="0.35">
      <c r="B988" s="4"/>
    </row>
    <row r="989" spans="2:2" ht="14.25" customHeight="1" x14ac:dyDescent="0.35">
      <c r="B989" s="4"/>
    </row>
    <row r="990" spans="2:2" ht="14.25" customHeight="1" x14ac:dyDescent="0.35">
      <c r="B990" s="4"/>
    </row>
    <row r="991" spans="2:2" ht="14.25" customHeight="1" x14ac:dyDescent="0.35">
      <c r="B991" s="4"/>
    </row>
    <row r="992" spans="2:2" ht="14.25" customHeight="1" x14ac:dyDescent="0.35">
      <c r="B992" s="4"/>
    </row>
    <row r="993" spans="2:2" ht="14.25" customHeight="1" x14ac:dyDescent="0.35">
      <c r="B993" s="4"/>
    </row>
    <row r="994" spans="2:2" ht="14.25" customHeight="1" x14ac:dyDescent="0.35">
      <c r="B994" s="4"/>
    </row>
    <row r="995" spans="2:2" ht="14.25" customHeight="1" x14ac:dyDescent="0.35">
      <c r="B995" s="4"/>
    </row>
    <row r="996" spans="2:2" ht="14.25" customHeight="1" x14ac:dyDescent="0.35">
      <c r="B996" s="4"/>
    </row>
    <row r="997" spans="2:2" ht="14.25" customHeight="1" x14ac:dyDescent="0.35">
      <c r="B997" s="4"/>
    </row>
    <row r="998" spans="2:2" ht="14.25" customHeight="1" x14ac:dyDescent="0.35">
      <c r="B998" s="4"/>
    </row>
    <row r="999" spans="2:2" ht="14.25" customHeight="1" x14ac:dyDescent="0.35">
      <c r="B999" s="4"/>
    </row>
    <row r="1000" spans="2:2" ht="14.25" customHeight="1" x14ac:dyDescent="0.35">
      <c r="B1000" s="4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E5DB-0D09-40EE-8B6A-8028BD31855D}">
  <sheetPr codeName="XLSTAT_20251015_093234_1">
    <tabColor rgb="FF007800"/>
  </sheetPr>
  <dimension ref="B1:M219"/>
  <sheetViews>
    <sheetView tabSelected="1" topLeftCell="A14" zoomScale="111" zoomScaleNormal="100" workbookViewId="0">
      <selection activeCell="I38" sqref="I38"/>
    </sheetView>
  </sheetViews>
  <sheetFormatPr baseColWidth="10" defaultRowHeight="14.5" x14ac:dyDescent="0.35"/>
  <cols>
    <col min="1" max="1" width="5.7265625" customWidth="1"/>
    <col min="2" max="2" width="25.36328125" customWidth="1"/>
  </cols>
  <sheetData>
    <row r="1" spans="2:13" x14ac:dyDescent="0.35">
      <c r="B1" s="48" t="s">
        <v>161</v>
      </c>
      <c r="C1" s="49"/>
      <c r="D1" s="49"/>
      <c r="E1" s="49"/>
      <c r="F1" s="49"/>
      <c r="G1" s="49"/>
      <c r="H1" s="49"/>
      <c r="I1" s="49"/>
      <c r="J1" s="49"/>
      <c r="K1" s="49"/>
      <c r="L1" s="8"/>
      <c r="M1" s="8"/>
    </row>
    <row r="2" spans="2:13" x14ac:dyDescent="0.35">
      <c r="B2" s="49"/>
      <c r="C2" s="49"/>
      <c r="D2" s="49"/>
      <c r="E2" s="49"/>
      <c r="F2" s="49"/>
      <c r="G2" s="49"/>
      <c r="H2" s="49"/>
      <c r="I2" s="49"/>
      <c r="J2" s="49"/>
      <c r="K2" s="49"/>
      <c r="L2" s="8"/>
      <c r="M2" s="8"/>
    </row>
    <row r="3" spans="2:13" x14ac:dyDescent="0.35">
      <c r="B3" t="s">
        <v>231</v>
      </c>
    </row>
    <row r="4" spans="2:13" x14ac:dyDescent="0.35">
      <c r="B4" t="s">
        <v>162</v>
      </c>
    </row>
    <row r="5" spans="2:13" x14ac:dyDescent="0.35">
      <c r="B5" t="s">
        <v>163</v>
      </c>
    </row>
    <row r="6" spans="2:13" x14ac:dyDescent="0.35">
      <c r="B6" t="s">
        <v>164</v>
      </c>
    </row>
    <row r="7" spans="2:13" x14ac:dyDescent="0.35">
      <c r="B7" t="s">
        <v>165</v>
      </c>
    </row>
    <row r="8" spans="2:13" x14ac:dyDescent="0.35">
      <c r="B8" t="s">
        <v>166</v>
      </c>
    </row>
    <row r="9" spans="2:13" ht="38" customHeight="1" x14ac:dyDescent="0.35"/>
    <row r="10" spans="2:13" ht="16" customHeight="1" x14ac:dyDescent="0.35">
      <c r="B10" s="45"/>
    </row>
    <row r="13" spans="2:13" x14ac:dyDescent="0.35">
      <c r="B13" s="10" t="s">
        <v>167</v>
      </c>
    </row>
    <row r="14" spans="2:13" ht="15" thickBot="1" x14ac:dyDescent="0.4"/>
    <row r="15" spans="2:13" ht="29" customHeight="1" x14ac:dyDescent="0.35">
      <c r="B15" s="12" t="s">
        <v>168</v>
      </c>
      <c r="C15" s="13" t="s">
        <v>169</v>
      </c>
      <c r="D15" s="13" t="s">
        <v>170</v>
      </c>
      <c r="E15" s="13" t="s">
        <v>171</v>
      </c>
      <c r="F15" s="13" t="s">
        <v>172</v>
      </c>
      <c r="G15" s="13" t="s">
        <v>173</v>
      </c>
      <c r="H15" s="13" t="s">
        <v>174</v>
      </c>
      <c r="I15" s="13" t="s">
        <v>175</v>
      </c>
    </row>
    <row r="16" spans="2:13" x14ac:dyDescent="0.35">
      <c r="B16" s="14" t="s">
        <v>2</v>
      </c>
      <c r="C16" s="16">
        <v>56</v>
      </c>
      <c r="D16" s="16">
        <v>0</v>
      </c>
      <c r="E16" s="16">
        <v>56</v>
      </c>
      <c r="F16" s="19">
        <v>19.559999999999999</v>
      </c>
      <c r="G16" s="19">
        <v>23.45</v>
      </c>
      <c r="H16" s="19">
        <v>21.959464285714294</v>
      </c>
      <c r="I16" s="19">
        <v>0.96578262120860903</v>
      </c>
    </row>
    <row r="17" spans="2:10" x14ac:dyDescent="0.35">
      <c r="B17" s="11" t="s">
        <v>16</v>
      </c>
      <c r="C17" s="17">
        <v>56</v>
      </c>
      <c r="D17" s="17">
        <v>0</v>
      </c>
      <c r="E17" s="17">
        <v>56</v>
      </c>
      <c r="F17" s="20">
        <v>-39.441989999999997</v>
      </c>
      <c r="G17" s="20">
        <v>28.06156</v>
      </c>
      <c r="H17" s="20">
        <v>1.110750357142857</v>
      </c>
      <c r="I17" s="20">
        <v>12.99709186880623</v>
      </c>
    </row>
    <row r="18" spans="2:10" x14ac:dyDescent="0.35">
      <c r="B18" s="11" t="s">
        <v>19</v>
      </c>
      <c r="C18" s="17">
        <v>56</v>
      </c>
      <c r="D18" s="17">
        <v>0</v>
      </c>
      <c r="E18" s="17">
        <v>56</v>
      </c>
      <c r="F18" s="20">
        <v>-0.86238000000000004</v>
      </c>
      <c r="G18" s="20">
        <v>0.74988999999999995</v>
      </c>
      <c r="H18" s="20">
        <v>-0.1019948214285714</v>
      </c>
      <c r="I18" s="20">
        <v>0.32087991334619004</v>
      </c>
    </row>
    <row r="19" spans="2:10" x14ac:dyDescent="0.35">
      <c r="B19" s="11" t="s">
        <v>40</v>
      </c>
      <c r="C19" s="17">
        <v>56</v>
      </c>
      <c r="D19" s="17">
        <v>0</v>
      </c>
      <c r="E19" s="17">
        <v>56</v>
      </c>
      <c r="F19" s="20">
        <v>-0.32074999999999998</v>
      </c>
      <c r="G19" s="20">
        <v>0.48743999999999998</v>
      </c>
      <c r="H19" s="20">
        <v>-3.0643571428571419E-2</v>
      </c>
      <c r="I19" s="20">
        <v>0.20113623228077004</v>
      </c>
    </row>
    <row r="20" spans="2:10" x14ac:dyDescent="0.35">
      <c r="B20" s="11" t="s">
        <v>41</v>
      </c>
      <c r="C20" s="17">
        <v>56</v>
      </c>
      <c r="D20" s="17">
        <v>0</v>
      </c>
      <c r="E20" s="17">
        <v>56</v>
      </c>
      <c r="F20" s="20">
        <v>35.014279999999999</v>
      </c>
      <c r="G20" s="20">
        <v>4846.4804700000004</v>
      </c>
      <c r="H20" s="20">
        <v>1822.3314203571431</v>
      </c>
      <c r="I20" s="20">
        <v>1404.9819375520815</v>
      </c>
    </row>
    <row r="21" spans="2:10" x14ac:dyDescent="0.35">
      <c r="B21" s="11" t="s">
        <v>42</v>
      </c>
      <c r="C21" s="17">
        <v>56</v>
      </c>
      <c r="D21" s="17">
        <v>0</v>
      </c>
      <c r="E21" s="17">
        <v>56</v>
      </c>
      <c r="F21" s="20">
        <v>3</v>
      </c>
      <c r="G21" s="20">
        <v>269</v>
      </c>
      <c r="H21" s="20">
        <v>90.678571428571402</v>
      </c>
      <c r="I21" s="20">
        <v>77.820564504122316</v>
      </c>
    </row>
    <row r="22" spans="2:10" x14ac:dyDescent="0.35">
      <c r="B22" s="11" t="s">
        <v>43</v>
      </c>
      <c r="C22" s="17">
        <v>56</v>
      </c>
      <c r="D22" s="17">
        <v>0</v>
      </c>
      <c r="E22" s="17">
        <v>56</v>
      </c>
      <c r="F22" s="20">
        <v>0</v>
      </c>
      <c r="G22" s="20">
        <v>54.908000000000001</v>
      </c>
      <c r="H22" s="20">
        <v>13.531303571428575</v>
      </c>
      <c r="I22" s="20">
        <v>15.049165925446609</v>
      </c>
    </row>
    <row r="23" spans="2:10" ht="15" thickBot="1" x14ac:dyDescent="0.4">
      <c r="B23" s="15" t="s">
        <v>46</v>
      </c>
      <c r="C23" s="18">
        <v>56</v>
      </c>
      <c r="D23" s="18">
        <v>0</v>
      </c>
      <c r="E23" s="18">
        <v>56</v>
      </c>
      <c r="F23" s="21">
        <v>0.80603000000000002</v>
      </c>
      <c r="G23" s="21">
        <v>1.3239300000000001</v>
      </c>
      <c r="H23" s="21">
        <v>1.0289764285714289</v>
      </c>
      <c r="I23" s="21">
        <v>0.16092994674056804</v>
      </c>
    </row>
    <row r="26" spans="2:10" x14ac:dyDescent="0.35">
      <c r="B26" s="9" t="s">
        <v>176</v>
      </c>
    </row>
    <row r="27" spans="2:10" ht="15" thickBot="1" x14ac:dyDescent="0.4"/>
    <row r="28" spans="2:10" ht="43.5" x14ac:dyDescent="0.35">
      <c r="B28" s="12"/>
      <c r="C28" s="13" t="s">
        <v>16</v>
      </c>
      <c r="D28" s="13" t="s">
        <v>19</v>
      </c>
      <c r="E28" s="13" t="s">
        <v>40</v>
      </c>
      <c r="F28" s="13" t="s">
        <v>41</v>
      </c>
      <c r="G28" s="13" t="s">
        <v>42</v>
      </c>
      <c r="H28" s="13" t="s">
        <v>43</v>
      </c>
      <c r="I28" s="13" t="s">
        <v>46</v>
      </c>
      <c r="J28" s="22" t="s">
        <v>2</v>
      </c>
    </row>
    <row r="29" spans="2:10" x14ac:dyDescent="0.35">
      <c r="B29" s="23" t="s">
        <v>16</v>
      </c>
      <c r="C29" s="29">
        <v>1</v>
      </c>
      <c r="D29" s="25">
        <v>0.16679745391708539</v>
      </c>
      <c r="E29" s="25">
        <v>0.22499242807520825</v>
      </c>
      <c r="F29" s="25">
        <v>0.14345814430053622</v>
      </c>
      <c r="G29" s="25">
        <v>0.57770267758911975</v>
      </c>
      <c r="H29" s="25">
        <v>-0.37679557967742366</v>
      </c>
      <c r="I29" s="25">
        <v>0.23912698359229997</v>
      </c>
      <c r="J29" s="26">
        <v>-0.20003126104691521</v>
      </c>
    </row>
    <row r="30" spans="2:10" x14ac:dyDescent="0.35">
      <c r="B30" s="11" t="s">
        <v>19</v>
      </c>
      <c r="C30" s="20">
        <v>0.16679745391708539</v>
      </c>
      <c r="D30" s="30">
        <v>1</v>
      </c>
      <c r="E30" s="20">
        <v>0.17613307249489146</v>
      </c>
      <c r="F30" s="20">
        <v>0.16695300694643103</v>
      </c>
      <c r="G30" s="20">
        <v>9.4953200830380599E-2</v>
      </c>
      <c r="H30" s="20">
        <v>-0.36163578347421765</v>
      </c>
      <c r="I30" s="20">
        <v>-0.20695088314886009</v>
      </c>
      <c r="J30" s="27">
        <v>-0.23636680308249713</v>
      </c>
    </row>
    <row r="31" spans="2:10" x14ac:dyDescent="0.35">
      <c r="B31" s="11" t="s">
        <v>40</v>
      </c>
      <c r="C31" s="20">
        <v>0.22499242807520825</v>
      </c>
      <c r="D31" s="20">
        <v>0.17613307249489146</v>
      </c>
      <c r="E31" s="30">
        <v>1</v>
      </c>
      <c r="F31" s="20">
        <v>-0.2050628607725726</v>
      </c>
      <c r="G31" s="20">
        <v>-6.6407441095593059E-2</v>
      </c>
      <c r="H31" s="20">
        <v>-0.16753586635525169</v>
      </c>
      <c r="I31" s="20">
        <v>0.21767579729081077</v>
      </c>
      <c r="J31" s="27">
        <v>2.2100056589044237E-2</v>
      </c>
    </row>
    <row r="32" spans="2:10" x14ac:dyDescent="0.35">
      <c r="B32" s="11" t="s">
        <v>41</v>
      </c>
      <c r="C32" s="20">
        <v>0.14345814430053622</v>
      </c>
      <c r="D32" s="20">
        <v>0.16695300694643103</v>
      </c>
      <c r="E32" s="20">
        <v>-0.2050628607725726</v>
      </c>
      <c r="F32" s="30">
        <v>1</v>
      </c>
      <c r="G32" s="20">
        <v>0.56676062287845796</v>
      </c>
      <c r="H32" s="20">
        <v>-0.27341220545234213</v>
      </c>
      <c r="I32" s="20">
        <v>-0.13778922006937949</v>
      </c>
      <c r="J32" s="27">
        <v>-0.77025871146107827</v>
      </c>
    </row>
    <row r="33" spans="2:10" x14ac:dyDescent="0.35">
      <c r="B33" s="11" t="s">
        <v>42</v>
      </c>
      <c r="C33" s="20">
        <v>0.57770267758911975</v>
      </c>
      <c r="D33" s="20">
        <v>9.4953200830380599E-2</v>
      </c>
      <c r="E33" s="20">
        <v>-6.6407441095593059E-2</v>
      </c>
      <c r="F33" s="20">
        <v>0.56676062287845796</v>
      </c>
      <c r="G33" s="30">
        <v>1</v>
      </c>
      <c r="H33" s="20">
        <v>-0.4988499633367901</v>
      </c>
      <c r="I33" s="20">
        <v>1.2253237886429737E-2</v>
      </c>
      <c r="J33" s="27">
        <v>-0.49800457317558355</v>
      </c>
    </row>
    <row r="34" spans="2:10" x14ac:dyDescent="0.35">
      <c r="B34" s="11" t="s">
        <v>43</v>
      </c>
      <c r="C34" s="20">
        <v>-0.37679557967742366</v>
      </c>
      <c r="D34" s="20">
        <v>-0.36163578347421765</v>
      </c>
      <c r="E34" s="20">
        <v>-0.16753586635525169</v>
      </c>
      <c r="F34" s="20">
        <v>-0.27341220545234213</v>
      </c>
      <c r="G34" s="20">
        <v>-0.4988499633367901</v>
      </c>
      <c r="H34" s="30">
        <v>1</v>
      </c>
      <c r="I34" s="20">
        <v>-0.17362268747284088</v>
      </c>
      <c r="J34" s="27">
        <v>0.51453190736882759</v>
      </c>
    </row>
    <row r="35" spans="2:10" x14ac:dyDescent="0.35">
      <c r="B35" s="11" t="s">
        <v>46</v>
      </c>
      <c r="C35" s="20">
        <v>0.23912698359229997</v>
      </c>
      <c r="D35" s="20">
        <v>-0.20695088314886009</v>
      </c>
      <c r="E35" s="20">
        <v>0.21767579729081077</v>
      </c>
      <c r="F35" s="20">
        <v>-0.13778922006937949</v>
      </c>
      <c r="G35" s="20">
        <v>1.2253237886429737E-2</v>
      </c>
      <c r="H35" s="20">
        <v>-0.17362268747284088</v>
      </c>
      <c r="I35" s="30">
        <v>1</v>
      </c>
      <c r="J35" s="27">
        <v>8.2470398891416649E-2</v>
      </c>
    </row>
    <row r="36" spans="2:10" ht="15" thickBot="1" x14ac:dyDescent="0.4">
      <c r="B36" s="24" t="s">
        <v>2</v>
      </c>
      <c r="C36" s="28">
        <v>-0.20003126104691521</v>
      </c>
      <c r="D36" s="28">
        <v>-0.23636680308249713</v>
      </c>
      <c r="E36" s="28">
        <v>2.2100056589044237E-2</v>
      </c>
      <c r="F36" s="28">
        <v>-0.77025871146107827</v>
      </c>
      <c r="G36" s="28">
        <v>-0.49800457317558355</v>
      </c>
      <c r="H36" s="28">
        <v>0.51453190736882759</v>
      </c>
      <c r="I36" s="28">
        <v>8.2470398891416649E-2</v>
      </c>
      <c r="J36" s="31">
        <v>1</v>
      </c>
    </row>
    <row r="39" spans="2:10" x14ac:dyDescent="0.35">
      <c r="B39" s="9" t="s">
        <v>177</v>
      </c>
    </row>
    <row r="41" spans="2:10" x14ac:dyDescent="0.35">
      <c r="B41" s="10" t="s">
        <v>178</v>
      </c>
    </row>
    <row r="42" spans="2:10" ht="15" thickBot="1" x14ac:dyDescent="0.4"/>
    <row r="43" spans="2:10" x14ac:dyDescent="0.35">
      <c r="B43" s="32" t="s">
        <v>169</v>
      </c>
      <c r="C43" s="33">
        <v>56</v>
      </c>
    </row>
    <row r="44" spans="2:10" x14ac:dyDescent="0.35">
      <c r="B44" s="11" t="s">
        <v>179</v>
      </c>
      <c r="C44" s="17">
        <v>56</v>
      </c>
    </row>
    <row r="45" spans="2:10" x14ac:dyDescent="0.35">
      <c r="B45" s="11" t="s">
        <v>180</v>
      </c>
      <c r="C45" s="17">
        <v>48</v>
      </c>
    </row>
    <row r="46" spans="2:10" x14ac:dyDescent="0.35">
      <c r="B46" s="11" t="s">
        <v>181</v>
      </c>
      <c r="C46" s="20">
        <v>0.70674802737530018</v>
      </c>
    </row>
    <row r="47" spans="2:10" x14ac:dyDescent="0.35">
      <c r="B47" s="11" t="s">
        <v>182</v>
      </c>
      <c r="C47" s="20">
        <v>0.66398211470086477</v>
      </c>
    </row>
    <row r="48" spans="2:10" x14ac:dyDescent="0.35">
      <c r="B48" s="11" t="s">
        <v>183</v>
      </c>
      <c r="C48" s="20">
        <v>0.31341600226365168</v>
      </c>
    </row>
    <row r="49" spans="2:8" x14ac:dyDescent="0.35">
      <c r="B49" s="11" t="s">
        <v>184</v>
      </c>
      <c r="C49" s="20">
        <v>0.55983569220232077</v>
      </c>
    </row>
    <row r="50" spans="2:8" x14ac:dyDescent="0.35">
      <c r="B50" s="11" t="s">
        <v>185</v>
      </c>
      <c r="C50" s="20">
        <v>1.9933005800155561</v>
      </c>
    </row>
    <row r="51" spans="2:8" x14ac:dyDescent="0.35">
      <c r="B51" s="11" t="s">
        <v>186</v>
      </c>
      <c r="C51" s="20">
        <v>2.0925693579780136</v>
      </c>
    </row>
    <row r="52" spans="2:8" x14ac:dyDescent="0.35">
      <c r="B52" s="11" t="s">
        <v>187</v>
      </c>
      <c r="C52" s="20">
        <v>8</v>
      </c>
    </row>
    <row r="53" spans="2:8" x14ac:dyDescent="0.35">
      <c r="B53" s="11" t="s">
        <v>188</v>
      </c>
      <c r="C53" s="20">
        <v>-57.604975920037248</v>
      </c>
    </row>
    <row r="54" spans="2:8" x14ac:dyDescent="0.35">
      <c r="B54" s="11" t="s">
        <v>189</v>
      </c>
      <c r="C54" s="20">
        <v>-54.541146132803206</v>
      </c>
    </row>
    <row r="55" spans="2:8" x14ac:dyDescent="0.35">
      <c r="B55" s="11" t="s">
        <v>190</v>
      </c>
      <c r="C55" s="20">
        <v>-41.402162394156051</v>
      </c>
    </row>
    <row r="56" spans="2:8" ht="15" thickBot="1" x14ac:dyDescent="0.4">
      <c r="B56" s="15" t="s">
        <v>191</v>
      </c>
      <c r="C56" s="21">
        <v>0.39100263016626641</v>
      </c>
    </row>
    <row r="59" spans="2:8" x14ac:dyDescent="0.35">
      <c r="B59" s="10" t="s">
        <v>192</v>
      </c>
    </row>
    <row r="60" spans="2:8" ht="15" thickBot="1" x14ac:dyDescent="0.4"/>
    <row r="61" spans="2:8" ht="29" customHeight="1" x14ac:dyDescent="0.35">
      <c r="B61" s="12" t="s">
        <v>193</v>
      </c>
      <c r="C61" s="13" t="s">
        <v>180</v>
      </c>
      <c r="D61" s="13" t="s">
        <v>194</v>
      </c>
      <c r="E61" s="13" t="s">
        <v>195</v>
      </c>
      <c r="F61" s="13" t="s">
        <v>196</v>
      </c>
      <c r="G61" s="13" t="s">
        <v>197</v>
      </c>
      <c r="H61" s="13" t="s">
        <v>198</v>
      </c>
    </row>
    <row r="62" spans="2:8" x14ac:dyDescent="0.35">
      <c r="B62" s="23" t="s">
        <v>199</v>
      </c>
      <c r="C62" s="25">
        <v>7</v>
      </c>
      <c r="D62" s="25">
        <v>36.256515819916146</v>
      </c>
      <c r="E62" s="25">
        <v>5.1795022599880207</v>
      </c>
      <c r="F62" s="25">
        <v>16.525966200126955</v>
      </c>
      <c r="G62" s="37">
        <v>7.2447968241626019E-11</v>
      </c>
      <c r="H62" s="40" t="s">
        <v>202</v>
      </c>
    </row>
    <row r="63" spans="2:8" x14ac:dyDescent="0.35">
      <c r="B63" s="11" t="s">
        <v>200</v>
      </c>
      <c r="C63" s="20">
        <v>48</v>
      </c>
      <c r="D63" s="20">
        <v>15.04396810865528</v>
      </c>
      <c r="E63" s="20">
        <v>0.31341600226365168</v>
      </c>
      <c r="F63" s="20"/>
      <c r="G63" s="38"/>
      <c r="H63" s="41" t="s">
        <v>203</v>
      </c>
    </row>
    <row r="64" spans="2:8" ht="15" thickBot="1" x14ac:dyDescent="0.4">
      <c r="B64" s="15" t="s">
        <v>201</v>
      </c>
      <c r="C64" s="21">
        <v>55</v>
      </c>
      <c r="D64" s="21">
        <v>51.300483928571424</v>
      </c>
      <c r="E64" s="21"/>
      <c r="F64" s="21"/>
      <c r="G64" s="39"/>
      <c r="H64" s="42" t="s">
        <v>203</v>
      </c>
    </row>
    <row r="65" spans="2:9" x14ac:dyDescent="0.35">
      <c r="B65" s="43" t="s">
        <v>204</v>
      </c>
    </row>
    <row r="66" spans="2:9" x14ac:dyDescent="0.35">
      <c r="B66" s="43" t="s">
        <v>205</v>
      </c>
    </row>
    <row r="69" spans="2:9" x14ac:dyDescent="0.35">
      <c r="B69" s="10" t="s">
        <v>206</v>
      </c>
    </row>
    <row r="70" spans="2:9" ht="15" thickBot="1" x14ac:dyDescent="0.4"/>
    <row r="71" spans="2:9" ht="29" customHeight="1" x14ac:dyDescent="0.35">
      <c r="B71" s="12" t="s">
        <v>193</v>
      </c>
      <c r="C71" s="13" t="s">
        <v>207</v>
      </c>
      <c r="D71" s="13" t="s">
        <v>208</v>
      </c>
      <c r="E71" s="13" t="s">
        <v>209</v>
      </c>
      <c r="F71" s="13" t="s">
        <v>210</v>
      </c>
      <c r="G71" s="13" t="s">
        <v>211</v>
      </c>
      <c r="H71" s="13" t="s">
        <v>212</v>
      </c>
      <c r="I71" s="13" t="s">
        <v>198</v>
      </c>
    </row>
    <row r="72" spans="2:9" x14ac:dyDescent="0.35">
      <c r="B72" s="23" t="s">
        <v>213</v>
      </c>
      <c r="C72" s="25">
        <v>21.959666223306751</v>
      </c>
      <c r="D72" s="25">
        <v>0.62201837423989448</v>
      </c>
      <c r="E72" s="25">
        <v>35.303886722223325</v>
      </c>
      <c r="F72" s="37">
        <v>5.3377919399020436E-36</v>
      </c>
      <c r="G72" s="25">
        <v>20.709014460180658</v>
      </c>
      <c r="H72" s="25">
        <v>23.210317986432845</v>
      </c>
      <c r="I72" s="40" t="s">
        <v>202</v>
      </c>
    </row>
    <row r="73" spans="2:9" x14ac:dyDescent="0.35">
      <c r="B73" s="11" t="s">
        <v>16</v>
      </c>
      <c r="C73" s="20">
        <v>-2.0181280435576914E-3</v>
      </c>
      <c r="D73" s="20">
        <v>8.0431181806002242E-3</v>
      </c>
      <c r="E73" s="20">
        <v>-0.25091363799991895</v>
      </c>
      <c r="F73" s="35">
        <v>0.80295188935958395</v>
      </c>
      <c r="G73" s="20">
        <v>-1.818990101713177E-2</v>
      </c>
      <c r="H73" s="20">
        <v>1.4153644930016385E-2</v>
      </c>
      <c r="I73" s="41" t="s">
        <v>214</v>
      </c>
    </row>
    <row r="74" spans="2:9" x14ac:dyDescent="0.35">
      <c r="B74" s="11" t="s">
        <v>19</v>
      </c>
      <c r="C74" s="20">
        <v>0.14147673280123091</v>
      </c>
      <c r="D74" s="20">
        <v>0.27879199090848339</v>
      </c>
      <c r="E74" s="20">
        <v>0.50746340431161185</v>
      </c>
      <c r="F74" s="35">
        <v>0.61415353302467546</v>
      </c>
      <c r="G74" s="20">
        <v>-0.41907213426592776</v>
      </c>
      <c r="H74" s="20">
        <v>0.70202559986838953</v>
      </c>
      <c r="I74" s="41" t="s">
        <v>214</v>
      </c>
    </row>
    <row r="75" spans="2:9" x14ac:dyDescent="0.35">
      <c r="B75" s="11" t="s">
        <v>40</v>
      </c>
      <c r="C75" s="20">
        <v>-0.3764905783605918</v>
      </c>
      <c r="D75" s="20">
        <v>0.41658146522964234</v>
      </c>
      <c r="E75" s="20">
        <v>-0.9037621924754855</v>
      </c>
      <c r="F75" s="35">
        <v>0.37063505987513246</v>
      </c>
      <c r="G75" s="20">
        <v>-1.2140837517322998</v>
      </c>
      <c r="H75" s="20">
        <v>0.46110259501111611</v>
      </c>
      <c r="I75" s="41" t="s">
        <v>214</v>
      </c>
    </row>
    <row r="76" spans="2:9" x14ac:dyDescent="0.35">
      <c r="B76" s="11" t="s">
        <v>41</v>
      </c>
      <c r="C76" s="20">
        <v>-5.1014674483354245E-4</v>
      </c>
      <c r="D76" s="20">
        <v>6.990745901107529E-5</v>
      </c>
      <c r="E76" s="20">
        <v>-7.2974579830275479</v>
      </c>
      <c r="F76" s="38">
        <v>2.5768172040585569E-9</v>
      </c>
      <c r="G76" s="20">
        <v>-6.5070511173822697E-4</v>
      </c>
      <c r="H76" s="20">
        <v>-3.6958837792885793E-4</v>
      </c>
      <c r="I76" s="41" t="s">
        <v>202</v>
      </c>
    </row>
    <row r="77" spans="2:9" x14ac:dyDescent="0.35">
      <c r="B77" s="11" t="s">
        <v>42</v>
      </c>
      <c r="C77" s="20">
        <v>1.4318165915363761E-3</v>
      </c>
      <c r="D77" s="20">
        <v>1.6370172471448596E-3</v>
      </c>
      <c r="E77" s="20">
        <v>0.87464966788445486</v>
      </c>
      <c r="F77" s="35">
        <v>0.3861200481337721</v>
      </c>
      <c r="G77" s="20">
        <v>-1.8596271843993239E-3</v>
      </c>
      <c r="H77" s="20">
        <v>4.7232603674720762E-3</v>
      </c>
      <c r="I77" s="41" t="s">
        <v>214</v>
      </c>
    </row>
    <row r="78" spans="2:9" x14ac:dyDescent="0.35">
      <c r="B78" s="11" t="s">
        <v>43</v>
      </c>
      <c r="C78" s="20">
        <v>2.4145564188214331E-2</v>
      </c>
      <c r="D78" s="20">
        <v>6.5523988043871368E-3</v>
      </c>
      <c r="E78" s="20">
        <v>3.6849961226486623</v>
      </c>
      <c r="F78" s="38">
        <v>5.8078237025394053E-4</v>
      </c>
      <c r="G78" s="20">
        <v>1.0971083406314473E-2</v>
      </c>
      <c r="H78" s="20">
        <v>3.7320044970114187E-2</v>
      </c>
      <c r="I78" s="41" t="s">
        <v>202</v>
      </c>
    </row>
    <row r="79" spans="2:9" ht="15" thickBot="1" x14ac:dyDescent="0.4">
      <c r="B79" s="15" t="s">
        <v>46</v>
      </c>
      <c r="C79" s="21">
        <v>0.46457135834028179</v>
      </c>
      <c r="D79" s="21">
        <v>0.53514685785673222</v>
      </c>
      <c r="E79" s="21">
        <v>0.86811937979210807</v>
      </c>
      <c r="F79" s="36">
        <v>0.38964871411972979</v>
      </c>
      <c r="G79" s="21">
        <v>-0.61141351449852044</v>
      </c>
      <c r="H79" s="21">
        <v>1.5405562311790839</v>
      </c>
      <c r="I79" s="42" t="s">
        <v>214</v>
      </c>
    </row>
    <row r="80" spans="2:9" x14ac:dyDescent="0.35">
      <c r="B80" s="43" t="s">
        <v>205</v>
      </c>
    </row>
    <row r="83" spans="2:9" x14ac:dyDescent="0.35">
      <c r="B83" s="10" t="s">
        <v>215</v>
      </c>
    </row>
    <row r="85" spans="2:9" x14ac:dyDescent="0.35">
      <c r="B85" s="10" t="s">
        <v>216</v>
      </c>
    </row>
    <row r="86" spans="2:9" x14ac:dyDescent="0.35">
      <c r="B86" s="47" t="s">
        <v>247</v>
      </c>
    </row>
    <row r="87" spans="2:9" x14ac:dyDescent="0.35">
      <c r="B87" t="s">
        <v>250</v>
      </c>
    </row>
    <row r="88" spans="2:9" x14ac:dyDescent="0.35">
      <c r="B88" s="10" t="s">
        <v>217</v>
      </c>
    </row>
    <row r="89" spans="2:9" ht="15" thickBot="1" x14ac:dyDescent="0.4"/>
    <row r="90" spans="2:9" ht="29" customHeight="1" x14ac:dyDescent="0.35">
      <c r="B90" s="12" t="s">
        <v>193</v>
      </c>
      <c r="C90" s="13" t="s">
        <v>207</v>
      </c>
      <c r="D90" s="13" t="s">
        <v>208</v>
      </c>
      <c r="E90" s="13" t="s">
        <v>209</v>
      </c>
      <c r="F90" s="13" t="s">
        <v>210</v>
      </c>
      <c r="G90" s="13" t="s">
        <v>211</v>
      </c>
      <c r="H90" s="13" t="s">
        <v>212</v>
      </c>
      <c r="I90" s="13" t="s">
        <v>198</v>
      </c>
    </row>
    <row r="91" spans="2:9" x14ac:dyDescent="0.35">
      <c r="B91" s="23" t="s">
        <v>16</v>
      </c>
      <c r="C91" s="25">
        <v>-2.7159109109158287E-2</v>
      </c>
      <c r="D91" s="25">
        <v>0.1082408645685774</v>
      </c>
      <c r="E91" s="25">
        <v>-0.250913637999919</v>
      </c>
      <c r="F91" s="34">
        <v>0.80295188935958395</v>
      </c>
      <c r="G91" s="25">
        <v>-0.24479195360576664</v>
      </c>
      <c r="H91" s="25">
        <v>0.19047373538745008</v>
      </c>
      <c r="I91" s="40" t="s">
        <v>214</v>
      </c>
    </row>
    <row r="92" spans="2:9" x14ac:dyDescent="0.35">
      <c r="B92" s="11" t="s">
        <v>19</v>
      </c>
      <c r="C92" s="20">
        <v>4.7005444874282223E-2</v>
      </c>
      <c r="D92" s="20">
        <v>9.2628245652603108E-2</v>
      </c>
      <c r="E92" s="20">
        <v>0.50746340431161174</v>
      </c>
      <c r="F92" s="35">
        <v>0.61415353302467546</v>
      </c>
      <c r="G92" s="20">
        <v>-0.13923612537236568</v>
      </c>
      <c r="H92" s="20">
        <v>0.23324701512093016</v>
      </c>
      <c r="I92" s="41" t="s">
        <v>214</v>
      </c>
    </row>
    <row r="93" spans="2:9" x14ac:dyDescent="0.35">
      <c r="B93" s="11" t="s">
        <v>40</v>
      </c>
      <c r="C93" s="20">
        <v>-7.8408841449115987E-2</v>
      </c>
      <c r="D93" s="20">
        <v>8.6758266833830644E-2</v>
      </c>
      <c r="E93" s="20">
        <v>-0.90376219247548562</v>
      </c>
      <c r="F93" s="35">
        <v>0.37063505987513246</v>
      </c>
      <c r="G93" s="20">
        <v>-0.25284802825623665</v>
      </c>
      <c r="H93" s="20">
        <v>9.6030345358004657E-2</v>
      </c>
      <c r="I93" s="41" t="s">
        <v>214</v>
      </c>
    </row>
    <row r="94" spans="2:9" x14ac:dyDescent="0.35">
      <c r="B94" s="11" t="s">
        <v>41</v>
      </c>
      <c r="C94" s="20">
        <v>-0.74214108460054851</v>
      </c>
      <c r="D94" s="20">
        <v>0.10169857590501005</v>
      </c>
      <c r="E94" s="20">
        <v>-7.297457983027547</v>
      </c>
      <c r="F94" s="38">
        <v>2.5768172040585569E-9</v>
      </c>
      <c r="G94" s="20">
        <v>-0.94661977611579373</v>
      </c>
      <c r="H94" s="20">
        <v>-0.53766239308530328</v>
      </c>
      <c r="I94" s="41" t="s">
        <v>202</v>
      </c>
    </row>
    <row r="95" spans="2:9" x14ac:dyDescent="0.35">
      <c r="B95" s="11" t="s">
        <v>42</v>
      </c>
      <c r="C95" s="20">
        <v>0.11537252066131493</v>
      </c>
      <c r="D95" s="20">
        <v>0.13190712224286369</v>
      </c>
      <c r="E95" s="20">
        <v>0.87464966788445497</v>
      </c>
      <c r="F95" s="35">
        <v>0.3861200481337721</v>
      </c>
      <c r="G95" s="20">
        <v>-0.1498445240980455</v>
      </c>
      <c r="H95" s="20">
        <v>0.38058956542067535</v>
      </c>
      <c r="I95" s="41" t="s">
        <v>214</v>
      </c>
    </row>
    <row r="96" spans="2:9" x14ac:dyDescent="0.35">
      <c r="B96" s="11" t="s">
        <v>43</v>
      </c>
      <c r="C96" s="20">
        <v>0.37624470957784095</v>
      </c>
      <c r="D96" s="20">
        <v>0.10210179252709981</v>
      </c>
      <c r="E96" s="20">
        <v>3.6849961226486623</v>
      </c>
      <c r="F96" s="38">
        <v>5.8078237025394053E-4</v>
      </c>
      <c r="G96" s="20">
        <v>0.17095529670737125</v>
      </c>
      <c r="H96" s="20">
        <v>0.5815341224483106</v>
      </c>
      <c r="I96" s="41" t="s">
        <v>202</v>
      </c>
    </row>
    <row r="97" spans="2:9" ht="15" thickBot="1" x14ac:dyDescent="0.4">
      <c r="B97" s="15" t="s">
        <v>46</v>
      </c>
      <c r="C97" s="21">
        <v>7.7412289590936836E-2</v>
      </c>
      <c r="D97" s="21">
        <v>8.9172401161548842E-2</v>
      </c>
      <c r="E97" s="21">
        <v>0.86811937979210807</v>
      </c>
      <c r="F97" s="36">
        <v>0.38964871411972979</v>
      </c>
      <c r="G97" s="21">
        <v>-0.10188083960506177</v>
      </c>
      <c r="H97" s="21">
        <v>0.25670541878693542</v>
      </c>
      <c r="I97" s="42" t="s">
        <v>214</v>
      </c>
    </row>
    <row r="98" spans="2:9" x14ac:dyDescent="0.35">
      <c r="B98" s="43" t="s">
        <v>205</v>
      </c>
    </row>
    <row r="118" spans="2:13" x14ac:dyDescent="0.35">
      <c r="F118" t="s">
        <v>218</v>
      </c>
    </row>
    <row r="121" spans="2:13" x14ac:dyDescent="0.35">
      <c r="B121" s="10" t="s">
        <v>219</v>
      </c>
    </row>
    <row r="122" spans="2:13" ht="15" thickBot="1" x14ac:dyDescent="0.4"/>
    <row r="123" spans="2:13" ht="72.5" x14ac:dyDescent="0.35">
      <c r="B123" s="12" t="s">
        <v>220</v>
      </c>
      <c r="C123" s="13" t="s">
        <v>221</v>
      </c>
      <c r="D123" s="13" t="s">
        <v>2</v>
      </c>
      <c r="E123" s="13" t="s">
        <v>222</v>
      </c>
      <c r="F123" s="13" t="s">
        <v>223</v>
      </c>
      <c r="G123" s="13" t="s">
        <v>224</v>
      </c>
      <c r="H123" s="13" t="s">
        <v>225</v>
      </c>
      <c r="I123" s="13" t="s">
        <v>226</v>
      </c>
      <c r="J123" s="13" t="s">
        <v>227</v>
      </c>
      <c r="K123" s="13" t="s">
        <v>228</v>
      </c>
      <c r="L123" s="13" t="s">
        <v>229</v>
      </c>
      <c r="M123" s="13" t="s">
        <v>230</v>
      </c>
    </row>
    <row r="124" spans="2:13" x14ac:dyDescent="0.35">
      <c r="B124" s="23" t="s">
        <v>48</v>
      </c>
      <c r="C124" s="44">
        <v>1</v>
      </c>
      <c r="D124" s="25">
        <v>22.23</v>
      </c>
      <c r="E124" s="25">
        <v>21.888843121138944</v>
      </c>
      <c r="F124" s="25">
        <v>0.34115687886105661</v>
      </c>
      <c r="G124" s="25">
        <v>0.60938751068012442</v>
      </c>
      <c r="H124" s="25">
        <v>0.1214271516762587</v>
      </c>
      <c r="I124" s="25">
        <v>21.644697469459651</v>
      </c>
      <c r="J124" s="25">
        <v>22.132988772818237</v>
      </c>
      <c r="K124" s="25">
        <v>0.57285299635060027</v>
      </c>
      <c r="L124" s="25">
        <v>20.73704497566867</v>
      </c>
      <c r="M124" s="25">
        <v>23.040641266609217</v>
      </c>
    </row>
    <row r="125" spans="2:13" x14ac:dyDescent="0.35">
      <c r="B125" s="11" t="s">
        <v>50</v>
      </c>
      <c r="C125" s="17">
        <v>1</v>
      </c>
      <c r="D125" s="20">
        <v>22.55</v>
      </c>
      <c r="E125" s="20">
        <v>22.652106193614532</v>
      </c>
      <c r="F125" s="20">
        <v>-0.10210619361453155</v>
      </c>
      <c r="G125" s="20">
        <v>-0.18238600188719492</v>
      </c>
      <c r="H125" s="20">
        <v>0.22245522525925346</v>
      </c>
      <c r="I125" s="20">
        <v>22.204829985693706</v>
      </c>
      <c r="J125" s="20">
        <v>23.099382401535358</v>
      </c>
      <c r="K125" s="20">
        <v>0.60241375275536069</v>
      </c>
      <c r="L125" s="20">
        <v>21.440872163855261</v>
      </c>
      <c r="M125" s="20">
        <v>23.863340223373804</v>
      </c>
    </row>
    <row r="126" spans="2:13" x14ac:dyDescent="0.35">
      <c r="B126" s="11" t="s">
        <v>52</v>
      </c>
      <c r="C126" s="17">
        <v>1</v>
      </c>
      <c r="D126" s="20">
        <v>19.559999999999999</v>
      </c>
      <c r="E126" s="20">
        <v>20.561193201353703</v>
      </c>
      <c r="F126" s="20">
        <v>-1.0011932013537042</v>
      </c>
      <c r="G126" s="20">
        <v>-1.7883697222217834</v>
      </c>
      <c r="H126" s="20">
        <v>0.21987810870527594</v>
      </c>
      <c r="I126" s="20">
        <v>20.119098633550745</v>
      </c>
      <c r="J126" s="20">
        <v>21.00328776915666</v>
      </c>
      <c r="K126" s="20">
        <v>0.60146686105841352</v>
      </c>
      <c r="L126" s="20">
        <v>19.351863024952017</v>
      </c>
      <c r="M126" s="20">
        <v>21.770523377755389</v>
      </c>
    </row>
    <row r="127" spans="2:13" x14ac:dyDescent="0.35">
      <c r="B127" s="11" t="s">
        <v>54</v>
      </c>
      <c r="C127" s="17">
        <v>1</v>
      </c>
      <c r="D127" s="20">
        <v>21.29</v>
      </c>
      <c r="E127" s="20">
        <v>21.835081872946603</v>
      </c>
      <c r="F127" s="20">
        <v>-0.5450818729466036</v>
      </c>
      <c r="G127" s="20">
        <v>-0.97364616179136854</v>
      </c>
      <c r="H127" s="20">
        <v>0.1798196927371454</v>
      </c>
      <c r="I127" s="20">
        <v>21.473530148624437</v>
      </c>
      <c r="J127" s="20">
        <v>22.196633597268768</v>
      </c>
      <c r="K127" s="20">
        <v>0.58800605792775051</v>
      </c>
      <c r="L127" s="20">
        <v>20.652816455184929</v>
      </c>
      <c r="M127" s="20">
        <v>23.017347290708276</v>
      </c>
    </row>
    <row r="128" spans="2:13" x14ac:dyDescent="0.35">
      <c r="B128" s="11" t="s">
        <v>56</v>
      </c>
      <c r="C128" s="17">
        <v>1</v>
      </c>
      <c r="D128" s="20">
        <v>20.16</v>
      </c>
      <c r="E128" s="20">
        <v>20.628723661729115</v>
      </c>
      <c r="F128" s="20">
        <v>-0.46872366172911484</v>
      </c>
      <c r="G128" s="20">
        <v>-0.83725219427367514</v>
      </c>
      <c r="H128" s="20">
        <v>0.18120490488540147</v>
      </c>
      <c r="I128" s="20">
        <v>20.264386781714986</v>
      </c>
      <c r="J128" s="20">
        <v>20.993060541743244</v>
      </c>
      <c r="K128" s="20">
        <v>0.58843115129824586</v>
      </c>
      <c r="L128" s="20">
        <v>19.445603536461491</v>
      </c>
      <c r="M128" s="20">
        <v>21.811843786996739</v>
      </c>
    </row>
    <row r="129" spans="2:13" x14ac:dyDescent="0.35">
      <c r="B129" s="11" t="s">
        <v>58</v>
      </c>
      <c r="C129" s="17">
        <v>1</v>
      </c>
      <c r="D129" s="20">
        <v>22.61</v>
      </c>
      <c r="E129" s="20">
        <v>22.358563637529784</v>
      </c>
      <c r="F129" s="20">
        <v>0.25143636247021561</v>
      </c>
      <c r="G129" s="20">
        <v>0.44912528081426478</v>
      </c>
      <c r="H129" s="20">
        <v>0.20531776137819155</v>
      </c>
      <c r="I129" s="20">
        <v>21.945744610145706</v>
      </c>
      <c r="J129" s="20">
        <v>22.771382664913862</v>
      </c>
      <c r="K129" s="20">
        <v>0.59629806758114157</v>
      </c>
      <c r="L129" s="20">
        <v>21.159626016948469</v>
      </c>
      <c r="M129" s="20">
        <v>23.557501258111099</v>
      </c>
    </row>
    <row r="130" spans="2:13" x14ac:dyDescent="0.35">
      <c r="B130" s="11" t="s">
        <v>60</v>
      </c>
      <c r="C130" s="17">
        <v>1</v>
      </c>
      <c r="D130" s="20">
        <v>22.16</v>
      </c>
      <c r="E130" s="20">
        <v>22.513549902608851</v>
      </c>
      <c r="F130" s="20">
        <v>-0.35354990260885089</v>
      </c>
      <c r="G130" s="20">
        <v>-0.63152440534477461</v>
      </c>
      <c r="H130" s="20">
        <v>0.19755156234140028</v>
      </c>
      <c r="I130" s="20">
        <v>22.116345864942755</v>
      </c>
      <c r="J130" s="20">
        <v>22.910753940274947</v>
      </c>
      <c r="K130" s="20">
        <v>0.59366878143218871</v>
      </c>
      <c r="L130" s="20">
        <v>21.319898816146353</v>
      </c>
      <c r="M130" s="20">
        <v>23.70720098907135</v>
      </c>
    </row>
    <row r="131" spans="2:13" x14ac:dyDescent="0.35">
      <c r="B131" s="11" t="s">
        <v>62</v>
      </c>
      <c r="C131" s="17">
        <v>1</v>
      </c>
      <c r="D131" s="20">
        <v>19.989999999999998</v>
      </c>
      <c r="E131" s="20">
        <v>20.600162670334846</v>
      </c>
      <c r="F131" s="20">
        <v>-0.61016267033484795</v>
      </c>
      <c r="G131" s="20">
        <v>-1.0898959798982222</v>
      </c>
      <c r="H131" s="20">
        <v>0.2022340058005748</v>
      </c>
      <c r="I131" s="20">
        <v>20.193543949099137</v>
      </c>
      <c r="J131" s="20">
        <v>21.006781391570556</v>
      </c>
      <c r="K131" s="20">
        <v>0.59524330770349587</v>
      </c>
      <c r="L131" s="20">
        <v>19.40334578662447</v>
      </c>
      <c r="M131" s="20">
        <v>21.796979554045222</v>
      </c>
    </row>
    <row r="132" spans="2:13" x14ac:dyDescent="0.35">
      <c r="B132" s="11" t="s">
        <v>64</v>
      </c>
      <c r="C132" s="17">
        <v>1</v>
      </c>
      <c r="D132" s="20">
        <v>22.18</v>
      </c>
      <c r="E132" s="20">
        <v>21.731152221475615</v>
      </c>
      <c r="F132" s="20">
        <v>0.44884777852438518</v>
      </c>
      <c r="G132" s="20">
        <v>0.80174912885363991</v>
      </c>
      <c r="H132" s="20">
        <v>0.19050781457733831</v>
      </c>
      <c r="I132" s="20">
        <v>21.348110587887863</v>
      </c>
      <c r="J132" s="20">
        <v>22.114193855063366</v>
      </c>
      <c r="K132" s="20">
        <v>0.59136218147484299</v>
      </c>
      <c r="L132" s="20">
        <v>20.542138865059286</v>
      </c>
      <c r="M132" s="20">
        <v>22.920165577891943</v>
      </c>
    </row>
    <row r="133" spans="2:13" x14ac:dyDescent="0.35">
      <c r="B133" s="11" t="s">
        <v>66</v>
      </c>
      <c r="C133" s="17">
        <v>1</v>
      </c>
      <c r="D133" s="20">
        <v>22.02</v>
      </c>
      <c r="E133" s="20">
        <v>22.146887808532526</v>
      </c>
      <c r="F133" s="20">
        <v>-0.12688780853252624</v>
      </c>
      <c r="G133" s="20">
        <v>-0.22665187357627398</v>
      </c>
      <c r="H133" s="20">
        <v>0.22714900783151276</v>
      </c>
      <c r="I133" s="20">
        <v>21.690174118227194</v>
      </c>
      <c r="J133" s="20">
        <v>22.603601498837858</v>
      </c>
      <c r="K133" s="20">
        <v>0.60416278768432297</v>
      </c>
      <c r="L133" s="20">
        <v>20.932137108352787</v>
      </c>
      <c r="M133" s="20">
        <v>23.361638508712264</v>
      </c>
    </row>
    <row r="134" spans="2:13" x14ac:dyDescent="0.35">
      <c r="B134" s="11" t="s">
        <v>68</v>
      </c>
      <c r="C134" s="17">
        <v>1</v>
      </c>
      <c r="D134" s="20">
        <v>22.2</v>
      </c>
      <c r="E134" s="20">
        <v>21.669518449502455</v>
      </c>
      <c r="F134" s="20">
        <v>0.53048155049754442</v>
      </c>
      <c r="G134" s="20">
        <v>0.94756650547002286</v>
      </c>
      <c r="H134" s="20">
        <v>0.23057253143695908</v>
      </c>
      <c r="I134" s="20">
        <v>21.205921303642477</v>
      </c>
      <c r="J134" s="20">
        <v>22.133115595362433</v>
      </c>
      <c r="K134" s="20">
        <v>0.60545825167132639</v>
      </c>
      <c r="L134" s="20">
        <v>20.4521630444032</v>
      </c>
      <c r="M134" s="20">
        <v>22.88687385460171</v>
      </c>
    </row>
    <row r="135" spans="2:13" x14ac:dyDescent="0.35">
      <c r="B135" s="11" t="s">
        <v>70</v>
      </c>
      <c r="C135" s="17">
        <v>1</v>
      </c>
      <c r="D135" s="20">
        <v>21.41</v>
      </c>
      <c r="E135" s="20">
        <v>22.253482017320398</v>
      </c>
      <c r="F135" s="20">
        <v>-0.8434820173203974</v>
      </c>
      <c r="G135" s="20">
        <v>-1.5066599523196689</v>
      </c>
      <c r="H135" s="20">
        <v>0.23235317855569892</v>
      </c>
      <c r="I135" s="20">
        <v>21.786304640472419</v>
      </c>
      <c r="J135" s="20">
        <v>22.720659394168376</v>
      </c>
      <c r="K135" s="20">
        <v>0.60613859953692784</v>
      </c>
      <c r="L135" s="20">
        <v>21.034758681155289</v>
      </c>
      <c r="M135" s="20">
        <v>23.472205353485506</v>
      </c>
    </row>
    <row r="136" spans="2:13" x14ac:dyDescent="0.35">
      <c r="B136" s="11" t="s">
        <v>72</v>
      </c>
      <c r="C136" s="17">
        <v>1</v>
      </c>
      <c r="D136" s="20">
        <v>22.11</v>
      </c>
      <c r="E136" s="20">
        <v>22.372241813700533</v>
      </c>
      <c r="F136" s="20">
        <v>-0.26224181370053401</v>
      </c>
      <c r="G136" s="20">
        <v>-0.46842639251689872</v>
      </c>
      <c r="H136" s="20">
        <v>0.23895185335536104</v>
      </c>
      <c r="I136" s="20">
        <v>21.891796911946113</v>
      </c>
      <c r="J136" s="20">
        <v>22.852686715454954</v>
      </c>
      <c r="K136" s="20">
        <v>0.60869860397869624</v>
      </c>
      <c r="L136" s="20">
        <v>21.148371243625142</v>
      </c>
      <c r="M136" s="20">
        <v>23.596112383775925</v>
      </c>
    </row>
    <row r="137" spans="2:13" x14ac:dyDescent="0.35">
      <c r="B137" s="11" t="s">
        <v>74</v>
      </c>
      <c r="C137" s="17">
        <v>1</v>
      </c>
      <c r="D137" s="20">
        <v>22.92</v>
      </c>
      <c r="E137" s="20">
        <v>22.746952275901705</v>
      </c>
      <c r="F137" s="20">
        <v>0.17304772409829638</v>
      </c>
      <c r="G137" s="20">
        <v>0.30910448638519128</v>
      </c>
      <c r="H137" s="20">
        <v>0.25692411954388367</v>
      </c>
      <c r="I137" s="20">
        <v>22.230371711075414</v>
      </c>
      <c r="J137" s="20">
        <v>23.263532840727997</v>
      </c>
      <c r="K137" s="20">
        <v>0.61597565330705362</v>
      </c>
      <c r="L137" s="20">
        <v>21.50845021751379</v>
      </c>
      <c r="M137" s="20">
        <v>23.985454334289621</v>
      </c>
    </row>
    <row r="138" spans="2:13" x14ac:dyDescent="0.35">
      <c r="B138" s="11" t="s">
        <v>76</v>
      </c>
      <c r="C138" s="17">
        <v>1</v>
      </c>
      <c r="D138" s="20">
        <v>22.61</v>
      </c>
      <c r="E138" s="20">
        <v>22.258644128513435</v>
      </c>
      <c r="F138" s="20">
        <v>0.35135587148656455</v>
      </c>
      <c r="G138" s="20">
        <v>0.62760534274686253</v>
      </c>
      <c r="H138" s="20">
        <v>0.23210840105382727</v>
      </c>
      <c r="I138" s="20">
        <v>21.791958909818604</v>
      </c>
      <c r="J138" s="20">
        <v>22.725329347208266</v>
      </c>
      <c r="K138" s="20">
        <v>0.60604481030977897</v>
      </c>
      <c r="L138" s="20">
        <v>21.040109368228325</v>
      </c>
      <c r="M138" s="20">
        <v>23.477178888798544</v>
      </c>
    </row>
    <row r="139" spans="2:13" x14ac:dyDescent="0.35">
      <c r="B139" s="11" t="s">
        <v>78</v>
      </c>
      <c r="C139" s="17">
        <v>1</v>
      </c>
      <c r="D139" s="20">
        <v>22.79</v>
      </c>
      <c r="E139" s="20">
        <v>22.873863740703865</v>
      </c>
      <c r="F139" s="20">
        <v>-8.3863740703865375E-2</v>
      </c>
      <c r="G139" s="20">
        <v>-0.14980063234974592</v>
      </c>
      <c r="H139" s="20">
        <v>0.16940991484332701</v>
      </c>
      <c r="I139" s="20">
        <v>22.533242277634134</v>
      </c>
      <c r="J139" s="20">
        <v>23.214485203773595</v>
      </c>
      <c r="K139" s="20">
        <v>0.58490659212465279</v>
      </c>
      <c r="L139" s="20">
        <v>21.697830216615959</v>
      </c>
      <c r="M139" s="20">
        <v>24.04989726479177</v>
      </c>
    </row>
    <row r="140" spans="2:13" x14ac:dyDescent="0.35">
      <c r="B140" s="11" t="s">
        <v>80</v>
      </c>
      <c r="C140" s="17">
        <v>1</v>
      </c>
      <c r="D140" s="20">
        <v>22.78</v>
      </c>
      <c r="E140" s="20">
        <v>22.370284742522543</v>
      </c>
      <c r="F140" s="20">
        <v>0.40971525747745829</v>
      </c>
      <c r="G140" s="20">
        <v>0.73184911784686646</v>
      </c>
      <c r="H140" s="20">
        <v>0.2167140632671781</v>
      </c>
      <c r="I140" s="20">
        <v>21.934551914452118</v>
      </c>
      <c r="J140" s="20">
        <v>22.806017570592967</v>
      </c>
      <c r="K140" s="20">
        <v>0.60031740561258273</v>
      </c>
      <c r="L140" s="20">
        <v>21.163265701192582</v>
      </c>
      <c r="M140" s="20">
        <v>23.577303783852503</v>
      </c>
    </row>
    <row r="141" spans="2:13" x14ac:dyDescent="0.35">
      <c r="B141" s="11" t="s">
        <v>82</v>
      </c>
      <c r="C141" s="17">
        <v>1</v>
      </c>
      <c r="D141" s="20">
        <v>22.29</v>
      </c>
      <c r="E141" s="20">
        <v>21.665489107137276</v>
      </c>
      <c r="F141" s="20">
        <v>0.62451089286272321</v>
      </c>
      <c r="G141" s="20">
        <v>1.1155253256647117</v>
      </c>
      <c r="H141" s="20">
        <v>0.19564291103109066</v>
      </c>
      <c r="I141" s="20">
        <v>21.272122670135868</v>
      </c>
      <c r="J141" s="20">
        <v>22.058855544138684</v>
      </c>
      <c r="K141" s="20">
        <v>0.59303638244240198</v>
      </c>
      <c r="L141" s="20">
        <v>20.473109544064329</v>
      </c>
      <c r="M141" s="20">
        <v>22.857868670210223</v>
      </c>
    </row>
    <row r="142" spans="2:13" x14ac:dyDescent="0.35">
      <c r="B142" s="11" t="s">
        <v>84</v>
      </c>
      <c r="C142" s="17">
        <v>1</v>
      </c>
      <c r="D142" s="20">
        <v>21.75</v>
      </c>
      <c r="E142" s="20">
        <v>22.379997506232876</v>
      </c>
      <c r="F142" s="20">
        <v>-0.62999750623287554</v>
      </c>
      <c r="G142" s="20">
        <v>-1.1253257250436237</v>
      </c>
      <c r="H142" s="20">
        <v>0.20107502900705423</v>
      </c>
      <c r="I142" s="20">
        <v>21.975709064021494</v>
      </c>
      <c r="J142" s="20">
        <v>22.784285948444257</v>
      </c>
      <c r="K142" s="20">
        <v>0.59485054387958614</v>
      </c>
      <c r="L142" s="20">
        <v>21.183970327118388</v>
      </c>
      <c r="M142" s="20">
        <v>23.576024685347363</v>
      </c>
    </row>
    <row r="143" spans="2:13" x14ac:dyDescent="0.35">
      <c r="B143" s="11" t="s">
        <v>86</v>
      </c>
      <c r="C143" s="17">
        <v>1</v>
      </c>
      <c r="D143" s="20">
        <v>22.88</v>
      </c>
      <c r="E143" s="20">
        <v>22.780850359239846</v>
      </c>
      <c r="F143" s="20">
        <v>9.914964076015309E-2</v>
      </c>
      <c r="G143" s="20">
        <v>0.17710489370570731</v>
      </c>
      <c r="H143" s="20">
        <v>0.15051554502944206</v>
      </c>
      <c r="I143" s="20">
        <v>22.478218572841271</v>
      </c>
      <c r="J143" s="20">
        <v>23.08348214563842</v>
      </c>
      <c r="K143" s="20">
        <v>0.57971625090138856</v>
      </c>
      <c r="L143" s="20">
        <v>21.615252715619352</v>
      </c>
      <c r="M143" s="20">
        <v>23.94644800286034</v>
      </c>
    </row>
    <row r="144" spans="2:13" x14ac:dyDescent="0.35">
      <c r="B144" s="11" t="s">
        <v>88</v>
      </c>
      <c r="C144" s="17">
        <v>1</v>
      </c>
      <c r="D144" s="20">
        <v>23.19</v>
      </c>
      <c r="E144" s="20">
        <v>22.620041171418233</v>
      </c>
      <c r="F144" s="20">
        <v>0.56995882858176827</v>
      </c>
      <c r="G144" s="20">
        <v>1.0180823347286494</v>
      </c>
      <c r="H144" s="20">
        <v>0.21674871442433644</v>
      </c>
      <c r="I144" s="20">
        <v>22.184238672526835</v>
      </c>
      <c r="J144" s="20">
        <v>23.055843670309631</v>
      </c>
      <c r="K144" s="20">
        <v>0.60032991552000325</v>
      </c>
      <c r="L144" s="20">
        <v>21.412996977233597</v>
      </c>
      <c r="M144" s="20">
        <v>23.827085365602869</v>
      </c>
    </row>
    <row r="145" spans="2:13" x14ac:dyDescent="0.35">
      <c r="B145" s="11" t="s">
        <v>90</v>
      </c>
      <c r="C145" s="17">
        <v>1</v>
      </c>
      <c r="D145" s="20">
        <v>22.33</v>
      </c>
      <c r="E145" s="20">
        <v>23.182572153310197</v>
      </c>
      <c r="F145" s="20">
        <v>-0.85257215331019864</v>
      </c>
      <c r="G145" s="20">
        <v>-1.522897102105603</v>
      </c>
      <c r="H145" s="20">
        <v>0.16558244980258968</v>
      </c>
      <c r="I145" s="20">
        <v>22.849646324484954</v>
      </c>
      <c r="J145" s="20">
        <v>23.51549798213544</v>
      </c>
      <c r="K145" s="20">
        <v>0.58380951512139534</v>
      </c>
      <c r="L145" s="20">
        <v>22.008744450376831</v>
      </c>
      <c r="M145" s="20">
        <v>24.356399856243563</v>
      </c>
    </row>
    <row r="146" spans="2:13" x14ac:dyDescent="0.35">
      <c r="B146" s="11" t="s">
        <v>92</v>
      </c>
      <c r="C146" s="17">
        <v>1</v>
      </c>
      <c r="D146" s="20">
        <v>22.37</v>
      </c>
      <c r="E146" s="20">
        <v>22.247799220092233</v>
      </c>
      <c r="F146" s="20">
        <v>0.12220077990776801</v>
      </c>
      <c r="G146" s="20">
        <v>0.21827972315778232</v>
      </c>
      <c r="H146" s="20">
        <v>0.19335661794870371</v>
      </c>
      <c r="I146" s="20">
        <v>21.859029683428382</v>
      </c>
      <c r="J146" s="20">
        <v>22.636568756756084</v>
      </c>
      <c r="K146" s="20">
        <v>0.59228606599194333</v>
      </c>
      <c r="L146" s="20">
        <v>21.056928269353794</v>
      </c>
      <c r="M146" s="20">
        <v>23.438670170830672</v>
      </c>
    </row>
    <row r="147" spans="2:13" x14ac:dyDescent="0.35">
      <c r="B147" s="11" t="s">
        <v>94</v>
      </c>
      <c r="C147" s="17">
        <v>1</v>
      </c>
      <c r="D147" s="20">
        <v>20.9</v>
      </c>
      <c r="E147" s="20">
        <v>20.849571474647025</v>
      </c>
      <c r="F147" s="20">
        <v>5.0428525352973708E-2</v>
      </c>
      <c r="G147" s="20">
        <v>9.007736744078329E-2</v>
      </c>
      <c r="H147" s="20">
        <v>0.18798904573431374</v>
      </c>
      <c r="I147" s="20">
        <v>20.471594165241473</v>
      </c>
      <c r="J147" s="20">
        <v>21.227548784052576</v>
      </c>
      <c r="K147" s="20">
        <v>0.59055557196571229</v>
      </c>
      <c r="L147" s="20">
        <v>19.662179915345583</v>
      </c>
      <c r="M147" s="20">
        <v>22.036963033948467</v>
      </c>
    </row>
    <row r="148" spans="2:13" x14ac:dyDescent="0.35">
      <c r="B148" s="11" t="s">
        <v>96</v>
      </c>
      <c r="C148" s="17">
        <v>1</v>
      </c>
      <c r="D148" s="20">
        <v>22.42</v>
      </c>
      <c r="E148" s="20">
        <v>21.968188038760555</v>
      </c>
      <c r="F148" s="20">
        <v>0.45181196123944645</v>
      </c>
      <c r="G148" s="20">
        <v>0.80704386578511456</v>
      </c>
      <c r="H148" s="20">
        <v>0.19107176820356467</v>
      </c>
      <c r="I148" s="20">
        <v>21.584012500410225</v>
      </c>
      <c r="J148" s="20">
        <v>22.352363577110886</v>
      </c>
      <c r="K148" s="20">
        <v>0.59154410052682327</v>
      </c>
      <c r="L148" s="20">
        <v>20.77880890957524</v>
      </c>
      <c r="M148" s="20">
        <v>23.157567167945871</v>
      </c>
    </row>
    <row r="149" spans="2:13" x14ac:dyDescent="0.35">
      <c r="B149" s="11" t="s">
        <v>98</v>
      </c>
      <c r="C149" s="17">
        <v>1</v>
      </c>
      <c r="D149" s="20">
        <v>22.21</v>
      </c>
      <c r="E149" s="20">
        <v>22.516484860128823</v>
      </c>
      <c r="F149" s="20">
        <v>-0.30648486012882259</v>
      </c>
      <c r="G149" s="20">
        <v>-0.54745502010268587</v>
      </c>
      <c r="H149" s="20">
        <v>0.16239299549829606</v>
      </c>
      <c r="I149" s="20">
        <v>22.18997185898564</v>
      </c>
      <c r="J149" s="20">
        <v>22.842997861272007</v>
      </c>
      <c r="K149" s="20">
        <v>0.58291293282149892</v>
      </c>
      <c r="L149" s="20">
        <v>21.344459856730698</v>
      </c>
      <c r="M149" s="20">
        <v>23.688509863526949</v>
      </c>
    </row>
    <row r="150" spans="2:13" x14ac:dyDescent="0.35">
      <c r="B150" s="11" t="s">
        <v>100</v>
      </c>
      <c r="C150" s="17">
        <v>1</v>
      </c>
      <c r="D150" s="20">
        <v>21.98</v>
      </c>
      <c r="E150" s="20">
        <v>21.747521885341232</v>
      </c>
      <c r="F150" s="20">
        <v>0.23247811465876822</v>
      </c>
      <c r="G150" s="20">
        <v>0.41526133095271145</v>
      </c>
      <c r="H150" s="20">
        <v>0.17151928806071787</v>
      </c>
      <c r="I150" s="20">
        <v>21.402659243163818</v>
      </c>
      <c r="J150" s="20">
        <v>22.092384527518647</v>
      </c>
      <c r="K150" s="20">
        <v>0.58552102305596787</v>
      </c>
      <c r="L150" s="20">
        <v>20.570252965066668</v>
      </c>
      <c r="M150" s="20">
        <v>22.924790805615796</v>
      </c>
    </row>
    <row r="151" spans="2:13" x14ac:dyDescent="0.35">
      <c r="B151" s="11" t="s">
        <v>102</v>
      </c>
      <c r="C151" s="17">
        <v>1</v>
      </c>
      <c r="D151" s="20">
        <v>23.45</v>
      </c>
      <c r="E151" s="20">
        <v>23.549102647834527</v>
      </c>
      <c r="F151" s="20">
        <v>-9.9102647834527602E-2</v>
      </c>
      <c r="G151" s="20">
        <v>-0.17702095313835864</v>
      </c>
      <c r="H151" s="20">
        <v>0.23877536715271241</v>
      </c>
      <c r="I151" s="20">
        <v>23.069012595373394</v>
      </c>
      <c r="J151" s="20">
        <v>24.02919270029566</v>
      </c>
      <c r="K151" s="20">
        <v>0.6086293438724133</v>
      </c>
      <c r="L151" s="20">
        <v>22.325371334536143</v>
      </c>
      <c r="M151" s="20">
        <v>24.77283396113291</v>
      </c>
    </row>
    <row r="152" spans="2:13" x14ac:dyDescent="0.35">
      <c r="B152" s="11" t="s">
        <v>104</v>
      </c>
      <c r="C152" s="17">
        <v>1</v>
      </c>
      <c r="D152" s="20">
        <v>22.43</v>
      </c>
      <c r="E152" s="20">
        <v>21.553439238788467</v>
      </c>
      <c r="F152" s="20">
        <v>0.87656076121153248</v>
      </c>
      <c r="G152" s="20">
        <v>1.5657464742257796</v>
      </c>
      <c r="H152" s="20">
        <v>0.16968598425853498</v>
      </c>
      <c r="I152" s="20">
        <v>21.212262700957002</v>
      </c>
      <c r="J152" s="20">
        <v>21.894615776619933</v>
      </c>
      <c r="K152" s="20">
        <v>0.58498661140015806</v>
      </c>
      <c r="L152" s="20">
        <v>20.377244825163952</v>
      </c>
      <c r="M152" s="20">
        <v>22.729633652412982</v>
      </c>
    </row>
    <row r="153" spans="2:13" x14ac:dyDescent="0.35">
      <c r="B153" s="11" t="s">
        <v>106</v>
      </c>
      <c r="C153" s="17">
        <v>1</v>
      </c>
      <c r="D153" s="20">
        <v>21.35</v>
      </c>
      <c r="E153" s="20">
        <v>21.331996016911649</v>
      </c>
      <c r="F153" s="20">
        <v>1.8003983088352271E-2</v>
      </c>
      <c r="G153" s="20">
        <v>3.215940558831993E-2</v>
      </c>
      <c r="H153" s="20">
        <v>0.21427693600838266</v>
      </c>
      <c r="I153" s="20">
        <v>20.901163361616508</v>
      </c>
      <c r="J153" s="20">
        <v>21.762828672206791</v>
      </c>
      <c r="K153" s="20">
        <v>0.59944191342347108</v>
      </c>
      <c r="L153" s="20">
        <v>20.126737270607141</v>
      </c>
      <c r="M153" s="20">
        <v>22.537254763216158</v>
      </c>
    </row>
    <row r="154" spans="2:13" x14ac:dyDescent="0.35">
      <c r="B154" s="11" t="s">
        <v>108</v>
      </c>
      <c r="C154" s="17">
        <v>1</v>
      </c>
      <c r="D154" s="20">
        <v>19.82</v>
      </c>
      <c r="E154" s="20">
        <v>20.61910107030392</v>
      </c>
      <c r="F154" s="20">
        <v>-0.79910107030391941</v>
      </c>
      <c r="G154" s="20">
        <v>-1.42738500141061</v>
      </c>
      <c r="H154" s="20">
        <v>0.21427349213696106</v>
      </c>
      <c r="I154" s="20">
        <v>20.188275339376357</v>
      </c>
      <c r="J154" s="20">
        <v>21.049926801231482</v>
      </c>
      <c r="K154" s="20">
        <v>0.59944068238335313</v>
      </c>
      <c r="L154" s="20">
        <v>19.413844799171461</v>
      </c>
      <c r="M154" s="20">
        <v>21.824357341436379</v>
      </c>
    </row>
    <row r="155" spans="2:13" x14ac:dyDescent="0.35">
      <c r="B155" s="11" t="s">
        <v>110</v>
      </c>
      <c r="C155" s="17">
        <v>1</v>
      </c>
      <c r="D155" s="20">
        <v>21.54</v>
      </c>
      <c r="E155" s="20">
        <v>22.198593646339855</v>
      </c>
      <c r="F155" s="20">
        <v>-0.65859364633985606</v>
      </c>
      <c r="G155" s="20">
        <v>-1.1764052480273888</v>
      </c>
      <c r="H155" s="20">
        <v>0.19796652850775107</v>
      </c>
      <c r="I155" s="20">
        <v>21.800555263276458</v>
      </c>
      <c r="J155" s="20">
        <v>22.596632029403253</v>
      </c>
      <c r="K155" s="20">
        <v>0.59380699614694832</v>
      </c>
      <c r="L155" s="20">
        <v>21.004664660567848</v>
      </c>
      <c r="M155" s="20">
        <v>23.392522632111863</v>
      </c>
    </row>
    <row r="156" spans="2:13" x14ac:dyDescent="0.35">
      <c r="B156" s="11" t="s">
        <v>112</v>
      </c>
      <c r="C156" s="17">
        <v>1</v>
      </c>
      <c r="D156" s="20">
        <v>21.45</v>
      </c>
      <c r="E156" s="20">
        <v>20.244152036138367</v>
      </c>
      <c r="F156" s="20">
        <v>1.2058479638616326</v>
      </c>
      <c r="G156" s="20">
        <v>2.1539319136977202</v>
      </c>
      <c r="H156" s="20">
        <v>0.2701975637138041</v>
      </c>
      <c r="I156" s="20">
        <v>19.700883423110678</v>
      </c>
      <c r="J156" s="20">
        <v>20.787420649166055</v>
      </c>
      <c r="K156" s="20">
        <v>0.62162909013376055</v>
      </c>
      <c r="L156" s="20">
        <v>18.994282981166656</v>
      </c>
      <c r="M156" s="20">
        <v>21.494021091110078</v>
      </c>
    </row>
    <row r="157" spans="2:13" x14ac:dyDescent="0.35">
      <c r="B157" s="11" t="s">
        <v>114</v>
      </c>
      <c r="C157" s="17">
        <v>1</v>
      </c>
      <c r="D157" s="20">
        <v>20.02</v>
      </c>
      <c r="E157" s="20">
        <v>20.735085978153318</v>
      </c>
      <c r="F157" s="20">
        <v>-0.71508597815331854</v>
      </c>
      <c r="G157" s="20">
        <v>-1.277314019297811</v>
      </c>
      <c r="H157" s="20">
        <v>0.20350185636088369</v>
      </c>
      <c r="I157" s="20">
        <v>20.325918072513581</v>
      </c>
      <c r="J157" s="20">
        <v>21.144253883793056</v>
      </c>
      <c r="K157" s="20">
        <v>0.59567525364579099</v>
      </c>
      <c r="L157" s="20">
        <v>19.537400608917949</v>
      </c>
      <c r="M157" s="20">
        <v>21.932771347388687</v>
      </c>
    </row>
    <row r="158" spans="2:13" x14ac:dyDescent="0.35">
      <c r="B158" s="11" t="s">
        <v>116</v>
      </c>
      <c r="C158" s="17">
        <v>1</v>
      </c>
      <c r="D158" s="20">
        <v>23.4</v>
      </c>
      <c r="E158" s="20">
        <v>22.997411449198317</v>
      </c>
      <c r="F158" s="20">
        <v>0.40258855080168132</v>
      </c>
      <c r="G158" s="20">
        <v>0.71911912085839036</v>
      </c>
      <c r="H158" s="20">
        <v>0.20760074735365838</v>
      </c>
      <c r="I158" s="20">
        <v>22.580002170860805</v>
      </c>
      <c r="J158" s="20">
        <v>23.41482072753583</v>
      </c>
      <c r="K158" s="20">
        <v>0.59708799398869949</v>
      </c>
      <c r="L158" s="20">
        <v>21.796885575126002</v>
      </c>
      <c r="M158" s="20">
        <v>24.197937323270633</v>
      </c>
    </row>
    <row r="159" spans="2:13" x14ac:dyDescent="0.35">
      <c r="B159" s="11" t="s">
        <v>118</v>
      </c>
      <c r="C159" s="17">
        <v>1</v>
      </c>
      <c r="D159" s="20">
        <v>21.45</v>
      </c>
      <c r="E159" s="20">
        <v>20.867389003647464</v>
      </c>
      <c r="F159" s="20">
        <v>0.58261099635253544</v>
      </c>
      <c r="G159" s="20">
        <v>1.0406821223931251</v>
      </c>
      <c r="H159" s="20">
        <v>0.20631941969697115</v>
      </c>
      <c r="I159" s="20">
        <v>20.452556007232388</v>
      </c>
      <c r="J159" s="20">
        <v>21.282222000062539</v>
      </c>
      <c r="K159" s="20">
        <v>0.59664370038386116</v>
      </c>
      <c r="L159" s="20">
        <v>19.667756441739627</v>
      </c>
      <c r="M159" s="20">
        <v>22.067021565555301</v>
      </c>
    </row>
    <row r="160" spans="2:13" x14ac:dyDescent="0.35">
      <c r="B160" s="11" t="s">
        <v>120</v>
      </c>
      <c r="C160" s="17">
        <v>1</v>
      </c>
      <c r="D160" s="20">
        <v>21.65</v>
      </c>
      <c r="E160" s="20">
        <v>22.158379206112272</v>
      </c>
      <c r="F160" s="20">
        <v>-0.50837920611227361</v>
      </c>
      <c r="G160" s="20">
        <v>-0.90808644963734975</v>
      </c>
      <c r="H160" s="20">
        <v>0.301150218995964</v>
      </c>
      <c r="I160" s="20">
        <v>21.552876108533592</v>
      </c>
      <c r="J160" s="20">
        <v>22.763882303690952</v>
      </c>
      <c r="K160" s="20">
        <v>0.63569446801507468</v>
      </c>
      <c r="L160" s="20">
        <v>20.880229813493308</v>
      </c>
      <c r="M160" s="20">
        <v>23.436528598731236</v>
      </c>
    </row>
    <row r="161" spans="2:13" x14ac:dyDescent="0.35">
      <c r="B161" s="11" t="s">
        <v>122</v>
      </c>
      <c r="C161" s="17">
        <v>1</v>
      </c>
      <c r="D161" s="20">
        <v>22.17</v>
      </c>
      <c r="E161" s="20">
        <v>21.764864366785943</v>
      </c>
      <c r="F161" s="20">
        <v>0.40513563321405854</v>
      </c>
      <c r="G161" s="20">
        <v>0.72366881722083076</v>
      </c>
      <c r="H161" s="20">
        <v>0.21519155564449707</v>
      </c>
      <c r="I161" s="20">
        <v>21.332192745460425</v>
      </c>
      <c r="J161" s="20">
        <v>22.197535988111461</v>
      </c>
      <c r="K161" s="20">
        <v>0.59976946228059191</v>
      </c>
      <c r="L161" s="20">
        <v>20.55894703936449</v>
      </c>
      <c r="M161" s="20">
        <v>22.970781694207396</v>
      </c>
    </row>
    <row r="162" spans="2:13" x14ac:dyDescent="0.35">
      <c r="B162" s="11" t="s">
        <v>124</v>
      </c>
      <c r="C162" s="17">
        <v>1</v>
      </c>
      <c r="D162" s="20">
        <v>23.14</v>
      </c>
      <c r="E162" s="20">
        <v>23.455574518260317</v>
      </c>
      <c r="F162" s="20">
        <v>-0.31557451826031624</v>
      </c>
      <c r="G162" s="20">
        <v>-0.56369131631977076</v>
      </c>
      <c r="H162" s="20">
        <v>0.2945964286129284</v>
      </c>
      <c r="I162" s="20">
        <v>22.863248699419934</v>
      </c>
      <c r="J162" s="20">
        <v>24.0479003371007</v>
      </c>
      <c r="K162" s="20">
        <v>0.63261604312184805</v>
      </c>
      <c r="L162" s="20">
        <v>22.1836147137304</v>
      </c>
      <c r="M162" s="20">
        <v>24.727534322790234</v>
      </c>
    </row>
    <row r="163" spans="2:13" x14ac:dyDescent="0.35">
      <c r="B163" s="11" t="s">
        <v>126</v>
      </c>
      <c r="C163" s="17">
        <v>1</v>
      </c>
      <c r="D163" s="20">
        <v>20.49</v>
      </c>
      <c r="E163" s="20">
        <v>21.407165236064991</v>
      </c>
      <c r="F163" s="20">
        <v>-0.91716523606499223</v>
      </c>
      <c r="G163" s="20">
        <v>-1.6382757456156172</v>
      </c>
      <c r="H163" s="20">
        <v>0.22982124786677202</v>
      </c>
      <c r="I163" s="20">
        <v>20.945078647064058</v>
      </c>
      <c r="J163" s="20">
        <v>21.869251825065923</v>
      </c>
      <c r="K163" s="20">
        <v>0.60517254418445976</v>
      </c>
      <c r="L163" s="20">
        <v>20.190384284369344</v>
      </c>
      <c r="M163" s="20">
        <v>22.623946187760637</v>
      </c>
    </row>
    <row r="164" spans="2:13" x14ac:dyDescent="0.35">
      <c r="B164" s="11" t="s">
        <v>128</v>
      </c>
      <c r="C164" s="17">
        <v>1</v>
      </c>
      <c r="D164" s="20">
        <v>22.79</v>
      </c>
      <c r="E164" s="20">
        <v>22.94956069942571</v>
      </c>
      <c r="F164" s="20">
        <v>-0.15956069942571105</v>
      </c>
      <c r="G164" s="20">
        <v>-0.28501344528073946</v>
      </c>
      <c r="H164" s="20">
        <v>0.25110647454767587</v>
      </c>
      <c r="I164" s="20">
        <v>22.444677293836296</v>
      </c>
      <c r="J164" s="20">
        <v>23.454444105015124</v>
      </c>
      <c r="K164" s="20">
        <v>0.61357188969460974</v>
      </c>
      <c r="L164" s="20">
        <v>21.71589173170608</v>
      </c>
      <c r="M164" s="20">
        <v>24.183229667145341</v>
      </c>
    </row>
    <row r="165" spans="2:13" x14ac:dyDescent="0.35">
      <c r="B165" s="11" t="s">
        <v>130</v>
      </c>
      <c r="C165" s="17">
        <v>1</v>
      </c>
      <c r="D165" s="20">
        <v>23.4</v>
      </c>
      <c r="E165" s="20">
        <v>23.332616767315308</v>
      </c>
      <c r="F165" s="20">
        <v>6.7383232684690597E-2</v>
      </c>
      <c r="G165" s="20">
        <v>0.12036251640122074</v>
      </c>
      <c r="H165" s="20">
        <v>0.24668126026756759</v>
      </c>
      <c r="I165" s="20">
        <v>22.836630851367403</v>
      </c>
      <c r="J165" s="20">
        <v>23.828602683263213</v>
      </c>
      <c r="K165" s="20">
        <v>0.61177417927765398</v>
      </c>
      <c r="L165" s="20">
        <v>22.102562338644148</v>
      </c>
      <c r="M165" s="20">
        <v>24.562671195986468</v>
      </c>
    </row>
    <row r="166" spans="2:13" x14ac:dyDescent="0.35">
      <c r="B166" s="11" t="s">
        <v>132</v>
      </c>
      <c r="C166" s="17">
        <v>1</v>
      </c>
      <c r="D166" s="20">
        <v>23.18</v>
      </c>
      <c r="E166" s="20">
        <v>22.491796866688563</v>
      </c>
      <c r="F166" s="20">
        <v>0.68820313331143623</v>
      </c>
      <c r="G166" s="20">
        <v>1.2292948500731253</v>
      </c>
      <c r="H166" s="20">
        <v>0.17410199106246413</v>
      </c>
      <c r="I166" s="20">
        <v>22.141741352087227</v>
      </c>
      <c r="J166" s="20">
        <v>22.8418523812899</v>
      </c>
      <c r="K166" s="20">
        <v>0.58628278633741759</v>
      </c>
      <c r="L166" s="20">
        <v>21.312996318683236</v>
      </c>
      <c r="M166" s="20">
        <v>23.670597414693891</v>
      </c>
    </row>
    <row r="167" spans="2:13" x14ac:dyDescent="0.35">
      <c r="B167" s="11" t="s">
        <v>134</v>
      </c>
      <c r="C167" s="17">
        <v>1</v>
      </c>
      <c r="D167" s="20">
        <v>22.6</v>
      </c>
      <c r="E167" s="20">
        <v>22.467512816031871</v>
      </c>
      <c r="F167" s="20">
        <v>0.13248718396813075</v>
      </c>
      <c r="G167" s="20">
        <v>0.23665369288432364</v>
      </c>
      <c r="H167" s="20">
        <v>0.12719463876950554</v>
      </c>
      <c r="I167" s="20">
        <v>22.211770854338763</v>
      </c>
      <c r="J167" s="20">
        <v>22.723254777724978</v>
      </c>
      <c r="K167" s="20">
        <v>0.57410319490084416</v>
      </c>
      <c r="L167" s="20">
        <v>21.31320097790255</v>
      </c>
      <c r="M167" s="20">
        <v>23.621824654161191</v>
      </c>
    </row>
    <row r="168" spans="2:13" x14ac:dyDescent="0.35">
      <c r="B168" s="11" t="s">
        <v>136</v>
      </c>
      <c r="C168" s="17">
        <v>1</v>
      </c>
      <c r="D168" s="20">
        <v>22.41</v>
      </c>
      <c r="E168" s="20">
        <v>21.776229169882036</v>
      </c>
      <c r="F168" s="20">
        <v>0.63377083011796387</v>
      </c>
      <c r="G168" s="20">
        <v>1.1320657809879751</v>
      </c>
      <c r="H168" s="20">
        <v>0.18588811964674518</v>
      </c>
      <c r="I168" s="20">
        <v>21.402476055491345</v>
      </c>
      <c r="J168" s="20">
        <v>22.149982284272728</v>
      </c>
      <c r="K168" s="20">
        <v>0.58989015527422928</v>
      </c>
      <c r="L168" s="20">
        <v>20.59017552050879</v>
      </c>
      <c r="M168" s="20">
        <v>22.962282819255282</v>
      </c>
    </row>
    <row r="169" spans="2:13" x14ac:dyDescent="0.35">
      <c r="B169" s="11" t="s">
        <v>138</v>
      </c>
      <c r="C169" s="17">
        <v>1</v>
      </c>
      <c r="D169" s="20">
        <v>20.6</v>
      </c>
      <c r="E169" s="20">
        <v>20.723885084235295</v>
      </c>
      <c r="F169" s="20">
        <v>-0.12388508423529387</v>
      </c>
      <c r="G169" s="20">
        <v>-0.22128829219149296</v>
      </c>
      <c r="H169" s="20">
        <v>0.2038064103935352</v>
      </c>
      <c r="I169" s="20">
        <v>20.314104831671933</v>
      </c>
      <c r="J169" s="20">
        <v>21.133665336798657</v>
      </c>
      <c r="K169" s="20">
        <v>0.59577936787132013</v>
      </c>
      <c r="L169" s="20">
        <v>19.525990379319314</v>
      </c>
      <c r="M169" s="20">
        <v>21.921779789151277</v>
      </c>
    </row>
    <row r="170" spans="2:13" x14ac:dyDescent="0.35">
      <c r="B170" s="11" t="s">
        <v>140</v>
      </c>
      <c r="C170" s="17">
        <v>1</v>
      </c>
      <c r="D170" s="20">
        <v>21.89</v>
      </c>
      <c r="E170" s="20">
        <v>21.523708524485013</v>
      </c>
      <c r="F170" s="20">
        <v>0.36629147551498775</v>
      </c>
      <c r="G170" s="20">
        <v>0.65428389189343172</v>
      </c>
      <c r="H170" s="20">
        <v>0.18400579737768896</v>
      </c>
      <c r="I170" s="20">
        <v>21.153740072673529</v>
      </c>
      <c r="J170" s="20">
        <v>21.893676976296497</v>
      </c>
      <c r="K170" s="20">
        <v>0.58929969941639271</v>
      </c>
      <c r="L170" s="20">
        <v>20.338842066182373</v>
      </c>
      <c r="M170" s="20">
        <v>22.708574982787653</v>
      </c>
    </row>
    <row r="171" spans="2:13" x14ac:dyDescent="0.35">
      <c r="B171" s="11" t="s">
        <v>142</v>
      </c>
      <c r="C171" s="17">
        <v>1</v>
      </c>
      <c r="D171" s="20">
        <v>22.32</v>
      </c>
      <c r="E171" s="20">
        <v>21.802513641753823</v>
      </c>
      <c r="F171" s="20">
        <v>0.5174863582461775</v>
      </c>
      <c r="G171" s="20">
        <v>0.92435399431296261</v>
      </c>
      <c r="H171" s="20">
        <v>0.19507423215873482</v>
      </c>
      <c r="I171" s="20">
        <v>21.4102906102591</v>
      </c>
      <c r="J171" s="20">
        <v>22.194736673248546</v>
      </c>
      <c r="K171" s="20">
        <v>0.5928490181454058</v>
      </c>
      <c r="L171" s="20">
        <v>20.610510799848754</v>
      </c>
      <c r="M171" s="20">
        <v>22.994516483658892</v>
      </c>
    </row>
    <row r="172" spans="2:13" x14ac:dyDescent="0.35">
      <c r="B172" s="11" t="s">
        <v>144</v>
      </c>
      <c r="C172" s="17">
        <v>1</v>
      </c>
      <c r="D172" s="20">
        <v>21.53</v>
      </c>
      <c r="E172" s="20">
        <v>21.01482925258275</v>
      </c>
      <c r="F172" s="20">
        <v>0.51517074741725111</v>
      </c>
      <c r="G172" s="20">
        <v>0.92021776137680045</v>
      </c>
      <c r="H172" s="20">
        <v>0.24283509341236309</v>
      </c>
      <c r="I172" s="20">
        <v>20.526576573397534</v>
      </c>
      <c r="J172" s="20">
        <v>21.503081931767966</v>
      </c>
      <c r="K172" s="20">
        <v>0.61023346749931928</v>
      </c>
      <c r="L172" s="20">
        <v>19.787872632564586</v>
      </c>
      <c r="M172" s="20">
        <v>22.241785872600914</v>
      </c>
    </row>
    <row r="173" spans="2:13" x14ac:dyDescent="0.35">
      <c r="B173" s="11" t="s">
        <v>146</v>
      </c>
      <c r="C173" s="17">
        <v>1</v>
      </c>
      <c r="D173" s="20">
        <v>23.14</v>
      </c>
      <c r="E173" s="20">
        <v>22.251880273317457</v>
      </c>
      <c r="F173" s="20">
        <v>0.88811972668254313</v>
      </c>
      <c r="G173" s="20">
        <v>1.5863935419851416</v>
      </c>
      <c r="H173" s="20">
        <v>0.16529728490579923</v>
      </c>
      <c r="I173" s="20">
        <v>21.919527806945354</v>
      </c>
      <c r="J173" s="20">
        <v>22.584232739689561</v>
      </c>
      <c r="K173" s="20">
        <v>0.58372869953505002</v>
      </c>
      <c r="L173" s="20">
        <v>21.078215061010955</v>
      </c>
      <c r="M173" s="20">
        <v>23.42554548562396</v>
      </c>
    </row>
    <row r="174" spans="2:13" x14ac:dyDescent="0.35">
      <c r="B174" s="11" t="s">
        <v>148</v>
      </c>
      <c r="C174" s="17">
        <v>1</v>
      </c>
      <c r="D174" s="20">
        <v>21.55</v>
      </c>
      <c r="E174" s="20">
        <v>21.582064055239762</v>
      </c>
      <c r="F174" s="20">
        <v>-3.2064055239761302E-2</v>
      </c>
      <c r="G174" s="20">
        <v>-5.7274046093105428E-2</v>
      </c>
      <c r="H174" s="20">
        <v>0.20706923642985078</v>
      </c>
      <c r="I174" s="20">
        <v>21.16572345123971</v>
      </c>
      <c r="J174" s="20">
        <v>21.998404659239814</v>
      </c>
      <c r="K174" s="20">
        <v>0.59690340168179068</v>
      </c>
      <c r="L174" s="20">
        <v>20.381909328875707</v>
      </c>
      <c r="M174" s="20">
        <v>22.782218781603817</v>
      </c>
    </row>
    <row r="175" spans="2:13" x14ac:dyDescent="0.35">
      <c r="B175" s="11" t="s">
        <v>150</v>
      </c>
      <c r="C175" s="17">
        <v>1</v>
      </c>
      <c r="D175" s="20">
        <v>22.34</v>
      </c>
      <c r="E175" s="20">
        <v>22.188120955875608</v>
      </c>
      <c r="F175" s="20">
        <v>0.15187904412439224</v>
      </c>
      <c r="G175" s="20">
        <v>0.27129217775829878</v>
      </c>
      <c r="H175" s="20">
        <v>0.19069485044948953</v>
      </c>
      <c r="I175" s="20">
        <v>21.804703261462386</v>
      </c>
      <c r="J175" s="20">
        <v>22.571538650288829</v>
      </c>
      <c r="K175" s="20">
        <v>0.591422461740848</v>
      </c>
      <c r="L175" s="20">
        <v>20.998986397861248</v>
      </c>
      <c r="M175" s="20">
        <v>23.377255513889967</v>
      </c>
    </row>
    <row r="176" spans="2:13" x14ac:dyDescent="0.35">
      <c r="B176" s="11" t="s">
        <v>152</v>
      </c>
      <c r="C176" s="17">
        <v>1</v>
      </c>
      <c r="D176" s="20">
        <v>22.47</v>
      </c>
      <c r="E176" s="20">
        <v>22.557053905352358</v>
      </c>
      <c r="F176" s="20">
        <v>-8.7053905352359351E-2</v>
      </c>
      <c r="G176" s="20">
        <v>-0.15549902688394271</v>
      </c>
      <c r="H176" s="20">
        <v>0.1645042878391883</v>
      </c>
      <c r="I176" s="20">
        <v>22.226295866445078</v>
      </c>
      <c r="J176" s="20">
        <v>22.887811944259639</v>
      </c>
      <c r="K176" s="20">
        <v>0.58350463835442656</v>
      </c>
      <c r="L176" s="20">
        <v>21.38383919824345</v>
      </c>
      <c r="M176" s="20">
        <v>23.730268612461266</v>
      </c>
    </row>
    <row r="177" spans="2:13" x14ac:dyDescent="0.35">
      <c r="B177" s="11" t="s">
        <v>154</v>
      </c>
      <c r="C177" s="17">
        <v>1</v>
      </c>
      <c r="D177" s="20">
        <v>21.82</v>
      </c>
      <c r="E177" s="20">
        <v>22.599790613333123</v>
      </c>
      <c r="F177" s="20">
        <v>-0.77979061333312316</v>
      </c>
      <c r="G177" s="20">
        <v>-1.3928919220307807</v>
      </c>
      <c r="H177" s="20">
        <v>0.29895626030827233</v>
      </c>
      <c r="I177" s="20">
        <v>21.998698765348699</v>
      </c>
      <c r="J177" s="20">
        <v>23.200882461317548</v>
      </c>
      <c r="K177" s="20">
        <v>0.63465805583885815</v>
      </c>
      <c r="L177" s="20">
        <v>21.323725067058881</v>
      </c>
      <c r="M177" s="20">
        <v>23.875856159607366</v>
      </c>
    </row>
    <row r="178" spans="2:13" x14ac:dyDescent="0.35">
      <c r="B178" s="11" t="s">
        <v>156</v>
      </c>
      <c r="C178" s="17">
        <v>1</v>
      </c>
      <c r="D178" s="20">
        <v>20.62</v>
      </c>
      <c r="E178" s="20">
        <v>20.855018715629988</v>
      </c>
      <c r="F178" s="20">
        <v>-0.23501871562998744</v>
      </c>
      <c r="G178" s="20">
        <v>-0.41979944991619667</v>
      </c>
      <c r="H178" s="20">
        <v>0.26594970619601543</v>
      </c>
      <c r="I178" s="20">
        <v>20.320290992572993</v>
      </c>
      <c r="J178" s="20">
        <v>21.389746438686984</v>
      </c>
      <c r="K178" s="20">
        <v>0.61979452118375378</v>
      </c>
      <c r="L178" s="20">
        <v>19.608838308754414</v>
      </c>
      <c r="M178" s="20">
        <v>22.101199122505562</v>
      </c>
    </row>
    <row r="179" spans="2:13" ht="15" thickBot="1" x14ac:dyDescent="0.4">
      <c r="B179" s="15" t="s">
        <v>158</v>
      </c>
      <c r="C179" s="18">
        <v>1</v>
      </c>
      <c r="D179" s="21">
        <v>20.82</v>
      </c>
      <c r="E179" s="21">
        <v>21.311397008574612</v>
      </c>
      <c r="F179" s="21">
        <v>-0.49139700857461222</v>
      </c>
      <c r="G179" s="21">
        <v>-0.87775219661597548</v>
      </c>
      <c r="H179" s="21">
        <v>0.23326301202574426</v>
      </c>
      <c r="I179" s="21">
        <v>20.842390288928115</v>
      </c>
      <c r="J179" s="21">
        <v>21.78040372822111</v>
      </c>
      <c r="K179" s="21">
        <v>0.60648795127601196</v>
      </c>
      <c r="L179" s="21">
        <v>20.091971253660269</v>
      </c>
      <c r="M179" s="21">
        <v>22.530822763488956</v>
      </c>
    </row>
    <row r="199" spans="6:6" x14ac:dyDescent="0.35">
      <c r="F199" t="s">
        <v>218</v>
      </c>
    </row>
    <row r="219" spans="6:6" x14ac:dyDescent="0.35">
      <c r="F219" t="s">
        <v>218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D316217">
              <controlPr defaultSize="0" autoFill="0" autoPict="0" macro="[0]!GoToResultsNew1510202509344855">
                <anchor moveWithCells="1">
                  <from>
                    <xdr:col>1</xdr:col>
                    <xdr:colOff>6350</xdr:colOff>
                    <xdr:row>9</xdr:row>
                    <xdr:rowOff>0</xdr:rowOff>
                  </from>
                  <to>
                    <xdr:col>2</xdr:col>
                    <xdr:colOff>520700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9228-945F-495F-B307-50B6E40C994B}">
  <sheetPr codeName="XLSTAT_20251015_093508_1">
    <tabColor rgb="FF007800"/>
  </sheetPr>
  <dimension ref="B1:M219"/>
  <sheetViews>
    <sheetView topLeftCell="A18" zoomScale="87" zoomScaleNormal="85" workbookViewId="0">
      <selection activeCell="K95" sqref="K95"/>
    </sheetView>
  </sheetViews>
  <sheetFormatPr baseColWidth="10" defaultRowHeight="14.5" x14ac:dyDescent="0.35"/>
  <cols>
    <col min="1" max="1" width="5.7265625" customWidth="1"/>
    <col min="2" max="2" width="30.6328125" customWidth="1"/>
  </cols>
  <sheetData>
    <row r="1" spans="2:13" x14ac:dyDescent="0.35">
      <c r="B1" s="48" t="s">
        <v>161</v>
      </c>
      <c r="C1" s="49"/>
      <c r="D1" s="49"/>
      <c r="E1" s="49"/>
      <c r="F1" s="49"/>
      <c r="G1" s="49"/>
      <c r="H1" s="49"/>
      <c r="I1" s="49"/>
      <c r="J1" s="49"/>
      <c r="K1" s="49"/>
      <c r="L1" s="46"/>
      <c r="M1" s="46"/>
    </row>
    <row r="2" spans="2:13" x14ac:dyDescent="0.35">
      <c r="B2" s="49"/>
      <c r="C2" s="49"/>
      <c r="D2" s="49"/>
      <c r="E2" s="49"/>
      <c r="F2" s="49"/>
      <c r="G2" s="49"/>
      <c r="H2" s="49"/>
      <c r="I2" s="49"/>
      <c r="J2" s="49"/>
      <c r="K2" s="49"/>
      <c r="L2" s="46"/>
      <c r="M2" s="46"/>
    </row>
    <row r="3" spans="2:13" x14ac:dyDescent="0.35">
      <c r="B3" t="s">
        <v>246</v>
      </c>
    </row>
    <row r="4" spans="2:13" x14ac:dyDescent="0.35">
      <c r="B4" t="s">
        <v>232</v>
      </c>
    </row>
    <row r="5" spans="2:13" x14ac:dyDescent="0.35">
      <c r="B5" t="s">
        <v>233</v>
      </c>
    </row>
    <row r="6" spans="2:13" x14ac:dyDescent="0.35">
      <c r="B6" t="s">
        <v>234</v>
      </c>
    </row>
    <row r="7" spans="2:13" x14ac:dyDescent="0.35">
      <c r="B7" t="s">
        <v>165</v>
      </c>
    </row>
    <row r="8" spans="2:13" x14ac:dyDescent="0.35">
      <c r="B8" t="s">
        <v>166</v>
      </c>
    </row>
    <row r="9" spans="2:13" ht="38" customHeight="1" x14ac:dyDescent="0.35"/>
    <row r="10" spans="2:13" ht="16" customHeight="1" x14ac:dyDescent="0.35">
      <c r="B10" s="45"/>
    </row>
    <row r="13" spans="2:13" x14ac:dyDescent="0.35">
      <c r="B13" s="10" t="s">
        <v>167</v>
      </c>
    </row>
    <row r="14" spans="2:13" ht="15" thickBot="1" x14ac:dyDescent="0.4"/>
    <row r="15" spans="2:13" ht="29" customHeight="1" x14ac:dyDescent="0.35">
      <c r="B15" s="12" t="s">
        <v>168</v>
      </c>
      <c r="C15" s="13" t="s">
        <v>169</v>
      </c>
      <c r="D15" s="13" t="s">
        <v>170</v>
      </c>
      <c r="E15" s="13" t="s">
        <v>171</v>
      </c>
      <c r="F15" s="13" t="s">
        <v>172</v>
      </c>
      <c r="G15" s="13" t="s">
        <v>173</v>
      </c>
      <c r="H15" s="13" t="s">
        <v>174</v>
      </c>
      <c r="I15" s="13" t="s">
        <v>175</v>
      </c>
    </row>
    <row r="16" spans="2:13" x14ac:dyDescent="0.35">
      <c r="B16" s="14" t="s">
        <v>3</v>
      </c>
      <c r="C16" s="16">
        <v>56</v>
      </c>
      <c r="D16" s="16">
        <v>0</v>
      </c>
      <c r="E16" s="16">
        <v>56</v>
      </c>
      <c r="F16" s="19">
        <v>26.7</v>
      </c>
      <c r="G16" s="19">
        <v>29.95</v>
      </c>
      <c r="H16" s="19">
        <v>28.304821428571433</v>
      </c>
      <c r="I16" s="19">
        <v>0.72405924185406689</v>
      </c>
    </row>
    <row r="17" spans="2:10" x14ac:dyDescent="0.35">
      <c r="B17" s="11" t="s">
        <v>11</v>
      </c>
      <c r="C17" s="17">
        <v>56</v>
      </c>
      <c r="D17" s="17">
        <v>0</v>
      </c>
      <c r="E17" s="17">
        <v>56</v>
      </c>
      <c r="F17" s="20">
        <v>-170.29886999999999</v>
      </c>
      <c r="G17" s="20">
        <v>111.62981000000001</v>
      </c>
      <c r="H17" s="20">
        <v>-43.904763571428589</v>
      </c>
      <c r="I17" s="20">
        <v>68.819987642652777</v>
      </c>
    </row>
    <row r="18" spans="2:10" x14ac:dyDescent="0.35">
      <c r="B18" s="11" t="s">
        <v>28</v>
      </c>
      <c r="C18" s="17">
        <v>56</v>
      </c>
      <c r="D18" s="17">
        <v>0</v>
      </c>
      <c r="E18" s="17">
        <v>56</v>
      </c>
      <c r="F18" s="20">
        <v>-0.63749999999999996</v>
      </c>
      <c r="G18" s="20">
        <v>1.2749999999999999</v>
      </c>
      <c r="H18" s="20">
        <v>1.8973214285714291E-2</v>
      </c>
      <c r="I18" s="20">
        <v>0.32114842815409222</v>
      </c>
    </row>
    <row r="19" spans="2:10" x14ac:dyDescent="0.35">
      <c r="B19" s="11" t="s">
        <v>40</v>
      </c>
      <c r="C19" s="17">
        <v>56</v>
      </c>
      <c r="D19" s="17">
        <v>0</v>
      </c>
      <c r="E19" s="17">
        <v>56</v>
      </c>
      <c r="F19" s="20">
        <v>-0.32074999999999998</v>
      </c>
      <c r="G19" s="20">
        <v>0.48743999999999998</v>
      </c>
      <c r="H19" s="20">
        <v>-3.0643571428571419E-2</v>
      </c>
      <c r="I19" s="20">
        <v>0.20113623228077004</v>
      </c>
    </row>
    <row r="20" spans="2:10" x14ac:dyDescent="0.35">
      <c r="B20" s="11" t="s">
        <v>41</v>
      </c>
      <c r="C20" s="17">
        <v>56</v>
      </c>
      <c r="D20" s="17">
        <v>0</v>
      </c>
      <c r="E20" s="17">
        <v>56</v>
      </c>
      <c r="F20" s="20">
        <v>35.014279999999999</v>
      </c>
      <c r="G20" s="20">
        <v>4846.4804700000004</v>
      </c>
      <c r="H20" s="20">
        <v>1822.3314203571431</v>
      </c>
      <c r="I20" s="20">
        <v>1404.9819375520815</v>
      </c>
    </row>
    <row r="21" spans="2:10" x14ac:dyDescent="0.35">
      <c r="B21" s="11" t="s">
        <v>42</v>
      </c>
      <c r="C21" s="17">
        <v>56</v>
      </c>
      <c r="D21" s="17">
        <v>0</v>
      </c>
      <c r="E21" s="17">
        <v>56</v>
      </c>
      <c r="F21" s="20">
        <v>3</v>
      </c>
      <c r="G21" s="20">
        <v>269</v>
      </c>
      <c r="H21" s="20">
        <v>90.678571428571402</v>
      </c>
      <c r="I21" s="20">
        <v>77.820564504122316</v>
      </c>
    </row>
    <row r="22" spans="2:10" x14ac:dyDescent="0.35">
      <c r="B22" s="11" t="s">
        <v>44</v>
      </c>
      <c r="C22" s="17">
        <v>56</v>
      </c>
      <c r="D22" s="17">
        <v>0</v>
      </c>
      <c r="E22" s="17">
        <v>56</v>
      </c>
      <c r="F22" s="20">
        <v>0</v>
      </c>
      <c r="G22" s="20">
        <v>48.238999999999997</v>
      </c>
      <c r="H22" s="20">
        <v>9.7517678571428537</v>
      </c>
      <c r="I22" s="20">
        <v>11.353572291639908</v>
      </c>
    </row>
    <row r="23" spans="2:10" ht="15" thickBot="1" x14ac:dyDescent="0.4">
      <c r="B23" s="15" t="s">
        <v>46</v>
      </c>
      <c r="C23" s="18">
        <v>56</v>
      </c>
      <c r="D23" s="18">
        <v>0</v>
      </c>
      <c r="E23" s="18">
        <v>56</v>
      </c>
      <c r="F23" s="21">
        <v>0.80603000000000002</v>
      </c>
      <c r="G23" s="21">
        <v>1.3239300000000001</v>
      </c>
      <c r="H23" s="21">
        <v>1.0289764285714289</v>
      </c>
      <c r="I23" s="21">
        <v>0.16092994674056804</v>
      </c>
    </row>
    <row r="26" spans="2:10" x14ac:dyDescent="0.35">
      <c r="B26" s="9" t="s">
        <v>176</v>
      </c>
    </row>
    <row r="27" spans="2:10" ht="15" thickBot="1" x14ac:dyDescent="0.4"/>
    <row r="28" spans="2:10" ht="43.5" x14ac:dyDescent="0.35">
      <c r="B28" s="12"/>
      <c r="C28" s="13" t="s">
        <v>11</v>
      </c>
      <c r="D28" s="13" t="s">
        <v>28</v>
      </c>
      <c r="E28" s="13" t="s">
        <v>40</v>
      </c>
      <c r="F28" s="13" t="s">
        <v>41</v>
      </c>
      <c r="G28" s="13" t="s">
        <v>42</v>
      </c>
      <c r="H28" s="13" t="s">
        <v>44</v>
      </c>
      <c r="I28" s="13" t="s">
        <v>46</v>
      </c>
      <c r="J28" s="22" t="s">
        <v>3</v>
      </c>
    </row>
    <row r="29" spans="2:10" x14ac:dyDescent="0.35">
      <c r="B29" s="23" t="s">
        <v>11</v>
      </c>
      <c r="C29" s="29">
        <v>1</v>
      </c>
      <c r="D29" s="25">
        <v>0.16736490469431631</v>
      </c>
      <c r="E29" s="25">
        <v>5.2361901816670116E-2</v>
      </c>
      <c r="F29" s="25">
        <v>8.4069167356005947E-2</v>
      </c>
      <c r="G29" s="25">
        <v>0.82954837419474337</v>
      </c>
      <c r="H29" s="25">
        <v>-0.28630734713352651</v>
      </c>
      <c r="I29" s="25">
        <v>0.12288895980424429</v>
      </c>
      <c r="J29" s="26">
        <v>-0.45501555982184771</v>
      </c>
    </row>
    <row r="30" spans="2:10" x14ac:dyDescent="0.35">
      <c r="B30" s="11" t="s">
        <v>28</v>
      </c>
      <c r="C30" s="20">
        <v>0.16736490469431631</v>
      </c>
      <c r="D30" s="30">
        <v>1</v>
      </c>
      <c r="E30" s="20">
        <v>0.25741959973962203</v>
      </c>
      <c r="F30" s="20">
        <v>-0.20250099322877779</v>
      </c>
      <c r="G30" s="20">
        <v>-3.8300316699100632E-2</v>
      </c>
      <c r="H30" s="20">
        <v>-0.10398394538061587</v>
      </c>
      <c r="I30" s="20">
        <v>0.32248117333388981</v>
      </c>
      <c r="J30" s="27">
        <v>-0.41655321902103665</v>
      </c>
    </row>
    <row r="31" spans="2:10" x14ac:dyDescent="0.35">
      <c r="B31" s="11" t="s">
        <v>40</v>
      </c>
      <c r="C31" s="20">
        <v>5.2361901816670116E-2</v>
      </c>
      <c r="D31" s="20">
        <v>0.25741959973962203</v>
      </c>
      <c r="E31" s="30">
        <v>1</v>
      </c>
      <c r="F31" s="20">
        <v>-0.2050628607725726</v>
      </c>
      <c r="G31" s="20">
        <v>-6.6407441095593059E-2</v>
      </c>
      <c r="H31" s="20">
        <v>-0.29922317904156587</v>
      </c>
      <c r="I31" s="20">
        <v>0.21767579729081077</v>
      </c>
      <c r="J31" s="27">
        <v>-0.16326996768526192</v>
      </c>
    </row>
    <row r="32" spans="2:10" x14ac:dyDescent="0.35">
      <c r="B32" s="11" t="s">
        <v>41</v>
      </c>
      <c r="C32" s="20">
        <v>8.4069167356005947E-2</v>
      </c>
      <c r="D32" s="20">
        <v>-0.20250099322877779</v>
      </c>
      <c r="E32" s="20">
        <v>-0.2050628607725726</v>
      </c>
      <c r="F32" s="30">
        <v>1</v>
      </c>
      <c r="G32" s="20">
        <v>0.56676062287845796</v>
      </c>
      <c r="H32" s="20">
        <v>-0.15017540835334819</v>
      </c>
      <c r="I32" s="20">
        <v>-0.13778922006937949</v>
      </c>
      <c r="J32" s="27">
        <v>0.37999770535979505</v>
      </c>
    </row>
    <row r="33" spans="2:10" x14ac:dyDescent="0.35">
      <c r="B33" s="11" t="s">
        <v>42</v>
      </c>
      <c r="C33" s="20">
        <v>0.82954837419474337</v>
      </c>
      <c r="D33" s="20">
        <v>-3.8300316699100632E-2</v>
      </c>
      <c r="E33" s="20">
        <v>-6.6407441095593059E-2</v>
      </c>
      <c r="F33" s="20">
        <v>0.56676062287845796</v>
      </c>
      <c r="G33" s="30">
        <v>1</v>
      </c>
      <c r="H33" s="20">
        <v>-0.34807685371756492</v>
      </c>
      <c r="I33" s="20">
        <v>1.2253237886429737E-2</v>
      </c>
      <c r="J33" s="27">
        <v>-0.12162468219288022</v>
      </c>
    </row>
    <row r="34" spans="2:10" x14ac:dyDescent="0.35">
      <c r="B34" s="11" t="s">
        <v>44</v>
      </c>
      <c r="C34" s="20">
        <v>-0.28630734713352651</v>
      </c>
      <c r="D34" s="20">
        <v>-0.10398394538061587</v>
      </c>
      <c r="E34" s="20">
        <v>-0.29922317904156587</v>
      </c>
      <c r="F34" s="20">
        <v>-0.15017540835334819</v>
      </c>
      <c r="G34" s="20">
        <v>-0.34807685371756492</v>
      </c>
      <c r="H34" s="30">
        <v>1</v>
      </c>
      <c r="I34" s="20">
        <v>-1.8726111130866654E-2</v>
      </c>
      <c r="J34" s="27">
        <v>0.13197458450127456</v>
      </c>
    </row>
    <row r="35" spans="2:10" x14ac:dyDescent="0.35">
      <c r="B35" s="11" t="s">
        <v>46</v>
      </c>
      <c r="C35" s="20">
        <v>0.12288895980424429</v>
      </c>
      <c r="D35" s="20">
        <v>0.32248117333388981</v>
      </c>
      <c r="E35" s="20">
        <v>0.21767579729081077</v>
      </c>
      <c r="F35" s="20">
        <v>-0.13778922006937949</v>
      </c>
      <c r="G35" s="20">
        <v>1.2253237886429737E-2</v>
      </c>
      <c r="H35" s="20">
        <v>-1.8726111130866654E-2</v>
      </c>
      <c r="I35" s="30">
        <v>1</v>
      </c>
      <c r="J35" s="27">
        <v>-0.19197487919202483</v>
      </c>
    </row>
    <row r="36" spans="2:10" ht="15" thickBot="1" x14ac:dyDescent="0.4">
      <c r="B36" s="24" t="s">
        <v>3</v>
      </c>
      <c r="C36" s="28">
        <v>-0.45501555982184771</v>
      </c>
      <c r="D36" s="28">
        <v>-0.41655321902103665</v>
      </c>
      <c r="E36" s="28">
        <v>-0.16326996768526192</v>
      </c>
      <c r="F36" s="28">
        <v>0.37999770535979505</v>
      </c>
      <c r="G36" s="28">
        <v>-0.12162468219288022</v>
      </c>
      <c r="H36" s="28">
        <v>0.13197458450127456</v>
      </c>
      <c r="I36" s="28">
        <v>-0.19197487919202483</v>
      </c>
      <c r="J36" s="31">
        <v>1</v>
      </c>
    </row>
    <row r="39" spans="2:10" x14ac:dyDescent="0.35">
      <c r="B39" s="9" t="s">
        <v>235</v>
      </c>
    </row>
    <row r="41" spans="2:10" x14ac:dyDescent="0.35">
      <c r="B41" s="10" t="s">
        <v>236</v>
      </c>
    </row>
    <row r="42" spans="2:10" ht="15" thickBot="1" x14ac:dyDescent="0.4"/>
    <row r="43" spans="2:10" x14ac:dyDescent="0.35">
      <c r="B43" s="32" t="s">
        <v>169</v>
      </c>
      <c r="C43" s="33">
        <v>56</v>
      </c>
    </row>
    <row r="44" spans="2:10" x14ac:dyDescent="0.35">
      <c r="B44" s="11" t="s">
        <v>179</v>
      </c>
      <c r="C44" s="17">
        <v>56</v>
      </c>
    </row>
    <row r="45" spans="2:10" x14ac:dyDescent="0.35">
      <c r="B45" s="11" t="s">
        <v>180</v>
      </c>
      <c r="C45" s="17">
        <v>48</v>
      </c>
    </row>
    <row r="46" spans="2:10" x14ac:dyDescent="0.35">
      <c r="B46" s="11" t="s">
        <v>181</v>
      </c>
      <c r="C46" s="20">
        <v>0.4683247939224322</v>
      </c>
    </row>
    <row r="47" spans="2:10" x14ac:dyDescent="0.35">
      <c r="B47" s="11" t="s">
        <v>182</v>
      </c>
      <c r="C47" s="20">
        <v>0.39078882636945356</v>
      </c>
    </row>
    <row r="48" spans="2:10" x14ac:dyDescent="0.35">
      <c r="B48" s="11" t="s">
        <v>183</v>
      </c>
      <c r="C48" s="20">
        <v>0.31938613776464631</v>
      </c>
    </row>
    <row r="49" spans="2:8" x14ac:dyDescent="0.35">
      <c r="B49" s="11" t="s">
        <v>184</v>
      </c>
      <c r="C49" s="20">
        <v>0.56514258180095256</v>
      </c>
    </row>
    <row r="50" spans="2:8" x14ac:dyDescent="0.35">
      <c r="B50" s="11" t="s">
        <v>185</v>
      </c>
      <c r="C50" s="20">
        <v>1.4568074236685424</v>
      </c>
    </row>
    <row r="51" spans="2:8" x14ac:dyDescent="0.35">
      <c r="B51" s="11" t="s">
        <v>186</v>
      </c>
      <c r="C51" s="20">
        <v>1.7951432743947366</v>
      </c>
    </row>
    <row r="52" spans="2:8" x14ac:dyDescent="0.35">
      <c r="B52" s="11" t="s">
        <v>187</v>
      </c>
      <c r="C52" s="20">
        <v>8</v>
      </c>
    </row>
    <row r="53" spans="2:8" x14ac:dyDescent="0.35">
      <c r="B53" s="11" t="s">
        <v>188</v>
      </c>
      <c r="C53" s="20">
        <v>-56.548286990615779</v>
      </c>
    </row>
    <row r="54" spans="2:8" x14ac:dyDescent="0.35">
      <c r="B54" s="11" t="s">
        <v>189</v>
      </c>
      <c r="C54" s="20">
        <v>-53.484457203381737</v>
      </c>
    </row>
    <row r="55" spans="2:8" x14ac:dyDescent="0.35">
      <c r="B55" s="11" t="s">
        <v>190</v>
      </c>
      <c r="C55" s="20">
        <v>-40.345473464734582</v>
      </c>
    </row>
    <row r="56" spans="2:8" ht="15" thickBot="1" x14ac:dyDescent="0.4">
      <c r="B56" s="15" t="s">
        <v>191</v>
      </c>
      <c r="C56" s="21">
        <v>0.70890027477009043</v>
      </c>
    </row>
    <row r="59" spans="2:8" x14ac:dyDescent="0.35">
      <c r="B59" s="10" t="s">
        <v>237</v>
      </c>
    </row>
    <row r="60" spans="2:8" ht="15" thickBot="1" x14ac:dyDescent="0.4"/>
    <row r="61" spans="2:8" ht="29" customHeight="1" x14ac:dyDescent="0.35">
      <c r="B61" s="12" t="s">
        <v>193</v>
      </c>
      <c r="C61" s="13" t="s">
        <v>180</v>
      </c>
      <c r="D61" s="13" t="s">
        <v>194</v>
      </c>
      <c r="E61" s="13" t="s">
        <v>195</v>
      </c>
      <c r="F61" s="13" t="s">
        <v>196</v>
      </c>
      <c r="G61" s="13" t="s">
        <v>197</v>
      </c>
      <c r="H61" s="13" t="s">
        <v>198</v>
      </c>
    </row>
    <row r="62" spans="2:8" x14ac:dyDescent="0.35">
      <c r="B62" s="23" t="s">
        <v>199</v>
      </c>
      <c r="C62" s="25">
        <v>7</v>
      </c>
      <c r="D62" s="25">
        <v>13.503863601582715</v>
      </c>
      <c r="E62" s="25">
        <v>1.9291233716546736</v>
      </c>
      <c r="F62" s="25">
        <v>6.0400973729054979</v>
      </c>
      <c r="G62" s="37">
        <v>4.431397687766768E-5</v>
      </c>
      <c r="H62" s="40" t="s">
        <v>202</v>
      </c>
    </row>
    <row r="63" spans="2:8" x14ac:dyDescent="0.35">
      <c r="B63" s="11" t="s">
        <v>200</v>
      </c>
      <c r="C63" s="20">
        <v>48</v>
      </c>
      <c r="D63" s="20">
        <v>15.330534612703023</v>
      </c>
      <c r="E63" s="20">
        <v>0.31938613776464631</v>
      </c>
      <c r="F63" s="20"/>
      <c r="G63" s="38"/>
      <c r="H63" s="41" t="s">
        <v>203</v>
      </c>
    </row>
    <row r="64" spans="2:8" ht="15" thickBot="1" x14ac:dyDescent="0.4">
      <c r="B64" s="15" t="s">
        <v>201</v>
      </c>
      <c r="C64" s="21">
        <v>55</v>
      </c>
      <c r="D64" s="21">
        <v>28.834398214285738</v>
      </c>
      <c r="E64" s="21"/>
      <c r="F64" s="21"/>
      <c r="G64" s="39"/>
      <c r="H64" s="42" t="s">
        <v>203</v>
      </c>
    </row>
    <row r="65" spans="2:9" x14ac:dyDescent="0.35">
      <c r="B65" s="43" t="s">
        <v>204</v>
      </c>
    </row>
    <row r="66" spans="2:9" x14ac:dyDescent="0.35">
      <c r="B66" s="43" t="s">
        <v>205</v>
      </c>
    </row>
    <row r="69" spans="2:9" x14ac:dyDescent="0.35">
      <c r="B69" s="10" t="s">
        <v>238</v>
      </c>
    </row>
    <row r="70" spans="2:9" ht="15" thickBot="1" x14ac:dyDescent="0.4"/>
    <row r="71" spans="2:9" ht="29" customHeight="1" x14ac:dyDescent="0.35">
      <c r="B71" s="12" t="s">
        <v>193</v>
      </c>
      <c r="C71" s="13" t="s">
        <v>207</v>
      </c>
      <c r="D71" s="13" t="s">
        <v>208</v>
      </c>
      <c r="E71" s="13" t="s">
        <v>209</v>
      </c>
      <c r="F71" s="13" t="s">
        <v>210</v>
      </c>
      <c r="G71" s="13" t="s">
        <v>211</v>
      </c>
      <c r="H71" s="13" t="s">
        <v>212</v>
      </c>
      <c r="I71" s="13" t="s">
        <v>198</v>
      </c>
    </row>
    <row r="72" spans="2:9" x14ac:dyDescent="0.35">
      <c r="B72" s="23" t="s">
        <v>213</v>
      </c>
      <c r="C72" s="25">
        <v>27.34547818472074</v>
      </c>
      <c r="D72" s="25">
        <v>0.65244502427909168</v>
      </c>
      <c r="E72" s="25">
        <v>41.912310106028741</v>
      </c>
      <c r="F72" s="37">
        <v>1.8242328692831116E-39</v>
      </c>
      <c r="G72" s="25">
        <v>26.033649541467845</v>
      </c>
      <c r="H72" s="25">
        <v>28.657306827973635</v>
      </c>
      <c r="I72" s="40" t="s">
        <v>202</v>
      </c>
    </row>
    <row r="73" spans="2:9" x14ac:dyDescent="0.35">
      <c r="B73" s="11" t="s">
        <v>11</v>
      </c>
      <c r="C73" s="20">
        <v>-9.0623498360466181E-3</v>
      </c>
      <c r="D73" s="20">
        <v>3.8995660373997263E-3</v>
      </c>
      <c r="E73" s="20">
        <v>-2.3239380354459884</v>
      </c>
      <c r="F73" s="38">
        <v>2.4409080360287438E-2</v>
      </c>
      <c r="G73" s="20">
        <v>-1.6902952850483755E-2</v>
      </c>
      <c r="H73" s="20">
        <v>-1.2217468216094811E-3</v>
      </c>
      <c r="I73" s="41" t="s">
        <v>239</v>
      </c>
    </row>
    <row r="74" spans="2:9" x14ac:dyDescent="0.35">
      <c r="B74" s="11" t="s">
        <v>28</v>
      </c>
      <c r="C74" s="20">
        <v>-0.50532882934125478</v>
      </c>
      <c r="D74" s="20">
        <v>0.27397037283849945</v>
      </c>
      <c r="E74" s="20">
        <v>-1.8444652394554244</v>
      </c>
      <c r="F74" s="35">
        <v>7.129125390804969E-2</v>
      </c>
      <c r="G74" s="20">
        <v>-1.0561831835289266</v>
      </c>
      <c r="H74" s="20">
        <v>4.5525524846417142E-2</v>
      </c>
      <c r="I74" s="41" t="s">
        <v>240</v>
      </c>
    </row>
    <row r="75" spans="2:9" x14ac:dyDescent="0.35">
      <c r="B75" s="11" t="s">
        <v>40</v>
      </c>
      <c r="C75" s="20">
        <v>8.5518161515953151E-2</v>
      </c>
      <c r="D75" s="20">
        <v>0.42543222169009365</v>
      </c>
      <c r="E75" s="20">
        <v>0.20101477310820359</v>
      </c>
      <c r="F75" s="35">
        <v>0.84153640150010256</v>
      </c>
      <c r="G75" s="20">
        <v>-0.76987065042638325</v>
      </c>
      <c r="H75" s="20">
        <v>0.94090697345828955</v>
      </c>
      <c r="I75" s="41" t="s">
        <v>214</v>
      </c>
    </row>
    <row r="76" spans="2:9" x14ac:dyDescent="0.35">
      <c r="B76" s="11" t="s">
        <v>41</v>
      </c>
      <c r="C76" s="20">
        <v>5.684866524400548E-5</v>
      </c>
      <c r="D76" s="20">
        <v>1.2432930777587172E-4</v>
      </c>
      <c r="E76" s="20">
        <v>0.45724267480429065</v>
      </c>
      <c r="F76" s="35">
        <v>0.64955945699368778</v>
      </c>
      <c r="G76" s="20">
        <v>-1.9313216236121209E-4</v>
      </c>
      <c r="H76" s="20">
        <v>3.0682949284922302E-4</v>
      </c>
      <c r="I76" s="41" t="s">
        <v>214</v>
      </c>
    </row>
    <row r="77" spans="2:9" x14ac:dyDescent="0.35">
      <c r="B77" s="11" t="s">
        <v>42</v>
      </c>
      <c r="C77" s="20">
        <v>5.1204683107908067E-3</v>
      </c>
      <c r="D77" s="20">
        <v>4.1903560250951301E-3</v>
      </c>
      <c r="E77" s="20">
        <v>1.2219649786618216</v>
      </c>
      <c r="F77" s="35">
        <v>0.22768800951792079</v>
      </c>
      <c r="G77" s="20">
        <v>-3.304807160075105E-3</v>
      </c>
      <c r="H77" s="20">
        <v>1.3545743781656717E-2</v>
      </c>
      <c r="I77" s="41" t="s">
        <v>214</v>
      </c>
    </row>
    <row r="78" spans="2:9" x14ac:dyDescent="0.35">
      <c r="B78" s="11" t="s">
        <v>44</v>
      </c>
      <c r="C78" s="20">
        <v>4.9182452953281776E-3</v>
      </c>
      <c r="D78" s="20">
        <v>7.7414856428822138E-3</v>
      </c>
      <c r="E78" s="20">
        <v>0.63531026500710241</v>
      </c>
      <c r="F78" s="35">
        <v>0.52824328507185303</v>
      </c>
      <c r="G78" s="20">
        <v>-1.0647054813880421E-2</v>
      </c>
      <c r="H78" s="20">
        <v>2.0483545404536774E-2</v>
      </c>
      <c r="I78" s="41" t="s">
        <v>214</v>
      </c>
    </row>
    <row r="79" spans="2:9" ht="15" thickBot="1" x14ac:dyDescent="0.4">
      <c r="B79" s="15" t="s">
        <v>46</v>
      </c>
      <c r="C79" s="21">
        <v>-4.1015745946897511E-2</v>
      </c>
      <c r="D79" s="21">
        <v>0.50984013261521199</v>
      </c>
      <c r="E79" s="21">
        <v>-8.0448249015840093E-2</v>
      </c>
      <c r="F79" s="36">
        <v>0.93621524557916214</v>
      </c>
      <c r="G79" s="21">
        <v>-1.0661180374135162</v>
      </c>
      <c r="H79" s="21">
        <v>0.98408654551972108</v>
      </c>
      <c r="I79" s="42" t="s">
        <v>214</v>
      </c>
    </row>
    <row r="80" spans="2:9" x14ac:dyDescent="0.35">
      <c r="B80" s="43" t="s">
        <v>205</v>
      </c>
    </row>
    <row r="83" spans="2:9" x14ac:dyDescent="0.35">
      <c r="B83" s="10" t="s">
        <v>241</v>
      </c>
    </row>
    <row r="85" spans="2:9" x14ac:dyDescent="0.35">
      <c r="B85" s="10" t="s">
        <v>242</v>
      </c>
    </row>
    <row r="86" spans="2:9" x14ac:dyDescent="0.35">
      <c r="B86" s="10" t="s">
        <v>248</v>
      </c>
    </row>
    <row r="87" spans="2:9" x14ac:dyDescent="0.35">
      <c r="B87" s="10" t="s">
        <v>249</v>
      </c>
    </row>
    <row r="88" spans="2:9" x14ac:dyDescent="0.35">
      <c r="B88" s="10" t="s">
        <v>243</v>
      </c>
    </row>
    <row r="89" spans="2:9" ht="15" thickBot="1" x14ac:dyDescent="0.4"/>
    <row r="90" spans="2:9" ht="29" customHeight="1" x14ac:dyDescent="0.35">
      <c r="B90" s="12" t="s">
        <v>193</v>
      </c>
      <c r="C90" s="13" t="s">
        <v>207</v>
      </c>
      <c r="D90" s="13" t="s">
        <v>208</v>
      </c>
      <c r="E90" s="13" t="s">
        <v>209</v>
      </c>
      <c r="F90" s="13" t="s">
        <v>210</v>
      </c>
      <c r="G90" s="13" t="s">
        <v>211</v>
      </c>
      <c r="H90" s="13" t="s">
        <v>212</v>
      </c>
      <c r="I90" s="13" t="s">
        <v>198</v>
      </c>
    </row>
    <row r="91" spans="2:9" x14ac:dyDescent="0.35">
      <c r="B91" s="23" t="s">
        <v>11</v>
      </c>
      <c r="C91" s="25">
        <v>-0.86135328116677035</v>
      </c>
      <c r="D91" s="25">
        <v>0.37064382441740423</v>
      </c>
      <c r="E91" s="25">
        <v>-2.3239380354459884</v>
      </c>
      <c r="F91" s="37">
        <v>2.4409080360287438E-2</v>
      </c>
      <c r="G91" s="25">
        <v>-1.6065826372382497</v>
      </c>
      <c r="H91" s="25">
        <v>-0.11612392509529101</v>
      </c>
      <c r="I91" s="40" t="s">
        <v>239</v>
      </c>
    </row>
    <row r="92" spans="2:9" x14ac:dyDescent="0.35">
      <c r="B92" s="11" t="s">
        <v>28</v>
      </c>
      <c r="C92" s="20">
        <v>-0.22413298506947296</v>
      </c>
      <c r="D92" s="20">
        <v>0.12151651344519122</v>
      </c>
      <c r="E92" s="20">
        <v>-1.8444652394554246</v>
      </c>
      <c r="F92" s="35">
        <v>7.129125390804969E-2</v>
      </c>
      <c r="G92" s="20">
        <v>-0.46845831062738297</v>
      </c>
      <c r="H92" s="20">
        <v>2.0192340488437044E-2</v>
      </c>
      <c r="I92" s="41" t="s">
        <v>240</v>
      </c>
    </row>
    <row r="93" spans="2:9" x14ac:dyDescent="0.35">
      <c r="B93" s="11" t="s">
        <v>40</v>
      </c>
      <c r="C93" s="20">
        <v>2.3756068294704485E-2</v>
      </c>
      <c r="D93" s="20">
        <v>0.11818070844930838</v>
      </c>
      <c r="E93" s="20">
        <v>0.20101477310820362</v>
      </c>
      <c r="F93" s="35">
        <v>0.84153640150010256</v>
      </c>
      <c r="G93" s="20">
        <v>-0.21386217179383527</v>
      </c>
      <c r="H93" s="20">
        <v>0.26137430838324421</v>
      </c>
      <c r="I93" s="41" t="s">
        <v>214</v>
      </c>
    </row>
    <row r="94" spans="2:9" x14ac:dyDescent="0.35">
      <c r="B94" s="11" t="s">
        <v>41</v>
      </c>
      <c r="C94" s="20">
        <v>0.11031051497561087</v>
      </c>
      <c r="D94" s="20">
        <v>0.24125157395430349</v>
      </c>
      <c r="E94" s="20">
        <v>0.45724267480429065</v>
      </c>
      <c r="F94" s="35">
        <v>0.64955945699368778</v>
      </c>
      <c r="G94" s="20">
        <v>-0.37475828494786145</v>
      </c>
      <c r="H94" s="20">
        <v>0.59537931489908325</v>
      </c>
      <c r="I94" s="41" t="s">
        <v>214</v>
      </c>
    </row>
    <row r="95" spans="2:9" x14ac:dyDescent="0.35">
      <c r="B95" s="11" t="s">
        <v>42</v>
      </c>
      <c r="C95" s="20">
        <v>0.55033857927266516</v>
      </c>
      <c r="D95" s="20">
        <v>0.45037181006230054</v>
      </c>
      <c r="E95" s="20">
        <v>1.2219649786618219</v>
      </c>
      <c r="F95" s="35">
        <v>0.22768800951792079</v>
      </c>
      <c r="G95" s="20">
        <v>-0.35519463589160927</v>
      </c>
      <c r="H95" s="20">
        <v>1.4558717944369395</v>
      </c>
      <c r="I95" s="41" t="s">
        <v>214</v>
      </c>
    </row>
    <row r="96" spans="2:9" x14ac:dyDescent="0.35">
      <c r="B96" s="11" t="s">
        <v>44</v>
      </c>
      <c r="C96" s="20">
        <v>7.7120282817660313E-2</v>
      </c>
      <c r="D96" s="20">
        <v>0.12138995238302681</v>
      </c>
      <c r="E96" s="20">
        <v>0.63531026500710241</v>
      </c>
      <c r="F96" s="35">
        <v>0.52824328507185303</v>
      </c>
      <c r="G96" s="20">
        <v>-0.1669505746697004</v>
      </c>
      <c r="H96" s="20">
        <v>0.32119114030502105</v>
      </c>
      <c r="I96" s="41" t="s">
        <v>214</v>
      </c>
    </row>
    <row r="97" spans="2:9" ht="15" thickBot="1" x14ac:dyDescent="0.4">
      <c r="B97" s="15" t="s">
        <v>46</v>
      </c>
      <c r="C97" s="21">
        <v>-9.1161902634608449E-3</v>
      </c>
      <c r="D97" s="21">
        <v>0.11331744786223856</v>
      </c>
      <c r="E97" s="21">
        <v>-8.0448249015840093E-2</v>
      </c>
      <c r="F97" s="36">
        <v>0.93621524557916214</v>
      </c>
      <c r="G97" s="21">
        <v>-0.23695618958026612</v>
      </c>
      <c r="H97" s="21">
        <v>0.21872380905334446</v>
      </c>
      <c r="I97" s="42" t="s">
        <v>214</v>
      </c>
    </row>
    <row r="98" spans="2:9" x14ac:dyDescent="0.35">
      <c r="B98" s="43" t="s">
        <v>205</v>
      </c>
    </row>
    <row r="118" spans="2:13" x14ac:dyDescent="0.35">
      <c r="F118" t="s">
        <v>218</v>
      </c>
    </row>
    <row r="121" spans="2:13" x14ac:dyDescent="0.35">
      <c r="B121" s="10" t="s">
        <v>244</v>
      </c>
    </row>
    <row r="122" spans="2:13" ht="15" thickBot="1" x14ac:dyDescent="0.4"/>
    <row r="123" spans="2:13" ht="72.5" x14ac:dyDescent="0.35">
      <c r="B123" s="12" t="s">
        <v>220</v>
      </c>
      <c r="C123" s="13" t="s">
        <v>221</v>
      </c>
      <c r="D123" s="13" t="s">
        <v>3</v>
      </c>
      <c r="E123" s="13" t="s">
        <v>245</v>
      </c>
      <c r="F123" s="13" t="s">
        <v>223</v>
      </c>
      <c r="G123" s="13" t="s">
        <v>224</v>
      </c>
      <c r="H123" s="13" t="s">
        <v>225</v>
      </c>
      <c r="I123" s="13" t="s">
        <v>226</v>
      </c>
      <c r="J123" s="13" t="s">
        <v>227</v>
      </c>
      <c r="K123" s="13" t="s">
        <v>228</v>
      </c>
      <c r="L123" s="13" t="s">
        <v>229</v>
      </c>
      <c r="M123" s="13" t="s">
        <v>230</v>
      </c>
    </row>
    <row r="124" spans="2:13" x14ac:dyDescent="0.35">
      <c r="B124" s="23" t="s">
        <v>48</v>
      </c>
      <c r="C124" s="44">
        <v>1</v>
      </c>
      <c r="D124" s="25">
        <v>28.68</v>
      </c>
      <c r="E124" s="25">
        <v>28.418457632724984</v>
      </c>
      <c r="F124" s="25">
        <v>0.26154236727501612</v>
      </c>
      <c r="G124" s="25">
        <v>0.46279005634569809</v>
      </c>
      <c r="H124" s="25">
        <v>0.13075203586253686</v>
      </c>
      <c r="I124" s="25">
        <v>28.155563044789965</v>
      </c>
      <c r="J124" s="25">
        <v>28.681352220660003</v>
      </c>
      <c r="K124" s="25">
        <v>0.58007088588106581</v>
      </c>
      <c r="L124" s="25">
        <v>27.252146947688082</v>
      </c>
      <c r="M124" s="25">
        <v>29.584768317761885</v>
      </c>
    </row>
    <row r="125" spans="2:13" x14ac:dyDescent="0.35">
      <c r="B125" s="11" t="s">
        <v>50</v>
      </c>
      <c r="C125" s="17">
        <v>1</v>
      </c>
      <c r="D125" s="20">
        <v>27.5</v>
      </c>
      <c r="E125" s="20">
        <v>28.182169468676431</v>
      </c>
      <c r="F125" s="20">
        <v>-0.68216946867643102</v>
      </c>
      <c r="G125" s="20">
        <v>-1.2070749765529014</v>
      </c>
      <c r="H125" s="20">
        <v>0.18346196712022964</v>
      </c>
      <c r="I125" s="20">
        <v>27.81329446088284</v>
      </c>
      <c r="J125" s="20">
        <v>28.551044476470022</v>
      </c>
      <c r="K125" s="20">
        <v>0.59417542118828048</v>
      </c>
      <c r="L125" s="20">
        <v>26.987499714710744</v>
      </c>
      <c r="M125" s="20">
        <v>29.376839222642118</v>
      </c>
    </row>
    <row r="126" spans="2:13" x14ac:dyDescent="0.35">
      <c r="B126" s="11" t="s">
        <v>52</v>
      </c>
      <c r="C126" s="17">
        <v>1</v>
      </c>
      <c r="D126" s="20">
        <v>29.39</v>
      </c>
      <c r="E126" s="20">
        <v>29.54655039091088</v>
      </c>
      <c r="F126" s="20">
        <v>-0.15655039091087986</v>
      </c>
      <c r="G126" s="20">
        <v>-0.2770104323266479</v>
      </c>
      <c r="H126" s="20">
        <v>0.22980771956105714</v>
      </c>
      <c r="I126" s="20">
        <v>29.08449100239163</v>
      </c>
      <c r="J126" s="20">
        <v>30.008609779430131</v>
      </c>
      <c r="K126" s="20">
        <v>0.61008009780232941</v>
      </c>
      <c r="L126" s="20">
        <v>28.31990214133625</v>
      </c>
      <c r="M126" s="20">
        <v>30.773198640485511</v>
      </c>
    </row>
    <row r="127" spans="2:13" x14ac:dyDescent="0.35">
      <c r="B127" s="11" t="s">
        <v>54</v>
      </c>
      <c r="C127" s="17">
        <v>1</v>
      </c>
      <c r="D127" s="20">
        <v>28.72</v>
      </c>
      <c r="E127" s="20">
        <v>27.766066362683905</v>
      </c>
      <c r="F127" s="20">
        <v>0.95393363731609426</v>
      </c>
      <c r="G127" s="20">
        <v>1.6879521523155669</v>
      </c>
      <c r="H127" s="20">
        <v>0.24890370591986488</v>
      </c>
      <c r="I127" s="20">
        <v>27.265611920260568</v>
      </c>
      <c r="J127" s="20">
        <v>28.266520805107241</v>
      </c>
      <c r="K127" s="20">
        <v>0.6175266735820315</v>
      </c>
      <c r="L127" s="20">
        <v>26.524445769021341</v>
      </c>
      <c r="M127" s="20">
        <v>29.007686956346468</v>
      </c>
    </row>
    <row r="128" spans="2:13" x14ac:dyDescent="0.35">
      <c r="B128" s="11" t="s">
        <v>56</v>
      </c>
      <c r="C128" s="17">
        <v>1</v>
      </c>
      <c r="D128" s="20">
        <v>28.32</v>
      </c>
      <c r="E128" s="20">
        <v>28.934607902019941</v>
      </c>
      <c r="F128" s="20">
        <v>-0.61460790201994087</v>
      </c>
      <c r="G128" s="20">
        <v>-1.0875271512214777</v>
      </c>
      <c r="H128" s="20">
        <v>0.19225378613798783</v>
      </c>
      <c r="I128" s="20">
        <v>28.548055757326527</v>
      </c>
      <c r="J128" s="20">
        <v>29.321160046713356</v>
      </c>
      <c r="K128" s="20">
        <v>0.59694862094575396</v>
      </c>
      <c r="L128" s="20">
        <v>27.734362256232046</v>
      </c>
      <c r="M128" s="20">
        <v>30.134853547807836</v>
      </c>
    </row>
    <row r="129" spans="2:13" x14ac:dyDescent="0.35">
      <c r="B129" s="11" t="s">
        <v>58</v>
      </c>
      <c r="C129" s="17">
        <v>1</v>
      </c>
      <c r="D129" s="20">
        <v>28.47</v>
      </c>
      <c r="E129" s="20">
        <v>28.1339311234108</v>
      </c>
      <c r="F129" s="20">
        <v>0.3360688765891986</v>
      </c>
      <c r="G129" s="20">
        <v>0.5946621037088381</v>
      </c>
      <c r="H129" s="20">
        <v>0.21333736995714592</v>
      </c>
      <c r="I129" s="20">
        <v>27.704987592275355</v>
      </c>
      <c r="J129" s="20">
        <v>28.562874654546246</v>
      </c>
      <c r="K129" s="20">
        <v>0.60406868085084375</v>
      </c>
      <c r="L129" s="20">
        <v>26.919369637701386</v>
      </c>
      <c r="M129" s="20">
        <v>29.348492609120214</v>
      </c>
    </row>
    <row r="130" spans="2:13" x14ac:dyDescent="0.35">
      <c r="B130" s="11" t="s">
        <v>60</v>
      </c>
      <c r="C130" s="17">
        <v>1</v>
      </c>
      <c r="D130" s="20">
        <v>28.34</v>
      </c>
      <c r="E130" s="20">
        <v>28.233339209750117</v>
      </c>
      <c r="F130" s="20">
        <v>0.10666079024988306</v>
      </c>
      <c r="G130" s="20">
        <v>0.18873253172674537</v>
      </c>
      <c r="H130" s="20">
        <v>0.22253268647637009</v>
      </c>
      <c r="I130" s="20">
        <v>27.785907255613786</v>
      </c>
      <c r="J130" s="20">
        <v>28.680771163886448</v>
      </c>
      <c r="K130" s="20">
        <v>0.60737709399930184</v>
      </c>
      <c r="L130" s="20">
        <v>27.012125713571837</v>
      </c>
      <c r="M130" s="20">
        <v>29.454552705928396</v>
      </c>
    </row>
    <row r="131" spans="2:13" x14ac:dyDescent="0.35">
      <c r="B131" s="11" t="s">
        <v>62</v>
      </c>
      <c r="C131" s="17">
        <v>1</v>
      </c>
      <c r="D131" s="20">
        <v>29.36</v>
      </c>
      <c r="E131" s="20">
        <v>28.944452852053573</v>
      </c>
      <c r="F131" s="20">
        <v>0.41554714794642678</v>
      </c>
      <c r="G131" s="20">
        <v>0.73529612053332338</v>
      </c>
      <c r="H131" s="20">
        <v>0.23955655541509402</v>
      </c>
      <c r="I131" s="20">
        <v>28.462792115319846</v>
      </c>
      <c r="J131" s="20">
        <v>29.426113588787299</v>
      </c>
      <c r="K131" s="20">
        <v>0.61381876886178</v>
      </c>
      <c r="L131" s="20">
        <v>27.710287500499497</v>
      </c>
      <c r="M131" s="20">
        <v>30.178618203607648</v>
      </c>
    </row>
    <row r="132" spans="2:13" x14ac:dyDescent="0.35">
      <c r="B132" s="11" t="s">
        <v>64</v>
      </c>
      <c r="C132" s="17">
        <v>1</v>
      </c>
      <c r="D132" s="20">
        <v>28.42</v>
      </c>
      <c r="E132" s="20">
        <v>28.504809306136718</v>
      </c>
      <c r="F132" s="20">
        <v>-8.480930613671589E-2</v>
      </c>
      <c r="G132" s="20">
        <v>-0.15006709610599889</v>
      </c>
      <c r="H132" s="20">
        <v>0.18382562840369701</v>
      </c>
      <c r="I132" s="20">
        <v>28.135203108326589</v>
      </c>
      <c r="J132" s="20">
        <v>28.874415503946846</v>
      </c>
      <c r="K132" s="20">
        <v>0.59428780857650143</v>
      </c>
      <c r="L132" s="20">
        <v>27.309913582181952</v>
      </c>
      <c r="M132" s="20">
        <v>29.699705030091483</v>
      </c>
    </row>
    <row r="133" spans="2:13" x14ac:dyDescent="0.35">
      <c r="B133" s="11" t="s">
        <v>66</v>
      </c>
      <c r="C133" s="17">
        <v>1</v>
      </c>
      <c r="D133" s="20">
        <v>28.77</v>
      </c>
      <c r="E133" s="20">
        <v>27.922541581905133</v>
      </c>
      <c r="F133" s="20">
        <v>0.84745841809486677</v>
      </c>
      <c r="G133" s="20">
        <v>1.4995479820229649</v>
      </c>
      <c r="H133" s="20">
        <v>0.19565014599233721</v>
      </c>
      <c r="I133" s="20">
        <v>27.529160598039173</v>
      </c>
      <c r="J133" s="20">
        <v>28.315922565771093</v>
      </c>
      <c r="K133" s="20">
        <v>0.5980510993146565</v>
      </c>
      <c r="L133" s="20">
        <v>26.720079254789198</v>
      </c>
      <c r="M133" s="20">
        <v>29.125003909021068</v>
      </c>
    </row>
    <row r="134" spans="2:13" x14ac:dyDescent="0.35">
      <c r="B134" s="11" t="s">
        <v>68</v>
      </c>
      <c r="C134" s="17">
        <v>1</v>
      </c>
      <c r="D134" s="20">
        <v>26.81</v>
      </c>
      <c r="E134" s="20">
        <v>27.484779432871409</v>
      </c>
      <c r="F134" s="20">
        <v>-0.67477943287141073</v>
      </c>
      <c r="G134" s="20">
        <v>-1.1939985670891688</v>
      </c>
      <c r="H134" s="20">
        <v>0.27119837198717683</v>
      </c>
      <c r="I134" s="20">
        <v>26.939498559943562</v>
      </c>
      <c r="J134" s="20">
        <v>28.030060305799257</v>
      </c>
      <c r="K134" s="20">
        <v>0.62684503247065892</v>
      </c>
      <c r="L134" s="20">
        <v>26.22442302294338</v>
      </c>
      <c r="M134" s="20">
        <v>28.745135842799439</v>
      </c>
    </row>
    <row r="135" spans="2:13" x14ac:dyDescent="0.35">
      <c r="B135" s="11" t="s">
        <v>70</v>
      </c>
      <c r="C135" s="17">
        <v>1</v>
      </c>
      <c r="D135" s="20">
        <v>27.8</v>
      </c>
      <c r="E135" s="20">
        <v>27.724277913665958</v>
      </c>
      <c r="F135" s="20">
        <v>7.5722086334042871E-2</v>
      </c>
      <c r="G135" s="20">
        <v>0.13398757901543643</v>
      </c>
      <c r="H135" s="20">
        <v>0.18584336302863441</v>
      </c>
      <c r="I135" s="20">
        <v>27.35061478848727</v>
      </c>
      <c r="J135" s="20">
        <v>28.097941038844645</v>
      </c>
      <c r="K135" s="20">
        <v>0.5949150303584867</v>
      </c>
      <c r="L135" s="20">
        <v>26.528121075795596</v>
      </c>
      <c r="M135" s="20">
        <v>28.92043475153632</v>
      </c>
    </row>
    <row r="136" spans="2:13" x14ac:dyDescent="0.35">
      <c r="B136" s="11" t="s">
        <v>72</v>
      </c>
      <c r="C136" s="17">
        <v>1</v>
      </c>
      <c r="D136" s="20">
        <v>27.79</v>
      </c>
      <c r="E136" s="20">
        <v>27.810187433417482</v>
      </c>
      <c r="F136" s="20">
        <v>-2.0187433417483192E-2</v>
      </c>
      <c r="G136" s="20">
        <v>-3.5720956210999785E-2</v>
      </c>
      <c r="H136" s="20">
        <v>0.17221300737796794</v>
      </c>
      <c r="I136" s="20">
        <v>27.463929975068773</v>
      </c>
      <c r="J136" s="20">
        <v>28.156444891766192</v>
      </c>
      <c r="K136" s="20">
        <v>0.59079899938541736</v>
      </c>
      <c r="L136" s="20">
        <v>26.622306430485022</v>
      </c>
      <c r="M136" s="20">
        <v>28.998068436349943</v>
      </c>
    </row>
    <row r="137" spans="2:13" x14ac:dyDescent="0.35">
      <c r="B137" s="11" t="s">
        <v>74</v>
      </c>
      <c r="C137" s="17">
        <v>1</v>
      </c>
      <c r="D137" s="20">
        <v>29.03</v>
      </c>
      <c r="E137" s="20">
        <v>28.788699596054219</v>
      </c>
      <c r="F137" s="20">
        <v>0.24130040394578245</v>
      </c>
      <c r="G137" s="20">
        <v>0.42697261136618841</v>
      </c>
      <c r="H137" s="20">
        <v>0.20457977954204926</v>
      </c>
      <c r="I137" s="20">
        <v>28.377364380600383</v>
      </c>
      <c r="J137" s="20">
        <v>29.200034811508054</v>
      </c>
      <c r="K137" s="20">
        <v>0.60103163307942431</v>
      </c>
      <c r="L137" s="20">
        <v>27.580244504154578</v>
      </c>
      <c r="M137" s="20">
        <v>29.997154687953859</v>
      </c>
    </row>
    <row r="138" spans="2:13" x14ac:dyDescent="0.35">
      <c r="B138" s="11" t="s">
        <v>76</v>
      </c>
      <c r="C138" s="17">
        <v>1</v>
      </c>
      <c r="D138" s="20">
        <v>27.21</v>
      </c>
      <c r="E138" s="20">
        <v>27.288078671338628</v>
      </c>
      <c r="F138" s="20">
        <v>-7.8078671338627004E-2</v>
      </c>
      <c r="G138" s="20">
        <v>-0.13815747362340305</v>
      </c>
      <c r="H138" s="20">
        <v>0.3208898132892703</v>
      </c>
      <c r="I138" s="20">
        <v>26.642886459372473</v>
      </c>
      <c r="J138" s="20">
        <v>27.933270883304782</v>
      </c>
      <c r="K138" s="20">
        <v>0.64988953679642281</v>
      </c>
      <c r="L138" s="20">
        <v>25.981388180041051</v>
      </c>
      <c r="M138" s="20">
        <v>28.594769162636204</v>
      </c>
    </row>
    <row r="139" spans="2:13" x14ac:dyDescent="0.35">
      <c r="B139" s="11" t="s">
        <v>78</v>
      </c>
      <c r="C139" s="17">
        <v>1</v>
      </c>
      <c r="D139" s="20">
        <v>28.05</v>
      </c>
      <c r="E139" s="20">
        <v>28.258011124937553</v>
      </c>
      <c r="F139" s="20">
        <v>-0.20801112493755269</v>
      </c>
      <c r="G139" s="20">
        <v>-0.36806839837599736</v>
      </c>
      <c r="H139" s="20">
        <v>0.14089715888106755</v>
      </c>
      <c r="I139" s="20">
        <v>27.974718400041127</v>
      </c>
      <c r="J139" s="20">
        <v>28.54130384983398</v>
      </c>
      <c r="K139" s="20">
        <v>0.58244153968051005</v>
      </c>
      <c r="L139" s="20">
        <v>27.086933920973202</v>
      </c>
      <c r="M139" s="20">
        <v>29.429088328901905</v>
      </c>
    </row>
    <row r="140" spans="2:13" x14ac:dyDescent="0.35">
      <c r="B140" s="11" t="s">
        <v>80</v>
      </c>
      <c r="C140" s="17">
        <v>1</v>
      </c>
      <c r="D140" s="20">
        <v>27.91</v>
      </c>
      <c r="E140" s="20">
        <v>27.583754696987061</v>
      </c>
      <c r="F140" s="20">
        <v>0.3262453030129393</v>
      </c>
      <c r="G140" s="20">
        <v>0.57727963441240981</v>
      </c>
      <c r="H140" s="20">
        <v>0.22418726558324864</v>
      </c>
      <c r="I140" s="20">
        <v>27.132995988589208</v>
      </c>
      <c r="J140" s="20">
        <v>28.034513405384914</v>
      </c>
      <c r="K140" s="20">
        <v>0.60798525295794825</v>
      </c>
      <c r="L140" s="20">
        <v>26.361318415268368</v>
      </c>
      <c r="M140" s="20">
        <v>28.806190978705754</v>
      </c>
    </row>
    <row r="141" spans="2:13" x14ac:dyDescent="0.35">
      <c r="B141" s="11" t="s">
        <v>82</v>
      </c>
      <c r="C141" s="17">
        <v>1</v>
      </c>
      <c r="D141" s="20">
        <v>29.21</v>
      </c>
      <c r="E141" s="20">
        <v>28.568364891766048</v>
      </c>
      <c r="F141" s="20">
        <v>0.64163510823395242</v>
      </c>
      <c r="G141" s="20">
        <v>1.1353508457799082</v>
      </c>
      <c r="H141" s="20">
        <v>0.21788028865228243</v>
      </c>
      <c r="I141" s="20">
        <v>28.130287210401114</v>
      </c>
      <c r="J141" s="20">
        <v>29.006442573130983</v>
      </c>
      <c r="K141" s="20">
        <v>0.60568800380051135</v>
      </c>
      <c r="L141" s="20">
        <v>27.350547539050218</v>
      </c>
      <c r="M141" s="20">
        <v>29.786182244481878</v>
      </c>
    </row>
    <row r="142" spans="2:13" x14ac:dyDescent="0.35">
      <c r="B142" s="11" t="s">
        <v>84</v>
      </c>
      <c r="C142" s="17">
        <v>1</v>
      </c>
      <c r="D142" s="20">
        <v>27.9</v>
      </c>
      <c r="E142" s="20">
        <v>27.726742965406867</v>
      </c>
      <c r="F142" s="20">
        <v>0.17325703459313146</v>
      </c>
      <c r="G142" s="20">
        <v>0.30657225304277974</v>
      </c>
      <c r="H142" s="20">
        <v>0.17420893202486157</v>
      </c>
      <c r="I142" s="20">
        <v>27.376472431589519</v>
      </c>
      <c r="J142" s="20">
        <v>28.077013499224215</v>
      </c>
      <c r="K142" s="20">
        <v>0.59138387681935423</v>
      </c>
      <c r="L142" s="20">
        <v>26.537685987576786</v>
      </c>
      <c r="M142" s="20">
        <v>28.915799943236948</v>
      </c>
    </row>
    <row r="143" spans="2:13" x14ac:dyDescent="0.35">
      <c r="B143" s="11" t="s">
        <v>86</v>
      </c>
      <c r="C143" s="17">
        <v>1</v>
      </c>
      <c r="D143" s="20">
        <v>28.11</v>
      </c>
      <c r="E143" s="20">
        <v>28.459376904949778</v>
      </c>
      <c r="F143" s="20">
        <v>-0.34937690494977858</v>
      </c>
      <c r="G143" s="20">
        <v>-0.61821019367610086</v>
      </c>
      <c r="H143" s="20">
        <v>0.19153463484531608</v>
      </c>
      <c r="I143" s="20">
        <v>28.0742707108414</v>
      </c>
      <c r="J143" s="20">
        <v>28.844483099058156</v>
      </c>
      <c r="K143" s="20">
        <v>0.59671739886647757</v>
      </c>
      <c r="L143" s="20">
        <v>27.259596162311208</v>
      </c>
      <c r="M143" s="20">
        <v>29.659157647588348</v>
      </c>
    </row>
    <row r="144" spans="2:13" x14ac:dyDescent="0.35">
      <c r="B144" s="11" t="s">
        <v>88</v>
      </c>
      <c r="C144" s="17">
        <v>1</v>
      </c>
      <c r="D144" s="20">
        <v>28.7</v>
      </c>
      <c r="E144" s="20">
        <v>28.610113656410036</v>
      </c>
      <c r="F144" s="20">
        <v>8.9886343589963502E-2</v>
      </c>
      <c r="G144" s="20">
        <v>0.15905073601695466</v>
      </c>
      <c r="H144" s="20">
        <v>0.1956798281270983</v>
      </c>
      <c r="I144" s="20">
        <v>28.216672992612246</v>
      </c>
      <c r="J144" s="20">
        <v>29.003554320207826</v>
      </c>
      <c r="K144" s="20">
        <v>0.59806081037006353</v>
      </c>
      <c r="L144" s="20">
        <v>27.407631803908565</v>
      </c>
      <c r="M144" s="20">
        <v>29.812595508911507</v>
      </c>
    </row>
    <row r="145" spans="2:13" x14ac:dyDescent="0.35">
      <c r="B145" s="11" t="s">
        <v>90</v>
      </c>
      <c r="C145" s="17">
        <v>1</v>
      </c>
      <c r="D145" s="20">
        <v>28.96</v>
      </c>
      <c r="E145" s="20">
        <v>28.356135868222079</v>
      </c>
      <c r="F145" s="20">
        <v>0.60386413177792164</v>
      </c>
      <c r="G145" s="20">
        <v>1.0685164261620037</v>
      </c>
      <c r="H145" s="20">
        <v>0.19316898485102996</v>
      </c>
      <c r="I145" s="20">
        <v>27.967743593186093</v>
      </c>
      <c r="J145" s="20">
        <v>28.744528143258066</v>
      </c>
      <c r="K145" s="20">
        <v>0.59724399911009884</v>
      </c>
      <c r="L145" s="20">
        <v>27.15529632483031</v>
      </c>
      <c r="M145" s="20">
        <v>29.556975411613848</v>
      </c>
    </row>
    <row r="146" spans="2:13" x14ac:dyDescent="0.35">
      <c r="B146" s="11" t="s">
        <v>92</v>
      </c>
      <c r="C146" s="17">
        <v>1</v>
      </c>
      <c r="D146" s="20">
        <v>28.44</v>
      </c>
      <c r="E146" s="20">
        <v>27.849875389411899</v>
      </c>
      <c r="F146" s="20">
        <v>0.59012461058810217</v>
      </c>
      <c r="G146" s="20">
        <v>1.0442048247497806</v>
      </c>
      <c r="H146" s="20">
        <v>0.18676335869504018</v>
      </c>
      <c r="I146" s="20">
        <v>27.474362488969476</v>
      </c>
      <c r="J146" s="20">
        <v>28.225388289854322</v>
      </c>
      <c r="K146" s="20">
        <v>0.59520306611752138</v>
      </c>
      <c r="L146" s="20">
        <v>26.653139416832985</v>
      </c>
      <c r="M146" s="20">
        <v>29.046611361990813</v>
      </c>
    </row>
    <row r="147" spans="2:13" x14ac:dyDescent="0.35">
      <c r="B147" s="11" t="s">
        <v>94</v>
      </c>
      <c r="C147" s="17">
        <v>1</v>
      </c>
      <c r="D147" s="20">
        <v>29.26</v>
      </c>
      <c r="E147" s="20">
        <v>29.051388662003706</v>
      </c>
      <c r="F147" s="20">
        <v>0.20861133799629528</v>
      </c>
      <c r="G147" s="20">
        <v>0.36913045435633046</v>
      </c>
      <c r="H147" s="20">
        <v>0.20467404902430772</v>
      </c>
      <c r="I147" s="20">
        <v>28.639863905052259</v>
      </c>
      <c r="J147" s="20">
        <v>29.462913418955154</v>
      </c>
      <c r="K147" s="20">
        <v>0.60106372716098166</v>
      </c>
      <c r="L147" s="20">
        <v>27.84286904062817</v>
      </c>
      <c r="M147" s="20">
        <v>30.259908283379243</v>
      </c>
    </row>
    <row r="148" spans="2:13" x14ac:dyDescent="0.35">
      <c r="B148" s="11" t="s">
        <v>96</v>
      </c>
      <c r="C148" s="17">
        <v>1</v>
      </c>
      <c r="D148" s="20">
        <v>28.48</v>
      </c>
      <c r="E148" s="20">
        <v>28.342641953385439</v>
      </c>
      <c r="F148" s="20">
        <v>0.13735804661456186</v>
      </c>
      <c r="G148" s="20">
        <v>0.24305025145484505</v>
      </c>
      <c r="H148" s="20">
        <v>0.17758603716386182</v>
      </c>
      <c r="I148" s="20">
        <v>27.985581294595473</v>
      </c>
      <c r="J148" s="20">
        <v>28.699702612175404</v>
      </c>
      <c r="K148" s="20">
        <v>0.59238749004364599</v>
      </c>
      <c r="L148" s="20">
        <v>27.151567075923385</v>
      </c>
      <c r="M148" s="20">
        <v>29.533716830847492</v>
      </c>
    </row>
    <row r="149" spans="2:13" x14ac:dyDescent="0.35">
      <c r="B149" s="11" t="s">
        <v>98</v>
      </c>
      <c r="C149" s="17">
        <v>1</v>
      </c>
      <c r="D149" s="20">
        <v>28.75</v>
      </c>
      <c r="E149" s="20">
        <v>28.400456578650562</v>
      </c>
      <c r="F149" s="20">
        <v>0.34954342134943772</v>
      </c>
      <c r="G149" s="20">
        <v>0.61850483861177097</v>
      </c>
      <c r="H149" s="20">
        <v>0.22612973087436372</v>
      </c>
      <c r="I149" s="20">
        <v>27.945792282022918</v>
      </c>
      <c r="J149" s="20">
        <v>28.855120875278207</v>
      </c>
      <c r="K149" s="20">
        <v>0.6087041916645215</v>
      </c>
      <c r="L149" s="20">
        <v>27.176574773779834</v>
      </c>
      <c r="M149" s="20">
        <v>29.624338383521291</v>
      </c>
    </row>
    <row r="150" spans="2:13" x14ac:dyDescent="0.35">
      <c r="B150" s="11" t="s">
        <v>100</v>
      </c>
      <c r="C150" s="17">
        <v>1</v>
      </c>
      <c r="D150" s="20">
        <v>27.38</v>
      </c>
      <c r="E150" s="20">
        <v>27.698872876765893</v>
      </c>
      <c r="F150" s="20">
        <v>-0.31887287676589438</v>
      </c>
      <c r="G150" s="20">
        <v>-0.56423438444460339</v>
      </c>
      <c r="H150" s="20">
        <v>0.2003153424625502</v>
      </c>
      <c r="I150" s="20">
        <v>27.296111886725789</v>
      </c>
      <c r="J150" s="20">
        <v>28.101633866805997</v>
      </c>
      <c r="K150" s="20">
        <v>0.59959350746195961</v>
      </c>
      <c r="L150" s="20">
        <v>26.493309330218551</v>
      </c>
      <c r="M150" s="20">
        <v>28.904436423313236</v>
      </c>
    </row>
    <row r="151" spans="2:13" x14ac:dyDescent="0.35">
      <c r="B151" s="11" t="s">
        <v>102</v>
      </c>
      <c r="C151" s="17">
        <v>1</v>
      </c>
      <c r="D151" s="20">
        <v>28.09</v>
      </c>
      <c r="E151" s="20">
        <v>28.04420144222189</v>
      </c>
      <c r="F151" s="20">
        <v>4.5798557778109483E-2</v>
      </c>
      <c r="G151" s="20">
        <v>8.1038943539101571E-2</v>
      </c>
      <c r="H151" s="20">
        <v>0.27162569317362462</v>
      </c>
      <c r="I151" s="20">
        <v>27.498061382463906</v>
      </c>
      <c r="J151" s="20">
        <v>28.590341501979875</v>
      </c>
      <c r="K151" s="20">
        <v>0.62703002715715173</v>
      </c>
      <c r="L151" s="20">
        <v>26.783473075547221</v>
      </c>
      <c r="M151" s="20">
        <v>29.30492980889656</v>
      </c>
    </row>
    <row r="152" spans="2:13" x14ac:dyDescent="0.35">
      <c r="B152" s="11" t="s">
        <v>104</v>
      </c>
      <c r="C152" s="17">
        <v>1</v>
      </c>
      <c r="D152" s="20">
        <v>28.6</v>
      </c>
      <c r="E152" s="20">
        <v>28.694371212885795</v>
      </c>
      <c r="F152" s="20">
        <v>-9.4371212885793199E-2</v>
      </c>
      <c r="G152" s="20">
        <v>-0.16698655511863633</v>
      </c>
      <c r="H152" s="20">
        <v>0.1774781524516601</v>
      </c>
      <c r="I152" s="20">
        <v>28.337527470847999</v>
      </c>
      <c r="J152" s="20">
        <v>29.051214954923591</v>
      </c>
      <c r="K152" s="20">
        <v>0.59235515728513832</v>
      </c>
      <c r="L152" s="20">
        <v>27.503361344791806</v>
      </c>
      <c r="M152" s="20">
        <v>29.885381080979784</v>
      </c>
    </row>
    <row r="153" spans="2:13" x14ac:dyDescent="0.35">
      <c r="B153" s="11" t="s">
        <v>106</v>
      </c>
      <c r="C153" s="17">
        <v>1</v>
      </c>
      <c r="D153" s="20">
        <v>27.68</v>
      </c>
      <c r="E153" s="20">
        <v>27.514174276733055</v>
      </c>
      <c r="F153" s="20">
        <v>0.16582572326694489</v>
      </c>
      <c r="G153" s="20">
        <v>0.29342280799033815</v>
      </c>
      <c r="H153" s="20">
        <v>0.26689802872972812</v>
      </c>
      <c r="I153" s="20">
        <v>26.977539823428341</v>
      </c>
      <c r="J153" s="20">
        <v>28.050808730037769</v>
      </c>
      <c r="K153" s="20">
        <v>0.62499655639408214</v>
      </c>
      <c r="L153" s="20">
        <v>26.257534477053223</v>
      </c>
      <c r="M153" s="20">
        <v>28.770814076412886</v>
      </c>
    </row>
    <row r="154" spans="2:13" x14ac:dyDescent="0.35">
      <c r="B154" s="11" t="s">
        <v>108</v>
      </c>
      <c r="C154" s="17">
        <v>1</v>
      </c>
      <c r="D154" s="20">
        <v>29.95</v>
      </c>
      <c r="E154" s="20">
        <v>29.308516778926709</v>
      </c>
      <c r="F154" s="20">
        <v>0.64148322107329037</v>
      </c>
      <c r="G154" s="20">
        <v>1.135082086770141</v>
      </c>
      <c r="H154" s="20">
        <v>0.20513628106639598</v>
      </c>
      <c r="I154" s="20">
        <v>28.896062642165351</v>
      </c>
      <c r="J154" s="20">
        <v>29.720970915688067</v>
      </c>
      <c r="K154" s="20">
        <v>0.60122128336777769</v>
      </c>
      <c r="L154" s="20">
        <v>28.099680369565512</v>
      </c>
      <c r="M154" s="20">
        <v>30.517353188287906</v>
      </c>
    </row>
    <row r="155" spans="2:13" x14ac:dyDescent="0.35">
      <c r="B155" s="11" t="s">
        <v>110</v>
      </c>
      <c r="C155" s="17">
        <v>1</v>
      </c>
      <c r="D155" s="20">
        <v>27.36</v>
      </c>
      <c r="E155" s="20">
        <v>28.322025123065877</v>
      </c>
      <c r="F155" s="20">
        <v>-0.96202512306587806</v>
      </c>
      <c r="G155" s="20">
        <v>-1.7022697528828405</v>
      </c>
      <c r="H155" s="20">
        <v>0.20107359501722127</v>
      </c>
      <c r="I155" s="20">
        <v>27.917739564084297</v>
      </c>
      <c r="J155" s="20">
        <v>28.726310682047458</v>
      </c>
      <c r="K155" s="20">
        <v>0.59984725420543172</v>
      </c>
      <c r="L155" s="20">
        <v>27.115951384496476</v>
      </c>
      <c r="M155" s="20">
        <v>29.528098861635279</v>
      </c>
    </row>
    <row r="156" spans="2:13" x14ac:dyDescent="0.35">
      <c r="B156" s="11" t="s">
        <v>112</v>
      </c>
      <c r="C156" s="17">
        <v>1</v>
      </c>
      <c r="D156" s="20">
        <v>27.73</v>
      </c>
      <c r="E156" s="20">
        <v>28.684569918945392</v>
      </c>
      <c r="F156" s="20">
        <v>-0.954569918945392</v>
      </c>
      <c r="G156" s="20">
        <v>-1.6890780303679163</v>
      </c>
      <c r="H156" s="20">
        <v>0.2024889959435752</v>
      </c>
      <c r="I156" s="20">
        <v>28.277438505665316</v>
      </c>
      <c r="J156" s="20">
        <v>29.091701332225469</v>
      </c>
      <c r="K156" s="20">
        <v>0.60032318899313186</v>
      </c>
      <c r="L156" s="20">
        <v>27.47753924934948</v>
      </c>
      <c r="M156" s="20">
        <v>29.891600588541305</v>
      </c>
    </row>
    <row r="157" spans="2:13" x14ac:dyDescent="0.35">
      <c r="B157" s="11" t="s">
        <v>114</v>
      </c>
      <c r="C157" s="17">
        <v>1</v>
      </c>
      <c r="D157" s="20">
        <v>29.62</v>
      </c>
      <c r="E157" s="20">
        <v>29.451610121860561</v>
      </c>
      <c r="F157" s="20">
        <v>0.16838987813943973</v>
      </c>
      <c r="G157" s="20">
        <v>0.29795999020783026</v>
      </c>
      <c r="H157" s="20">
        <v>0.24124006539834586</v>
      </c>
      <c r="I157" s="20">
        <v>28.966564461439706</v>
      </c>
      <c r="J157" s="20">
        <v>29.936655782281417</v>
      </c>
      <c r="K157" s="20">
        <v>0.614477751361304</v>
      </c>
      <c r="L157" s="20">
        <v>28.216119797188277</v>
      </c>
      <c r="M157" s="20">
        <v>30.687100446532845</v>
      </c>
    </row>
    <row r="158" spans="2:13" x14ac:dyDescent="0.35">
      <c r="B158" s="11" t="s">
        <v>116</v>
      </c>
      <c r="C158" s="17">
        <v>1</v>
      </c>
      <c r="D158" s="20">
        <v>28.65</v>
      </c>
      <c r="E158" s="20">
        <v>28.496732327573351</v>
      </c>
      <c r="F158" s="20">
        <v>0.15326767242664729</v>
      </c>
      <c r="G158" s="20">
        <v>0.27120177697144277</v>
      </c>
      <c r="H158" s="20">
        <v>0.28262297924997493</v>
      </c>
      <c r="I158" s="20">
        <v>27.928480742190747</v>
      </c>
      <c r="J158" s="20">
        <v>29.064983912955956</v>
      </c>
      <c r="K158" s="20">
        <v>0.63187173236724092</v>
      </c>
      <c r="L158" s="20">
        <v>27.226269060117119</v>
      </c>
      <c r="M158" s="20">
        <v>29.767195595029584</v>
      </c>
    </row>
    <row r="159" spans="2:13" x14ac:dyDescent="0.35">
      <c r="B159" s="11" t="s">
        <v>118</v>
      </c>
      <c r="C159" s="17">
        <v>1</v>
      </c>
      <c r="D159" s="20">
        <v>27.23</v>
      </c>
      <c r="E159" s="20">
        <v>27.932870097264413</v>
      </c>
      <c r="F159" s="20">
        <v>-0.70287009726441241</v>
      </c>
      <c r="G159" s="20">
        <v>-1.2437040136394615</v>
      </c>
      <c r="H159" s="20">
        <v>0.28807614615073768</v>
      </c>
      <c r="I159" s="20">
        <v>27.353654184972022</v>
      </c>
      <c r="J159" s="20">
        <v>28.512086009556803</v>
      </c>
      <c r="K159" s="20">
        <v>0.63432957029111259</v>
      </c>
      <c r="L159" s="20">
        <v>26.657465015449844</v>
      </c>
      <c r="M159" s="20">
        <v>29.208275179078981</v>
      </c>
    </row>
    <row r="160" spans="2:13" x14ac:dyDescent="0.35">
      <c r="B160" s="11" t="s">
        <v>120</v>
      </c>
      <c r="C160" s="17">
        <v>1</v>
      </c>
      <c r="D160" s="20">
        <v>28.16</v>
      </c>
      <c r="E160" s="20">
        <v>28.383920942183256</v>
      </c>
      <c r="F160" s="20">
        <v>-0.22392094218325553</v>
      </c>
      <c r="G160" s="20">
        <v>-0.39622026262767468</v>
      </c>
      <c r="H160" s="20">
        <v>0.16965624102660537</v>
      </c>
      <c r="I160" s="20">
        <v>28.042804207127713</v>
      </c>
      <c r="J160" s="20">
        <v>28.725037677238799</v>
      </c>
      <c r="K160" s="20">
        <v>0.5900587918876592</v>
      </c>
      <c r="L160" s="20">
        <v>27.197528226173638</v>
      </c>
      <c r="M160" s="20">
        <v>29.570313658192873</v>
      </c>
    </row>
    <row r="161" spans="2:13" x14ac:dyDescent="0.35">
      <c r="B161" s="11" t="s">
        <v>122</v>
      </c>
      <c r="C161" s="17">
        <v>1</v>
      </c>
      <c r="D161" s="20">
        <v>28.8</v>
      </c>
      <c r="E161" s="20">
        <v>28.364428912835017</v>
      </c>
      <c r="F161" s="20">
        <v>0.43557108716498405</v>
      </c>
      <c r="G161" s="20">
        <v>0.77072777948697457</v>
      </c>
      <c r="H161" s="20">
        <v>0.21827994643176443</v>
      </c>
      <c r="I161" s="20">
        <v>27.9255476656475</v>
      </c>
      <c r="J161" s="20">
        <v>28.803310160022534</v>
      </c>
      <c r="K161" s="20">
        <v>0.60583188491437145</v>
      </c>
      <c r="L161" s="20">
        <v>27.146322267750691</v>
      </c>
      <c r="M161" s="20">
        <v>29.582535557919343</v>
      </c>
    </row>
    <row r="162" spans="2:13" x14ac:dyDescent="0.35">
      <c r="B162" s="11" t="s">
        <v>124</v>
      </c>
      <c r="C162" s="17">
        <v>1</v>
      </c>
      <c r="D162" s="20">
        <v>27.69</v>
      </c>
      <c r="E162" s="20">
        <v>28.171769241806068</v>
      </c>
      <c r="F162" s="20">
        <v>-0.48176924180606662</v>
      </c>
      <c r="G162" s="20">
        <v>-0.85247379567613146</v>
      </c>
      <c r="H162" s="20">
        <v>0.21696723709250165</v>
      </c>
      <c r="I162" s="20">
        <v>27.735527373642729</v>
      </c>
      <c r="J162" s="20">
        <v>28.608011109969407</v>
      </c>
      <c r="K162" s="20">
        <v>0.60536015704388746</v>
      </c>
      <c r="L162" s="20">
        <v>26.954611069174277</v>
      </c>
      <c r="M162" s="20">
        <v>29.388927414437859</v>
      </c>
    </row>
    <row r="163" spans="2:13" x14ac:dyDescent="0.35">
      <c r="B163" s="11" t="s">
        <v>126</v>
      </c>
      <c r="C163" s="17">
        <v>1</v>
      </c>
      <c r="D163" s="20">
        <v>27.57</v>
      </c>
      <c r="E163" s="20">
        <v>28.283498998823852</v>
      </c>
      <c r="F163" s="20">
        <v>-0.71349899882385159</v>
      </c>
      <c r="G163" s="20">
        <v>-1.2625114825892756</v>
      </c>
      <c r="H163" s="20">
        <v>0.27257726268159632</v>
      </c>
      <c r="I163" s="20">
        <v>27.735445680338845</v>
      </c>
      <c r="J163" s="20">
        <v>28.831552317308859</v>
      </c>
      <c r="K163" s="20">
        <v>0.6274428275911984</v>
      </c>
      <c r="L163" s="20">
        <v>27.021940641248527</v>
      </c>
      <c r="M163" s="20">
        <v>29.545057356399177</v>
      </c>
    </row>
    <row r="164" spans="2:13" x14ac:dyDescent="0.35">
      <c r="B164" s="11" t="s">
        <v>128</v>
      </c>
      <c r="C164" s="17">
        <v>1</v>
      </c>
      <c r="D164" s="20">
        <v>27.67</v>
      </c>
      <c r="E164" s="20">
        <v>27.927373713839213</v>
      </c>
      <c r="F164" s="20">
        <v>-0.25737371383921115</v>
      </c>
      <c r="G164" s="20">
        <v>-0.45541377013042011</v>
      </c>
      <c r="H164" s="20">
        <v>0.2198217945961585</v>
      </c>
      <c r="I164" s="20">
        <v>27.485392373141391</v>
      </c>
      <c r="J164" s="20">
        <v>28.369355054537035</v>
      </c>
      <c r="K164" s="20">
        <v>0.60638911529159389</v>
      </c>
      <c r="L164" s="20">
        <v>26.708146681990442</v>
      </c>
      <c r="M164" s="20">
        <v>29.146600745687984</v>
      </c>
    </row>
    <row r="165" spans="2:13" x14ac:dyDescent="0.35">
      <c r="B165" s="11" t="s">
        <v>130</v>
      </c>
      <c r="C165" s="17">
        <v>1</v>
      </c>
      <c r="D165" s="20">
        <v>27.9</v>
      </c>
      <c r="E165" s="20">
        <v>28.327967972974513</v>
      </c>
      <c r="F165" s="20">
        <v>-0.42796797297451405</v>
      </c>
      <c r="G165" s="20">
        <v>-0.75727433528490973</v>
      </c>
      <c r="H165" s="20">
        <v>0.22126967798177594</v>
      </c>
      <c r="I165" s="20">
        <v>27.883075467616585</v>
      </c>
      <c r="J165" s="20">
        <v>28.77286047833244</v>
      </c>
      <c r="K165" s="20">
        <v>0.60691548683387964</v>
      </c>
      <c r="L165" s="20">
        <v>27.107682600207401</v>
      </c>
      <c r="M165" s="20">
        <v>29.548253345741625</v>
      </c>
    </row>
    <row r="166" spans="2:13" x14ac:dyDescent="0.35">
      <c r="B166" s="11" t="s">
        <v>132</v>
      </c>
      <c r="C166" s="17">
        <v>1</v>
      </c>
      <c r="D166" s="20">
        <v>26.7</v>
      </c>
      <c r="E166" s="20">
        <v>27.946425469315042</v>
      </c>
      <c r="F166" s="20">
        <v>-1.2464254693150423</v>
      </c>
      <c r="G166" s="20">
        <v>-2.2055062022455116</v>
      </c>
      <c r="H166" s="20">
        <v>0.19149955781644418</v>
      </c>
      <c r="I166" s="20">
        <v>27.561389802300106</v>
      </c>
      <c r="J166" s="20">
        <v>28.331461136329978</v>
      </c>
      <c r="K166" s="20">
        <v>0.59670614074981665</v>
      </c>
      <c r="L166" s="20">
        <v>26.746667362637133</v>
      </c>
      <c r="M166" s="20">
        <v>29.14618357599295</v>
      </c>
    </row>
    <row r="167" spans="2:13" x14ac:dyDescent="0.35">
      <c r="B167" s="11" t="s">
        <v>134</v>
      </c>
      <c r="C167" s="17">
        <v>1</v>
      </c>
      <c r="D167" s="20">
        <v>28.61</v>
      </c>
      <c r="E167" s="20">
        <v>28.22014300885456</v>
      </c>
      <c r="F167" s="20">
        <v>0.38985699114543948</v>
      </c>
      <c r="G167" s="20">
        <v>0.68983828807072622</v>
      </c>
      <c r="H167" s="20">
        <v>0.17447530394230151</v>
      </c>
      <c r="I167" s="20">
        <v>27.869336898401553</v>
      </c>
      <c r="J167" s="20">
        <v>28.570949119307567</v>
      </c>
      <c r="K167" s="20">
        <v>0.59146239901654341</v>
      </c>
      <c r="L167" s="20">
        <v>27.030928151565565</v>
      </c>
      <c r="M167" s="20">
        <v>29.409357866143555</v>
      </c>
    </row>
    <row r="168" spans="2:13" x14ac:dyDescent="0.35">
      <c r="B168" s="11" t="s">
        <v>136</v>
      </c>
      <c r="C168" s="17">
        <v>1</v>
      </c>
      <c r="D168" s="20">
        <v>29.32</v>
      </c>
      <c r="E168" s="20">
        <v>27.655821284949912</v>
      </c>
      <c r="F168" s="20">
        <v>1.6641787150500882</v>
      </c>
      <c r="G168" s="20">
        <v>2.9447059355301319</v>
      </c>
      <c r="H168" s="20">
        <v>0.18483574983705511</v>
      </c>
      <c r="I168" s="20">
        <v>27.284184101876455</v>
      </c>
      <c r="J168" s="20">
        <v>28.027458468023369</v>
      </c>
      <c r="K168" s="20">
        <v>0.59460103614312076</v>
      </c>
      <c r="L168" s="20">
        <v>26.460295774762656</v>
      </c>
      <c r="M168" s="20">
        <v>28.851346795137168</v>
      </c>
    </row>
    <row r="169" spans="2:13" x14ac:dyDescent="0.35">
      <c r="B169" s="11" t="s">
        <v>138</v>
      </c>
      <c r="C169" s="17">
        <v>1</v>
      </c>
      <c r="D169" s="20">
        <v>29.34</v>
      </c>
      <c r="E169" s="20">
        <v>28.681840022757541</v>
      </c>
      <c r="F169" s="20">
        <v>0.65815997724245889</v>
      </c>
      <c r="G169" s="20">
        <v>1.164591022578914</v>
      </c>
      <c r="H169" s="20">
        <v>0.18505036641538677</v>
      </c>
      <c r="I169" s="20">
        <v>28.309771324132129</v>
      </c>
      <c r="J169" s="20">
        <v>29.053908721382953</v>
      </c>
      <c r="K169" s="20">
        <v>0.59466778614207383</v>
      </c>
      <c r="L169" s="20">
        <v>27.486180302702319</v>
      </c>
      <c r="M169" s="20">
        <v>29.877499742812763</v>
      </c>
    </row>
    <row r="170" spans="2:13" x14ac:dyDescent="0.35">
      <c r="B170" s="11" t="s">
        <v>140</v>
      </c>
      <c r="C170" s="17">
        <v>1</v>
      </c>
      <c r="D170" s="20">
        <v>28.7</v>
      </c>
      <c r="E170" s="20">
        <v>28.528862514361649</v>
      </c>
      <c r="F170" s="20">
        <v>0.17113748563835074</v>
      </c>
      <c r="G170" s="20">
        <v>0.30282178542091637</v>
      </c>
      <c r="H170" s="20">
        <v>0.18932376308942572</v>
      </c>
      <c r="I170" s="20">
        <v>28.148201575850308</v>
      </c>
      <c r="J170" s="20">
        <v>28.909523452872989</v>
      </c>
      <c r="K170" s="20">
        <v>0.59601143028887227</v>
      </c>
      <c r="L170" s="20">
        <v>27.330501216683</v>
      </c>
      <c r="M170" s="20">
        <v>29.727223812040297</v>
      </c>
    </row>
    <row r="171" spans="2:13" x14ac:dyDescent="0.35">
      <c r="B171" s="11" t="s">
        <v>142</v>
      </c>
      <c r="C171" s="17">
        <v>1</v>
      </c>
      <c r="D171" s="20">
        <v>27.5</v>
      </c>
      <c r="E171" s="20">
        <v>27.728804643667363</v>
      </c>
      <c r="F171" s="20">
        <v>-0.22880464366736319</v>
      </c>
      <c r="G171" s="20">
        <v>-0.40486180131432725</v>
      </c>
      <c r="H171" s="20">
        <v>0.19216323724211121</v>
      </c>
      <c r="I171" s="20">
        <v>27.342434559731263</v>
      </c>
      <c r="J171" s="20">
        <v>28.115174727603463</v>
      </c>
      <c r="K171" s="20">
        <v>0.59691946484598257</v>
      </c>
      <c r="L171" s="20">
        <v>26.528617620147067</v>
      </c>
      <c r="M171" s="20">
        <v>28.92899166718766</v>
      </c>
    </row>
    <row r="172" spans="2:13" x14ac:dyDescent="0.35">
      <c r="B172" s="11" t="s">
        <v>144</v>
      </c>
      <c r="C172" s="17">
        <v>1</v>
      </c>
      <c r="D172" s="20">
        <v>28.5</v>
      </c>
      <c r="E172" s="20">
        <v>28.691900379056026</v>
      </c>
      <c r="F172" s="20">
        <v>-0.19190037905602608</v>
      </c>
      <c r="G172" s="20">
        <v>-0.33956099794231187</v>
      </c>
      <c r="H172" s="20">
        <v>0.18198993029692467</v>
      </c>
      <c r="I172" s="20">
        <v>28.325985099663875</v>
      </c>
      <c r="J172" s="20">
        <v>29.057815658448177</v>
      </c>
      <c r="K172" s="20">
        <v>0.59372255515023664</v>
      </c>
      <c r="L172" s="20">
        <v>27.498141173286974</v>
      </c>
      <c r="M172" s="20">
        <v>29.885659584825078</v>
      </c>
    </row>
    <row r="173" spans="2:13" x14ac:dyDescent="0.35">
      <c r="B173" s="11" t="s">
        <v>146</v>
      </c>
      <c r="C173" s="17">
        <v>1</v>
      </c>
      <c r="D173" s="20">
        <v>28.42</v>
      </c>
      <c r="E173" s="20">
        <v>28.193689044218932</v>
      </c>
      <c r="F173" s="20">
        <v>0.22631095578107008</v>
      </c>
      <c r="G173" s="20">
        <v>0.40044930796026706</v>
      </c>
      <c r="H173" s="20">
        <v>0.16884292190124514</v>
      </c>
      <c r="I173" s="20">
        <v>27.854207596865876</v>
      </c>
      <c r="J173" s="20">
        <v>28.533170491571987</v>
      </c>
      <c r="K173" s="20">
        <v>0.5898254572674837</v>
      </c>
      <c r="L173" s="20">
        <v>27.007765478906798</v>
      </c>
      <c r="M173" s="20">
        <v>29.379612609531065</v>
      </c>
    </row>
    <row r="174" spans="2:13" x14ac:dyDescent="0.35">
      <c r="B174" s="11" t="s">
        <v>148</v>
      </c>
      <c r="C174" s="17">
        <v>1</v>
      </c>
      <c r="D174" s="20">
        <v>28.26</v>
      </c>
      <c r="E174" s="20">
        <v>28.365067076064861</v>
      </c>
      <c r="F174" s="20">
        <v>-0.10506707606485932</v>
      </c>
      <c r="G174" s="20">
        <v>-0.18591251030853084</v>
      </c>
      <c r="H174" s="20">
        <v>0.16582046133026043</v>
      </c>
      <c r="I174" s="20">
        <v>28.031662692989368</v>
      </c>
      <c r="J174" s="20">
        <v>28.698471459140354</v>
      </c>
      <c r="K174" s="20">
        <v>0.58896737020010426</v>
      </c>
      <c r="L174" s="20">
        <v>27.180868810435467</v>
      </c>
      <c r="M174" s="20">
        <v>29.549265341694255</v>
      </c>
    </row>
    <row r="175" spans="2:13" x14ac:dyDescent="0.35">
      <c r="B175" s="11" t="s">
        <v>150</v>
      </c>
      <c r="C175" s="17">
        <v>1</v>
      </c>
      <c r="D175" s="20">
        <v>28.2</v>
      </c>
      <c r="E175" s="20">
        <v>28.632060512203438</v>
      </c>
      <c r="F175" s="20">
        <v>-0.43206051220343866</v>
      </c>
      <c r="G175" s="20">
        <v>-0.7645159400776026</v>
      </c>
      <c r="H175" s="20">
        <v>0.21025665938080543</v>
      </c>
      <c r="I175" s="20">
        <v>28.209311164830957</v>
      </c>
      <c r="J175" s="20">
        <v>29.054809859575919</v>
      </c>
      <c r="K175" s="20">
        <v>0.60298756254057373</v>
      </c>
      <c r="L175" s="20">
        <v>27.419672760545751</v>
      </c>
      <c r="M175" s="20">
        <v>29.844448263861125</v>
      </c>
    </row>
    <row r="176" spans="2:13" x14ac:dyDescent="0.35">
      <c r="B176" s="11" t="s">
        <v>152</v>
      </c>
      <c r="C176" s="17">
        <v>1</v>
      </c>
      <c r="D176" s="20">
        <v>28.43</v>
      </c>
      <c r="E176" s="20">
        <v>28.757493284414661</v>
      </c>
      <c r="F176" s="20">
        <v>-0.32749328441466119</v>
      </c>
      <c r="G176" s="20">
        <v>-0.57948789378254062</v>
      </c>
      <c r="H176" s="20">
        <v>0.17241781396153441</v>
      </c>
      <c r="I176" s="20">
        <v>28.410824034830441</v>
      </c>
      <c r="J176" s="20">
        <v>29.104162533998881</v>
      </c>
      <c r="K176" s="20">
        <v>0.59085873128516986</v>
      </c>
      <c r="L176" s="20">
        <v>27.569492182448421</v>
      </c>
      <c r="M176" s="20">
        <v>29.945494386380901</v>
      </c>
    </row>
    <row r="177" spans="2:13" x14ac:dyDescent="0.35">
      <c r="B177" s="11" t="s">
        <v>154</v>
      </c>
      <c r="C177" s="17">
        <v>1</v>
      </c>
      <c r="D177" s="20">
        <v>27.51</v>
      </c>
      <c r="E177" s="20">
        <v>27.791997020981761</v>
      </c>
      <c r="F177" s="20">
        <v>-0.28199702098175905</v>
      </c>
      <c r="G177" s="20">
        <v>-0.49898384949708235</v>
      </c>
      <c r="H177" s="20">
        <v>0.33679003817308567</v>
      </c>
      <c r="I177" s="20">
        <v>27.114835264210203</v>
      </c>
      <c r="J177" s="20">
        <v>28.469158777753318</v>
      </c>
      <c r="K177" s="20">
        <v>0.6578857557184794</v>
      </c>
      <c r="L177" s="20">
        <v>26.469229053989945</v>
      </c>
      <c r="M177" s="20">
        <v>29.114764987973576</v>
      </c>
    </row>
    <row r="178" spans="2:13" x14ac:dyDescent="0.35">
      <c r="B178" s="11" t="s">
        <v>156</v>
      </c>
      <c r="C178" s="17">
        <v>1</v>
      </c>
      <c r="D178" s="20">
        <v>29.39</v>
      </c>
      <c r="E178" s="20">
        <v>28.946590554827601</v>
      </c>
      <c r="F178" s="20">
        <v>0.44340944517239933</v>
      </c>
      <c r="G178" s="20">
        <v>0.78459747938188706</v>
      </c>
      <c r="H178" s="20">
        <v>0.16129528207509869</v>
      </c>
      <c r="I178" s="20">
        <v>28.622284654447007</v>
      </c>
      <c r="J178" s="20">
        <v>29.270896455208195</v>
      </c>
      <c r="K178" s="20">
        <v>0.58770937187042704</v>
      </c>
      <c r="L178" s="20">
        <v>27.764921664364884</v>
      </c>
      <c r="M178" s="20">
        <v>30.128259445290318</v>
      </c>
    </row>
    <row r="179" spans="2:13" ht="15" thickBot="1" x14ac:dyDescent="0.4">
      <c r="B179" s="15" t="s">
        <v>158</v>
      </c>
      <c r="C179" s="18">
        <v>1</v>
      </c>
      <c r="D179" s="21">
        <v>27.73</v>
      </c>
      <c r="E179" s="21">
        <v>28.432589655871038</v>
      </c>
      <c r="F179" s="21">
        <v>-0.70258965587103717</v>
      </c>
      <c r="G179" s="21">
        <v>-1.2432077824185164</v>
      </c>
      <c r="H179" s="21">
        <v>0.24246598808912423</v>
      </c>
      <c r="I179" s="21">
        <v>27.945079112677949</v>
      </c>
      <c r="J179" s="21">
        <v>28.920100199064127</v>
      </c>
      <c r="K179" s="21">
        <v>0.61496007443140699</v>
      </c>
      <c r="L179" s="21">
        <v>27.196129555669604</v>
      </c>
      <c r="M179" s="21">
        <v>29.669049756072472</v>
      </c>
    </row>
    <row r="199" spans="6:6" x14ac:dyDescent="0.35">
      <c r="F199" t="s">
        <v>218</v>
      </c>
    </row>
    <row r="219" spans="6:6" x14ac:dyDescent="0.35">
      <c r="F219" t="s">
        <v>218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D224550">
              <controlPr defaultSize="0" autoFill="0" autoPict="0" macro="[0]!GoToResultsNew1510202509373414">
                <anchor moveWithCells="1">
                  <from>
                    <xdr:col>1</xdr:col>
                    <xdr:colOff>6350</xdr:colOff>
                    <xdr:row>9</xdr:row>
                    <xdr:rowOff>0</xdr:rowOff>
                  </from>
                  <to>
                    <xdr:col>2</xdr:col>
                    <xdr:colOff>152400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3B87-9F9D-4DAA-9052-8898CDE81339}">
  <sheetPr codeName="XLSTAT_20251015_093508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27.1977398026+(A1-1)*0.1196829082</f>
        <v>27.197739802600001</v>
      </c>
      <c r="D1">
        <f t="shared" ref="D1:D32" si="1">0+1*C1-1.13629531798108*(1.01785714285714+(C1-28.3048214285714)^2/13.5038636015827)^0.5</f>
        <v>26.001323592183063</v>
      </c>
      <c r="E1">
        <v>1</v>
      </c>
      <c r="G1">
        <f t="shared" ref="G1:G32" si="2">21.8304629371+(E1-1)*0.1974695294</f>
        <v>21.830462937099998</v>
      </c>
      <c r="H1">
        <f t="shared" ref="H1:H32" si="3">0+1*G1+1.13629531798108*(1.01785714285714+(G1-28.3048214285714)^2/13.5038636015827)^0.5</f>
        <v>24.137437761460941</v>
      </c>
    </row>
    <row r="2" spans="1:8" x14ac:dyDescent="0.35">
      <c r="A2">
        <v>2</v>
      </c>
      <c r="C2">
        <f t="shared" si="0"/>
        <v>27.317422710800003</v>
      </c>
      <c r="D2">
        <f t="shared" si="1"/>
        <v>26.131065390113758</v>
      </c>
      <c r="E2">
        <v>2</v>
      </c>
      <c r="G2">
        <f t="shared" si="2"/>
        <v>22.027932466499998</v>
      </c>
      <c r="H2">
        <f t="shared" si="3"/>
        <v>24.282123412136258</v>
      </c>
    </row>
    <row r="3" spans="1:8" x14ac:dyDescent="0.35">
      <c r="A3">
        <v>3</v>
      </c>
      <c r="C3">
        <f t="shared" si="0"/>
        <v>27.437105619</v>
      </c>
      <c r="D3">
        <f t="shared" si="1"/>
        <v>26.259729381745842</v>
      </c>
      <c r="E3">
        <v>3</v>
      </c>
      <c r="G3">
        <f t="shared" si="2"/>
        <v>22.225401995899997</v>
      </c>
      <c r="H3">
        <f t="shared" si="3"/>
        <v>24.427237056518003</v>
      </c>
    </row>
    <row r="4" spans="1:8" x14ac:dyDescent="0.35">
      <c r="A4">
        <v>4</v>
      </c>
      <c r="C4">
        <f t="shared" si="0"/>
        <v>27.556788527200002</v>
      </c>
      <c r="D4">
        <f t="shared" si="1"/>
        <v>26.387290735982269</v>
      </c>
      <c r="E4">
        <v>4</v>
      </c>
      <c r="G4">
        <f t="shared" si="2"/>
        <v>22.4228715253</v>
      </c>
      <c r="H4">
        <f t="shared" si="3"/>
        <v>24.572809962690663</v>
      </c>
    </row>
    <row r="5" spans="1:8" x14ac:dyDescent="0.35">
      <c r="A5">
        <v>5</v>
      </c>
      <c r="C5">
        <f t="shared" si="0"/>
        <v>27.6764714354</v>
      </c>
      <c r="D5">
        <f t="shared" si="1"/>
        <v>26.513727039075921</v>
      </c>
      <c r="E5">
        <v>5</v>
      </c>
      <c r="G5">
        <f t="shared" si="2"/>
        <v>22.620341054699999</v>
      </c>
      <c r="H5">
        <f t="shared" si="3"/>
        <v>24.718876203463971</v>
      </c>
    </row>
    <row r="6" spans="1:8" x14ac:dyDescent="0.35">
      <c r="A6">
        <v>6</v>
      </c>
      <c r="C6">
        <f t="shared" si="0"/>
        <v>27.796154343600001</v>
      </c>
      <c r="D6">
        <f t="shared" si="1"/>
        <v>26.639018592440944</v>
      </c>
      <c r="E6">
        <v>6</v>
      </c>
      <c r="G6">
        <f t="shared" si="2"/>
        <v>22.817810584099998</v>
      </c>
      <c r="H6">
        <f t="shared" si="3"/>
        <v>24.865472932303621</v>
      </c>
    </row>
    <row r="7" spans="1:8" x14ac:dyDescent="0.35">
      <c r="A7">
        <v>7</v>
      </c>
      <c r="C7">
        <f t="shared" si="0"/>
        <v>27.915837251799999</v>
      </c>
      <c r="D7">
        <f t="shared" si="1"/>
        <v>26.763148685904895</v>
      </c>
      <c r="E7">
        <v>7</v>
      </c>
      <c r="G7">
        <f t="shared" si="2"/>
        <v>23.015280113499998</v>
      </c>
      <c r="H7">
        <f t="shared" si="3"/>
        <v>25.012640684235443</v>
      </c>
    </row>
    <row r="8" spans="1:8" x14ac:dyDescent="0.35">
      <c r="A8">
        <v>8</v>
      </c>
      <c r="C8">
        <f t="shared" si="0"/>
        <v>28.035520160000001</v>
      </c>
      <c r="D8">
        <f t="shared" si="1"/>
        <v>26.886103838040164</v>
      </c>
      <c r="E8">
        <v>8</v>
      </c>
      <c r="G8">
        <f t="shared" si="2"/>
        <v>23.212749642899997</v>
      </c>
      <c r="H8">
        <f t="shared" si="3"/>
        <v>25.160423702498107</v>
      </c>
    </row>
    <row r="9" spans="1:8" x14ac:dyDescent="0.35">
      <c r="A9">
        <v>9</v>
      </c>
      <c r="C9">
        <f t="shared" si="0"/>
        <v>28.155203068200002</v>
      </c>
      <c r="D9">
        <f t="shared" si="1"/>
        <v>27.007873995815999</v>
      </c>
      <c r="E9">
        <v>9</v>
      </c>
      <c r="G9">
        <f t="shared" si="2"/>
        <v>23.4102191723</v>
      </c>
      <c r="H9">
        <f t="shared" si="3"/>
        <v>25.308870291110154</v>
      </c>
    </row>
    <row r="10" spans="1:8" x14ac:dyDescent="0.35">
      <c r="A10">
        <v>10</v>
      </c>
      <c r="C10">
        <f t="shared" si="0"/>
        <v>28.2748859764</v>
      </c>
      <c r="D10">
        <f t="shared" si="1"/>
        <v>27.128452686847186</v>
      </c>
      <c r="E10">
        <v>10</v>
      </c>
      <c r="G10">
        <f t="shared" si="2"/>
        <v>23.607688701699999</v>
      </c>
      <c r="H10">
        <f t="shared" si="3"/>
        <v>25.458033192629088</v>
      </c>
    </row>
    <row r="11" spans="1:8" x14ac:dyDescent="0.35">
      <c r="A11">
        <v>11</v>
      </c>
      <c r="C11">
        <f t="shared" si="0"/>
        <v>28.394568884600002</v>
      </c>
      <c r="D11">
        <f t="shared" si="1"/>
        <v>27.247837118946094</v>
      </c>
      <c r="E11">
        <v>11</v>
      </c>
      <c r="G11">
        <f t="shared" si="2"/>
        <v>23.805158231099998</v>
      </c>
      <c r="H11">
        <f t="shared" si="3"/>
        <v>25.607969989129415</v>
      </c>
    </row>
    <row r="12" spans="1:8" x14ac:dyDescent="0.35">
      <c r="A12">
        <v>12</v>
      </c>
      <c r="C12">
        <f t="shared" si="0"/>
        <v>28.5142517928</v>
      </c>
      <c r="D12">
        <f t="shared" si="1"/>
        <v>27.366028223440765</v>
      </c>
      <c r="E12">
        <v>12</v>
      </c>
      <c r="G12">
        <f t="shared" si="2"/>
        <v>24.002627760499998</v>
      </c>
      <c r="H12">
        <f t="shared" si="3"/>
        <v>25.758743522712589</v>
      </c>
    </row>
    <row r="13" spans="1:8" x14ac:dyDescent="0.35">
      <c r="A13">
        <v>13</v>
      </c>
      <c r="C13">
        <f t="shared" si="0"/>
        <v>28.633934701000001</v>
      </c>
      <c r="D13">
        <f t="shared" si="1"/>
        <v>27.483030640701365</v>
      </c>
      <c r="E13">
        <v>13</v>
      </c>
      <c r="G13">
        <f t="shared" si="2"/>
        <v>24.2000972899</v>
      </c>
      <c r="H13">
        <f t="shared" si="3"/>
        <v>25.910422329569016</v>
      </c>
    </row>
    <row r="14" spans="1:8" x14ac:dyDescent="0.35">
      <c r="A14">
        <v>14</v>
      </c>
      <c r="C14">
        <f t="shared" si="0"/>
        <v>28.753617609199999</v>
      </c>
      <c r="D14">
        <f t="shared" si="1"/>
        <v>27.598852648396633</v>
      </c>
      <c r="E14">
        <v>14</v>
      </c>
      <c r="G14">
        <f t="shared" si="2"/>
        <v>24.3975668193</v>
      </c>
      <c r="H14">
        <f t="shared" si="3"/>
        <v>26.063081078611834</v>
      </c>
    </row>
    <row r="15" spans="1:8" x14ac:dyDescent="0.35">
      <c r="A15">
        <v>15</v>
      </c>
      <c r="C15">
        <f t="shared" si="0"/>
        <v>28.873300517400001</v>
      </c>
      <c r="D15">
        <f t="shared" si="1"/>
        <v>27.713506035048059</v>
      </c>
      <c r="E15">
        <v>15</v>
      </c>
      <c r="G15">
        <f t="shared" si="2"/>
        <v>24.595036348699999</v>
      </c>
      <c r="H15">
        <f t="shared" si="3"/>
        <v>26.216801001862777</v>
      </c>
    </row>
    <row r="16" spans="1:8" x14ac:dyDescent="0.35">
      <c r="A16">
        <v>16</v>
      </c>
      <c r="C16">
        <f t="shared" si="0"/>
        <v>28.992983425600002</v>
      </c>
      <c r="D16">
        <f t="shared" si="1"/>
        <v>27.827005923331495</v>
      </c>
      <c r="E16">
        <v>16</v>
      </c>
      <c r="G16">
        <f t="shared" si="2"/>
        <v>24.792505878099998</v>
      </c>
      <c r="H16">
        <f t="shared" si="3"/>
        <v>26.371670298972703</v>
      </c>
    </row>
    <row r="17" spans="1:8" x14ac:dyDescent="0.35">
      <c r="A17">
        <v>17</v>
      </c>
      <c r="C17">
        <f t="shared" si="0"/>
        <v>29.1126663338</v>
      </c>
      <c r="D17">
        <f t="shared" si="1"/>
        <v>27.93937054918041</v>
      </c>
      <c r="E17">
        <v>17</v>
      </c>
      <c r="G17">
        <f t="shared" si="2"/>
        <v>24.989975407499998</v>
      </c>
      <c r="H17">
        <f t="shared" si="3"/>
        <v>26.527784492424775</v>
      </c>
    </row>
    <row r="18" spans="1:8" x14ac:dyDescent="0.35">
      <c r="A18">
        <v>18</v>
      </c>
      <c r="C18">
        <f t="shared" si="0"/>
        <v>29.232349242000002</v>
      </c>
      <c r="D18">
        <f t="shared" si="1"/>
        <v>28.050621003984432</v>
      </c>
      <c r="E18">
        <v>18</v>
      </c>
      <c r="G18">
        <f t="shared" si="2"/>
        <v>25.1874449369</v>
      </c>
      <c r="H18">
        <f t="shared" si="3"/>
        <v>26.685246703099068</v>
      </c>
    </row>
    <row r="19" spans="1:8" x14ac:dyDescent="0.35">
      <c r="A19">
        <v>19</v>
      </c>
      <c r="C19">
        <f t="shared" si="0"/>
        <v>29.352032150199999</v>
      </c>
      <c r="D19">
        <f t="shared" si="1"/>
        <v>28.160780947997811</v>
      </c>
      <c r="E19">
        <v>19</v>
      </c>
      <c r="G19">
        <f t="shared" si="2"/>
        <v>25.3849144663</v>
      </c>
      <c r="H19">
        <f t="shared" si="3"/>
        <v>26.844167808117597</v>
      </c>
    </row>
    <row r="20" spans="1:8" x14ac:dyDescent="0.35">
      <c r="A20">
        <v>20</v>
      </c>
      <c r="C20">
        <f t="shared" si="0"/>
        <v>29.471715058400001</v>
      </c>
      <c r="D20">
        <f t="shared" si="1"/>
        <v>28.269876303458048</v>
      </c>
      <c r="E20">
        <v>20</v>
      </c>
      <c r="G20">
        <f t="shared" si="2"/>
        <v>25.582383995699999</v>
      </c>
      <c r="H20">
        <f t="shared" si="3"/>
        <v>27.004666434601468</v>
      </c>
    </row>
    <row r="21" spans="1:8" x14ac:dyDescent="0.35">
      <c r="A21">
        <v>21</v>
      </c>
      <c r="C21">
        <f t="shared" si="0"/>
        <v>29.591397966599999</v>
      </c>
      <c r="D21">
        <f t="shared" si="1"/>
        <v>28.37793493588164</v>
      </c>
      <c r="E21">
        <v>21</v>
      </c>
      <c r="G21">
        <f t="shared" si="2"/>
        <v>25.779853525099998</v>
      </c>
      <c r="H21">
        <f t="shared" si="3"/>
        <v>27.166868734834239</v>
      </c>
    </row>
    <row r="22" spans="1:8" x14ac:dyDescent="0.35">
      <c r="A22">
        <v>22</v>
      </c>
      <c r="C22">
        <f t="shared" si="0"/>
        <v>29.7110808748</v>
      </c>
      <c r="D22">
        <f t="shared" si="1"/>
        <v>28.484986331598932</v>
      </c>
      <c r="E22">
        <v>22</v>
      </c>
      <c r="G22">
        <f t="shared" si="2"/>
        <v>25.977323054499998</v>
      </c>
      <c r="H22">
        <f t="shared" si="3"/>
        <v>27.330907881426491</v>
      </c>
    </row>
    <row r="23" spans="1:8" x14ac:dyDescent="0.35">
      <c r="A23">
        <v>23</v>
      </c>
      <c r="C23">
        <f t="shared" si="0"/>
        <v>29.830763783000002</v>
      </c>
      <c r="D23">
        <f t="shared" si="1"/>
        <v>28.591061278879689</v>
      </c>
      <c r="E23">
        <v>23</v>
      </c>
      <c r="G23">
        <f t="shared" si="2"/>
        <v>26.1747925839</v>
      </c>
      <c r="H23">
        <f t="shared" si="3"/>
        <v>27.496923216992677</v>
      </c>
    </row>
    <row r="24" spans="1:8" x14ac:dyDescent="0.35">
      <c r="A24">
        <v>24</v>
      </c>
      <c r="C24">
        <f t="shared" si="0"/>
        <v>29.9504466912</v>
      </c>
      <c r="D24">
        <f t="shared" si="1"/>
        <v>28.69619155906603</v>
      </c>
      <c r="E24">
        <v>24</v>
      </c>
      <c r="G24">
        <f t="shared" si="2"/>
        <v>26.3722621133</v>
      </c>
      <c r="H24">
        <f t="shared" si="3"/>
        <v>27.665058993658</v>
      </c>
    </row>
    <row r="25" spans="1:8" x14ac:dyDescent="0.35">
      <c r="A25">
        <v>25</v>
      </c>
      <c r="C25">
        <f t="shared" si="0"/>
        <v>30.070129599400001</v>
      </c>
      <c r="D25">
        <f t="shared" si="1"/>
        <v>28.80040965305194</v>
      </c>
      <c r="E25">
        <v>25</v>
      </c>
      <c r="G25">
        <f t="shared" si="2"/>
        <v>26.569731642699999</v>
      </c>
      <c r="H25">
        <f t="shared" si="3"/>
        <v>27.835462645871534</v>
      </c>
    </row>
    <row r="26" spans="1:8" x14ac:dyDescent="0.35">
      <c r="A26">
        <v>26</v>
      </c>
      <c r="C26">
        <f t="shared" si="0"/>
        <v>30.189812507600003</v>
      </c>
      <c r="D26">
        <f t="shared" si="1"/>
        <v>28.903748467308329</v>
      </c>
      <c r="E26">
        <v>26</v>
      </c>
      <c r="G26">
        <f t="shared" si="2"/>
        <v>26.767201172099998</v>
      </c>
      <c r="H26">
        <f t="shared" si="3"/>
        <v>28.008282558045646</v>
      </c>
    </row>
    <row r="27" spans="1:8" x14ac:dyDescent="0.35">
      <c r="A27">
        <v>27</v>
      </c>
      <c r="C27">
        <f t="shared" si="0"/>
        <v>30.309495415800001</v>
      </c>
      <c r="D27">
        <f t="shared" si="1"/>
        <v>29.006241082518869</v>
      </c>
      <c r="E27">
        <v>27</v>
      </c>
      <c r="G27">
        <f t="shared" si="2"/>
        <v>26.964670701499998</v>
      </c>
      <c r="H27">
        <f t="shared" si="3"/>
        <v>28.183665318517168</v>
      </c>
    </row>
    <row r="28" spans="1:8" x14ac:dyDescent="0.35">
      <c r="A28">
        <v>28</v>
      </c>
      <c r="C28">
        <f t="shared" si="0"/>
        <v>30.429178324000002</v>
      </c>
      <c r="D28">
        <f t="shared" si="1"/>
        <v>29.107920526820266</v>
      </c>
      <c r="E28">
        <v>28</v>
      </c>
      <c r="G28">
        <f t="shared" si="2"/>
        <v>27.1621402309</v>
      </c>
      <c r="H28">
        <f t="shared" si="3"/>
        <v>28.361752493974119</v>
      </c>
    </row>
    <row r="29" spans="1:8" x14ac:dyDescent="0.35">
      <c r="A29">
        <v>29</v>
      </c>
      <c r="C29">
        <f t="shared" si="0"/>
        <v>30.5488612322</v>
      </c>
      <c r="D29">
        <f t="shared" si="1"/>
        <v>29.208819574672916</v>
      </c>
      <c r="E29">
        <v>29</v>
      </c>
      <c r="G29">
        <f t="shared" si="2"/>
        <v>27.3596097603</v>
      </c>
      <c r="H29">
        <f t="shared" si="3"/>
        <v>28.542677012295293</v>
      </c>
    </row>
    <row r="30" spans="1:8" x14ac:dyDescent="0.35">
      <c r="A30">
        <v>30</v>
      </c>
      <c r="C30">
        <f t="shared" si="0"/>
        <v>30.668544140400002</v>
      </c>
      <c r="D30">
        <f t="shared" si="1"/>
        <v>29.308970571550152</v>
      </c>
      <c r="E30">
        <v>30</v>
      </c>
      <c r="G30">
        <f t="shared" si="2"/>
        <v>27.557079289699999</v>
      </c>
      <c r="H30">
        <f t="shared" si="3"/>
        <v>28.726559302096316</v>
      </c>
    </row>
    <row r="31" spans="1:8" x14ac:dyDescent="0.35">
      <c r="A31">
        <v>31</v>
      </c>
      <c r="C31">
        <f t="shared" si="0"/>
        <v>30.7882270486</v>
      </c>
      <c r="D31">
        <f t="shared" si="1"/>
        <v>29.408405283939871</v>
      </c>
      <c r="E31">
        <v>31</v>
      </c>
      <c r="G31">
        <f t="shared" si="2"/>
        <v>27.754548819099998</v>
      </c>
      <c r="H31">
        <f t="shared" si="3"/>
        <v>28.91350339615218</v>
      </c>
    </row>
    <row r="32" spans="1:8" x14ac:dyDescent="0.35">
      <c r="A32">
        <v>32</v>
      </c>
      <c r="C32">
        <f t="shared" si="0"/>
        <v>30.907909956800001</v>
      </c>
      <c r="D32">
        <f t="shared" si="1"/>
        <v>29.507154773603467</v>
      </c>
      <c r="E32">
        <v>32</v>
      </c>
      <c r="G32">
        <f t="shared" si="2"/>
        <v>27.952018348499998</v>
      </c>
      <c r="H32">
        <f t="shared" si="3"/>
        <v>29.10359325252093</v>
      </c>
    </row>
    <row r="33" spans="1:8" x14ac:dyDescent="0.35">
      <c r="A33">
        <v>33</v>
      </c>
      <c r="C33">
        <f t="shared" ref="C33:C64" si="4">27.1977398026+(A33-1)*0.1196829082</f>
        <v>31.027592865000003</v>
      </c>
      <c r="D33">
        <f t="shared" ref="D33:D64" si="5">0+1*C33-1.13629531798108*(1.01785714285714+(C33-28.3048214285714)^2/13.5038636015827)^0.5</f>
        <v>29.60524929462693</v>
      </c>
      <c r="E33">
        <v>33</v>
      </c>
      <c r="G33">
        <f t="shared" ref="G33:G64" si="6">21.8304629371+(E33-1)*0.1974695294</f>
        <v>28.1494878779</v>
      </c>
      <c r="H33">
        <f t="shared" ref="H33:H64" si="7">0+1*G33+1.13629531798108*(1.01785714285714+(G33-28.3048214285714)^2/13.5038636015827)^0.5</f>
        <v>29.296889570027194</v>
      </c>
    </row>
    <row r="34" spans="1:8" x14ac:dyDescent="0.35">
      <c r="A34">
        <v>34</v>
      </c>
      <c r="C34">
        <f t="shared" si="4"/>
        <v>31.147275773200001</v>
      </c>
      <c r="D34">
        <f t="shared" si="5"/>
        <v>29.702718211515883</v>
      </c>
      <c r="E34">
        <v>34</v>
      </c>
      <c r="G34">
        <f t="shared" si="6"/>
        <v>28.3469574073</v>
      </c>
      <c r="H34">
        <f t="shared" si="7"/>
        <v>29.493427364275231</v>
      </c>
    </row>
    <row r="35" spans="1:8" x14ac:dyDescent="0.35">
      <c r="A35">
        <v>35</v>
      </c>
      <c r="C35">
        <f t="shared" si="4"/>
        <v>31.266958681400002</v>
      </c>
      <c r="D35">
        <f t="shared" si="5"/>
        <v>29.799589936413451</v>
      </c>
      <c r="E35">
        <v>35</v>
      </c>
      <c r="G35">
        <f t="shared" si="6"/>
        <v>28.544426936699999</v>
      </c>
      <c r="H35">
        <f t="shared" si="7"/>
        <v>29.693214522384203</v>
      </c>
    </row>
    <row r="36" spans="1:8" x14ac:dyDescent="0.35">
      <c r="A36">
        <v>36</v>
      </c>
      <c r="C36">
        <f t="shared" si="4"/>
        <v>31.3866415896</v>
      </c>
      <c r="D36">
        <f t="shared" si="5"/>
        <v>29.8958918834402</v>
      </c>
      <c r="E36">
        <v>36</v>
      </c>
      <c r="G36">
        <f t="shared" si="6"/>
        <v>28.741896466099998</v>
      </c>
      <c r="H36">
        <f t="shared" si="7"/>
        <v>29.89623147268275</v>
      </c>
    </row>
    <row r="37" spans="1:8" x14ac:dyDescent="0.35">
      <c r="A37">
        <v>37</v>
      </c>
      <c r="C37">
        <f t="shared" si="4"/>
        <v>31.506324497800001</v>
      </c>
      <c r="D37">
        <f t="shared" si="5"/>
        <v>29.991650438150483</v>
      </c>
      <c r="E37">
        <v>37</v>
      </c>
      <c r="G37">
        <f t="shared" si="6"/>
        <v>28.939365995499998</v>
      </c>
      <c r="H37">
        <f t="shared" si="7"/>
        <v>30.10243200112804</v>
      </c>
    </row>
    <row r="38" spans="1:8" x14ac:dyDescent="0.35">
      <c r="A38">
        <v>38</v>
      </c>
      <c r="C38">
        <f t="shared" si="4"/>
        <v>31.626007405999999</v>
      </c>
      <c r="D38">
        <f t="shared" si="5"/>
        <v>30.086890940152703</v>
      </c>
      <c r="E38">
        <v>38</v>
      </c>
      <c r="G38">
        <f t="shared" si="6"/>
        <v>29.1368355249</v>
      </c>
      <c r="H38">
        <f t="shared" si="7"/>
        <v>30.311745136358539</v>
      </c>
    </row>
    <row r="39" spans="1:8" x14ac:dyDescent="0.35">
      <c r="A39">
        <v>39</v>
      </c>
      <c r="C39">
        <f t="shared" si="4"/>
        <v>31.745690314200001</v>
      </c>
      <c r="D39">
        <f t="shared" si="5"/>
        <v>30.181637677036893</v>
      </c>
      <c r="E39">
        <v>39</v>
      </c>
      <c r="G39">
        <f t="shared" si="6"/>
        <v>29.3343050543</v>
      </c>
      <c r="H39">
        <f t="shared" si="7"/>
        <v>30.524077928580066</v>
      </c>
    </row>
    <row r="40" spans="1:8" x14ac:dyDescent="0.35">
      <c r="A40">
        <v>40</v>
      </c>
      <c r="C40">
        <f t="shared" si="4"/>
        <v>31.865373222400002</v>
      </c>
      <c r="D40">
        <f t="shared" si="5"/>
        <v>30.275913887878048</v>
      </c>
      <c r="E40">
        <v>40</v>
      </c>
      <c r="G40">
        <f t="shared" si="6"/>
        <v>29.531774583699999</v>
      </c>
      <c r="H40">
        <f t="shared" si="7"/>
        <v>30.739318879066655</v>
      </c>
    </row>
    <row r="41" spans="1:8" x14ac:dyDescent="0.35">
      <c r="A41">
        <v>41</v>
      </c>
      <c r="C41">
        <f t="shared" si="4"/>
        <v>31.9850561306</v>
      </c>
      <c r="D41">
        <f t="shared" si="5"/>
        <v>30.36974177472726</v>
      </c>
      <c r="E41">
        <v>41</v>
      </c>
      <c r="G41">
        <f t="shared" si="6"/>
        <v>29.729244113099998</v>
      </c>
      <c r="H41">
        <f t="shared" si="7"/>
        <v>30.957341745129867</v>
      </c>
    </row>
    <row r="42" spans="1:8" x14ac:dyDescent="0.35">
      <c r="A42">
        <v>42</v>
      </c>
      <c r="C42">
        <f t="shared" si="4"/>
        <v>32.104739038799998</v>
      </c>
      <c r="D42">
        <f t="shared" si="5"/>
        <v>30.463142520655044</v>
      </c>
      <c r="E42">
        <v>42</v>
      </c>
      <c r="G42">
        <f t="shared" si="6"/>
        <v>29.926713642499998</v>
      </c>
      <c r="H42">
        <f t="shared" si="7"/>
        <v>31.178009450031972</v>
      </c>
    </row>
    <row r="43" spans="1:8" x14ac:dyDescent="0.35">
      <c r="A43">
        <v>43</v>
      </c>
      <c r="C43">
        <f t="shared" si="4"/>
        <v>32.224421947000003</v>
      </c>
      <c r="D43">
        <f t="shared" si="5"/>
        <v>30.556136313066109</v>
      </c>
      <c r="E43">
        <v>43</v>
      </c>
      <c r="G43">
        <f t="shared" si="6"/>
        <v>30.1241831719</v>
      </c>
      <c r="H43">
        <f t="shared" si="7"/>
        <v>31.401177861678207</v>
      </c>
    </row>
    <row r="44" spans="1:8" x14ac:dyDescent="0.35">
      <c r="A44">
        <v>44</v>
      </c>
      <c r="C44">
        <f t="shared" si="4"/>
        <v>32.344104855200001</v>
      </c>
      <c r="D44">
        <f t="shared" si="5"/>
        <v>30.648742371156462</v>
      </c>
      <c r="E44">
        <v>44</v>
      </c>
      <c r="G44">
        <f t="shared" si="6"/>
        <v>30.321652701299996</v>
      </c>
      <c r="H44">
        <f t="shared" si="7"/>
        <v>31.626699257221002</v>
      </c>
    </row>
    <row r="45" spans="1:8" x14ac:dyDescent="0.35">
      <c r="A45">
        <v>45</v>
      </c>
      <c r="C45">
        <f t="shared" si="4"/>
        <v>32.463787763399999</v>
      </c>
      <c r="D45">
        <f t="shared" si="5"/>
        <v>30.740978976528446</v>
      </c>
      <c r="E45">
        <v>45</v>
      </c>
      <c r="G45">
        <f t="shared" si="6"/>
        <v>30.519122230699999</v>
      </c>
      <c r="H45">
        <f t="shared" si="7"/>
        <v>31.854425351397971</v>
      </c>
    </row>
    <row r="46" spans="1:8" x14ac:dyDescent="0.35">
      <c r="A46">
        <v>46</v>
      </c>
      <c r="C46">
        <f t="shared" si="4"/>
        <v>32.583470671599997</v>
      </c>
      <c r="D46">
        <f t="shared" si="5"/>
        <v>30.832863506114581</v>
      </c>
      <c r="E46">
        <v>46</v>
      </c>
      <c r="G46">
        <f t="shared" si="6"/>
        <v>30.716591760099998</v>
      </c>
      <c r="H46">
        <f t="shared" si="7"/>
        <v>32.084209824763931</v>
      </c>
    </row>
    <row r="47" spans="1:8" x14ac:dyDescent="0.35">
      <c r="A47">
        <v>47</v>
      </c>
      <c r="C47">
        <f t="shared" si="4"/>
        <v>32.703153579800002</v>
      </c>
      <c r="D47">
        <f t="shared" si="5"/>
        <v>30.924412466685613</v>
      </c>
      <c r="E47">
        <v>47</v>
      </c>
      <c r="G47">
        <f t="shared" si="6"/>
        <v>30.914061289499998</v>
      </c>
      <c r="H47">
        <f t="shared" si="7"/>
        <v>32.315910337389745</v>
      </c>
    </row>
    <row r="48" spans="1:8" x14ac:dyDescent="0.35">
      <c r="A48">
        <v>48</v>
      </c>
      <c r="C48">
        <f t="shared" si="4"/>
        <v>32.822836488</v>
      </c>
      <c r="D48">
        <f t="shared" si="5"/>
        <v>31.015641530330672</v>
      </c>
      <c r="E48">
        <v>48</v>
      </c>
      <c r="G48">
        <f t="shared" si="6"/>
        <v>31.1115308189</v>
      </c>
      <c r="H48">
        <f t="shared" si="7"/>
        <v>32.54939005087251</v>
      </c>
    </row>
    <row r="49" spans="1:8" x14ac:dyDescent="0.35">
      <c r="A49">
        <v>49</v>
      </c>
      <c r="C49">
        <f t="shared" si="4"/>
        <v>32.942519396199998</v>
      </c>
      <c r="D49">
        <f t="shared" si="5"/>
        <v>31.106565570398551</v>
      </c>
      <c r="E49">
        <v>49</v>
      </c>
      <c r="G49">
        <f t="shared" si="6"/>
        <v>31.3090003483</v>
      </c>
      <c r="H49">
        <f t="shared" si="7"/>
        <v>32.784518706197552</v>
      </c>
    </row>
    <row r="50" spans="1:8" x14ac:dyDescent="0.35">
      <c r="A50">
        <v>50</v>
      </c>
      <c r="C50">
        <f t="shared" si="4"/>
        <v>33.062202304400003</v>
      </c>
      <c r="D50">
        <f t="shared" si="5"/>
        <v>31.197198697478026</v>
      </c>
      <c r="E50">
        <v>50</v>
      </c>
      <c r="G50">
        <f t="shared" si="6"/>
        <v>31.506469877699999</v>
      </c>
      <c r="H50">
        <f t="shared" si="7"/>
        <v>33.021173318523218</v>
      </c>
    </row>
    <row r="51" spans="1:8" x14ac:dyDescent="0.35">
      <c r="A51">
        <v>51</v>
      </c>
      <c r="C51">
        <f t="shared" si="4"/>
        <v>33.181885212600001</v>
      </c>
      <c r="D51">
        <f t="shared" si="5"/>
        <v>31.28755429507358</v>
      </c>
      <c r="E51">
        <v>51</v>
      </c>
      <c r="G51">
        <f t="shared" si="6"/>
        <v>31.703939407099998</v>
      </c>
      <c r="H51">
        <f t="shared" si="7"/>
        <v>33.259238554664748</v>
      </c>
    </row>
    <row r="52" spans="1:8" x14ac:dyDescent="0.35">
      <c r="A52">
        <v>52</v>
      </c>
      <c r="C52">
        <f t="shared" si="4"/>
        <v>33.301568120799999</v>
      </c>
      <c r="D52">
        <f t="shared" si="5"/>
        <v>31.377645054700817</v>
      </c>
      <c r="E52">
        <v>52</v>
      </c>
      <c r="G52">
        <f t="shared" si="6"/>
        <v>31.901408936499998</v>
      </c>
      <c r="H52">
        <f t="shared" si="7"/>
        <v>33.498606857489897</v>
      </c>
    </row>
    <row r="53" spans="1:8" x14ac:dyDescent="0.35">
      <c r="A53">
        <v>53</v>
      </c>
      <c r="C53">
        <f t="shared" si="4"/>
        <v>33.421251029000004</v>
      </c>
      <c r="D53">
        <f t="shared" si="5"/>
        <v>31.467483010184061</v>
      </c>
      <c r="E53">
        <v>53</v>
      </c>
      <c r="G53">
        <f t="shared" si="6"/>
        <v>32.0988784659</v>
      </c>
      <c r="H53">
        <f t="shared" si="7"/>
        <v>33.739178375928105</v>
      </c>
    </row>
    <row r="54" spans="1:8" x14ac:dyDescent="0.35">
      <c r="A54">
        <v>54</v>
      </c>
      <c r="C54">
        <f t="shared" si="4"/>
        <v>33.540933937200002</v>
      </c>
      <c r="D54">
        <f t="shared" si="5"/>
        <v>31.557079570988876</v>
      </c>
      <c r="E54">
        <v>54</v>
      </c>
      <c r="G54">
        <f t="shared" si="6"/>
        <v>32.296347995299996</v>
      </c>
      <c r="H54">
        <f t="shared" si="7"/>
        <v>33.980860751703716</v>
      </c>
    </row>
    <row r="55" spans="1:8" x14ac:dyDescent="0.35">
      <c r="A55">
        <v>55</v>
      </c>
      <c r="C55">
        <f t="shared" si="4"/>
        <v>33.6606168454</v>
      </c>
      <c r="D55">
        <f t="shared" si="5"/>
        <v>31.646445554464339</v>
      </c>
      <c r="E55">
        <v>55</v>
      </c>
      <c r="G55">
        <f t="shared" si="6"/>
        <v>32.493817524699999</v>
      </c>
      <c r="H55">
        <f t="shared" si="7"/>
        <v>34.223568805595733</v>
      </c>
    </row>
    <row r="56" spans="1:8" x14ac:dyDescent="0.35">
      <c r="A56">
        <v>56</v>
      </c>
      <c r="C56">
        <f t="shared" si="4"/>
        <v>33.780299753599998</v>
      </c>
      <c r="D56">
        <f t="shared" si="5"/>
        <v>31.735591216905494</v>
      </c>
      <c r="E56">
        <v>56</v>
      </c>
      <c r="G56">
        <f t="shared" si="6"/>
        <v>32.691287054100002</v>
      </c>
      <c r="H56">
        <f t="shared" si="7"/>
        <v>34.467224157901519</v>
      </c>
    </row>
    <row r="57" spans="1:8" x14ac:dyDescent="0.35">
      <c r="A57">
        <v>57</v>
      </c>
      <c r="C57">
        <f t="shared" si="4"/>
        <v>33.899982661800003</v>
      </c>
      <c r="D57">
        <f t="shared" si="5"/>
        <v>31.824526283376009</v>
      </c>
      <c r="E57">
        <v>57</v>
      </c>
      <c r="G57">
        <f t="shared" si="6"/>
        <v>32.888756583499998</v>
      </c>
      <c r="H57">
        <f t="shared" si="7"/>
        <v>34.711754810373051</v>
      </c>
    </row>
    <row r="58" spans="1:8" x14ac:dyDescent="0.35">
      <c r="A58">
        <v>58</v>
      </c>
      <c r="C58">
        <f t="shared" si="4"/>
        <v>34.019665570000001</v>
      </c>
      <c r="D58">
        <f t="shared" si="5"/>
        <v>31.913259976255581</v>
      </c>
      <c r="E58">
        <v>58</v>
      </c>
      <c r="G58">
        <f t="shared" si="6"/>
        <v>33.0862261129</v>
      </c>
      <c r="H58">
        <f t="shared" si="7"/>
        <v>34.957094710458527</v>
      </c>
    </row>
    <row r="59" spans="1:8" x14ac:dyDescent="0.35">
      <c r="A59">
        <v>59</v>
      </c>
      <c r="C59">
        <f t="shared" si="4"/>
        <v>34.139348478199999</v>
      </c>
      <c r="D59">
        <f t="shared" si="5"/>
        <v>32.001801042496588</v>
      </c>
      <c r="E59">
        <v>59</v>
      </c>
      <c r="G59">
        <f t="shared" si="6"/>
        <v>33.283695642300003</v>
      </c>
      <c r="H59">
        <f t="shared" si="7"/>
        <v>35.203183313295526</v>
      </c>
    </row>
    <row r="60" spans="1:8" x14ac:dyDescent="0.35">
      <c r="A60">
        <v>60</v>
      </c>
      <c r="C60">
        <f t="shared" si="4"/>
        <v>34.259031386399997</v>
      </c>
      <c r="D60">
        <f t="shared" si="5"/>
        <v>32.090157779590662</v>
      </c>
      <c r="E60">
        <v>60</v>
      </c>
      <c r="G60">
        <f t="shared" si="6"/>
        <v>33.481165171699999</v>
      </c>
      <c r="H60">
        <f t="shared" si="7"/>
        <v>35.449965152526374</v>
      </c>
    </row>
    <row r="61" spans="1:8" x14ac:dyDescent="0.35">
      <c r="A61">
        <v>61</v>
      </c>
      <c r="C61">
        <f t="shared" si="4"/>
        <v>34.378714294600002</v>
      </c>
      <c r="D61">
        <f t="shared" si="5"/>
        <v>32.178338060258795</v>
      </c>
      <c r="E61">
        <v>61</v>
      </c>
      <c r="G61">
        <f t="shared" si="6"/>
        <v>33.678634701099995</v>
      </c>
      <c r="H61">
        <f t="shared" si="7"/>
        <v>35.697389427540273</v>
      </c>
    </row>
    <row r="62" spans="1:8" x14ac:dyDescent="0.35">
      <c r="A62">
        <v>62</v>
      </c>
      <c r="C62">
        <f t="shared" si="4"/>
        <v>34.4983972028</v>
      </c>
      <c r="D62">
        <f t="shared" si="5"/>
        <v>32.266349355888899</v>
      </c>
      <c r="E62">
        <v>62</v>
      </c>
      <c r="G62">
        <f t="shared" si="6"/>
        <v>33.876104230499998</v>
      </c>
      <c r="H62">
        <f t="shared" si="7"/>
        <v>35.945409612064765</v>
      </c>
    </row>
    <row r="63" spans="1:8" x14ac:dyDescent="0.35">
      <c r="A63">
        <v>63</v>
      </c>
      <c r="C63">
        <f t="shared" si="4"/>
        <v>34.618080110999998</v>
      </c>
      <c r="D63">
        <f t="shared" si="5"/>
        <v>32.354198758752297</v>
      </c>
      <c r="E63">
        <v>63</v>
      </c>
      <c r="G63">
        <f t="shared" si="6"/>
        <v>34.0735737599</v>
      </c>
      <c r="H63">
        <f t="shared" si="7"/>
        <v>36.193983086998372</v>
      </c>
    </row>
    <row r="64" spans="1:8" x14ac:dyDescent="0.35">
      <c r="A64">
        <v>64</v>
      </c>
      <c r="C64">
        <f t="shared" si="4"/>
        <v>34.737763019200003</v>
      </c>
      <c r="D64">
        <f t="shared" si="5"/>
        <v>32.441893003036895</v>
      </c>
      <c r="E64">
        <v>64</v>
      </c>
      <c r="G64">
        <f t="shared" si="6"/>
        <v>34.271043289299996</v>
      </c>
      <c r="H64">
        <f t="shared" si="7"/>
        <v>36.443070798873372</v>
      </c>
    </row>
    <row r="65" spans="1:8" x14ac:dyDescent="0.35">
      <c r="A65">
        <v>65</v>
      </c>
      <c r="C65">
        <f t="shared" ref="C65:C70" si="8">27.1977398026+(A65-1)*0.1196829082</f>
        <v>34.857445927400001</v>
      </c>
      <c r="D65">
        <f t="shared" ref="D65:D70" si="9">0+1*C65-1.13629531798108*(1.01785714285714+(C65-28.3048214285714)^2/13.5038636015827)^0.5</f>
        <v>32.529438484738755</v>
      </c>
      <c r="E65">
        <v>65</v>
      </c>
      <c r="G65">
        <f t="shared" ref="G65:G70" si="10">21.8304629371+(E65-1)*0.1974695294</f>
        <v>34.468512818699999</v>
      </c>
      <c r="H65">
        <f t="shared" ref="H65:H70" si="11">0+1*G65+1.13629531798108*(1.01785714285714+(G65-28.3048214285714)^2/13.5038636015827)^0.5</f>
        <v>36.692636944252847</v>
      </c>
    </row>
    <row r="66" spans="1:8" x14ac:dyDescent="0.35">
      <c r="A66">
        <v>66</v>
      </c>
      <c r="C66">
        <f t="shared" si="8"/>
        <v>34.977128835599999</v>
      </c>
      <c r="D66">
        <f t="shared" si="9"/>
        <v>32.616841280456974</v>
      </c>
      <c r="E66">
        <v>66</v>
      </c>
      <c r="G66">
        <f t="shared" si="10"/>
        <v>34.665982348100002</v>
      </c>
      <c r="H66">
        <f t="shared" si="11"/>
        <v>36.942648679606179</v>
      </c>
    </row>
    <row r="67" spans="1:8" x14ac:dyDescent="0.35">
      <c r="A67">
        <v>67</v>
      </c>
      <c r="C67">
        <f t="shared" si="8"/>
        <v>35.096811743800004</v>
      </c>
      <c r="D67">
        <f t="shared" si="9"/>
        <v>32.704107165138566</v>
      </c>
      <c r="E67">
        <v>67</v>
      </c>
      <c r="G67">
        <f t="shared" si="10"/>
        <v>34.863451877499998</v>
      </c>
      <c r="H67">
        <f t="shared" si="11"/>
        <v>37.193075855696115</v>
      </c>
    </row>
    <row r="68" spans="1:8" x14ac:dyDescent="0.35">
      <c r="A68">
        <v>68</v>
      </c>
      <c r="C68">
        <f t="shared" si="8"/>
        <v>35.216494652000002</v>
      </c>
      <c r="D68">
        <f t="shared" si="9"/>
        <v>32.79124162882092</v>
      </c>
      <c r="E68">
        <v>68</v>
      </c>
      <c r="G68">
        <f t="shared" si="10"/>
        <v>35.0609214069</v>
      </c>
      <c r="H68">
        <f t="shared" si="11"/>
        <v>37.443890775184812</v>
      </c>
    </row>
    <row r="69" spans="1:8" x14ac:dyDescent="0.35">
      <c r="A69">
        <v>69</v>
      </c>
      <c r="C69">
        <f t="shared" si="8"/>
        <v>35.336177560199999</v>
      </c>
      <c r="D69">
        <f t="shared" si="9"/>
        <v>32.878249892419959</v>
      </c>
      <c r="E69">
        <v>69</v>
      </c>
      <c r="G69">
        <f t="shared" si="10"/>
        <v>35.258390936300003</v>
      </c>
      <c r="H69">
        <f t="shared" si="11"/>
        <v>37.695067971979135</v>
      </c>
    </row>
    <row r="70" spans="1:8" x14ac:dyDescent="0.35">
      <c r="A70">
        <v>70</v>
      </c>
      <c r="C70">
        <f t="shared" si="8"/>
        <v>35.455860468400004</v>
      </c>
      <c r="D70">
        <f t="shared" si="9"/>
        <v>32.965136922611457</v>
      </c>
      <c r="E70">
        <v>70</v>
      </c>
      <c r="G70">
        <f t="shared" si="10"/>
        <v>35.455860465699999</v>
      </c>
      <c r="H70">
        <f t="shared" si="11"/>
        <v>37.946584010747351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DBF2-71B3-4936-8838-C12D2C4DCA24}">
  <sheetPr codeName="XLSTAT_20251015_093234_1_HID"/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20.1119540117+(A1-1)*0.1180720169</f>
        <v>20.1119540117</v>
      </c>
      <c r="D1">
        <f t="shared" ref="D1:D32" si="1">0+1*C1-1.12562510129921*(1.01785714285714+(C1-21.9594642857143)^2/36.2565158199161)^0.5</f>
        <v>18.924966431452816</v>
      </c>
      <c r="E1">
        <v>1</v>
      </c>
      <c r="G1">
        <f t="shared" ref="G1:G32" si="2">16.1953216289+(E1-1)*0.1748348051</f>
        <v>16.1953216289</v>
      </c>
      <c r="H1">
        <f t="shared" ref="H1:H32" si="3">0+1*G1+1.12562510129921*(1.01785714285714+(G1-21.9594642857143)^2/36.2565158199161)^0.5</f>
        <v>17.760812248703989</v>
      </c>
    </row>
    <row r="2" spans="1:8" x14ac:dyDescent="0.35">
      <c r="A2">
        <v>2</v>
      </c>
      <c r="C2">
        <f t="shared" si="0"/>
        <v>20.230026028600001</v>
      </c>
      <c r="D2">
        <f t="shared" si="1"/>
        <v>19.049271874457105</v>
      </c>
      <c r="E2">
        <v>2</v>
      </c>
      <c r="G2">
        <f t="shared" si="2"/>
        <v>16.370156434000002</v>
      </c>
      <c r="H2">
        <f t="shared" si="3"/>
        <v>17.913332765481442</v>
      </c>
    </row>
    <row r="3" spans="1:8" x14ac:dyDescent="0.35">
      <c r="A3">
        <v>3</v>
      </c>
      <c r="C3">
        <f t="shared" si="0"/>
        <v>20.348098045499999</v>
      </c>
      <c r="D3">
        <f t="shared" si="1"/>
        <v>19.173195665377939</v>
      </c>
      <c r="E3">
        <v>3</v>
      </c>
      <c r="G3">
        <f t="shared" si="2"/>
        <v>16.5449912391</v>
      </c>
      <c r="H3">
        <f t="shared" si="3"/>
        <v>18.066228210266416</v>
      </c>
    </row>
    <row r="4" spans="1:8" x14ac:dyDescent="0.35">
      <c r="A4">
        <v>4</v>
      </c>
      <c r="C4">
        <f t="shared" si="0"/>
        <v>20.4661700624</v>
      </c>
      <c r="D4">
        <f t="shared" si="1"/>
        <v>19.296732074931914</v>
      </c>
      <c r="E4">
        <v>4</v>
      </c>
      <c r="G4">
        <f t="shared" si="2"/>
        <v>16.719826044200001</v>
      </c>
      <c r="H4">
        <f t="shared" si="3"/>
        <v>18.219515037922182</v>
      </c>
    </row>
    <row r="5" spans="1:8" x14ac:dyDescent="0.35">
      <c r="A5">
        <v>5</v>
      </c>
      <c r="C5">
        <f t="shared" si="0"/>
        <v>20.584242079300001</v>
      </c>
      <c r="D5">
        <f t="shared" si="1"/>
        <v>19.419875649143037</v>
      </c>
      <c r="E5">
        <v>5</v>
      </c>
      <c r="G5">
        <f t="shared" si="2"/>
        <v>16.894660849299999</v>
      </c>
      <c r="H5">
        <f t="shared" si="3"/>
        <v>18.373210360269493</v>
      </c>
    </row>
    <row r="6" spans="1:8" x14ac:dyDescent="0.35">
      <c r="A6">
        <v>6</v>
      </c>
      <c r="C6">
        <f t="shared" si="0"/>
        <v>20.702314096199999</v>
      </c>
      <c r="D6">
        <f t="shared" si="1"/>
        <v>19.542621234168983</v>
      </c>
      <c r="E6">
        <v>6</v>
      </c>
      <c r="G6">
        <f t="shared" si="2"/>
        <v>17.069495654400001</v>
      </c>
      <c r="H6">
        <f t="shared" si="3"/>
        <v>18.527331947655735</v>
      </c>
    </row>
    <row r="7" spans="1:8" x14ac:dyDescent="0.35">
      <c r="A7">
        <v>7</v>
      </c>
      <c r="C7">
        <f t="shared" si="0"/>
        <v>20.8203861131</v>
      </c>
      <c r="D7">
        <f t="shared" si="1"/>
        <v>19.664964000519042</v>
      </c>
      <c r="E7">
        <v>7</v>
      </c>
      <c r="G7">
        <f t="shared" si="2"/>
        <v>17.244330459499999</v>
      </c>
      <c r="H7">
        <f t="shared" si="3"/>
        <v>18.681898225738493</v>
      </c>
    </row>
    <row r="8" spans="1:8" x14ac:dyDescent="0.35">
      <c r="A8">
        <v>8</v>
      </c>
      <c r="C8">
        <f t="shared" si="0"/>
        <v>20.938458130000001</v>
      </c>
      <c r="D8">
        <f t="shared" si="1"/>
        <v>19.78689946642157</v>
      </c>
      <c r="E8">
        <v>8</v>
      </c>
      <c r="G8">
        <f t="shared" si="2"/>
        <v>17.4191652646</v>
      </c>
      <c r="H8">
        <f t="shared" si="3"/>
        <v>18.836928266716733</v>
      </c>
    </row>
    <row r="9" spans="1:8" x14ac:dyDescent="0.35">
      <c r="A9">
        <v>9</v>
      </c>
      <c r="C9">
        <f t="shared" si="0"/>
        <v>21.056530146899998</v>
      </c>
      <c r="D9">
        <f t="shared" si="1"/>
        <v>19.908423520096466</v>
      </c>
      <c r="E9">
        <v>9</v>
      </c>
      <c r="G9">
        <f t="shared" si="2"/>
        <v>17.594000069700002</v>
      </c>
      <c r="H9">
        <f t="shared" si="3"/>
        <v>18.992441774192176</v>
      </c>
    </row>
    <row r="10" spans="1:8" x14ac:dyDescent="0.35">
      <c r="A10">
        <v>10</v>
      </c>
      <c r="C10">
        <f t="shared" si="0"/>
        <v>21.174602163799999</v>
      </c>
      <c r="D10">
        <f t="shared" si="1"/>
        <v>20.029532440689668</v>
      </c>
      <c r="E10">
        <v>10</v>
      </c>
      <c r="G10">
        <f t="shared" si="2"/>
        <v>17.7688348748</v>
      </c>
      <c r="H10">
        <f t="shared" si="3"/>
        <v>19.148459060802743</v>
      </c>
    </row>
    <row r="11" spans="1:8" x14ac:dyDescent="0.35">
      <c r="A11">
        <v>11</v>
      </c>
      <c r="C11">
        <f t="shared" si="0"/>
        <v>21.292674180700001</v>
      </c>
      <c r="D11">
        <f t="shared" si="1"/>
        <v>20.150222917632775</v>
      </c>
      <c r="E11">
        <v>11</v>
      </c>
      <c r="G11">
        <f t="shared" si="2"/>
        <v>17.943669679900001</v>
      </c>
      <c r="H11">
        <f t="shared" si="3"/>
        <v>19.305001017742953</v>
      </c>
    </row>
    <row r="12" spans="1:8" x14ac:dyDescent="0.35">
      <c r="A12">
        <v>12</v>
      </c>
      <c r="C12">
        <f t="shared" si="0"/>
        <v>21.410746197599998</v>
      </c>
      <c r="D12">
        <f t="shared" si="1"/>
        <v>20.270492068201655</v>
      </c>
      <c r="E12">
        <v>12</v>
      </c>
      <c r="G12">
        <f t="shared" si="2"/>
        <v>18.118504484999999</v>
      </c>
      <c r="H12">
        <f t="shared" si="3"/>
        <v>19.462089075277685</v>
      </c>
    </row>
    <row r="13" spans="1:8" x14ac:dyDescent="0.35">
      <c r="A13">
        <v>13</v>
      </c>
      <c r="C13">
        <f t="shared" si="0"/>
        <v>21.528818214499999</v>
      </c>
      <c r="D13">
        <f t="shared" si="1"/>
        <v>20.390337453062987</v>
      </c>
      <c r="E13">
        <v>13</v>
      </c>
      <c r="G13">
        <f t="shared" si="2"/>
        <v>18.2933392901</v>
      </c>
      <c r="H13">
        <f t="shared" si="3"/>
        <v>19.61974515337068</v>
      </c>
    </row>
    <row r="14" spans="1:8" x14ac:dyDescent="0.35">
      <c r="A14">
        <v>14</v>
      </c>
      <c r="C14">
        <f t="shared" si="0"/>
        <v>21.6468902314</v>
      </c>
      <c r="D14">
        <f t="shared" si="1"/>
        <v>20.509757089617317</v>
      </c>
      <c r="E14">
        <v>14</v>
      </c>
      <c r="G14">
        <f t="shared" si="2"/>
        <v>18.468174095199998</v>
      </c>
      <c r="H14">
        <f t="shared" si="3"/>
        <v>19.777991601593477</v>
      </c>
    </row>
    <row r="15" spans="1:8" x14ac:dyDescent="0.35">
      <c r="A15">
        <v>15</v>
      </c>
      <c r="C15">
        <f t="shared" si="0"/>
        <v>21.764962248300002</v>
      </c>
      <c r="D15">
        <f t="shared" si="1"/>
        <v>20.628749462971008</v>
      </c>
      <c r="E15">
        <v>15</v>
      </c>
      <c r="G15">
        <f t="shared" si="2"/>
        <v>18.6430089003</v>
      </c>
      <c r="H15">
        <f t="shared" si="3"/>
        <v>19.936851127559429</v>
      </c>
    </row>
    <row r="16" spans="1:8" x14ac:dyDescent="0.35">
      <c r="A16">
        <v>16</v>
      </c>
      <c r="C16">
        <f t="shared" si="0"/>
        <v>21.883034265199999</v>
      </c>
      <c r="D16">
        <f t="shared" si="1"/>
        <v>20.747313534396991</v>
      </c>
      <c r="E16">
        <v>16</v>
      </c>
      <c r="G16">
        <f t="shared" si="2"/>
        <v>18.817843705400001</v>
      </c>
      <c r="H16">
        <f t="shared" si="3"/>
        <v>20.096346713246781</v>
      </c>
    </row>
    <row r="17" spans="1:8" x14ac:dyDescent="0.35">
      <c r="A17">
        <v>17</v>
      </c>
      <c r="C17">
        <f t="shared" si="0"/>
        <v>22.0011062821</v>
      </c>
      <c r="D17">
        <f t="shared" si="1"/>
        <v>20.865448747174742</v>
      </c>
      <c r="E17">
        <v>17</v>
      </c>
      <c r="G17">
        <f t="shared" si="2"/>
        <v>18.992678510499999</v>
      </c>
      <c r="H17">
        <f t="shared" si="3"/>
        <v>20.256501518739562</v>
      </c>
    </row>
    <row r="18" spans="1:8" x14ac:dyDescent="0.35">
      <c r="A18">
        <v>18</v>
      </c>
      <c r="C18">
        <f t="shared" si="0"/>
        <v>22.119178299000001</v>
      </c>
      <c r="D18">
        <f t="shared" si="1"/>
        <v>20.983155029733279</v>
      </c>
      <c r="E18">
        <v>18</v>
      </c>
      <c r="G18">
        <f t="shared" si="2"/>
        <v>19.167513315600001</v>
      </c>
      <c r="H18">
        <f t="shared" si="3"/>
        <v>20.417338773128748</v>
      </c>
    </row>
    <row r="19" spans="1:8" x14ac:dyDescent="0.35">
      <c r="A19">
        <v>19</v>
      </c>
      <c r="C19">
        <f t="shared" si="0"/>
        <v>22.237250315899999</v>
      </c>
      <c r="D19">
        <f t="shared" si="1"/>
        <v>21.100432796055877</v>
      </c>
      <c r="E19">
        <v>19</v>
      </c>
      <c r="G19">
        <f t="shared" si="2"/>
        <v>19.342348120699999</v>
      </c>
      <c r="H19">
        <f t="shared" si="3"/>
        <v>20.578881652581366</v>
      </c>
    </row>
    <row r="20" spans="1:8" x14ac:dyDescent="0.35">
      <c r="A20">
        <v>20</v>
      </c>
      <c r="C20">
        <f t="shared" si="0"/>
        <v>22.3553223328</v>
      </c>
      <c r="D20">
        <f t="shared" si="1"/>
        <v>21.217282943341196</v>
      </c>
      <c r="E20">
        <v>20</v>
      </c>
      <c r="G20">
        <f t="shared" si="2"/>
        <v>19.5171829258</v>
      </c>
      <c r="H20">
        <f t="shared" si="3"/>
        <v>20.74115314590173</v>
      </c>
    </row>
    <row r="21" spans="1:8" x14ac:dyDescent="0.35">
      <c r="A21">
        <v>21</v>
      </c>
      <c r="C21">
        <f t="shared" si="0"/>
        <v>22.473394349700001</v>
      </c>
      <c r="D21">
        <f t="shared" si="1"/>
        <v>21.33370684695149</v>
      </c>
      <c r="E21">
        <v>21</v>
      </c>
      <c r="G21">
        <f t="shared" si="2"/>
        <v>19.692017730899998</v>
      </c>
      <c r="H21">
        <f t="shared" si="3"/>
        <v>20.904175908273544</v>
      </c>
    </row>
    <row r="22" spans="1:8" x14ac:dyDescent="0.35">
      <c r="A22">
        <v>22</v>
      </c>
      <c r="C22">
        <f t="shared" si="0"/>
        <v>22.591466366599999</v>
      </c>
      <c r="D22">
        <f t="shared" si="1"/>
        <v>21.449706352714131</v>
      </c>
      <c r="E22">
        <v>22</v>
      </c>
      <c r="G22">
        <f t="shared" si="2"/>
        <v>19.866852536</v>
      </c>
      <c r="H22">
        <f t="shared" si="3"/>
        <v>21.067972104277885</v>
      </c>
    </row>
    <row r="23" spans="1:8" x14ac:dyDescent="0.35">
      <c r="A23">
        <v>23</v>
      </c>
      <c r="C23">
        <f t="shared" si="0"/>
        <v>22.7095383835</v>
      </c>
      <c r="D23">
        <f t="shared" si="1"/>
        <v>21.565283766676316</v>
      </c>
      <c r="E23">
        <v>23</v>
      </c>
      <c r="G23">
        <f t="shared" si="2"/>
        <v>20.041687341100001</v>
      </c>
      <c r="H23">
        <f t="shared" si="3"/>
        <v>21.232563241719106</v>
      </c>
    </row>
    <row r="24" spans="1:8" x14ac:dyDescent="0.35">
      <c r="A24">
        <v>24</v>
      </c>
      <c r="C24">
        <f t="shared" si="0"/>
        <v>22.827610400400001</v>
      </c>
      <c r="D24">
        <f t="shared" si="1"/>
        <v>21.680441842444321</v>
      </c>
      <c r="E24">
        <v>24</v>
      </c>
      <c r="G24">
        <f t="shared" si="2"/>
        <v>20.216522146199999</v>
      </c>
      <c r="H24">
        <f t="shared" si="3"/>
        <v>21.397969998244044</v>
      </c>
    </row>
    <row r="25" spans="1:8" x14ac:dyDescent="0.35">
      <c r="A25">
        <v>25</v>
      </c>
      <c r="C25">
        <f t="shared" si="0"/>
        <v>22.945682417299999</v>
      </c>
      <c r="D25">
        <f t="shared" si="1"/>
        <v>21.795183766267296</v>
      </c>
      <c r="E25">
        <v>25</v>
      </c>
      <c r="G25">
        <f t="shared" si="2"/>
        <v>20.391356951300001</v>
      </c>
      <c r="H25">
        <f t="shared" si="3"/>
        <v>21.564212043190054</v>
      </c>
    </row>
    <row r="26" spans="1:8" x14ac:dyDescent="0.35">
      <c r="A26">
        <v>26</v>
      </c>
      <c r="C26">
        <f t="shared" si="0"/>
        <v>23.0637544342</v>
      </c>
      <c r="D26">
        <f t="shared" si="1"/>
        <v>21.909513140050393</v>
      </c>
      <c r="E26">
        <v>26</v>
      </c>
      <c r="G26">
        <f t="shared" si="2"/>
        <v>20.566191756400002</v>
      </c>
      <c r="H26">
        <f t="shared" si="3"/>
        <v>21.731307857522193</v>
      </c>
    </row>
    <row r="27" spans="1:8" x14ac:dyDescent="0.35">
      <c r="A27">
        <v>27</v>
      </c>
      <c r="C27">
        <f t="shared" si="0"/>
        <v>23.181826451100001</v>
      </c>
      <c r="D27">
        <f t="shared" si="1"/>
        <v>22.023433962502811</v>
      </c>
      <c r="E27">
        <v>27</v>
      </c>
      <c r="G27">
        <f t="shared" si="2"/>
        <v>20.7410265615</v>
      </c>
      <c r="H27">
        <f t="shared" si="3"/>
        <v>21.899274555094088</v>
      </c>
    </row>
    <row r="28" spans="1:8" x14ac:dyDescent="0.35">
      <c r="A28">
        <v>28</v>
      </c>
      <c r="C28">
        <f t="shared" si="0"/>
        <v>23.299898468000002</v>
      </c>
      <c r="D28">
        <f t="shared" si="1"/>
        <v>22.136950608643112</v>
      </c>
      <c r="E28">
        <v>28</v>
      </c>
      <c r="G28">
        <f t="shared" si="2"/>
        <v>20.915861366599998</v>
      </c>
      <c r="H28">
        <f t="shared" si="3"/>
        <v>22.068127708764042</v>
      </c>
    </row>
    <row r="29" spans="1:8" x14ac:dyDescent="0.35">
      <c r="A29">
        <v>29</v>
      </c>
      <c r="C29">
        <f t="shared" si="0"/>
        <v>23.4179704849</v>
      </c>
      <c r="D29">
        <f t="shared" si="1"/>
        <v>22.25006780789592</v>
      </c>
      <c r="E29">
        <v>29</v>
      </c>
      <c r="G29">
        <f t="shared" si="2"/>
        <v>21.090696171699999</v>
      </c>
      <c r="H29">
        <f t="shared" si="3"/>
        <v>22.237881185092473</v>
      </c>
    </row>
    <row r="30" spans="1:8" x14ac:dyDescent="0.35">
      <c r="A30">
        <v>30</v>
      </c>
      <c r="C30">
        <f t="shared" si="0"/>
        <v>23.536042501800001</v>
      </c>
      <c r="D30">
        <f t="shared" si="1"/>
        <v>22.362790621021638</v>
      </c>
      <c r="E30">
        <v>30</v>
      </c>
      <c r="G30">
        <f t="shared" si="2"/>
        <v>21.265530976800001</v>
      </c>
      <c r="H30">
        <f t="shared" si="3"/>
        <v>22.408546991416284</v>
      </c>
    </row>
    <row r="31" spans="1:8" x14ac:dyDescent="0.35">
      <c r="A31">
        <v>31</v>
      </c>
      <c r="C31">
        <f t="shared" si="0"/>
        <v>23.654114518699998</v>
      </c>
      <c r="D31">
        <f t="shared" si="1"/>
        <v>22.475124416123741</v>
      </c>
      <c r="E31">
        <v>31</v>
      </c>
      <c r="G31">
        <f t="shared" si="2"/>
        <v>21.440365781899999</v>
      </c>
      <c r="H31">
        <f t="shared" si="3"/>
        <v>22.580135139022353</v>
      </c>
    </row>
    <row r="32" spans="1:8" x14ac:dyDescent="0.35">
      <c r="A32">
        <v>32</v>
      </c>
      <c r="C32">
        <f t="shared" si="0"/>
        <v>23.7721865356</v>
      </c>
      <c r="D32">
        <f t="shared" si="1"/>
        <v>22.587074843976914</v>
      </c>
      <c r="E32">
        <v>32</v>
      </c>
      <c r="G32">
        <f t="shared" si="2"/>
        <v>21.615200587</v>
      </c>
      <c r="H32">
        <f t="shared" si="3"/>
        <v>22.752653525916475</v>
      </c>
    </row>
    <row r="33" spans="1:8" x14ac:dyDescent="0.35">
      <c r="A33">
        <v>33</v>
      </c>
      <c r="C33">
        <f t="shared" ref="C33:C64" si="4">20.1119540117+(A33-1)*0.1180720169</f>
        <v>23.890258552500001</v>
      </c>
      <c r="D33">
        <f t="shared" ref="D33:D64" si="5">0+1*C33-1.12562510129921*(1.01785714285714+(C33-21.9594642857143)^2/36.2565158199161)^0.5</f>
        <v>22.698647812913944</v>
      </c>
      <c r="E33">
        <v>33</v>
      </c>
      <c r="G33">
        <f t="shared" ref="G33:G64" si="6">16.1953216289+(E33-1)*0.1748348051</f>
        <v>21.790035392100002</v>
      </c>
      <c r="H33">
        <f t="shared" ref="H33:H64" si="7">0+1*G33+1.12562510129921*(1.01785714285714+(G33-21.9594642857143)^2/36.2565158199161)^0.5</f>
        <v>22.926107842304283</v>
      </c>
    </row>
    <row r="34" spans="1:8" x14ac:dyDescent="0.35">
      <c r="A34">
        <v>34</v>
      </c>
      <c r="C34">
        <f t="shared" si="4"/>
        <v>24.008330569400002</v>
      </c>
      <c r="D34">
        <f t="shared" si="5"/>
        <v>22.809849463500509</v>
      </c>
      <c r="E34">
        <v>34</v>
      </c>
      <c r="G34">
        <f t="shared" si="6"/>
        <v>21.9648701972</v>
      </c>
      <c r="H34">
        <f t="shared" si="7"/>
        <v>23.10050150137641</v>
      </c>
    </row>
    <row r="35" spans="1:8" x14ac:dyDescent="0.35">
      <c r="A35">
        <v>35</v>
      </c>
      <c r="C35">
        <f t="shared" si="4"/>
        <v>24.126402586299999</v>
      </c>
      <c r="D35">
        <f t="shared" si="5"/>
        <v>22.920686143215033</v>
      </c>
      <c r="E35">
        <v>35</v>
      </c>
      <c r="G35">
        <f t="shared" si="6"/>
        <v>22.139705002300001</v>
      </c>
      <c r="H35">
        <f t="shared" si="7"/>
        <v>23.275835597340233</v>
      </c>
    </row>
    <row r="36" spans="1:8" x14ac:dyDescent="0.35">
      <c r="A36">
        <v>36</v>
      </c>
      <c r="C36">
        <f t="shared" si="4"/>
        <v>24.2444746032</v>
      </c>
      <c r="D36">
        <f t="shared" si="5"/>
        <v>23.031164381336279</v>
      </c>
      <c r="E36">
        <v>36</v>
      </c>
      <c r="G36">
        <f t="shared" si="6"/>
        <v>22.314539807399999</v>
      </c>
      <c r="H36">
        <f t="shared" si="7"/>
        <v>23.452108891893925</v>
      </c>
    </row>
    <row r="37" spans="1:8" x14ac:dyDescent="0.35">
      <c r="A37">
        <v>37</v>
      </c>
      <c r="C37">
        <f t="shared" si="4"/>
        <v>24.362546620099998</v>
      </c>
      <c r="D37">
        <f t="shared" si="5"/>
        <v>23.141290864224651</v>
      </c>
      <c r="E37">
        <v>37</v>
      </c>
      <c r="G37">
        <f t="shared" si="6"/>
        <v>22.489374612500001</v>
      </c>
      <c r="H37">
        <f t="shared" si="7"/>
        <v>23.629317829531022</v>
      </c>
    </row>
    <row r="38" spans="1:8" x14ac:dyDescent="0.35">
      <c r="A38">
        <v>38</v>
      </c>
      <c r="C38">
        <f t="shared" si="4"/>
        <v>24.480618636999999</v>
      </c>
      <c r="D38">
        <f t="shared" si="5"/>
        <v>23.251072411165243</v>
      </c>
      <c r="E38">
        <v>38</v>
      </c>
      <c r="G38">
        <f t="shared" si="6"/>
        <v>22.664209417599999</v>
      </c>
      <c r="H38">
        <f t="shared" si="7"/>
        <v>23.807456581236337</v>
      </c>
    </row>
    <row r="39" spans="1:8" x14ac:dyDescent="0.35">
      <c r="A39">
        <v>39</v>
      </c>
      <c r="C39">
        <f t="shared" si="4"/>
        <v>24.5986906539</v>
      </c>
      <c r="D39">
        <f t="shared" si="5"/>
        <v>23.360515950921275</v>
      </c>
      <c r="E39">
        <v>39</v>
      </c>
      <c r="G39">
        <f t="shared" si="6"/>
        <v>22.8390442227</v>
      </c>
      <c r="H39">
        <f t="shared" si="7"/>
        <v>23.98651711532921</v>
      </c>
    </row>
    <row r="40" spans="1:8" x14ac:dyDescent="0.35">
      <c r="A40">
        <v>40</v>
      </c>
      <c r="C40">
        <f t="shared" si="4"/>
        <v>24.716762670800001</v>
      </c>
      <c r="D40">
        <f t="shared" si="5"/>
        <v>23.469628499126976</v>
      </c>
      <c r="E40">
        <v>40</v>
      </c>
      <c r="G40">
        <f t="shared" si="6"/>
        <v>23.013879027800002</v>
      </c>
      <c r="H40">
        <f t="shared" si="7"/>
        <v>24.166489293468313</v>
      </c>
    </row>
    <row r="41" spans="1:8" x14ac:dyDescent="0.35">
      <c r="A41">
        <v>41</v>
      </c>
      <c r="C41">
        <f t="shared" si="4"/>
        <v>24.834834687699999</v>
      </c>
      <c r="D41">
        <f t="shared" si="5"/>
        <v>23.57841713662917</v>
      </c>
      <c r="E41">
        <v>41</v>
      </c>
      <c r="G41">
        <f t="shared" si="6"/>
        <v>23.1887138329</v>
      </c>
      <c r="H41">
        <f t="shared" si="7"/>
        <v>24.347360989189571</v>
      </c>
    </row>
    <row r="42" spans="1:8" x14ac:dyDescent="0.35">
      <c r="A42">
        <v>42</v>
      </c>
      <c r="C42">
        <f t="shared" si="4"/>
        <v>24.9529067046</v>
      </c>
      <c r="D42">
        <f t="shared" si="5"/>
        <v>23.686888988867235</v>
      </c>
      <c r="E42">
        <v>42</v>
      </c>
      <c r="G42">
        <f t="shared" si="6"/>
        <v>23.363548638000001</v>
      </c>
      <c r="H42">
        <f t="shared" si="7"/>
        <v>24.529118225832775</v>
      </c>
    </row>
    <row r="43" spans="1:8" x14ac:dyDescent="0.35">
      <c r="A43">
        <v>43</v>
      </c>
      <c r="C43">
        <f t="shared" si="4"/>
        <v>25.070978721500001</v>
      </c>
      <c r="D43">
        <f t="shared" si="5"/>
        <v>23.795051206362189</v>
      </c>
      <c r="E43">
        <v>43</v>
      </c>
      <c r="G43">
        <f t="shared" si="6"/>
        <v>23.538383443099999</v>
      </c>
      <c r="H43">
        <f t="shared" si="7"/>
        <v>24.711745330342048</v>
      </c>
    </row>
    <row r="44" spans="1:8" x14ac:dyDescent="0.35">
      <c r="A44">
        <v>44</v>
      </c>
      <c r="C44">
        <f t="shared" si="4"/>
        <v>25.189050738399999</v>
      </c>
      <c r="D44">
        <f t="shared" si="5"/>
        <v>23.902910946367875</v>
      </c>
      <c r="E44">
        <v>44</v>
      </c>
      <c r="G44">
        <f t="shared" si="6"/>
        <v>23.7132182482</v>
      </c>
      <c r="H44">
        <f t="shared" si="7"/>
        <v>24.895225099209163</v>
      </c>
    </row>
    <row r="45" spans="1:8" x14ac:dyDescent="0.35">
      <c r="A45">
        <v>45</v>
      </c>
      <c r="C45">
        <f t="shared" si="4"/>
        <v>25.3071227553</v>
      </c>
      <c r="D45">
        <f t="shared" si="5"/>
        <v>24.010475355720121</v>
      </c>
      <c r="E45">
        <v>45</v>
      </c>
      <c r="G45">
        <f t="shared" si="6"/>
        <v>23.888053053299998</v>
      </c>
      <c r="H45">
        <f t="shared" si="7"/>
        <v>25.07953897276434</v>
      </c>
    </row>
    <row r="46" spans="1:8" x14ac:dyDescent="0.35">
      <c r="A46">
        <v>46</v>
      </c>
      <c r="C46">
        <f t="shared" si="4"/>
        <v>25.425194772200001</v>
      </c>
      <c r="D46">
        <f t="shared" si="5"/>
        <v>24.117751554904416</v>
      </c>
      <c r="E46">
        <v>46</v>
      </c>
      <c r="G46">
        <f t="shared" si="6"/>
        <v>24.0628878584</v>
      </c>
      <c r="H46">
        <f t="shared" si="7"/>
        <v>25.264667214097123</v>
      </c>
    </row>
    <row r="47" spans="1:8" x14ac:dyDescent="0.35">
      <c r="A47">
        <v>47</v>
      </c>
      <c r="C47">
        <f t="shared" si="4"/>
        <v>25.543266789100002</v>
      </c>
      <c r="D47">
        <f t="shared" si="5"/>
        <v>24.224746623348508</v>
      </c>
      <c r="E47">
        <v>47</v>
      </c>
      <c r="G47">
        <f t="shared" si="6"/>
        <v>24.237722663500001</v>
      </c>
      <c r="H47">
        <f t="shared" si="7"/>
        <v>25.450589089091295</v>
      </c>
    </row>
    <row r="48" spans="1:8" x14ac:dyDescent="0.35">
      <c r="A48">
        <v>48</v>
      </c>
      <c r="C48">
        <f t="shared" si="4"/>
        <v>25.661338806</v>
      </c>
      <c r="D48">
        <f t="shared" si="5"/>
        <v>24.331467585933709</v>
      </c>
      <c r="E48">
        <v>48</v>
      </c>
      <c r="G48">
        <f t="shared" si="6"/>
        <v>24.412557468599999</v>
      </c>
      <c r="H48">
        <f t="shared" si="7"/>
        <v>25.63728304436064</v>
      </c>
    </row>
    <row r="49" spans="1:8" x14ac:dyDescent="0.35">
      <c r="A49">
        <v>49</v>
      </c>
      <c r="C49">
        <f t="shared" si="4"/>
        <v>25.779410822900001</v>
      </c>
      <c r="D49">
        <f t="shared" si="5"/>
        <v>24.437921400707634</v>
      </c>
      <c r="E49">
        <v>49</v>
      </c>
      <c r="G49">
        <f t="shared" si="6"/>
        <v>24.587392273700001</v>
      </c>
      <c r="H49">
        <f t="shared" si="7"/>
        <v>25.824726880250175</v>
      </c>
    </row>
    <row r="50" spans="1:8" x14ac:dyDescent="0.35">
      <c r="A50">
        <v>50</v>
      </c>
      <c r="C50">
        <f t="shared" si="4"/>
        <v>25.897482839799999</v>
      </c>
      <c r="D50">
        <f t="shared" si="5"/>
        <v>24.544114947771536</v>
      </c>
      <c r="E50">
        <v>50</v>
      </c>
      <c r="G50">
        <f t="shared" si="6"/>
        <v>24.762227078800002</v>
      </c>
      <c r="H50">
        <f t="shared" si="7"/>
        <v>26.012897916494687</v>
      </c>
    </row>
    <row r="51" spans="1:8" x14ac:dyDescent="0.35">
      <c r="A51">
        <v>51</v>
      </c>
      <c r="C51">
        <f t="shared" si="4"/>
        <v>26.0155548567</v>
      </c>
      <c r="D51">
        <f t="shared" si="5"/>
        <v>24.650055019307388</v>
      </c>
      <c r="E51">
        <v>51</v>
      </c>
      <c r="G51">
        <f t="shared" si="6"/>
        <v>24.9370618839</v>
      </c>
      <c r="H51">
        <f t="shared" si="7"/>
        <v>26.201773148577431</v>
      </c>
    </row>
    <row r="52" spans="1:8" x14ac:dyDescent="0.35">
      <c r="A52">
        <v>52</v>
      </c>
      <c r="C52">
        <f t="shared" si="4"/>
        <v>26.133626873600001</v>
      </c>
      <c r="D52">
        <f t="shared" si="5"/>
        <v>24.755748310703005</v>
      </c>
      <c r="E52">
        <v>52</v>
      </c>
      <c r="G52">
        <f t="shared" si="6"/>
        <v>25.111896688999998</v>
      </c>
      <c r="H52">
        <f t="shared" si="7"/>
        <v>26.391329393284543</v>
      </c>
    </row>
    <row r="53" spans="1:8" x14ac:dyDescent="0.35">
      <c r="A53">
        <v>53</v>
      </c>
      <c r="C53">
        <f t="shared" si="4"/>
        <v>26.251698890500002</v>
      </c>
      <c r="D53">
        <f t="shared" si="5"/>
        <v>24.861201412728441</v>
      </c>
      <c r="E53">
        <v>53</v>
      </c>
      <c r="G53">
        <f t="shared" si="6"/>
        <v>25.2867314941</v>
      </c>
      <c r="H53">
        <f t="shared" si="7"/>
        <v>26.581543422386325</v>
      </c>
    </row>
    <row r="54" spans="1:8" x14ac:dyDescent="0.35">
      <c r="A54">
        <v>54</v>
      </c>
      <c r="C54">
        <f t="shared" si="4"/>
        <v>26.3697709074</v>
      </c>
      <c r="D54">
        <f t="shared" si="5"/>
        <v>24.966420804712435</v>
      </c>
      <c r="E54">
        <v>54</v>
      </c>
      <c r="G54">
        <f t="shared" si="6"/>
        <v>25.461566299200001</v>
      </c>
      <c r="H54">
        <f t="shared" si="7"/>
        <v>26.772392083780492</v>
      </c>
    </row>
    <row r="55" spans="1:8" x14ac:dyDescent="0.35">
      <c r="A55">
        <v>55</v>
      </c>
      <c r="C55">
        <f t="shared" si="4"/>
        <v>26.487842924300001</v>
      </c>
      <c r="D55">
        <f t="shared" si="5"/>
        <v>25.07141284866497</v>
      </c>
      <c r="E55">
        <v>55</v>
      </c>
      <c r="G55">
        <f t="shared" si="6"/>
        <v>25.636401104299999</v>
      </c>
      <c r="H55">
        <f t="shared" si="7"/>
        <v>26.963852409794242</v>
      </c>
    </row>
    <row r="56" spans="1:8" x14ac:dyDescent="0.35">
      <c r="A56">
        <v>56</v>
      </c>
      <c r="C56">
        <f t="shared" si="4"/>
        <v>26.605914941199998</v>
      </c>
      <c r="D56">
        <f t="shared" si="5"/>
        <v>25.176183784289766</v>
      </c>
      <c r="E56">
        <v>56</v>
      </c>
      <c r="G56">
        <f t="shared" si="6"/>
        <v>25.811235909400001</v>
      </c>
      <c r="H56">
        <f t="shared" si="7"/>
        <v>27.155901712655407</v>
      </c>
    </row>
    <row r="57" spans="1:8" x14ac:dyDescent="0.35">
      <c r="A57">
        <v>57</v>
      </c>
      <c r="C57">
        <f t="shared" si="4"/>
        <v>26.723986958099999</v>
      </c>
      <c r="D57">
        <f t="shared" si="5"/>
        <v>25.280739724829679</v>
      </c>
      <c r="E57">
        <v>57</v>
      </c>
      <c r="G57">
        <f t="shared" si="6"/>
        <v>25.986070714500002</v>
      </c>
      <c r="H57">
        <f t="shared" si="7"/>
        <v>27.348517667404753</v>
      </c>
    </row>
    <row r="58" spans="1:8" x14ac:dyDescent="0.35">
      <c r="A58">
        <v>58</v>
      </c>
      <c r="C58">
        <f t="shared" si="4"/>
        <v>26.842058975</v>
      </c>
      <c r="D58">
        <f t="shared" si="5"/>
        <v>25.385086653687363</v>
      </c>
      <c r="E58">
        <v>58</v>
      </c>
      <c r="G58">
        <f t="shared" si="6"/>
        <v>26.1609055196</v>
      </c>
      <c r="H58">
        <f t="shared" si="7"/>
        <v>27.541678382732528</v>
      </c>
    </row>
    <row r="59" spans="1:8" x14ac:dyDescent="0.35">
      <c r="A59">
        <v>59</v>
      </c>
      <c r="C59">
        <f t="shared" si="4"/>
        <v>26.960130991900002</v>
      </c>
      <c r="D59">
        <f t="shared" si="5"/>
        <v>25.489230421764148</v>
      </c>
      <c r="E59">
        <v>59</v>
      </c>
      <c r="G59">
        <f t="shared" si="6"/>
        <v>26.335740324699998</v>
      </c>
      <c r="H59">
        <f t="shared" si="7"/>
        <v>27.735362460383683</v>
      </c>
    </row>
    <row r="60" spans="1:8" x14ac:dyDescent="0.35">
      <c r="A60">
        <v>60</v>
      </c>
      <c r="C60">
        <f t="shared" si="4"/>
        <v>27.078203008799999</v>
      </c>
      <c r="D60">
        <f t="shared" si="5"/>
        <v>25.593176745460873</v>
      </c>
      <c r="E60">
        <v>60</v>
      </c>
      <c r="G60">
        <f t="shared" si="6"/>
        <v>26.510575129799999</v>
      </c>
      <c r="H60">
        <f t="shared" si="7"/>
        <v>27.929549043893257</v>
      </c>
    </row>
    <row r="61" spans="1:8" x14ac:dyDescent="0.35">
      <c r="A61">
        <v>61</v>
      </c>
      <c r="C61">
        <f t="shared" si="4"/>
        <v>27.1962750257</v>
      </c>
      <c r="D61">
        <f t="shared" si="5"/>
        <v>25.69693120528585</v>
      </c>
      <c r="E61">
        <v>61</v>
      </c>
      <c r="G61">
        <f t="shared" si="6"/>
        <v>26.685409934900001</v>
      </c>
      <c r="H61">
        <f t="shared" si="7"/>
        <v>28.124217857489857</v>
      </c>
    </row>
    <row r="62" spans="1:8" x14ac:dyDescent="0.35">
      <c r="A62">
        <v>62</v>
      </c>
      <c r="C62">
        <f t="shared" si="4"/>
        <v>27.314347042600001</v>
      </c>
      <c r="D62">
        <f t="shared" si="5"/>
        <v>25.800499245016844</v>
      </c>
      <c r="E62">
        <v>62</v>
      </c>
      <c r="G62">
        <f t="shared" si="6"/>
        <v>26.860244739999999</v>
      </c>
      <c r="H62">
        <f t="shared" si="7"/>
        <v>28.319349236047604</v>
      </c>
    </row>
    <row r="63" spans="1:8" x14ac:dyDescent="0.35">
      <c r="A63">
        <v>63</v>
      </c>
      <c r="C63">
        <f t="shared" si="4"/>
        <v>27.432419059499999</v>
      </c>
      <c r="D63">
        <f t="shared" si="5"/>
        <v>25.903886171366153</v>
      </c>
      <c r="E63">
        <v>63</v>
      </c>
      <c r="G63">
        <f t="shared" si="6"/>
        <v>27.0350795451</v>
      </c>
      <c r="H63">
        <f t="shared" si="7"/>
        <v>28.514924146980263</v>
      </c>
    </row>
    <row r="64" spans="1:8" x14ac:dyDescent="0.35">
      <c r="A64">
        <v>64</v>
      </c>
      <c r="C64">
        <f t="shared" si="4"/>
        <v>27.5504910764</v>
      </c>
      <c r="D64">
        <f t="shared" si="5"/>
        <v>26.007097154100073</v>
      </c>
      <c r="E64">
        <v>64</v>
      </c>
      <c r="G64">
        <f t="shared" si="6"/>
        <v>27.209914350200002</v>
      </c>
      <c r="H64">
        <f t="shared" si="7"/>
        <v>28.710924204961383</v>
      </c>
    </row>
    <row r="65" spans="1:8" x14ac:dyDescent="0.35">
      <c r="A65">
        <v>65</v>
      </c>
      <c r="C65">
        <f t="shared" ref="C65:C70" si="8">20.1119540117+(A65-1)*0.1180720169</f>
        <v>27.668563093300001</v>
      </c>
      <c r="D65">
        <f t="shared" ref="D65:D70" si="9">0+1*C65-1.12562510129921*(1.01785714285714+(C65-21.9594642857143)^2/36.2565158199161)^0.5</f>
        <v>26.110137226566501</v>
      </c>
      <c r="E65">
        <v>65</v>
      </c>
      <c r="G65">
        <f t="shared" ref="G65:G70" si="10">16.1953216289+(E65-1)*0.1748348051</f>
        <v>27.3847491553</v>
      </c>
      <c r="H65">
        <f t="shared" ref="H65:H70" si="11">0+1*G65+1.12562510129921*(1.01785714285714+(G65-21.9594642857143)^2/36.2565158199161)^0.5</f>
        <v>28.90733168032655</v>
      </c>
    </row>
    <row r="66" spans="1:8" x14ac:dyDescent="0.35">
      <c r="A66">
        <v>66</v>
      </c>
      <c r="C66">
        <f t="shared" si="8"/>
        <v>27.786635110200002</v>
      </c>
      <c r="D66">
        <f t="shared" si="9"/>
        <v>26.213011286587154</v>
      </c>
      <c r="E66">
        <v>66</v>
      </c>
      <c r="G66">
        <f t="shared" si="10"/>
        <v>27.559583960399998</v>
      </c>
      <c r="H66">
        <f t="shared" si="11"/>
        <v>29.104129501972171</v>
      </c>
    </row>
    <row r="67" spans="1:8" x14ac:dyDescent="0.35">
      <c r="A67">
        <v>67</v>
      </c>
      <c r="C67">
        <f t="shared" si="8"/>
        <v>27.9047071271</v>
      </c>
      <c r="D67">
        <f t="shared" si="9"/>
        <v>26.315724097673343</v>
      </c>
      <c r="E67">
        <v>67</v>
      </c>
      <c r="G67">
        <f t="shared" si="10"/>
        <v>27.734418765499999</v>
      </c>
      <c r="H67">
        <f t="shared" si="11"/>
        <v>29.301301255514343</v>
      </c>
    </row>
    <row r="68" spans="1:8" x14ac:dyDescent="0.35">
      <c r="A68">
        <v>68</v>
      </c>
      <c r="C68">
        <f t="shared" si="8"/>
        <v>28.022779144000001</v>
      </c>
      <c r="D68">
        <f t="shared" si="9"/>
        <v>26.418280290527036</v>
      </c>
      <c r="E68">
        <v>68</v>
      </c>
      <c r="G68">
        <f t="shared" si="10"/>
        <v>27.909253570600001</v>
      </c>
      <c r="H68">
        <f t="shared" si="11"/>
        <v>29.498831177414285</v>
      </c>
    </row>
    <row r="69" spans="1:8" x14ac:dyDescent="0.35">
      <c r="A69">
        <v>69</v>
      </c>
      <c r="C69">
        <f t="shared" si="8"/>
        <v>28.140851160899999</v>
      </c>
      <c r="D69">
        <f t="shared" si="9"/>
        <v>26.520684364791542</v>
      </c>
      <c r="E69">
        <v>69</v>
      </c>
      <c r="G69">
        <f t="shared" si="10"/>
        <v>28.084088375699999</v>
      </c>
      <c r="H69">
        <f t="shared" si="11"/>
        <v>29.696704145716563</v>
      </c>
    </row>
    <row r="70" spans="1:8" x14ac:dyDescent="0.35">
      <c r="A70">
        <v>70</v>
      </c>
      <c r="C70">
        <f t="shared" si="8"/>
        <v>28.2589231778</v>
      </c>
      <c r="D70">
        <f t="shared" si="9"/>
        <v>26.622940691018808</v>
      </c>
      <c r="E70">
        <v>70</v>
      </c>
      <c r="G70">
        <f t="shared" si="10"/>
        <v>28.2589231808</v>
      </c>
      <c r="H70">
        <f t="shared" si="11"/>
        <v>29.894905667984879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CDE1-FDAA-426A-A481-5CAB9A7EFDB1}">
  <sheetPr codeName="XLSTAT_20251015_094902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27.1082486763+(A1-1)*0.1212876999</f>
        <v>27.108248676300001</v>
      </c>
      <c r="D1">
        <f t="shared" ref="D1:D32" si="1">0+1*C1-1.09995976259953*(1.01960784313725+(C1-28.2913725490196)^2/13.2768564869832)^0.5</f>
        <v>25.941545421263164</v>
      </c>
      <c r="E1">
        <v>1</v>
      </c>
      <c r="G1">
        <f t="shared" ref="G1:G32" si="2">21.7621682117+(E1-1)*0.1987671269</f>
        <v>21.762168211700001</v>
      </c>
      <c r="H1">
        <f t="shared" ref="H1:H32" si="3">0+1*G1+1.09995976259953*(1.01960784313725+(G1-28.2913725490196)^2/13.2768564869832)^0.5</f>
        <v>24.024584266478684</v>
      </c>
    </row>
    <row r="2" spans="1:8" x14ac:dyDescent="0.35">
      <c r="A2">
        <v>2</v>
      </c>
      <c r="C2">
        <f t="shared" si="0"/>
        <v>27.229536376200002</v>
      </c>
      <c r="D2">
        <f t="shared" si="1"/>
        <v>26.073515947399216</v>
      </c>
      <c r="E2">
        <v>2</v>
      </c>
      <c r="G2">
        <f t="shared" si="2"/>
        <v>21.960935338600002</v>
      </c>
      <c r="H2">
        <f t="shared" si="3"/>
        <v>24.171273097459316</v>
      </c>
    </row>
    <row r="3" spans="1:8" x14ac:dyDescent="0.35">
      <c r="A3">
        <v>3</v>
      </c>
      <c r="C3">
        <f t="shared" si="0"/>
        <v>27.3508240761</v>
      </c>
      <c r="D3">
        <f t="shared" si="1"/>
        <v>26.204416150068418</v>
      </c>
      <c r="E3">
        <v>3</v>
      </c>
      <c r="G3">
        <f t="shared" si="2"/>
        <v>22.159702465500001</v>
      </c>
      <c r="H3">
        <f t="shared" si="3"/>
        <v>24.318373435542622</v>
      </c>
    </row>
    <row r="4" spans="1:8" x14ac:dyDescent="0.35">
      <c r="A4">
        <v>4</v>
      </c>
      <c r="C4">
        <f t="shared" si="0"/>
        <v>27.472111776000002</v>
      </c>
      <c r="D4">
        <f t="shared" si="1"/>
        <v>26.334218903844015</v>
      </c>
      <c r="E4">
        <v>4</v>
      </c>
      <c r="G4">
        <f t="shared" si="2"/>
        <v>22.358469592400002</v>
      </c>
      <c r="H4">
        <f t="shared" si="3"/>
        <v>24.465915546847462</v>
      </c>
    </row>
    <row r="5" spans="1:8" x14ac:dyDescent="0.35">
      <c r="A5">
        <v>5</v>
      </c>
      <c r="C5">
        <f t="shared" si="0"/>
        <v>27.5933994759</v>
      </c>
      <c r="D5">
        <f t="shared" si="1"/>
        <v>26.462899410127843</v>
      </c>
      <c r="E5">
        <v>5</v>
      </c>
      <c r="G5">
        <f t="shared" si="2"/>
        <v>22.557236719300001</v>
      </c>
      <c r="H5">
        <f t="shared" si="3"/>
        <v>24.613932440663728</v>
      </c>
    </row>
    <row r="6" spans="1:8" x14ac:dyDescent="0.35">
      <c r="A6">
        <v>6</v>
      </c>
      <c r="C6">
        <f t="shared" si="0"/>
        <v>27.714687175800002</v>
      </c>
      <c r="D6">
        <f t="shared" si="1"/>
        <v>26.590435529819274</v>
      </c>
      <c r="E6">
        <v>6</v>
      </c>
      <c r="G6">
        <f t="shared" si="2"/>
        <v>22.756003846200002</v>
      </c>
      <c r="H6">
        <f t="shared" si="3"/>
        <v>24.762460144000038</v>
      </c>
    </row>
    <row r="7" spans="1:8" x14ac:dyDescent="0.35">
      <c r="A7">
        <v>7</v>
      </c>
      <c r="C7">
        <f t="shared" si="0"/>
        <v>27.8359748757</v>
      </c>
      <c r="D7">
        <f t="shared" si="1"/>
        <v>26.716808095080605</v>
      </c>
      <c r="E7">
        <v>7</v>
      </c>
      <c r="G7">
        <f t="shared" si="2"/>
        <v>22.9547709731</v>
      </c>
      <c r="H7">
        <f t="shared" si="3"/>
        <v>24.911538001908909</v>
      </c>
    </row>
    <row r="8" spans="1:8" x14ac:dyDescent="0.35">
      <c r="A8">
        <v>8</v>
      </c>
      <c r="C8">
        <f t="shared" si="0"/>
        <v>27.957262575600001</v>
      </c>
      <c r="D8">
        <f t="shared" si="1"/>
        <v>26.842001190647725</v>
      </c>
      <c r="E8">
        <v>8</v>
      </c>
      <c r="G8">
        <f t="shared" si="2"/>
        <v>23.153538100000002</v>
      </c>
      <c r="H8">
        <f t="shared" si="3"/>
        <v>25.06120900464591</v>
      </c>
    </row>
    <row r="9" spans="1:8" x14ac:dyDescent="0.35">
      <c r="A9">
        <v>9</v>
      </c>
      <c r="C9">
        <f t="shared" si="0"/>
        <v>28.0785502755</v>
      </c>
      <c r="D9">
        <f t="shared" si="1"/>
        <v>26.966002395513957</v>
      </c>
      <c r="E9">
        <v>9</v>
      </c>
      <c r="G9">
        <f t="shared" si="2"/>
        <v>23.3523052269</v>
      </c>
      <c r="H9">
        <f t="shared" si="3"/>
        <v>25.211520142174216</v>
      </c>
    </row>
    <row r="10" spans="1:8" x14ac:dyDescent="0.35">
      <c r="A10">
        <v>10</v>
      </c>
      <c r="C10">
        <f t="shared" si="0"/>
        <v>28.199837975400001</v>
      </c>
      <c r="D10">
        <f t="shared" si="1"/>
        <v>27.088802976703164</v>
      </c>
      <c r="E10">
        <v>10</v>
      </c>
      <c r="G10">
        <f t="shared" si="2"/>
        <v>23.551072353800002</v>
      </c>
      <c r="H10">
        <f t="shared" si="3"/>
        <v>25.362522785710947</v>
      </c>
    </row>
    <row r="11" spans="1:8" x14ac:dyDescent="0.35">
      <c r="A11">
        <v>11</v>
      </c>
      <c r="C11">
        <f t="shared" si="0"/>
        <v>28.321125675299999</v>
      </c>
      <c r="D11">
        <f t="shared" si="1"/>
        <v>27.210398028228401</v>
      </c>
      <c r="E11">
        <v>11</v>
      </c>
      <c r="G11">
        <f t="shared" si="2"/>
        <v>23.7498394807</v>
      </c>
      <c r="H11">
        <f t="shared" si="3"/>
        <v>25.5142730948406</v>
      </c>
    </row>
    <row r="12" spans="1:8" x14ac:dyDescent="0.35">
      <c r="A12">
        <v>12</v>
      </c>
      <c r="C12">
        <f t="shared" si="0"/>
        <v>28.442413375200001</v>
      </c>
      <c r="D12">
        <f t="shared" si="1"/>
        <v>27.330786550145291</v>
      </c>
      <c r="E12">
        <v>12</v>
      </c>
      <c r="G12">
        <f t="shared" si="2"/>
        <v>23.948606607600002</v>
      </c>
      <c r="H12">
        <f t="shared" si="3"/>
        <v>25.666832447091085</v>
      </c>
    </row>
    <row r="13" spans="1:8" x14ac:dyDescent="0.35">
      <c r="A13">
        <v>13</v>
      </c>
      <c r="C13">
        <f t="shared" si="0"/>
        <v>28.563701075099999</v>
      </c>
      <c r="D13">
        <f t="shared" si="1"/>
        <v>27.449971464752274</v>
      </c>
      <c r="E13">
        <v>13</v>
      </c>
      <c r="G13">
        <f t="shared" si="2"/>
        <v>24.1473737345</v>
      </c>
      <c r="H13">
        <f t="shared" si="3"/>
        <v>25.820267884656275</v>
      </c>
    </row>
    <row r="14" spans="1:8" x14ac:dyDescent="0.35">
      <c r="A14">
        <v>14</v>
      </c>
      <c r="C14">
        <f t="shared" si="0"/>
        <v>28.684988775000001</v>
      </c>
      <c r="D14">
        <f t="shared" si="1"/>
        <v>27.567959569329233</v>
      </c>
      <c r="E14">
        <v>14</v>
      </c>
      <c r="G14">
        <f t="shared" si="2"/>
        <v>24.346140861400002</v>
      </c>
      <c r="H14">
        <f t="shared" si="3"/>
        <v>25.97465257001803</v>
      </c>
    </row>
    <row r="15" spans="1:8" x14ac:dyDescent="0.35">
      <c r="A15">
        <v>15</v>
      </c>
      <c r="C15">
        <f t="shared" si="0"/>
        <v>28.806276474900002</v>
      </c>
      <c r="D15">
        <f t="shared" si="1"/>
        <v>27.684761427185656</v>
      </c>
      <c r="E15">
        <v>15</v>
      </c>
      <c r="G15">
        <f t="shared" si="2"/>
        <v>24.5449079883</v>
      </c>
      <c r="H15">
        <f t="shared" si="3"/>
        <v>26.130066238422554</v>
      </c>
    </row>
    <row r="16" spans="1:8" x14ac:dyDescent="0.35">
      <c r="A16">
        <v>16</v>
      </c>
      <c r="C16">
        <f t="shared" si="0"/>
        <v>28.927564174800001</v>
      </c>
      <c r="D16">
        <f t="shared" si="1"/>
        <v>27.800391201051056</v>
      </c>
      <c r="E16">
        <v>16</v>
      </c>
      <c r="G16">
        <f t="shared" si="2"/>
        <v>24.743675115200002</v>
      </c>
      <c r="H16">
        <f t="shared" si="3"/>
        <v>26.286595630360733</v>
      </c>
    </row>
    <row r="17" spans="1:8" x14ac:dyDescent="0.35">
      <c r="A17">
        <v>17</v>
      </c>
      <c r="C17">
        <f t="shared" si="0"/>
        <v>29.048851874700002</v>
      </c>
      <c r="D17">
        <f t="shared" si="1"/>
        <v>27.914866434836487</v>
      </c>
      <c r="E17">
        <v>17</v>
      </c>
      <c r="G17">
        <f t="shared" si="2"/>
        <v>24.9424422421</v>
      </c>
      <c r="H17">
        <f t="shared" si="3"/>
        <v>26.444334881279907</v>
      </c>
    </row>
    <row r="18" spans="1:8" x14ac:dyDescent="0.35">
      <c r="A18">
        <v>18</v>
      </c>
      <c r="C18">
        <f t="shared" si="0"/>
        <v>29.1701395746</v>
      </c>
      <c r="D18">
        <f t="shared" si="1"/>
        <v>28.028207791406743</v>
      </c>
      <c r="E18">
        <v>18</v>
      </c>
      <c r="G18">
        <f t="shared" si="2"/>
        <v>25.141209369000002</v>
      </c>
      <c r="H18">
        <f t="shared" si="3"/>
        <v>26.603385838680861</v>
      </c>
    </row>
    <row r="19" spans="1:8" x14ac:dyDescent="0.35">
      <c r="A19">
        <v>19</v>
      </c>
      <c r="C19">
        <f t="shared" si="0"/>
        <v>29.291427274500002</v>
      </c>
      <c r="D19">
        <f t="shared" si="1"/>
        <v>28.14043875514653</v>
      </c>
      <c r="E19">
        <v>19</v>
      </c>
      <c r="G19">
        <f t="shared" si="2"/>
        <v>25.3399764959</v>
      </c>
      <c r="H19">
        <f t="shared" si="3"/>
        <v>26.763858268625761</v>
      </c>
    </row>
    <row r="20" spans="1:8" x14ac:dyDescent="0.35">
      <c r="A20">
        <v>20</v>
      </c>
      <c r="C20">
        <f t="shared" si="0"/>
        <v>29.4127149744</v>
      </c>
      <c r="D20">
        <f t="shared" si="1"/>
        <v>28.251585308741532</v>
      </c>
      <c r="E20">
        <v>20</v>
      </c>
      <c r="G20">
        <f t="shared" si="2"/>
        <v>25.538743622800002</v>
      </c>
      <c r="H20">
        <f t="shared" si="3"/>
        <v>26.925869904816025</v>
      </c>
    </row>
    <row r="21" spans="1:8" x14ac:dyDescent="0.35">
      <c r="A21">
        <v>21</v>
      </c>
      <c r="C21">
        <f t="shared" si="0"/>
        <v>29.534002674300002</v>
      </c>
      <c r="D21">
        <f t="shared" si="1"/>
        <v>28.361675593732095</v>
      </c>
      <c r="E21">
        <v>21</v>
      </c>
      <c r="G21">
        <f t="shared" si="2"/>
        <v>25.7375107497</v>
      </c>
      <c r="H21">
        <f t="shared" si="3"/>
        <v>27.089546284427254</v>
      </c>
    </row>
    <row r="22" spans="1:8" x14ac:dyDescent="0.35">
      <c r="A22">
        <v>22</v>
      </c>
      <c r="C22">
        <f t="shared" si="0"/>
        <v>29.6552903742</v>
      </c>
      <c r="D22">
        <f t="shared" si="1"/>
        <v>28.470739564075892</v>
      </c>
      <c r="E22">
        <v>22</v>
      </c>
      <c r="G22">
        <f t="shared" si="2"/>
        <v>25.936277876600002</v>
      </c>
      <c r="H22">
        <f t="shared" si="3"/>
        <v>27.255020306878745</v>
      </c>
    </row>
    <row r="23" spans="1:8" x14ac:dyDescent="0.35">
      <c r="A23">
        <v>23</v>
      </c>
      <c r="C23">
        <f t="shared" si="0"/>
        <v>29.776578074100001</v>
      </c>
      <c r="D23">
        <f t="shared" si="1"/>
        <v>28.578808641249683</v>
      </c>
      <c r="E23">
        <v>23</v>
      </c>
      <c r="G23">
        <f t="shared" si="2"/>
        <v>26.1350450035</v>
      </c>
      <c r="H23">
        <f t="shared" si="3"/>
        <v>27.422431446265513</v>
      </c>
    </row>
    <row r="24" spans="1:8" x14ac:dyDescent="0.35">
      <c r="A24">
        <v>24</v>
      </c>
      <c r="C24">
        <f t="shared" si="0"/>
        <v>29.897865774</v>
      </c>
      <c r="D24">
        <f t="shared" si="1"/>
        <v>28.68591537841958</v>
      </c>
      <c r="E24">
        <v>24</v>
      </c>
      <c r="G24">
        <f t="shared" si="2"/>
        <v>26.333812130400002</v>
      </c>
      <c r="H24">
        <f t="shared" si="3"/>
        <v>27.5919245474606</v>
      </c>
    </row>
    <row r="25" spans="1:8" x14ac:dyDescent="0.35">
      <c r="A25">
        <v>25</v>
      </c>
      <c r="C25">
        <f t="shared" si="0"/>
        <v>30.019153473900001</v>
      </c>
      <c r="D25">
        <f t="shared" si="1"/>
        <v>28.792093140013936</v>
      </c>
      <c r="E25">
        <v>25</v>
      </c>
      <c r="G25">
        <f t="shared" si="2"/>
        <v>26.5325792573</v>
      </c>
      <c r="H25">
        <f t="shared" si="3"/>
        <v>27.763648142559614</v>
      </c>
    </row>
    <row r="26" spans="1:8" x14ac:dyDescent="0.35">
      <c r="A26">
        <v>26</v>
      </c>
      <c r="C26">
        <f t="shared" si="0"/>
        <v>30.140441173799999</v>
      </c>
      <c r="D26">
        <f t="shared" si="1"/>
        <v>28.897375801738775</v>
      </c>
      <c r="E26">
        <v>26</v>
      </c>
      <c r="G26">
        <f t="shared" si="2"/>
        <v>26.731346384200002</v>
      </c>
      <c r="H26">
        <f t="shared" si="3"/>
        <v>27.937752241237057</v>
      </c>
    </row>
    <row r="27" spans="1:8" x14ac:dyDescent="0.35">
      <c r="A27">
        <v>27</v>
      </c>
      <c r="C27">
        <f t="shared" si="0"/>
        <v>30.261728873700001</v>
      </c>
      <c r="D27">
        <f t="shared" si="1"/>
        <v>29.001797474769521</v>
      </c>
      <c r="E27">
        <v>27</v>
      </c>
      <c r="G27">
        <f t="shared" si="2"/>
        <v>26.9301135111</v>
      </c>
      <c r="H27">
        <f t="shared" si="3"/>
        <v>28.114385578185491</v>
      </c>
    </row>
    <row r="28" spans="1:8" x14ac:dyDescent="0.35">
      <c r="A28">
        <v>28</v>
      </c>
      <c r="C28">
        <f t="shared" si="0"/>
        <v>30.383016573600003</v>
      </c>
      <c r="D28">
        <f t="shared" si="1"/>
        <v>29.105392256605288</v>
      </c>
      <c r="E28">
        <v>28</v>
      </c>
      <c r="G28">
        <f t="shared" si="2"/>
        <v>27.128880638000002</v>
      </c>
      <c r="H28">
        <f t="shared" si="3"/>
        <v>28.293692344333365</v>
      </c>
    </row>
    <row r="29" spans="1:8" x14ac:dyDescent="0.35">
      <c r="A29">
        <v>29</v>
      </c>
      <c r="C29">
        <f t="shared" si="0"/>
        <v>30.504304273500001</v>
      </c>
      <c r="D29">
        <f t="shared" si="1"/>
        <v>29.208194009936914</v>
      </c>
      <c r="E29">
        <v>29</v>
      </c>
      <c r="G29">
        <f t="shared" si="2"/>
        <v>27.3276477649</v>
      </c>
      <c r="H29">
        <f t="shared" si="3"/>
        <v>28.475808484873564</v>
      </c>
    </row>
    <row r="30" spans="1:8" x14ac:dyDescent="0.35">
      <c r="A30">
        <v>30</v>
      </c>
      <c r="C30">
        <f t="shared" si="0"/>
        <v>30.625591973399999</v>
      </c>
      <c r="D30">
        <f t="shared" si="1"/>
        <v>29.310236169891677</v>
      </c>
      <c r="E30">
        <v>30</v>
      </c>
      <c r="G30">
        <f t="shared" si="2"/>
        <v>27.526414891800002</v>
      </c>
      <c r="H30">
        <f t="shared" si="3"/>
        <v>28.660857711829227</v>
      </c>
    </row>
    <row r="31" spans="1:8" x14ac:dyDescent="0.35">
      <c r="A31">
        <v>31</v>
      </c>
      <c r="C31">
        <f t="shared" si="0"/>
        <v>30.7468796733</v>
      </c>
      <c r="D31">
        <f t="shared" si="1"/>
        <v>29.411551579195578</v>
      </c>
      <c r="E31">
        <v>31</v>
      </c>
      <c r="G31">
        <f t="shared" si="2"/>
        <v>27.7251820187</v>
      </c>
      <c r="H31">
        <f t="shared" si="3"/>
        <v>28.848947443638927</v>
      </c>
    </row>
    <row r="32" spans="1:8" x14ac:dyDescent="0.35">
      <c r="A32">
        <v>32</v>
      </c>
      <c r="C32">
        <f t="shared" si="0"/>
        <v>30.868167373200002</v>
      </c>
      <c r="D32">
        <f t="shared" si="1"/>
        <v>29.51217235014197</v>
      </c>
      <c r="E32">
        <v>32</v>
      </c>
      <c r="G32">
        <f t="shared" si="2"/>
        <v>27.923949145600002</v>
      </c>
      <c r="H32">
        <f t="shared" si="3"/>
        <v>29.040164937464262</v>
      </c>
    </row>
    <row r="33" spans="1:8" x14ac:dyDescent="0.35">
      <c r="A33">
        <v>33</v>
      </c>
      <c r="C33">
        <f t="shared" ref="C33:C64" si="4">27.1082486763+(A33-1)*0.1212876999</f>
        <v>30.9894550731</v>
      </c>
      <c r="D33">
        <f t="shared" ref="D33:D64" si="5">0+1*C33-1.09995976259953*(1.01960784313725+(C33-28.2913725490196)^2/13.2768564869832)^0.5</f>
        <v>29.612129751767441</v>
      </c>
      <c r="E33">
        <v>33</v>
      </c>
      <c r="G33">
        <f t="shared" ref="G33:G64" si="6">21.7621682117+(E33-1)*0.1987671269</f>
        <v>28.1227162725</v>
      </c>
      <c r="H33">
        <f t="shared" ref="H33:H64" si="7">0+1*G33+1.09995976259953*(1.01960784313725+(G33-28.2913725490196)^2/13.2768564869832)^0.5</f>
        <v>29.234573908653481</v>
      </c>
    </row>
    <row r="34" spans="1:8" x14ac:dyDescent="0.35">
      <c r="A34">
        <v>34</v>
      </c>
      <c r="C34">
        <f t="shared" si="4"/>
        <v>31.110742773000002</v>
      </c>
      <c r="D34">
        <f t="shared" si="5"/>
        <v>29.711454120297631</v>
      </c>
      <c r="E34">
        <v>34</v>
      </c>
      <c r="G34">
        <f t="shared" si="6"/>
        <v>28.321483399400002</v>
      </c>
      <c r="H34">
        <f t="shared" si="7"/>
        <v>29.432211924956597</v>
      </c>
    </row>
    <row r="35" spans="1:8" x14ac:dyDescent="0.35">
      <c r="A35">
        <v>35</v>
      </c>
      <c r="C35">
        <f t="shared" si="4"/>
        <v>31.2320304729</v>
      </c>
      <c r="D35">
        <f t="shared" si="5"/>
        <v>29.810174790718627</v>
      </c>
      <c r="E35">
        <v>35</v>
      </c>
      <c r="G35">
        <f t="shared" si="6"/>
        <v>28.5202505263</v>
      </c>
      <c r="H35">
        <f t="shared" si="7"/>
        <v>29.633088815201006</v>
      </c>
    </row>
    <row r="36" spans="1:8" x14ac:dyDescent="0.35">
      <c r="A36">
        <v>36</v>
      </c>
      <c r="C36">
        <f t="shared" si="4"/>
        <v>31.353318172800002</v>
      </c>
      <c r="D36">
        <f t="shared" si="5"/>
        <v>29.908320047232571</v>
      </c>
      <c r="E36">
        <v>36</v>
      </c>
      <c r="G36">
        <f t="shared" si="6"/>
        <v>28.719017653200002</v>
      </c>
      <c r="H36">
        <f t="shared" si="7"/>
        <v>29.83718624619025</v>
      </c>
    </row>
    <row r="37" spans="1:8" x14ac:dyDescent="0.35">
      <c r="A37">
        <v>37</v>
      </c>
      <c r="C37">
        <f t="shared" si="4"/>
        <v>31.4746058727</v>
      </c>
      <c r="D37">
        <f t="shared" si="5"/>
        <v>30.005917090347729</v>
      </c>
      <c r="E37">
        <v>37</v>
      </c>
      <c r="G37">
        <f t="shared" si="6"/>
        <v>28.9177847801</v>
      </c>
      <c r="H37">
        <f t="shared" si="7"/>
        <v>30.044458509625155</v>
      </c>
    </row>
    <row r="38" spans="1:8" x14ac:dyDescent="0.35">
      <c r="A38">
        <v>38</v>
      </c>
      <c r="C38">
        <f t="shared" si="4"/>
        <v>31.595893572600001</v>
      </c>
      <c r="D38">
        <f t="shared" si="5"/>
        <v>30.102992018413161</v>
      </c>
      <c r="E38">
        <v>38</v>
      </c>
      <c r="G38">
        <f t="shared" si="6"/>
        <v>29.116551907000002</v>
      </c>
      <c r="H38">
        <f t="shared" si="7"/>
        <v>30.254834441611301</v>
      </c>
    </row>
    <row r="39" spans="1:8" x14ac:dyDescent="0.35">
      <c r="A39">
        <v>39</v>
      </c>
      <c r="C39">
        <f t="shared" si="4"/>
        <v>31.7171812725</v>
      </c>
      <c r="D39">
        <f t="shared" si="5"/>
        <v>30.199569821518015</v>
      </c>
      <c r="E39">
        <v>39</v>
      </c>
      <c r="G39">
        <f t="shared" si="6"/>
        <v>29.3153190339</v>
      </c>
      <c r="H39">
        <f t="shared" si="7"/>
        <v>30.46822029148748</v>
      </c>
    </row>
    <row r="40" spans="1:8" x14ac:dyDescent="0.35">
      <c r="A40">
        <v>40</v>
      </c>
      <c r="C40">
        <f t="shared" si="4"/>
        <v>31.838468972400001</v>
      </c>
      <c r="D40">
        <f t="shared" si="5"/>
        <v>30.295674385819567</v>
      </c>
      <c r="E40">
        <v>40</v>
      </c>
      <c r="G40">
        <f t="shared" si="6"/>
        <v>29.514086160800002</v>
      </c>
      <c r="H40">
        <f t="shared" si="7"/>
        <v>30.68450328141946</v>
      </c>
    </row>
    <row r="41" spans="1:8" x14ac:dyDescent="0.35">
      <c r="A41">
        <v>41</v>
      </c>
      <c r="C41">
        <f t="shared" si="4"/>
        <v>31.959756672300003</v>
      </c>
      <c r="D41">
        <f t="shared" si="5"/>
        <v>30.391328506528861</v>
      </c>
      <c r="E41">
        <v>41</v>
      </c>
      <c r="G41">
        <f t="shared" si="6"/>
        <v>29.7128532877</v>
      </c>
      <c r="H41">
        <f t="shared" si="7"/>
        <v>30.90355556286292</v>
      </c>
    </row>
    <row r="42" spans="1:8" x14ac:dyDescent="0.35">
      <c r="A42">
        <v>42</v>
      </c>
      <c r="C42">
        <f t="shared" si="4"/>
        <v>32.081044372199997</v>
      </c>
      <c r="D42">
        <f t="shared" si="5"/>
        <v>30.486553907958008</v>
      </c>
      <c r="E42">
        <v>42</v>
      </c>
      <c r="G42">
        <f t="shared" si="6"/>
        <v>29.911620414600002</v>
      </c>
      <c r="H42">
        <f t="shared" si="7"/>
        <v>31.125238280842847</v>
      </c>
    </row>
    <row r="43" spans="1:8" x14ac:dyDescent="0.35">
      <c r="A43">
        <v>43</v>
      </c>
      <c r="C43">
        <f t="shared" si="4"/>
        <v>32.202332072099999</v>
      </c>
      <c r="D43">
        <f t="shared" si="5"/>
        <v>30.581371269210205</v>
      </c>
      <c r="E43">
        <v>43</v>
      </c>
      <c r="G43">
        <f t="shared" si="6"/>
        <v>30.110387541500003</v>
      </c>
      <c r="H43">
        <f t="shared" si="7"/>
        <v>31.349405494475743</v>
      </c>
    </row>
    <row r="44" spans="1:8" x14ac:dyDescent="0.35">
      <c r="A44">
        <v>44</v>
      </c>
      <c r="C44">
        <f t="shared" si="4"/>
        <v>32.323619772000001</v>
      </c>
      <c r="D44">
        <f t="shared" si="5"/>
        <v>30.675800254266431</v>
      </c>
      <c r="E44">
        <v>44</v>
      </c>
      <c r="G44">
        <f t="shared" si="6"/>
        <v>30.309154668400001</v>
      </c>
      <c r="H44">
        <f t="shared" si="7"/>
        <v>31.575907760235669</v>
      </c>
    </row>
    <row r="45" spans="1:8" x14ac:dyDescent="0.35">
      <c r="A45">
        <v>45</v>
      </c>
      <c r="C45">
        <f t="shared" si="4"/>
        <v>32.444907471900002</v>
      </c>
      <c r="D45">
        <f t="shared" si="5"/>
        <v>30.769859545387348</v>
      </c>
      <c r="E45">
        <v>45</v>
      </c>
      <c r="G45">
        <f t="shared" si="6"/>
        <v>30.5079217953</v>
      </c>
      <c r="H45">
        <f t="shared" si="7"/>
        <v>31.80459525029972</v>
      </c>
    </row>
    <row r="46" spans="1:8" x14ac:dyDescent="0.35">
      <c r="A46">
        <v>46</v>
      </c>
      <c r="C46">
        <f t="shared" si="4"/>
        <v>32.566195171800004</v>
      </c>
      <c r="D46">
        <f t="shared" si="5"/>
        <v>30.863566878901914</v>
      </c>
      <c r="E46">
        <v>46</v>
      </c>
      <c r="G46">
        <f t="shared" si="6"/>
        <v>30.706688922200001</v>
      </c>
      <c r="H46">
        <f t="shared" si="7"/>
        <v>32.035320341169644</v>
      </c>
    </row>
    <row r="47" spans="1:8" x14ac:dyDescent="0.35">
      <c r="A47">
        <v>47</v>
      </c>
      <c r="C47">
        <f t="shared" si="4"/>
        <v>32.687482871699999</v>
      </c>
      <c r="D47">
        <f t="shared" si="5"/>
        <v>30.956939082594424</v>
      </c>
      <c r="E47">
        <v>47</v>
      </c>
      <c r="G47">
        <f t="shared" si="6"/>
        <v>30.905456049100003</v>
      </c>
      <c r="H47">
        <f t="shared" si="7"/>
        <v>32.267939660521556</v>
      </c>
    </row>
    <row r="48" spans="1:8" x14ac:dyDescent="0.35">
      <c r="A48">
        <v>48</v>
      </c>
      <c r="C48">
        <f t="shared" si="4"/>
        <v>32.8087705716</v>
      </c>
      <c r="D48">
        <f t="shared" si="5"/>
        <v>31.049992114028164</v>
      </c>
      <c r="E48">
        <v>48</v>
      </c>
      <c r="G48">
        <f t="shared" si="6"/>
        <v>31.104223176000001</v>
      </c>
      <c r="H48">
        <f t="shared" si="7"/>
        <v>32.50231561953084</v>
      </c>
    </row>
    <row r="49" spans="1:8" x14ac:dyDescent="0.35">
      <c r="A49">
        <v>49</v>
      </c>
      <c r="C49">
        <f t="shared" si="4"/>
        <v>32.930058271500002</v>
      </c>
      <c r="D49">
        <f t="shared" si="5"/>
        <v>31.142741099256156</v>
      </c>
      <c r="E49">
        <v>49</v>
      </c>
      <c r="G49">
        <f t="shared" si="6"/>
        <v>31.3029903029</v>
      </c>
      <c r="H49">
        <f t="shared" si="7"/>
        <v>32.7383174834656</v>
      </c>
    </row>
    <row r="50" spans="1:8" x14ac:dyDescent="0.35">
      <c r="A50">
        <v>50</v>
      </c>
      <c r="C50">
        <f t="shared" si="4"/>
        <v>33.051345971400004</v>
      </c>
      <c r="D50">
        <f t="shared" si="5"/>
        <v>31.235200371468988</v>
      </c>
      <c r="E50">
        <v>50</v>
      </c>
      <c r="G50">
        <f t="shared" si="6"/>
        <v>31.501757429800001</v>
      </c>
      <c r="H50">
        <f t="shared" si="7"/>
        <v>32.975822046846844</v>
      </c>
    </row>
    <row r="51" spans="1:8" x14ac:dyDescent="0.35">
      <c r="A51">
        <v>51</v>
      </c>
      <c r="C51">
        <f t="shared" si="4"/>
        <v>33.172633671299998</v>
      </c>
      <c r="D51">
        <f t="shared" si="5"/>
        <v>31.32738350921576</v>
      </c>
      <c r="E51">
        <v>51</v>
      </c>
      <c r="G51">
        <f t="shared" si="6"/>
        <v>31.700524556700003</v>
      </c>
      <c r="H51">
        <f t="shared" si="7"/>
        <v>33.214713983599808</v>
      </c>
    </row>
    <row r="52" spans="1:8" x14ac:dyDescent="0.35">
      <c r="A52">
        <v>52</v>
      </c>
      <c r="C52">
        <f t="shared" si="4"/>
        <v>33.2939213712</v>
      </c>
      <c r="D52">
        <f t="shared" si="5"/>
        <v>31.419303373909052</v>
      </c>
      <c r="E52">
        <v>52</v>
      </c>
      <c r="G52">
        <f t="shared" si="6"/>
        <v>31.899291683600001</v>
      </c>
      <c r="H52">
        <f t="shared" si="7"/>
        <v>33.454885940206637</v>
      </c>
    </row>
    <row r="53" spans="1:8" x14ac:dyDescent="0.35">
      <c r="A53">
        <v>53</v>
      </c>
      <c r="C53">
        <f t="shared" si="4"/>
        <v>33.415209071100001</v>
      </c>
      <c r="D53">
        <f t="shared" si="5"/>
        <v>31.510972146388582</v>
      </c>
      <c r="E53">
        <v>53</v>
      </c>
      <c r="G53">
        <f t="shared" si="6"/>
        <v>32.0980588105</v>
      </c>
      <c r="H53">
        <f t="shared" si="7"/>
        <v>33.696238433441863</v>
      </c>
    </row>
    <row r="54" spans="1:8" x14ac:dyDescent="0.35">
      <c r="A54">
        <v>54</v>
      </c>
      <c r="C54">
        <f t="shared" si="4"/>
        <v>33.536496771000003</v>
      </c>
      <c r="D54">
        <f t="shared" si="5"/>
        <v>31.602401362372554</v>
      </c>
      <c r="E54">
        <v>54</v>
      </c>
      <c r="G54">
        <f t="shared" si="6"/>
        <v>32.296825937400001</v>
      </c>
      <c r="H54">
        <f t="shared" si="7"/>
        <v>33.938679605828568</v>
      </c>
    </row>
    <row r="55" spans="1:8" x14ac:dyDescent="0.35">
      <c r="A55">
        <v>55</v>
      </c>
      <c r="C55">
        <f t="shared" si="4"/>
        <v>33.657784470899998</v>
      </c>
      <c r="D55">
        <f t="shared" si="5"/>
        <v>31.69360194667135</v>
      </c>
      <c r="E55">
        <v>55</v>
      </c>
      <c r="G55">
        <f t="shared" si="6"/>
        <v>32.495593064300003</v>
      </c>
      <c r="H55">
        <f t="shared" si="7"/>
        <v>34.182124882922089</v>
      </c>
    </row>
    <row r="56" spans="1:8" x14ac:dyDescent="0.35">
      <c r="A56">
        <v>56</v>
      </c>
      <c r="C56">
        <f t="shared" si="4"/>
        <v>33.779072170799999</v>
      </c>
      <c r="D56">
        <f t="shared" si="5"/>
        <v>31.784584246076275</v>
      </c>
      <c r="E56">
        <v>56</v>
      </c>
      <c r="G56">
        <f t="shared" si="6"/>
        <v>32.694360191200005</v>
      </c>
      <c r="H56">
        <f t="shared" si="7"/>
        <v>34.426496567835457</v>
      </c>
    </row>
    <row r="57" spans="1:8" x14ac:dyDescent="0.35">
      <c r="A57">
        <v>57</v>
      </c>
      <c r="C57">
        <f t="shared" si="4"/>
        <v>33.900359870700001</v>
      </c>
      <c r="D57">
        <f t="shared" si="5"/>
        <v>31.875358060867633</v>
      </c>
      <c r="E57">
        <v>57</v>
      </c>
      <c r="G57">
        <f t="shared" si="6"/>
        <v>32.893127318099999</v>
      </c>
      <c r="H57">
        <f t="shared" si="7"/>
        <v>34.67172340059021</v>
      </c>
    </row>
    <row r="58" spans="1:8" x14ac:dyDescent="0.35">
      <c r="A58">
        <v>58</v>
      </c>
      <c r="C58">
        <f t="shared" si="4"/>
        <v>34.021647570600003</v>
      </c>
      <c r="D58">
        <f t="shared" si="5"/>
        <v>31.965932674912359</v>
      </c>
      <c r="E58">
        <v>58</v>
      </c>
      <c r="G58">
        <f t="shared" si="6"/>
        <v>33.091894445000001</v>
      </c>
      <c r="H58">
        <f t="shared" si="7"/>
        <v>34.917740103149107</v>
      </c>
    </row>
    <row r="59" spans="1:8" x14ac:dyDescent="0.35">
      <c r="A59">
        <v>59</v>
      </c>
      <c r="C59">
        <f t="shared" si="4"/>
        <v>34.142935270500004</v>
      </c>
      <c r="D59">
        <f t="shared" si="5"/>
        <v>32.056316884342195</v>
      </c>
      <c r="E59">
        <v>59</v>
      </c>
      <c r="G59">
        <f t="shared" si="6"/>
        <v>33.290661571900003</v>
      </c>
      <c r="H59">
        <f t="shared" si="7"/>
        <v>35.164486925411111</v>
      </c>
    </row>
    <row r="60" spans="1:8" x14ac:dyDescent="0.35">
      <c r="A60">
        <v>60</v>
      </c>
      <c r="C60">
        <f t="shared" si="4"/>
        <v>34.264222970399999</v>
      </c>
      <c r="D60">
        <f t="shared" si="5"/>
        <v>32.146519024820336</v>
      </c>
      <c r="E60">
        <v>60</v>
      </c>
      <c r="G60">
        <f t="shared" si="6"/>
        <v>33.489428698799998</v>
      </c>
      <c r="H60">
        <f t="shared" si="7"/>
        <v>35.411909202962981</v>
      </c>
    </row>
    <row r="61" spans="1:8" x14ac:dyDescent="0.35">
      <c r="A61">
        <v>61</v>
      </c>
      <c r="C61">
        <f t="shared" si="4"/>
        <v>34.3855106703</v>
      </c>
      <c r="D61">
        <f t="shared" si="5"/>
        <v>32.23654699741774</v>
      </c>
      <c r="E61">
        <v>61</v>
      </c>
      <c r="G61">
        <f t="shared" si="6"/>
        <v>33.688195825699999</v>
      </c>
      <c r="H61">
        <f t="shared" si="7"/>
        <v>35.659956933861729</v>
      </c>
    </row>
    <row r="62" spans="1:8" x14ac:dyDescent="0.35">
      <c r="A62">
        <v>62</v>
      </c>
      <c r="C62">
        <f t="shared" si="4"/>
        <v>34.506798370200002</v>
      </c>
      <c r="D62">
        <f t="shared" si="5"/>
        <v>32.326408293130392</v>
      </c>
      <c r="E62">
        <v>62</v>
      </c>
      <c r="G62">
        <f t="shared" si="6"/>
        <v>33.886962952600001</v>
      </c>
      <c r="H62">
        <f t="shared" si="7"/>
        <v>35.908584379024411</v>
      </c>
    </row>
    <row r="63" spans="1:8" x14ac:dyDescent="0.35">
      <c r="A63">
        <v>63</v>
      </c>
      <c r="C63">
        <f t="shared" si="4"/>
        <v>34.628086070100004</v>
      </c>
      <c r="D63">
        <f t="shared" si="5"/>
        <v>32.416110016076878</v>
      </c>
      <c r="E63">
        <v>63</v>
      </c>
      <c r="G63">
        <f t="shared" si="6"/>
        <v>34.085730079500003</v>
      </c>
      <c r="H63">
        <f t="shared" si="7"/>
        <v>36.157749688780775</v>
      </c>
    </row>
    <row r="64" spans="1:8" x14ac:dyDescent="0.35">
      <c r="A64">
        <v>64</v>
      </c>
      <c r="C64">
        <f t="shared" si="4"/>
        <v>34.749373769999998</v>
      </c>
      <c r="D64">
        <f t="shared" si="5"/>
        <v>32.5056589054212</v>
      </c>
      <c r="E64">
        <v>64</v>
      </c>
      <c r="G64">
        <f t="shared" si="6"/>
        <v>34.284497206400005</v>
      </c>
      <c r="H64">
        <f t="shared" si="7"/>
        <v>36.407414556665074</v>
      </c>
    </row>
    <row r="65" spans="1:8" x14ac:dyDescent="0.35">
      <c r="A65">
        <v>65</v>
      </c>
      <c r="C65">
        <f t="shared" ref="C65:C70" si="8">27.1082486763+(A65-1)*0.1212876999</f>
        <v>34.8706614699</v>
      </c>
      <c r="D65">
        <f t="shared" ref="D65:D70" si="9">0+1*C65-1.09995976259953*(1.01960784313725+(C65-28.2913725490196)^2/13.2768564869832)^0.5</f>
        <v>32.595061356069778</v>
      </c>
      <c r="E65">
        <v>65</v>
      </c>
      <c r="G65">
        <f t="shared" ref="G65:G70" si="10">21.7621682117+(E65-1)*0.1987671269</f>
        <v>34.483264333299999</v>
      </c>
      <c r="H65">
        <f t="shared" ref="H65:H70" si="11">0+1*G65+1.09995976259953*(1.01960784313725+(G65-28.2913725490196)^2/13.2768564869832)^0.5</f>
        <v>36.657543900470593</v>
      </c>
    </row>
    <row r="66" spans="1:8" x14ac:dyDescent="0.35">
      <c r="A66">
        <v>66</v>
      </c>
      <c r="C66">
        <f t="shared" si="8"/>
        <v>34.991949169800002</v>
      </c>
      <c r="D66">
        <f t="shared" si="9"/>
        <v>32.684323438194369</v>
      </c>
      <c r="E66">
        <v>66</v>
      </c>
      <c r="G66">
        <f t="shared" si="10"/>
        <v>34.682031460200001</v>
      </c>
      <c r="H66">
        <f t="shared" si="11"/>
        <v>36.908105569865114</v>
      </c>
    </row>
    <row r="67" spans="1:8" x14ac:dyDescent="0.35">
      <c r="A67">
        <v>67</v>
      </c>
      <c r="C67">
        <f t="shared" si="8"/>
        <v>35.113236869700003</v>
      </c>
      <c r="D67">
        <f t="shared" si="9"/>
        <v>32.773450915633937</v>
      </c>
      <c r="E67">
        <v>67</v>
      </c>
      <c r="G67">
        <f t="shared" si="10"/>
        <v>34.880798587100003</v>
      </c>
      <c r="H67">
        <f t="shared" si="11"/>
        <v>37.15907007938835</v>
      </c>
    </row>
    <row r="68" spans="1:8" x14ac:dyDescent="0.35">
      <c r="A68">
        <v>68</v>
      </c>
      <c r="C68">
        <f t="shared" si="8"/>
        <v>35.234524569599998</v>
      </c>
      <c r="D68">
        <f t="shared" si="9"/>
        <v>32.862449263229365</v>
      </c>
      <c r="E68">
        <v>68</v>
      </c>
      <c r="G68">
        <f t="shared" si="10"/>
        <v>35.079565713999997</v>
      </c>
      <c r="H68">
        <f t="shared" si="11"/>
        <v>37.410410365359859</v>
      </c>
    </row>
    <row r="69" spans="1:8" x14ac:dyDescent="0.35">
      <c r="A69">
        <v>69</v>
      </c>
      <c r="C69">
        <f t="shared" si="8"/>
        <v>35.355812269499999</v>
      </c>
      <c r="D69">
        <f t="shared" si="9"/>
        <v>32.951323683144494</v>
      </c>
      <c r="E69">
        <v>69</v>
      </c>
      <c r="G69">
        <f t="shared" si="10"/>
        <v>35.278332840899999</v>
      </c>
      <c r="H69">
        <f t="shared" si="11"/>
        <v>37.662101565067395</v>
      </c>
    </row>
    <row r="70" spans="1:8" x14ac:dyDescent="0.35">
      <c r="A70">
        <v>70</v>
      </c>
      <c r="C70">
        <f t="shared" si="8"/>
        <v>35.477099969400001</v>
      </c>
      <c r="D70">
        <f t="shared" si="9"/>
        <v>33.040079120226451</v>
      </c>
      <c r="E70">
        <v>70</v>
      </c>
      <c r="G70">
        <f t="shared" si="10"/>
        <v>35.477099967800001</v>
      </c>
      <c r="H70">
        <f t="shared" si="11"/>
        <v>37.91412081654363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Sheet1</vt:lpstr>
      <vt:lpstr>Feuil8</vt:lpstr>
      <vt:lpstr>Tmin2</vt:lpstr>
      <vt:lpstr>Tmax2</vt:lpstr>
      <vt:lpstr>Régression linéaire</vt:lpstr>
      <vt:lpstr>Régression linéaire1</vt:lpstr>
      <vt:lpstr>XLSTAT_20251015_093508_1_HID</vt:lpstr>
      <vt:lpstr>XLSTAT_20251015_093234_1_HID</vt:lpstr>
      <vt:lpstr>XLSTAT_20251015_094902_1_HID</vt:lpstr>
      <vt:lpstr>XLSTAT_20251015_094755_1_HID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Meyer</cp:lastModifiedBy>
  <dcterms:created xsi:type="dcterms:W3CDTF">2025-10-14T09:43:33Z</dcterms:created>
  <dcterms:modified xsi:type="dcterms:W3CDTF">2025-10-15T13:38:06Z</dcterms:modified>
</cp:coreProperties>
</file>