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trlProps/ctrlProp8.xml" ContentType="application/vnd.ms-excel.controlproperti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niversite\Master\Semestre 3\Hackaton\Data_Hackathon\"/>
    </mc:Choice>
  </mc:AlternateContent>
  <xr:revisionPtr revIDLastSave="0" documentId="13_ncr:1_{80C72088-B987-46DA-A187-563F18A96DD1}" xr6:coauthVersionLast="47" xr6:coauthVersionMax="47" xr10:uidLastSave="{00000000-0000-0000-0000-000000000000}"/>
  <bookViews>
    <workbookView xWindow="-110" yWindow="-110" windowWidth="19420" windowHeight="11020" activeTab="8" xr2:uid="{6F69F693-A993-4191-9829-212E3EC3B8DE}"/>
  </bookViews>
  <sheets>
    <sheet name="point_sampling_tool6" sheetId="1" r:id="rId1"/>
    <sheet name="vari Tn" sheetId="91" r:id="rId2"/>
    <sheet name="express Tn" sheetId="103" r:id="rId3"/>
    <sheet name="XLSTAT_20251015_122725_1_HID" sheetId="104" state="hidden" r:id="rId4"/>
    <sheet name="XLSTAT_20251015_122542_1_HID" sheetId="101" state="hidden" r:id="rId5"/>
    <sheet name="XLSTAT_20251015_122432_1_HID" sheetId="97" state="hidden" r:id="rId6"/>
    <sheet name="XLSTAT_20251015_112757_1_HID" sheetId="81" state="hidden" r:id="rId7"/>
    <sheet name="vari Tx" sheetId="88" r:id="rId8"/>
    <sheet name="express TX" sheetId="89" r:id="rId9"/>
    <sheet name="Feuil65" sheetId="66" r:id="rId10"/>
    <sheet name="coef cor" sheetId="11" r:id="rId11"/>
    <sheet name="coef cor1" sheetId="71" r:id="rId12"/>
    <sheet name="Regr Tn" sheetId="16" r:id="rId13"/>
    <sheet name="TN REGRESSION" sheetId="38" r:id="rId14"/>
    <sheet name="Regr Tn 2" sheetId="79" r:id="rId15"/>
    <sheet name="XLSTAT_20251015_115441_1_HID" sheetId="85" state="hidden" r:id="rId16"/>
    <sheet name="Régression linéaire1" sheetId="82" r:id="rId17"/>
    <sheet name="XLSTAT_20251015_115024_1_HID" sheetId="83" state="hidden" r:id="rId18"/>
    <sheet name="MCE Tn" sheetId="80" r:id="rId19"/>
    <sheet name="Regr Tx" sheetId="14" r:id="rId20"/>
    <sheet name="TX REGRESSION" sheetId="36" r:id="rId21"/>
    <sheet name="Regr Tx 2" sheetId="76" r:id="rId22"/>
    <sheet name="XLSTAT_20251015_121836_1_HID" sheetId="90" state="hidden" r:id="rId23"/>
    <sheet name="MCE Tx" sheetId="72" r:id="rId24"/>
    <sheet name="XLSTAT_20251015_102722_1_HID" sheetId="73" state="hidden" r:id="rId25"/>
    <sheet name="Régression linéaire2" sheetId="84" r:id="rId26"/>
    <sheet name="XLSTAT_20251014_212035_1_HID" sheetId="39" state="hidden" r:id="rId27"/>
    <sheet name="XLSTAT_20251014_211553_1_HID" sheetId="37" state="hidden" r:id="rId28"/>
  </sheets>
  <definedNames>
    <definedName name="tab20251014_211553_RunProcREG_1_69" localSheetId="20" hidden="1">'TX REGRESSION'!$B$125:$C$186</definedName>
    <definedName name="tab20251014_211553_RunProcREG_1_78" localSheetId="20" hidden="1">'TX REGRESSION'!$B$63:$H$66</definedName>
    <definedName name="tab20251014_211553_RunProcREG_1_89" localSheetId="20" hidden="1">'TX REGRESSION'!$B$73:$I$81</definedName>
    <definedName name="tab20251014_211553_RunProcREG_1_91" localSheetId="20" hidden="1">'TX REGRESSION'!$B$45:$C$58</definedName>
    <definedName name="tab20251014_211553_RunProcREG_2_69" localSheetId="20" hidden="1">'TX REGRESSION'!$D$125:$D$186</definedName>
    <definedName name="tab20251014_211553_RunProcREG_2_89" localSheetId="20" hidden="1">'TX REGRESSION'!$B$92:$I$99</definedName>
    <definedName name="tab20251014_211553_RunProcREG_3_69" localSheetId="20" hidden="1">'TX REGRESSION'!$E$125:$E$186</definedName>
    <definedName name="tab20251014_211553_RunProcREG_4_69" localSheetId="20" hidden="1">'TX REGRESSION'!$F$125:$G$186</definedName>
    <definedName name="tab20251014_211553_RunProcREG_5_69" localSheetId="20" hidden="1">'TX REGRESSION'!$H$125:$M$186</definedName>
    <definedName name="tab20251014_212035_RunProcREG_1_69" localSheetId="13" hidden="1">'TN REGRESSION'!$B$130:$C$191</definedName>
    <definedName name="tab20251014_212035_RunProcREG_1_78" localSheetId="13" hidden="1">'TN REGRESSION'!$B$65:$H$68</definedName>
    <definedName name="tab20251014_212035_RunProcREG_1_89" localSheetId="13" hidden="1">'TN REGRESSION'!$B$75:$I$84</definedName>
    <definedName name="tab20251014_212035_RunProcREG_1_91" localSheetId="13" hidden="1">'TN REGRESSION'!$B$47:$C$60</definedName>
    <definedName name="tab20251014_212035_RunProcREG_2_69" localSheetId="13" hidden="1">'TN REGRESSION'!$D$130:$D$191</definedName>
    <definedName name="tab20251014_212035_RunProcREG_2_89" localSheetId="13" hidden="1">'TN REGRESSION'!$B$96:$I$104</definedName>
    <definedName name="tab20251014_212035_RunProcREG_3_69" localSheetId="13" hidden="1">'TN REGRESSION'!$E$130:$E$191</definedName>
    <definedName name="tab20251014_212035_RunProcREG_4_69" localSheetId="13" hidden="1">'TN REGRESSION'!$F$130:$G$191</definedName>
    <definedName name="tab20251014_212035_RunProcREG_5_69" localSheetId="13" hidden="1">'TN REGRESSION'!$H$130:$M$191</definedName>
    <definedName name="tab20251015_102722_RunProcREG_1_69" localSheetId="23" hidden="1">'MCE Tx'!$B$167:$C$227</definedName>
    <definedName name="tab20251015_102722_RunProcREG_1_78" localSheetId="23" hidden="1">'MCE Tx'!$B$93:$H$96</definedName>
    <definedName name="tab20251015_102722_RunProcREG_1_89" localSheetId="23" hidden="1">'MCE Tx'!$B$103:$I$117</definedName>
    <definedName name="tab20251015_102722_RunProcREG_1_91" localSheetId="23" hidden="1">'MCE Tx'!$B$75:$C$88</definedName>
    <definedName name="tab20251015_102722_RunProcREG_2_69" localSheetId="23" hidden="1">'MCE Tx'!$D$167:$D$227</definedName>
    <definedName name="tab20251015_102722_RunProcREG_2_89" localSheetId="23" hidden="1">'MCE Tx'!$B$128:$I$141</definedName>
    <definedName name="tab20251015_102722_RunProcREG_3_69" localSheetId="23" hidden="1">'MCE Tx'!$E$167:$E$227</definedName>
    <definedName name="tab20251015_102722_RunProcREG_4_69" localSheetId="23" hidden="1">'MCE Tx'!$F$167:$G$227</definedName>
    <definedName name="tab20251015_102722_RunProcREG_5_69" localSheetId="23" hidden="1">'MCE Tx'!$H$167:$M$227</definedName>
    <definedName name="tab20251015_112757_RunProcREG_1_69" localSheetId="18" hidden="1">'MCE Tn'!$B$179:$C$240</definedName>
    <definedName name="tab20251015_112757_RunProcREG_1_78" localSheetId="18" hidden="1">'MCE Tn'!$B$99:$H$102</definedName>
    <definedName name="tab20251015_112757_RunProcREG_1_89" localSheetId="18" hidden="1">'MCE Tn'!$B$109:$I$126</definedName>
    <definedName name="tab20251015_112757_RunProcREG_1_91" localSheetId="18" hidden="1">'MCE Tn'!$B$81:$C$94</definedName>
    <definedName name="tab20251015_112757_RunProcREG_2_69" localSheetId="18" hidden="1">'MCE Tn'!$D$179:$D$240</definedName>
    <definedName name="tab20251015_112757_RunProcREG_2_89" localSheetId="18" hidden="1">'MCE Tn'!$B$137:$I$153</definedName>
    <definedName name="tab20251015_112757_RunProcREG_3_69" localSheetId="18" hidden="1">'MCE Tn'!$E$179:$E$240</definedName>
    <definedName name="tab20251015_112757_RunProcREG_4_69" localSheetId="18" hidden="1">'MCE Tn'!$F$179:$G$240</definedName>
    <definedName name="tab20251015_112757_RunProcREG_5_69" localSheetId="18" hidden="1">'MCE Tn'!$H$179:$M$240</definedName>
    <definedName name="tab20251015_115024_RunProcREG_1_1232" localSheetId="16" hidden="1">'Régression linéaire1'!$B$292:$C$353</definedName>
    <definedName name="tab20251015_115024_RunProcREG_1_2804" localSheetId="16" hidden="1">'Régression linéaire1'!$B$63:$R$65</definedName>
    <definedName name="tab20251015_115024_RunProcREG_1_69" localSheetId="16" hidden="1">'Régression linéaire1'!$B$186:$C$247</definedName>
    <definedName name="tab20251015_115024_RunProcREG_1_78" localSheetId="16" hidden="1">'Régression linéaire1'!$B$106:$H$109</definedName>
    <definedName name="tab20251015_115024_RunProcREG_1_89" localSheetId="16" hidden="1">'Régression linéaire1'!$B$116:$I$133</definedName>
    <definedName name="tab20251015_115024_RunProcREG_1_91" localSheetId="16" hidden="1">'Régression linéaire1'!$B$88:$C$101</definedName>
    <definedName name="tab20251015_115024_RunProcREG_10_1232" localSheetId="16" hidden="1">'Régression linéaire1'!$N$292:$N$353</definedName>
    <definedName name="tab20251015_115024_RunProcREG_11_1232" localSheetId="16" hidden="1">'Régression linéaire1'!$O$292:$AE$353</definedName>
    <definedName name="tab20251015_115024_RunProcREG_12_1232" localSheetId="16" hidden="1">'Régression linéaire1'!$AF$292:$AV$353</definedName>
    <definedName name="tab20251015_115024_RunProcREG_2_1232" localSheetId="16" hidden="1">'Régression linéaire1'!$D$292:$F$353</definedName>
    <definedName name="tab20251015_115024_RunProcREG_2_69" localSheetId="16" hidden="1">'Régression linéaire1'!$D$186:$D$247</definedName>
    <definedName name="tab20251015_115024_RunProcREG_2_89" localSheetId="16" hidden="1">'Régression linéaire1'!$B$144:$I$160</definedName>
    <definedName name="tab20251015_115024_RunProcREG_3_1232" localSheetId="16" hidden="1">'Régression linéaire1'!$G$292:$G$353</definedName>
    <definedName name="tab20251015_115024_RunProcREG_3_69" localSheetId="16" hidden="1">'Régression linéaire1'!$E$186:$E$247</definedName>
    <definedName name="tab20251015_115024_RunProcREG_4_1232" localSheetId="16" hidden="1">'Régression linéaire1'!$H$292:$H$353</definedName>
    <definedName name="tab20251015_115024_RunProcREG_4_69" localSheetId="16" hidden="1">'Régression linéaire1'!$F$186:$G$247</definedName>
    <definedName name="tab20251015_115024_RunProcREG_5_1232" localSheetId="16" hidden="1">'Régression linéaire1'!$I$292:$I$353</definedName>
    <definedName name="tab20251015_115024_RunProcREG_5_69" localSheetId="16" hidden="1">'Régression linéaire1'!$H$186:$M$247</definedName>
    <definedName name="tab20251015_115024_RunProcREG_6_1232" localSheetId="16" hidden="1">'Régression linéaire1'!$J$292:$J$353</definedName>
    <definedName name="tab20251015_115024_RunProcREG_7_1232" localSheetId="16" hidden="1">'Régression linéaire1'!$K$292:$K$353</definedName>
    <definedName name="tab20251015_115024_RunProcREG_8_1232" localSheetId="16" hidden="1">'Régression linéaire1'!$L$292:$L$353</definedName>
    <definedName name="tab20251015_115024_RunProcREG_9_1232" localSheetId="16" hidden="1">'Régression linéaire1'!$M$292:$M$353</definedName>
    <definedName name="tab20251015_115441_RunProcREG_1_1232" localSheetId="25" hidden="1">'Régression linéaire2'!$B$287:$C$347</definedName>
    <definedName name="tab20251015_115441_RunProcREG_1_2804" localSheetId="25" hidden="1">'Régression linéaire2'!$B$61:$Q$63</definedName>
    <definedName name="tab20251015_115441_RunProcREG_1_69" localSheetId="25" hidden="1">'Régression linéaire2'!$B$182:$C$242</definedName>
    <definedName name="tab20251015_115441_RunProcREG_1_78" localSheetId="25" hidden="1">'Régression linéaire2'!$B$104:$H$107</definedName>
    <definedName name="tab20251015_115441_RunProcREG_1_89" localSheetId="25" hidden="1">'Régression linéaire2'!$B$114:$I$130</definedName>
    <definedName name="tab20251015_115441_RunProcREG_1_91" localSheetId="25" hidden="1">'Régression linéaire2'!$B$86:$C$99</definedName>
    <definedName name="tab20251015_115441_RunProcREG_10_1232" localSheetId="25" hidden="1">'Régression linéaire2'!$N$287:$N$347</definedName>
    <definedName name="tab20251015_115441_RunProcREG_11_1232" localSheetId="25" hidden="1">'Régression linéaire2'!$O$287:$AD$347</definedName>
    <definedName name="tab20251015_115441_RunProcREG_12_1232" localSheetId="25" hidden="1">'Régression linéaire2'!$AE$287:$AT$347</definedName>
    <definedName name="tab20251015_115441_RunProcREG_2_1232" localSheetId="25" hidden="1">'Régression linéaire2'!$D$287:$F$347</definedName>
    <definedName name="tab20251015_115441_RunProcREG_2_69" localSheetId="25" hidden="1">'Régression linéaire2'!$D$182:$D$242</definedName>
    <definedName name="tab20251015_115441_RunProcREG_2_89" localSheetId="25" hidden="1">'Régression linéaire2'!$B$141:$I$156</definedName>
    <definedName name="tab20251015_115441_RunProcREG_3_1232" localSheetId="25" hidden="1">'Régression linéaire2'!$G$287:$G$347</definedName>
    <definedName name="tab20251015_115441_RunProcREG_3_69" localSheetId="25" hidden="1">'Régression linéaire2'!$E$182:$E$242</definedName>
    <definedName name="tab20251015_115441_RunProcREG_4_1232" localSheetId="25" hidden="1">'Régression linéaire2'!$H$287:$H$347</definedName>
    <definedName name="tab20251015_115441_RunProcREG_4_69" localSheetId="25" hidden="1">'Régression linéaire2'!$F$182:$G$242</definedName>
    <definedName name="tab20251015_115441_RunProcREG_5_1232" localSheetId="25" hidden="1">'Régression linéaire2'!$I$287:$I$347</definedName>
    <definedName name="tab20251015_115441_RunProcREG_5_69" localSheetId="25" hidden="1">'Régression linéaire2'!$H$182:$M$242</definedName>
    <definedName name="tab20251015_115441_RunProcREG_6_1232" localSheetId="25" hidden="1">'Régression linéaire2'!$J$287:$J$347</definedName>
    <definedName name="tab20251015_115441_RunProcREG_7_1232" localSheetId="25" hidden="1">'Régression linéaire2'!$K$287:$K$347</definedName>
    <definedName name="tab20251015_115441_RunProcREG_8_1232" localSheetId="25" hidden="1">'Régression linéaire2'!$L$287:$L$347</definedName>
    <definedName name="tab20251015_115441_RunProcREG_9_1232" localSheetId="25" hidden="1">'Régression linéaire2'!$M$287:$M$347</definedName>
    <definedName name="tab20251015_121836_RunProcREG_1_1232" localSheetId="8" hidden="1">'express TX'!$B$253:$C$314</definedName>
    <definedName name="tab20251015_121836_RunProcREG_1_2804" localSheetId="8" hidden="1">'express TX'!$B$45:$I$47</definedName>
    <definedName name="tab20251015_121836_RunProcREG_1_69" localSheetId="8" hidden="1">'express TX'!$B$147:$C$208</definedName>
    <definedName name="tab20251015_121836_RunProcREG_1_78" localSheetId="8" hidden="1">'express TX'!$B$85:$H$88</definedName>
    <definedName name="tab20251015_121836_RunProcREG_1_89" localSheetId="8" hidden="1">'express TX'!$B$95:$I$103</definedName>
    <definedName name="tab20251015_121836_RunProcREG_1_91" localSheetId="8" hidden="1">'express TX'!$B$67:$C$80</definedName>
    <definedName name="tab20251015_121836_RunProcREG_10_1232" localSheetId="8" hidden="1">'express TX'!$N$253:$N$314</definedName>
    <definedName name="tab20251015_121836_RunProcREG_11_1232" localSheetId="8" hidden="1">'express TX'!$O$253:$V$314</definedName>
    <definedName name="tab20251015_121836_RunProcREG_12_1232" localSheetId="8" hidden="1">'express TX'!$W$253:$AD$314</definedName>
    <definedName name="tab20251015_121836_RunProcREG_2_1232" localSheetId="8" hidden="1">'express TX'!$D$253:$F$314</definedName>
    <definedName name="tab20251015_121836_RunProcREG_2_69" localSheetId="8" hidden="1">'express TX'!$D$147:$D$208</definedName>
    <definedName name="tab20251015_121836_RunProcREG_2_89" localSheetId="8" hidden="1">'express TX'!$B$114:$I$121</definedName>
    <definedName name="tab20251015_121836_RunProcREG_3_1232" localSheetId="8" hidden="1">'express TX'!$G$253:$G$314</definedName>
    <definedName name="tab20251015_121836_RunProcREG_3_69" localSheetId="8" hidden="1">'express TX'!$E$147:$E$208</definedName>
    <definedName name="tab20251015_121836_RunProcREG_4_1232" localSheetId="8" hidden="1">'express TX'!$H$253:$H$314</definedName>
    <definedName name="tab20251015_121836_RunProcREG_4_69" localSheetId="8" hidden="1">'express TX'!$F$147:$G$208</definedName>
    <definedName name="tab20251015_121836_RunProcREG_5_1232" localSheetId="8" hidden="1">'express TX'!$I$253:$I$314</definedName>
    <definedName name="tab20251015_121836_RunProcREG_5_69" localSheetId="8" hidden="1">'express TX'!$H$147:$M$208</definedName>
    <definedName name="tab20251015_121836_RunProcREG_6_1232" localSheetId="8" hidden="1">'express TX'!$J$253:$J$314</definedName>
    <definedName name="tab20251015_121836_RunProcREG_7_1232" localSheetId="8" hidden="1">'express TX'!$K$253:$K$314</definedName>
    <definedName name="tab20251015_121836_RunProcREG_8_1232" localSheetId="8" hidden="1">'express TX'!$L$253:$L$314</definedName>
    <definedName name="tab20251015_121836_RunProcREG_9_1232" localSheetId="8" hidden="1">'express TX'!$M$253:$M$314</definedName>
    <definedName name="tab20251015_122725_RunProcREG_1_1232" localSheetId="2" hidden="1">'express Tn'!$B$253:$C$314</definedName>
    <definedName name="tab20251015_122725_RunProcREG_1_2804" localSheetId="2" hidden="1">'express Tn'!$B$45:$I$47</definedName>
    <definedName name="tab20251015_122725_RunProcREG_1_69" localSheetId="2" hidden="1">'express Tn'!$B$147:$C$208</definedName>
    <definedName name="tab20251015_122725_RunProcREG_1_78" localSheetId="2" hidden="1">'express Tn'!$B$85:$H$88</definedName>
    <definedName name="tab20251015_122725_RunProcREG_1_89" localSheetId="2" hidden="1">'express Tn'!$B$95:$I$103</definedName>
    <definedName name="tab20251015_122725_RunProcREG_1_91" localSheetId="2" hidden="1">'express Tn'!$B$67:$C$80</definedName>
    <definedName name="tab20251015_122725_RunProcREG_10_1232" localSheetId="2" hidden="1">'express Tn'!$N$253:$N$314</definedName>
    <definedName name="tab20251015_122725_RunProcREG_11_1232" localSheetId="2" hidden="1">'express Tn'!$O$253:$V$314</definedName>
    <definedName name="tab20251015_122725_RunProcREG_12_1232" localSheetId="2" hidden="1">'express Tn'!$W$253:$AD$314</definedName>
    <definedName name="tab20251015_122725_RunProcREG_2_1232" localSheetId="2" hidden="1">'express Tn'!$D$253:$F$314</definedName>
    <definedName name="tab20251015_122725_RunProcREG_2_69" localSheetId="2" hidden="1">'express Tn'!$D$147:$D$208</definedName>
    <definedName name="tab20251015_122725_RunProcREG_2_89" localSheetId="2" hidden="1">'express Tn'!$B$114:$I$121</definedName>
    <definedName name="tab20251015_122725_RunProcREG_3_1232" localSheetId="2" hidden="1">'express Tn'!$G$253:$G$314</definedName>
    <definedName name="tab20251015_122725_RunProcREG_3_69" localSheetId="2" hidden="1">'express Tn'!$E$147:$E$208</definedName>
    <definedName name="tab20251015_122725_RunProcREG_4_1232" localSheetId="2" hidden="1">'express Tn'!$H$253:$H$314</definedName>
    <definedName name="tab20251015_122725_RunProcREG_4_69" localSheetId="2" hidden="1">'express Tn'!$F$147:$G$208</definedName>
    <definedName name="tab20251015_122725_RunProcREG_5_1232" localSheetId="2" hidden="1">'express Tn'!$I$253:$I$314</definedName>
    <definedName name="tab20251015_122725_RunProcREG_5_69" localSheetId="2" hidden="1">'express Tn'!$H$147:$M$208</definedName>
    <definedName name="tab20251015_122725_RunProcREG_6_1232" localSheetId="2" hidden="1">'express Tn'!$J$253:$J$314</definedName>
    <definedName name="tab20251015_122725_RunProcREG_7_1232" localSheetId="2" hidden="1">'express Tn'!$K$253:$K$314</definedName>
    <definedName name="tab20251015_122725_RunProcREG_8_1232" localSheetId="2" hidden="1">'express Tn'!$L$253:$L$314</definedName>
    <definedName name="tab20251015_122725_RunProcREG_9_1232" localSheetId="2" hidden="1">'express Tn'!$M$253:$M$314</definedName>
    <definedName name="xdata1" localSheetId="27" hidden="1">XLSTAT_20251014_211553_1_HID!$C$1:$C$70</definedName>
    <definedName name="xdata1" localSheetId="26" hidden="1">XLSTAT_20251014_212035_1_HID!$C$1:$C$70</definedName>
    <definedName name="xdata1" localSheetId="24" hidden="1">XLSTAT_20251015_102722_1_HID!$C$1:$C$70</definedName>
    <definedName name="xdata1" localSheetId="6" hidden="1">XLSTAT_20251015_112757_1_HID!$C$1:$C$70</definedName>
    <definedName name="xdata1" localSheetId="17" hidden="1">XLSTAT_20251015_115024_1_HID!$C$1:$C$70</definedName>
    <definedName name="xdata1" localSheetId="15" hidden="1">XLSTAT_20251015_115441_1_HID!$C$1:$C$70</definedName>
    <definedName name="xdata1" localSheetId="22" hidden="1">XLSTAT_20251015_121836_1_HID!$C$1:$C$70</definedName>
    <definedName name="xdata1" localSheetId="5" hidden="1">XLSTAT_20251015_122432_1_HID!$C$1:$C$70</definedName>
    <definedName name="xdata1" localSheetId="4" hidden="1">XLSTAT_20251015_122542_1_HID!$C$1:$C$70</definedName>
    <definedName name="xdata1" localSheetId="3" hidden="1">XLSTAT_20251015_122725_1_HID!$C$1:$C$70</definedName>
    <definedName name="xdata1" hidden="1">#REF!</definedName>
    <definedName name="xdata2" localSheetId="27" hidden="1">XLSTAT_20251014_211553_1_HID!$G$1:$G$70</definedName>
    <definedName name="xdata2" localSheetId="26" hidden="1">XLSTAT_20251014_212035_1_HID!$G$1:$G$70</definedName>
    <definedName name="xdata2" localSheetId="24" hidden="1">XLSTAT_20251015_102722_1_HID!$G$1:$G$70</definedName>
    <definedName name="xdata2" localSheetId="6" hidden="1">XLSTAT_20251015_112757_1_HID!$G$1:$G$70</definedName>
    <definedName name="xdata2" localSheetId="17" hidden="1">XLSTAT_20251015_115024_1_HID!$G$1:$G$70</definedName>
    <definedName name="xdata2" localSheetId="15" hidden="1">XLSTAT_20251015_115441_1_HID!$G$1:$G$70</definedName>
    <definedName name="xdata2" localSheetId="22" hidden="1">XLSTAT_20251015_121836_1_HID!$G$1:$G$70</definedName>
    <definedName name="xdata2" localSheetId="5" hidden="1">XLSTAT_20251015_122432_1_HID!$G$1:$G$70</definedName>
    <definedName name="xdata2" localSheetId="4" hidden="1">XLSTAT_20251015_122542_1_HID!$G$1:$G$70</definedName>
    <definedName name="xdata2" localSheetId="3" hidden="1">XLSTAT_20251015_122725_1_HID!$G$1:$G$70</definedName>
    <definedName name="xdata2" hidden="1">#REF!</definedName>
    <definedName name="ydata1" localSheetId="27" hidden="1">XLSTAT_20251014_211553_1_HID!$D$1:$D$70</definedName>
    <definedName name="ydata1" localSheetId="26" hidden="1">XLSTAT_20251014_212035_1_HID!$D$1:$D$70</definedName>
    <definedName name="ydata1" localSheetId="24" hidden="1">XLSTAT_20251015_102722_1_HID!$D$1:$D$70</definedName>
    <definedName name="ydata1" localSheetId="6" hidden="1">XLSTAT_20251015_112757_1_HID!$D$1:$D$70</definedName>
    <definedName name="ydata1" localSheetId="17" hidden="1">XLSTAT_20251015_115024_1_HID!$D$1:$D$70</definedName>
    <definedName name="ydata1" localSheetId="15" hidden="1">XLSTAT_20251015_115441_1_HID!$D$1:$D$70</definedName>
    <definedName name="ydata1" localSheetId="22" hidden="1">XLSTAT_20251015_121836_1_HID!$D$1:$D$70</definedName>
    <definedName name="ydata1" localSheetId="5" hidden="1">XLSTAT_20251015_122432_1_HID!$D$1:$D$70</definedName>
    <definedName name="ydata1" localSheetId="4" hidden="1">XLSTAT_20251015_122542_1_HID!$D$1:$D$70</definedName>
    <definedName name="ydata1" localSheetId="3" hidden="1">XLSTAT_20251015_122725_1_HID!$D$1:$D$70</definedName>
    <definedName name="ydata1" hidden="1">#REF!</definedName>
    <definedName name="ydata2" localSheetId="27" hidden="1">XLSTAT_20251014_211553_1_HID!$H$1:$H$70</definedName>
    <definedName name="ydata2" localSheetId="26" hidden="1">XLSTAT_20251014_212035_1_HID!$H$1:$H$70</definedName>
    <definedName name="ydata2" localSheetId="24" hidden="1">XLSTAT_20251015_102722_1_HID!$H$1:$H$70</definedName>
    <definedName name="ydata2" localSheetId="6" hidden="1">XLSTAT_20251015_112757_1_HID!$H$1:$H$70</definedName>
    <definedName name="ydata2" localSheetId="17" hidden="1">XLSTAT_20251015_115024_1_HID!$H$1:$H$70</definedName>
    <definedName name="ydata2" localSheetId="15" hidden="1">XLSTAT_20251015_115441_1_HID!$H$1:$H$70</definedName>
    <definedName name="ydata2" localSheetId="22" hidden="1">XLSTAT_20251015_121836_1_HID!$H$1:$H$70</definedName>
    <definedName name="ydata2" localSheetId="5" hidden="1">XLSTAT_20251015_122432_1_HID!$H$1:$H$70</definedName>
    <definedName name="ydata2" localSheetId="4" hidden="1">XLSTAT_20251015_122542_1_HID!$H$1:$H$70</definedName>
    <definedName name="ydata2" localSheetId="3" hidden="1">XLSTAT_20251015_122725_1_HID!$H$1:$H$70</definedName>
    <definedName name="ydata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04" l="1"/>
  <c r="H2" i="104"/>
  <c r="H3" i="104"/>
  <c r="H4" i="104"/>
  <c r="H5" i="104"/>
  <c r="H6" i="104"/>
  <c r="H7" i="104"/>
  <c r="H8" i="104"/>
  <c r="H9" i="104"/>
  <c r="H10" i="104"/>
  <c r="H11" i="104"/>
  <c r="H12" i="104"/>
  <c r="H13" i="104"/>
  <c r="H14" i="104"/>
  <c r="H15" i="104"/>
  <c r="H16" i="104"/>
  <c r="H17" i="104"/>
  <c r="H18" i="104"/>
  <c r="H19" i="104"/>
  <c r="H20" i="104"/>
  <c r="H21" i="104"/>
  <c r="H22" i="104"/>
  <c r="H23" i="104"/>
  <c r="H24" i="104"/>
  <c r="H25" i="104"/>
  <c r="H26" i="104"/>
  <c r="H27" i="104"/>
  <c r="H28" i="104"/>
  <c r="H29" i="104"/>
  <c r="H30" i="104"/>
  <c r="H31" i="104"/>
  <c r="H32" i="104"/>
  <c r="H33" i="104"/>
  <c r="H34" i="104"/>
  <c r="H35" i="104"/>
  <c r="H36" i="104"/>
  <c r="H37" i="104"/>
  <c r="H38" i="104"/>
  <c r="H39" i="104"/>
  <c r="H40" i="104"/>
  <c r="H41" i="104"/>
  <c r="H42" i="104"/>
  <c r="H43" i="104"/>
  <c r="H44" i="104"/>
  <c r="H45" i="104"/>
  <c r="H46" i="104"/>
  <c r="H47" i="104"/>
  <c r="H48" i="104"/>
  <c r="H49" i="104"/>
  <c r="H50" i="104"/>
  <c r="H51" i="104"/>
  <c r="H52" i="104"/>
  <c r="H53" i="104"/>
  <c r="H54" i="104"/>
  <c r="H55" i="104"/>
  <c r="H56" i="104"/>
  <c r="H57" i="104"/>
  <c r="H58" i="104"/>
  <c r="H59" i="104"/>
  <c r="H60" i="104"/>
  <c r="H61" i="104"/>
  <c r="H62" i="104"/>
  <c r="H63" i="104"/>
  <c r="H64" i="104"/>
  <c r="H65" i="104"/>
  <c r="H66" i="104"/>
  <c r="H67" i="104"/>
  <c r="H68" i="104"/>
  <c r="H69" i="104"/>
  <c r="H70" i="104"/>
  <c r="G1" i="104"/>
  <c r="G2" i="104"/>
  <c r="G3" i="104"/>
  <c r="G4" i="104"/>
  <c r="G5" i="104"/>
  <c r="G6" i="104"/>
  <c r="G7" i="104"/>
  <c r="G8" i="104"/>
  <c r="G9" i="104"/>
  <c r="G10" i="104"/>
  <c r="G11" i="104"/>
  <c r="G12" i="104"/>
  <c r="G13" i="104"/>
  <c r="G14" i="104"/>
  <c r="G15" i="104"/>
  <c r="G16" i="104"/>
  <c r="G17" i="104"/>
  <c r="G18" i="104"/>
  <c r="G19" i="104"/>
  <c r="G20" i="104"/>
  <c r="G21" i="104"/>
  <c r="G22" i="104"/>
  <c r="G23" i="104"/>
  <c r="G24" i="104"/>
  <c r="G25" i="104"/>
  <c r="G26" i="104"/>
  <c r="G27" i="104"/>
  <c r="G28" i="104"/>
  <c r="G29" i="104"/>
  <c r="G30" i="104"/>
  <c r="G31" i="104"/>
  <c r="G32" i="104"/>
  <c r="G33" i="104"/>
  <c r="G34" i="104"/>
  <c r="G35" i="104"/>
  <c r="G36" i="104"/>
  <c r="G37" i="104"/>
  <c r="G38" i="104"/>
  <c r="G39" i="104"/>
  <c r="G40" i="104"/>
  <c r="G41" i="104"/>
  <c r="G42" i="104"/>
  <c r="G43" i="104"/>
  <c r="G44" i="104"/>
  <c r="G45" i="104"/>
  <c r="G46" i="104"/>
  <c r="G47" i="104"/>
  <c r="G48" i="104"/>
  <c r="G49" i="104"/>
  <c r="G50" i="104"/>
  <c r="G51" i="104"/>
  <c r="G52" i="104"/>
  <c r="G53" i="104"/>
  <c r="G54" i="104"/>
  <c r="G55" i="104"/>
  <c r="G56" i="104"/>
  <c r="G57" i="104"/>
  <c r="G58" i="104"/>
  <c r="G59" i="104"/>
  <c r="G60" i="104"/>
  <c r="G61" i="104"/>
  <c r="G62" i="104"/>
  <c r="G63" i="104"/>
  <c r="G64" i="104"/>
  <c r="G65" i="104"/>
  <c r="G66" i="104"/>
  <c r="G67" i="104"/>
  <c r="G68" i="104"/>
  <c r="G69" i="104"/>
  <c r="G70" i="104"/>
  <c r="D1" i="104"/>
  <c r="D2" i="104"/>
  <c r="D3" i="104"/>
  <c r="D4" i="104"/>
  <c r="D5" i="104"/>
  <c r="D6" i="104"/>
  <c r="D7" i="104"/>
  <c r="D8" i="104"/>
  <c r="D9" i="104"/>
  <c r="D10" i="104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3" i="104"/>
  <c r="D24" i="104"/>
  <c r="D25" i="104"/>
  <c r="D26" i="104"/>
  <c r="D27" i="104"/>
  <c r="D28" i="104"/>
  <c r="D29" i="104"/>
  <c r="D30" i="104"/>
  <c r="D31" i="104"/>
  <c r="D32" i="104"/>
  <c r="D33" i="104"/>
  <c r="D34" i="104"/>
  <c r="D35" i="104"/>
  <c r="D36" i="104"/>
  <c r="D37" i="104"/>
  <c r="D38" i="104"/>
  <c r="D39" i="104"/>
  <c r="D40" i="104"/>
  <c r="D41" i="104"/>
  <c r="D42" i="104"/>
  <c r="D43" i="104"/>
  <c r="D44" i="104"/>
  <c r="D45" i="104"/>
  <c r="D46" i="104"/>
  <c r="D47" i="104"/>
  <c r="D48" i="104"/>
  <c r="D49" i="104"/>
  <c r="D50" i="104"/>
  <c r="D51" i="104"/>
  <c r="D52" i="104"/>
  <c r="D53" i="104"/>
  <c r="D54" i="104"/>
  <c r="D55" i="104"/>
  <c r="D56" i="104"/>
  <c r="D57" i="104"/>
  <c r="D58" i="104"/>
  <c r="D59" i="104"/>
  <c r="D60" i="104"/>
  <c r="D61" i="104"/>
  <c r="D62" i="104"/>
  <c r="D63" i="104"/>
  <c r="D64" i="104"/>
  <c r="D65" i="104"/>
  <c r="D66" i="104"/>
  <c r="D67" i="104"/>
  <c r="D68" i="104"/>
  <c r="D69" i="104"/>
  <c r="D70" i="104"/>
  <c r="C1" i="104"/>
  <c r="C2" i="104"/>
  <c r="C3" i="104"/>
  <c r="C4" i="104"/>
  <c r="C5" i="104"/>
  <c r="C6" i="104"/>
  <c r="C7" i="104"/>
  <c r="C8" i="104"/>
  <c r="C9" i="104"/>
  <c r="C10" i="104"/>
  <c r="C11" i="104"/>
  <c r="C12" i="104"/>
  <c r="C13" i="104"/>
  <c r="C14" i="104"/>
  <c r="C15" i="104"/>
  <c r="C16" i="104"/>
  <c r="C17" i="104"/>
  <c r="C18" i="104"/>
  <c r="C19" i="104"/>
  <c r="C20" i="104"/>
  <c r="C21" i="104"/>
  <c r="C22" i="104"/>
  <c r="C23" i="104"/>
  <c r="C24" i="104"/>
  <c r="C25" i="104"/>
  <c r="C26" i="104"/>
  <c r="C27" i="104"/>
  <c r="C28" i="104"/>
  <c r="C29" i="104"/>
  <c r="C30" i="104"/>
  <c r="C31" i="104"/>
  <c r="C32" i="104"/>
  <c r="C33" i="104"/>
  <c r="C34" i="104"/>
  <c r="C35" i="104"/>
  <c r="C36" i="104"/>
  <c r="C37" i="104"/>
  <c r="C38" i="104"/>
  <c r="C39" i="104"/>
  <c r="C40" i="104"/>
  <c r="C41" i="104"/>
  <c r="C42" i="104"/>
  <c r="C43" i="104"/>
  <c r="C44" i="104"/>
  <c r="C45" i="104"/>
  <c r="C46" i="104"/>
  <c r="C47" i="104"/>
  <c r="C48" i="104"/>
  <c r="C49" i="104"/>
  <c r="C50" i="104"/>
  <c r="C51" i="104"/>
  <c r="C52" i="104"/>
  <c r="C53" i="104"/>
  <c r="C54" i="104"/>
  <c r="C55" i="104"/>
  <c r="C56" i="104"/>
  <c r="C57" i="104"/>
  <c r="C58" i="104"/>
  <c r="C59" i="104"/>
  <c r="C60" i="104"/>
  <c r="C61" i="104"/>
  <c r="C62" i="104"/>
  <c r="C63" i="104"/>
  <c r="C64" i="104"/>
  <c r="C65" i="104"/>
  <c r="C66" i="104"/>
  <c r="C67" i="104"/>
  <c r="C68" i="104"/>
  <c r="C69" i="104"/>
  <c r="C70" i="104"/>
  <c r="H1" i="101"/>
  <c r="H2" i="101"/>
  <c r="H3" i="101"/>
  <c r="H4" i="101"/>
  <c r="H5" i="101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18" i="101"/>
  <c r="H19" i="101"/>
  <c r="H20" i="101"/>
  <c r="H21" i="101"/>
  <c r="H22" i="101"/>
  <c r="H23" i="101"/>
  <c r="H24" i="101"/>
  <c r="H25" i="101"/>
  <c r="H26" i="101"/>
  <c r="H27" i="101"/>
  <c r="H28" i="101"/>
  <c r="H29" i="101"/>
  <c r="H30" i="101"/>
  <c r="H31" i="101"/>
  <c r="H32" i="101"/>
  <c r="H33" i="101"/>
  <c r="H34" i="101"/>
  <c r="H35" i="101"/>
  <c r="H36" i="101"/>
  <c r="H37" i="101"/>
  <c r="H38" i="101"/>
  <c r="H39" i="101"/>
  <c r="H40" i="101"/>
  <c r="H41" i="101"/>
  <c r="H42" i="101"/>
  <c r="H43" i="101"/>
  <c r="H44" i="101"/>
  <c r="H45" i="101"/>
  <c r="H46" i="101"/>
  <c r="H47" i="101"/>
  <c r="H48" i="101"/>
  <c r="H49" i="101"/>
  <c r="H50" i="101"/>
  <c r="H51" i="101"/>
  <c r="H52" i="101"/>
  <c r="H53" i="101"/>
  <c r="H54" i="101"/>
  <c r="H55" i="101"/>
  <c r="H56" i="101"/>
  <c r="H57" i="101"/>
  <c r="H58" i="101"/>
  <c r="H59" i="101"/>
  <c r="H60" i="101"/>
  <c r="H61" i="101"/>
  <c r="H62" i="101"/>
  <c r="H63" i="101"/>
  <c r="H64" i="101"/>
  <c r="H65" i="101"/>
  <c r="H66" i="101"/>
  <c r="H67" i="101"/>
  <c r="H68" i="101"/>
  <c r="H69" i="101"/>
  <c r="H70" i="101"/>
  <c r="G1" i="101"/>
  <c r="G2" i="101"/>
  <c r="G3" i="101"/>
  <c r="G4" i="101"/>
  <c r="G5" i="101"/>
  <c r="G6" i="101"/>
  <c r="G7" i="101"/>
  <c r="G8" i="101"/>
  <c r="G9" i="101"/>
  <c r="G10" i="101"/>
  <c r="G11" i="101"/>
  <c r="G12" i="101"/>
  <c r="G13" i="101"/>
  <c r="G14" i="101"/>
  <c r="G15" i="101"/>
  <c r="G16" i="101"/>
  <c r="G17" i="101"/>
  <c r="G18" i="101"/>
  <c r="G19" i="101"/>
  <c r="G20" i="101"/>
  <c r="G21" i="101"/>
  <c r="G22" i="101"/>
  <c r="G23" i="101"/>
  <c r="G24" i="101"/>
  <c r="G25" i="101"/>
  <c r="G26" i="101"/>
  <c r="G27" i="101"/>
  <c r="G28" i="101"/>
  <c r="G29" i="101"/>
  <c r="G30" i="101"/>
  <c r="G31" i="101"/>
  <c r="G32" i="101"/>
  <c r="G33" i="101"/>
  <c r="G34" i="101"/>
  <c r="G35" i="101"/>
  <c r="G36" i="101"/>
  <c r="G37" i="101"/>
  <c r="G38" i="101"/>
  <c r="G39" i="101"/>
  <c r="G40" i="101"/>
  <c r="G41" i="101"/>
  <c r="G42" i="101"/>
  <c r="G43" i="101"/>
  <c r="G44" i="101"/>
  <c r="G45" i="101"/>
  <c r="G46" i="101"/>
  <c r="G47" i="101"/>
  <c r="G48" i="101"/>
  <c r="G49" i="101"/>
  <c r="G50" i="101"/>
  <c r="G51" i="101"/>
  <c r="G52" i="101"/>
  <c r="G53" i="101"/>
  <c r="G54" i="101"/>
  <c r="G55" i="101"/>
  <c r="G56" i="101"/>
  <c r="G57" i="101"/>
  <c r="G58" i="101"/>
  <c r="G59" i="101"/>
  <c r="G60" i="101"/>
  <c r="G61" i="101"/>
  <c r="G62" i="101"/>
  <c r="G63" i="101"/>
  <c r="G64" i="101"/>
  <c r="G65" i="101"/>
  <c r="G66" i="101"/>
  <c r="G67" i="101"/>
  <c r="G68" i="101"/>
  <c r="G69" i="101"/>
  <c r="G70" i="101"/>
  <c r="D1" i="101"/>
  <c r="D2" i="101"/>
  <c r="D3" i="101"/>
  <c r="D4" i="101"/>
  <c r="D5" i="101"/>
  <c r="D6" i="101"/>
  <c r="D7" i="101"/>
  <c r="D8" i="101"/>
  <c r="D9" i="101"/>
  <c r="D10" i="101"/>
  <c r="D11" i="101"/>
  <c r="D12" i="101"/>
  <c r="D13" i="101"/>
  <c r="D14" i="101"/>
  <c r="D15" i="101"/>
  <c r="D16" i="101"/>
  <c r="D17" i="101"/>
  <c r="D18" i="101"/>
  <c r="D19" i="101"/>
  <c r="D20" i="101"/>
  <c r="D21" i="101"/>
  <c r="D22" i="101"/>
  <c r="D23" i="101"/>
  <c r="D24" i="101"/>
  <c r="D25" i="101"/>
  <c r="D26" i="101"/>
  <c r="D27" i="101"/>
  <c r="D28" i="101"/>
  <c r="D29" i="101"/>
  <c r="D30" i="101"/>
  <c r="D31" i="101"/>
  <c r="D32" i="101"/>
  <c r="D33" i="101"/>
  <c r="D34" i="101"/>
  <c r="D35" i="101"/>
  <c r="D36" i="101"/>
  <c r="D37" i="101"/>
  <c r="D38" i="101"/>
  <c r="D39" i="101"/>
  <c r="D40" i="101"/>
  <c r="D41" i="101"/>
  <c r="D42" i="101"/>
  <c r="D43" i="101"/>
  <c r="D44" i="101"/>
  <c r="D45" i="101"/>
  <c r="D46" i="101"/>
  <c r="D47" i="101"/>
  <c r="D48" i="101"/>
  <c r="D49" i="101"/>
  <c r="D50" i="101"/>
  <c r="D51" i="101"/>
  <c r="D52" i="101"/>
  <c r="D53" i="101"/>
  <c r="D54" i="101"/>
  <c r="D55" i="101"/>
  <c r="D56" i="101"/>
  <c r="D57" i="101"/>
  <c r="D58" i="101"/>
  <c r="D59" i="101"/>
  <c r="D60" i="101"/>
  <c r="D61" i="101"/>
  <c r="D62" i="101"/>
  <c r="D63" i="101"/>
  <c r="D64" i="101"/>
  <c r="D65" i="101"/>
  <c r="D66" i="101"/>
  <c r="D67" i="101"/>
  <c r="D68" i="101"/>
  <c r="D69" i="101"/>
  <c r="D70" i="101"/>
  <c r="C1" i="101"/>
  <c r="C2" i="101"/>
  <c r="C3" i="101"/>
  <c r="C4" i="101"/>
  <c r="C5" i="101"/>
  <c r="C6" i="101"/>
  <c r="C7" i="101"/>
  <c r="C8" i="101"/>
  <c r="C9" i="101"/>
  <c r="C10" i="101"/>
  <c r="C11" i="101"/>
  <c r="C12" i="101"/>
  <c r="C13" i="101"/>
  <c r="C14" i="101"/>
  <c r="C15" i="101"/>
  <c r="C16" i="101"/>
  <c r="C17" i="101"/>
  <c r="C18" i="101"/>
  <c r="C19" i="101"/>
  <c r="C20" i="101"/>
  <c r="C21" i="101"/>
  <c r="C22" i="101"/>
  <c r="C23" i="101"/>
  <c r="C24" i="101"/>
  <c r="C25" i="101"/>
  <c r="C26" i="101"/>
  <c r="C27" i="101"/>
  <c r="C28" i="101"/>
  <c r="C29" i="101"/>
  <c r="C30" i="101"/>
  <c r="C31" i="101"/>
  <c r="C32" i="101"/>
  <c r="C33" i="101"/>
  <c r="C34" i="101"/>
  <c r="C35" i="101"/>
  <c r="C36" i="101"/>
  <c r="C37" i="101"/>
  <c r="C38" i="101"/>
  <c r="C39" i="101"/>
  <c r="C40" i="101"/>
  <c r="C41" i="101"/>
  <c r="C42" i="101"/>
  <c r="C43" i="101"/>
  <c r="C44" i="101"/>
  <c r="C45" i="101"/>
  <c r="C46" i="101"/>
  <c r="C47" i="101"/>
  <c r="C48" i="101"/>
  <c r="C49" i="101"/>
  <c r="C50" i="101"/>
  <c r="C51" i="101"/>
  <c r="C52" i="101"/>
  <c r="C53" i="101"/>
  <c r="C54" i="101"/>
  <c r="C55" i="101"/>
  <c r="C56" i="101"/>
  <c r="C57" i="101"/>
  <c r="C58" i="101"/>
  <c r="C59" i="101"/>
  <c r="C60" i="101"/>
  <c r="C61" i="101"/>
  <c r="C62" i="101"/>
  <c r="C63" i="101"/>
  <c r="C64" i="101"/>
  <c r="C65" i="101"/>
  <c r="C66" i="101"/>
  <c r="C67" i="101"/>
  <c r="C68" i="101"/>
  <c r="C69" i="101"/>
  <c r="C70" i="101"/>
  <c r="H1" i="97"/>
  <c r="H2" i="97"/>
  <c r="H3" i="97"/>
  <c r="H4" i="97"/>
  <c r="H5" i="97"/>
  <c r="H6" i="97"/>
  <c r="H7" i="97"/>
  <c r="H8" i="97"/>
  <c r="H9" i="97"/>
  <c r="H10" i="97"/>
  <c r="H11" i="97"/>
  <c r="H12" i="97"/>
  <c r="H13" i="97"/>
  <c r="H14" i="97"/>
  <c r="H15" i="97"/>
  <c r="H16" i="97"/>
  <c r="H17" i="97"/>
  <c r="H18" i="97"/>
  <c r="H19" i="97"/>
  <c r="H20" i="97"/>
  <c r="H21" i="97"/>
  <c r="H22" i="97"/>
  <c r="H23" i="97"/>
  <c r="H24" i="97"/>
  <c r="H25" i="97"/>
  <c r="H26" i="97"/>
  <c r="H27" i="97"/>
  <c r="H28" i="97"/>
  <c r="H29" i="97"/>
  <c r="H30" i="97"/>
  <c r="H31" i="97"/>
  <c r="H32" i="97"/>
  <c r="H33" i="97"/>
  <c r="H34" i="97"/>
  <c r="H35" i="97"/>
  <c r="H36" i="97"/>
  <c r="H37" i="97"/>
  <c r="H38" i="97"/>
  <c r="H39" i="97"/>
  <c r="H40" i="97"/>
  <c r="H41" i="97"/>
  <c r="H42" i="97"/>
  <c r="H43" i="97"/>
  <c r="H44" i="97"/>
  <c r="H45" i="97"/>
  <c r="H46" i="97"/>
  <c r="H47" i="97"/>
  <c r="H48" i="97"/>
  <c r="H49" i="97"/>
  <c r="H50" i="97"/>
  <c r="H51" i="97"/>
  <c r="H52" i="97"/>
  <c r="H53" i="97"/>
  <c r="H54" i="97"/>
  <c r="H55" i="97"/>
  <c r="H56" i="97"/>
  <c r="H57" i="97"/>
  <c r="H58" i="97"/>
  <c r="H59" i="97"/>
  <c r="H60" i="97"/>
  <c r="H61" i="97"/>
  <c r="H62" i="97"/>
  <c r="H63" i="97"/>
  <c r="H64" i="97"/>
  <c r="H65" i="97"/>
  <c r="H66" i="97"/>
  <c r="H67" i="97"/>
  <c r="H68" i="97"/>
  <c r="H69" i="97"/>
  <c r="H70" i="97"/>
  <c r="G1" i="97"/>
  <c r="G2" i="97"/>
  <c r="G3" i="97"/>
  <c r="G4" i="97"/>
  <c r="G5" i="97"/>
  <c r="G6" i="97"/>
  <c r="G7" i="97"/>
  <c r="G8" i="97"/>
  <c r="G9" i="97"/>
  <c r="G10" i="97"/>
  <c r="G11" i="97"/>
  <c r="G12" i="97"/>
  <c r="G13" i="97"/>
  <c r="G14" i="97"/>
  <c r="G15" i="97"/>
  <c r="G16" i="97"/>
  <c r="G17" i="97"/>
  <c r="G18" i="97"/>
  <c r="G19" i="97"/>
  <c r="G20" i="97"/>
  <c r="G21" i="97"/>
  <c r="G22" i="97"/>
  <c r="G23" i="97"/>
  <c r="G24" i="97"/>
  <c r="G25" i="97"/>
  <c r="G26" i="97"/>
  <c r="G27" i="97"/>
  <c r="G28" i="97"/>
  <c r="G29" i="97"/>
  <c r="G30" i="97"/>
  <c r="G31" i="97"/>
  <c r="G32" i="97"/>
  <c r="G33" i="97"/>
  <c r="G34" i="97"/>
  <c r="G35" i="97"/>
  <c r="G36" i="97"/>
  <c r="G37" i="97"/>
  <c r="G38" i="97"/>
  <c r="G39" i="97"/>
  <c r="G40" i="97"/>
  <c r="G41" i="97"/>
  <c r="G42" i="97"/>
  <c r="G43" i="97"/>
  <c r="G44" i="97"/>
  <c r="G45" i="97"/>
  <c r="G46" i="97"/>
  <c r="G47" i="97"/>
  <c r="G48" i="97"/>
  <c r="G49" i="97"/>
  <c r="G50" i="97"/>
  <c r="G51" i="97"/>
  <c r="G52" i="97"/>
  <c r="G53" i="97"/>
  <c r="G54" i="97"/>
  <c r="G55" i="97"/>
  <c r="G56" i="97"/>
  <c r="G57" i="97"/>
  <c r="G58" i="97"/>
  <c r="G59" i="97"/>
  <c r="G60" i="97"/>
  <c r="G61" i="97"/>
  <c r="G62" i="97"/>
  <c r="G63" i="97"/>
  <c r="G64" i="97"/>
  <c r="G65" i="97"/>
  <c r="G66" i="97"/>
  <c r="G67" i="97"/>
  <c r="G68" i="97"/>
  <c r="G69" i="97"/>
  <c r="G70" i="97"/>
  <c r="D1" i="97"/>
  <c r="D2" i="97"/>
  <c r="D3" i="97"/>
  <c r="D4" i="97"/>
  <c r="D5" i="97"/>
  <c r="D6" i="97"/>
  <c r="D7" i="97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D27" i="97"/>
  <c r="D28" i="97"/>
  <c r="D29" i="97"/>
  <c r="D30" i="97"/>
  <c r="D31" i="97"/>
  <c r="D32" i="97"/>
  <c r="D33" i="97"/>
  <c r="D34" i="97"/>
  <c r="D35" i="97"/>
  <c r="D36" i="97"/>
  <c r="D37" i="97"/>
  <c r="D38" i="97"/>
  <c r="D39" i="97"/>
  <c r="D40" i="97"/>
  <c r="D41" i="97"/>
  <c r="D42" i="97"/>
  <c r="D43" i="97"/>
  <c r="D44" i="97"/>
  <c r="D45" i="97"/>
  <c r="D46" i="97"/>
  <c r="D47" i="97"/>
  <c r="D48" i="97"/>
  <c r="D49" i="97"/>
  <c r="D50" i="97"/>
  <c r="D51" i="97"/>
  <c r="D52" i="97"/>
  <c r="D53" i="97"/>
  <c r="D54" i="97"/>
  <c r="D55" i="97"/>
  <c r="D56" i="97"/>
  <c r="D57" i="97"/>
  <c r="D58" i="97"/>
  <c r="D59" i="97"/>
  <c r="D60" i="97"/>
  <c r="D61" i="97"/>
  <c r="D62" i="97"/>
  <c r="D63" i="97"/>
  <c r="D64" i="97"/>
  <c r="D65" i="97"/>
  <c r="D66" i="97"/>
  <c r="D67" i="97"/>
  <c r="D68" i="97"/>
  <c r="D69" i="97"/>
  <c r="D70" i="97"/>
  <c r="C1" i="97"/>
  <c r="C2" i="97"/>
  <c r="C3" i="97"/>
  <c r="C4" i="97"/>
  <c r="C5" i="97"/>
  <c r="C6" i="97"/>
  <c r="C7" i="97"/>
  <c r="C8" i="97"/>
  <c r="C9" i="97"/>
  <c r="C10" i="97"/>
  <c r="C11" i="97"/>
  <c r="C12" i="97"/>
  <c r="C13" i="97"/>
  <c r="C14" i="97"/>
  <c r="C15" i="97"/>
  <c r="C16" i="97"/>
  <c r="C17" i="97"/>
  <c r="C18" i="97"/>
  <c r="C19" i="97"/>
  <c r="C20" i="97"/>
  <c r="C21" i="97"/>
  <c r="C22" i="97"/>
  <c r="C23" i="97"/>
  <c r="C24" i="97"/>
  <c r="C25" i="97"/>
  <c r="C26" i="97"/>
  <c r="C27" i="97"/>
  <c r="C28" i="97"/>
  <c r="C29" i="97"/>
  <c r="C30" i="97"/>
  <c r="C31" i="97"/>
  <c r="C32" i="97"/>
  <c r="C33" i="97"/>
  <c r="C34" i="97"/>
  <c r="C35" i="97"/>
  <c r="C36" i="97"/>
  <c r="C37" i="97"/>
  <c r="C38" i="97"/>
  <c r="C39" i="97"/>
  <c r="C40" i="97"/>
  <c r="C41" i="97"/>
  <c r="C42" i="97"/>
  <c r="C43" i="97"/>
  <c r="C44" i="97"/>
  <c r="C45" i="97"/>
  <c r="C46" i="97"/>
  <c r="C47" i="97"/>
  <c r="C48" i="97"/>
  <c r="C49" i="97"/>
  <c r="C50" i="97"/>
  <c r="C51" i="97"/>
  <c r="C52" i="97"/>
  <c r="C53" i="97"/>
  <c r="C54" i="97"/>
  <c r="C55" i="97"/>
  <c r="C56" i="97"/>
  <c r="C57" i="97"/>
  <c r="C58" i="97"/>
  <c r="C59" i="97"/>
  <c r="C60" i="97"/>
  <c r="C61" i="97"/>
  <c r="C62" i="97"/>
  <c r="C63" i="97"/>
  <c r="C64" i="97"/>
  <c r="C65" i="97"/>
  <c r="C66" i="97"/>
  <c r="C67" i="97"/>
  <c r="C68" i="97"/>
  <c r="C69" i="97"/>
  <c r="C70" i="97"/>
  <c r="H1" i="90"/>
  <c r="H2" i="90"/>
  <c r="H3" i="90"/>
  <c r="H4" i="90"/>
  <c r="H5" i="90"/>
  <c r="H6" i="90"/>
  <c r="H7" i="90"/>
  <c r="H8" i="90"/>
  <c r="H9" i="90"/>
  <c r="H10" i="90"/>
  <c r="H11" i="90"/>
  <c r="H12" i="90"/>
  <c r="H13" i="90"/>
  <c r="H14" i="90"/>
  <c r="H15" i="90"/>
  <c r="H16" i="90"/>
  <c r="H17" i="90"/>
  <c r="H18" i="90"/>
  <c r="H19" i="90"/>
  <c r="H20" i="90"/>
  <c r="H21" i="90"/>
  <c r="H22" i="90"/>
  <c r="H23" i="90"/>
  <c r="H24" i="90"/>
  <c r="H25" i="90"/>
  <c r="H26" i="90"/>
  <c r="H27" i="90"/>
  <c r="H28" i="90"/>
  <c r="H29" i="90"/>
  <c r="H30" i="90"/>
  <c r="H31" i="90"/>
  <c r="H32" i="90"/>
  <c r="H33" i="90"/>
  <c r="H34" i="90"/>
  <c r="H35" i="90"/>
  <c r="H36" i="90"/>
  <c r="H37" i="90"/>
  <c r="H38" i="90"/>
  <c r="H39" i="90"/>
  <c r="H40" i="90"/>
  <c r="H41" i="90"/>
  <c r="H42" i="90"/>
  <c r="H43" i="90"/>
  <c r="H44" i="90"/>
  <c r="H45" i="90"/>
  <c r="H46" i="90"/>
  <c r="H47" i="90"/>
  <c r="H48" i="90"/>
  <c r="H49" i="90"/>
  <c r="H50" i="90"/>
  <c r="H51" i="90"/>
  <c r="H52" i="90"/>
  <c r="H53" i="90"/>
  <c r="H54" i="90"/>
  <c r="H55" i="90"/>
  <c r="H56" i="90"/>
  <c r="H57" i="90"/>
  <c r="H58" i="90"/>
  <c r="H59" i="90"/>
  <c r="H60" i="90"/>
  <c r="H61" i="90"/>
  <c r="H62" i="90"/>
  <c r="H63" i="90"/>
  <c r="H64" i="90"/>
  <c r="H65" i="90"/>
  <c r="H66" i="90"/>
  <c r="H67" i="90"/>
  <c r="H68" i="90"/>
  <c r="H69" i="90"/>
  <c r="H70" i="90"/>
  <c r="G1" i="90"/>
  <c r="G2" i="90"/>
  <c r="G3" i="90"/>
  <c r="G4" i="90"/>
  <c r="G5" i="90"/>
  <c r="G6" i="90"/>
  <c r="G7" i="90"/>
  <c r="G8" i="90"/>
  <c r="G9" i="90"/>
  <c r="G10" i="90"/>
  <c r="G11" i="90"/>
  <c r="G12" i="90"/>
  <c r="G13" i="90"/>
  <c r="G14" i="90"/>
  <c r="G15" i="90"/>
  <c r="G16" i="90"/>
  <c r="G17" i="90"/>
  <c r="G18" i="90"/>
  <c r="G19" i="90"/>
  <c r="G20" i="90"/>
  <c r="G21" i="90"/>
  <c r="G22" i="90"/>
  <c r="G23" i="90"/>
  <c r="G24" i="90"/>
  <c r="G25" i="90"/>
  <c r="G26" i="90"/>
  <c r="G27" i="90"/>
  <c r="G28" i="90"/>
  <c r="G29" i="90"/>
  <c r="G30" i="90"/>
  <c r="G31" i="90"/>
  <c r="G32" i="90"/>
  <c r="G33" i="90"/>
  <c r="G34" i="90"/>
  <c r="G35" i="90"/>
  <c r="G36" i="90"/>
  <c r="G37" i="90"/>
  <c r="G38" i="90"/>
  <c r="G39" i="90"/>
  <c r="G40" i="90"/>
  <c r="G41" i="90"/>
  <c r="G42" i="90"/>
  <c r="G43" i="90"/>
  <c r="G44" i="90"/>
  <c r="G45" i="90"/>
  <c r="G46" i="90"/>
  <c r="G47" i="90"/>
  <c r="G48" i="90"/>
  <c r="G49" i="90"/>
  <c r="G50" i="90"/>
  <c r="G51" i="90"/>
  <c r="G52" i="90"/>
  <c r="G53" i="90"/>
  <c r="G54" i="90"/>
  <c r="G55" i="90"/>
  <c r="G56" i="90"/>
  <c r="G57" i="90"/>
  <c r="G58" i="90"/>
  <c r="G59" i="90"/>
  <c r="G60" i="90"/>
  <c r="G61" i="90"/>
  <c r="G62" i="90"/>
  <c r="G63" i="90"/>
  <c r="G64" i="90"/>
  <c r="G65" i="90"/>
  <c r="G66" i="90"/>
  <c r="G67" i="90"/>
  <c r="G68" i="90"/>
  <c r="G69" i="90"/>
  <c r="G70" i="90"/>
  <c r="D1" i="90"/>
  <c r="D2" i="90"/>
  <c r="D3" i="90"/>
  <c r="D4" i="90"/>
  <c r="D5" i="90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D37" i="90"/>
  <c r="D38" i="90"/>
  <c r="D39" i="90"/>
  <c r="D40" i="90"/>
  <c r="D41" i="90"/>
  <c r="D42" i="90"/>
  <c r="D43" i="90"/>
  <c r="D44" i="90"/>
  <c r="D45" i="90"/>
  <c r="D46" i="90"/>
  <c r="D47" i="90"/>
  <c r="D48" i="90"/>
  <c r="D49" i="90"/>
  <c r="D50" i="90"/>
  <c r="D51" i="90"/>
  <c r="D52" i="90"/>
  <c r="D53" i="90"/>
  <c r="D54" i="90"/>
  <c r="D55" i="90"/>
  <c r="D56" i="90"/>
  <c r="D57" i="90"/>
  <c r="D58" i="90"/>
  <c r="D59" i="90"/>
  <c r="D60" i="90"/>
  <c r="D61" i="90"/>
  <c r="D62" i="90"/>
  <c r="D63" i="90"/>
  <c r="D64" i="90"/>
  <c r="D65" i="90"/>
  <c r="D66" i="90"/>
  <c r="D67" i="90"/>
  <c r="D68" i="90"/>
  <c r="D69" i="90"/>
  <c r="D70" i="90"/>
  <c r="C1" i="90"/>
  <c r="C2" i="90"/>
  <c r="C3" i="90"/>
  <c r="C4" i="90"/>
  <c r="C5" i="90"/>
  <c r="C6" i="90"/>
  <c r="C7" i="90"/>
  <c r="C8" i="90"/>
  <c r="C9" i="90"/>
  <c r="C10" i="90"/>
  <c r="C11" i="90"/>
  <c r="C12" i="90"/>
  <c r="C13" i="90"/>
  <c r="C14" i="90"/>
  <c r="C15" i="90"/>
  <c r="C16" i="90"/>
  <c r="C17" i="90"/>
  <c r="C18" i="90"/>
  <c r="C19" i="90"/>
  <c r="C20" i="90"/>
  <c r="C21" i="90"/>
  <c r="C22" i="90"/>
  <c r="C23" i="90"/>
  <c r="C24" i="90"/>
  <c r="C25" i="90"/>
  <c r="C26" i="90"/>
  <c r="C27" i="90"/>
  <c r="C28" i="90"/>
  <c r="C29" i="90"/>
  <c r="C30" i="90"/>
  <c r="C31" i="90"/>
  <c r="C32" i="90"/>
  <c r="C33" i="90"/>
  <c r="C34" i="90"/>
  <c r="C35" i="90"/>
  <c r="C36" i="90"/>
  <c r="C37" i="90"/>
  <c r="C38" i="90"/>
  <c r="C39" i="90"/>
  <c r="C40" i="90"/>
  <c r="C41" i="90"/>
  <c r="C42" i="90"/>
  <c r="C43" i="90"/>
  <c r="C44" i="90"/>
  <c r="C45" i="90"/>
  <c r="C46" i="90"/>
  <c r="C47" i="90"/>
  <c r="C48" i="90"/>
  <c r="C49" i="90"/>
  <c r="C50" i="90"/>
  <c r="C51" i="90"/>
  <c r="C52" i="90"/>
  <c r="C53" i="90"/>
  <c r="C54" i="90"/>
  <c r="C55" i="90"/>
  <c r="C56" i="90"/>
  <c r="C57" i="90"/>
  <c r="C58" i="90"/>
  <c r="C59" i="90"/>
  <c r="C60" i="90"/>
  <c r="C61" i="90"/>
  <c r="C62" i="90"/>
  <c r="C63" i="90"/>
  <c r="C64" i="90"/>
  <c r="C65" i="90"/>
  <c r="C66" i="90"/>
  <c r="C67" i="90"/>
  <c r="C68" i="90"/>
  <c r="C69" i="90"/>
  <c r="C70" i="90"/>
  <c r="H1" i="85"/>
  <c r="H2" i="85"/>
  <c r="H3" i="85"/>
  <c r="H4" i="85"/>
  <c r="H5" i="85"/>
  <c r="H6" i="85"/>
  <c r="H7" i="85"/>
  <c r="H8" i="85"/>
  <c r="H9" i="85"/>
  <c r="H10" i="85"/>
  <c r="H11" i="85"/>
  <c r="H12" i="85"/>
  <c r="H13" i="85"/>
  <c r="H14" i="85"/>
  <c r="H15" i="85"/>
  <c r="H16" i="85"/>
  <c r="H17" i="85"/>
  <c r="H18" i="85"/>
  <c r="H19" i="85"/>
  <c r="H20" i="85"/>
  <c r="H21" i="85"/>
  <c r="H22" i="85"/>
  <c r="H23" i="85"/>
  <c r="H24" i="85"/>
  <c r="H25" i="85"/>
  <c r="H26" i="85"/>
  <c r="H27" i="85"/>
  <c r="H28" i="85"/>
  <c r="H29" i="85"/>
  <c r="H30" i="85"/>
  <c r="H31" i="85"/>
  <c r="H32" i="85"/>
  <c r="H33" i="85"/>
  <c r="H34" i="85"/>
  <c r="H35" i="85"/>
  <c r="H36" i="85"/>
  <c r="H37" i="85"/>
  <c r="H38" i="85"/>
  <c r="H39" i="85"/>
  <c r="H40" i="85"/>
  <c r="H41" i="85"/>
  <c r="H42" i="85"/>
  <c r="H43" i="85"/>
  <c r="H44" i="85"/>
  <c r="H45" i="85"/>
  <c r="H46" i="85"/>
  <c r="H47" i="85"/>
  <c r="H48" i="85"/>
  <c r="H49" i="85"/>
  <c r="H50" i="85"/>
  <c r="H51" i="85"/>
  <c r="H52" i="85"/>
  <c r="H53" i="85"/>
  <c r="H54" i="85"/>
  <c r="H55" i="85"/>
  <c r="H56" i="85"/>
  <c r="H57" i="85"/>
  <c r="H58" i="85"/>
  <c r="H59" i="85"/>
  <c r="H60" i="85"/>
  <c r="H61" i="85"/>
  <c r="H62" i="85"/>
  <c r="H63" i="85"/>
  <c r="H64" i="85"/>
  <c r="H65" i="85"/>
  <c r="H66" i="85"/>
  <c r="H67" i="85"/>
  <c r="H68" i="85"/>
  <c r="H69" i="85"/>
  <c r="H70" i="85"/>
  <c r="G1" i="85"/>
  <c r="G2" i="85"/>
  <c r="G3" i="85"/>
  <c r="G4" i="85"/>
  <c r="G5" i="85"/>
  <c r="G6" i="85"/>
  <c r="G7" i="85"/>
  <c r="G8" i="85"/>
  <c r="G9" i="85"/>
  <c r="G10" i="85"/>
  <c r="G11" i="85"/>
  <c r="G12" i="85"/>
  <c r="G13" i="85"/>
  <c r="G14" i="85"/>
  <c r="G15" i="85"/>
  <c r="G16" i="85"/>
  <c r="G17" i="85"/>
  <c r="G18" i="85"/>
  <c r="G19" i="85"/>
  <c r="G20" i="85"/>
  <c r="G21" i="85"/>
  <c r="G22" i="85"/>
  <c r="G23" i="85"/>
  <c r="G24" i="85"/>
  <c r="G25" i="85"/>
  <c r="G26" i="85"/>
  <c r="G27" i="85"/>
  <c r="G28" i="85"/>
  <c r="G29" i="85"/>
  <c r="G30" i="85"/>
  <c r="G31" i="85"/>
  <c r="G32" i="85"/>
  <c r="G33" i="85"/>
  <c r="G34" i="85"/>
  <c r="G35" i="85"/>
  <c r="G36" i="85"/>
  <c r="G37" i="85"/>
  <c r="G38" i="85"/>
  <c r="G39" i="85"/>
  <c r="G40" i="85"/>
  <c r="G41" i="85"/>
  <c r="G42" i="85"/>
  <c r="G43" i="85"/>
  <c r="G44" i="85"/>
  <c r="G45" i="85"/>
  <c r="G46" i="85"/>
  <c r="G47" i="85"/>
  <c r="G48" i="85"/>
  <c r="G49" i="85"/>
  <c r="G50" i="85"/>
  <c r="G51" i="85"/>
  <c r="G52" i="85"/>
  <c r="G53" i="85"/>
  <c r="G54" i="85"/>
  <c r="G55" i="85"/>
  <c r="G56" i="85"/>
  <c r="G57" i="85"/>
  <c r="G58" i="85"/>
  <c r="G59" i="85"/>
  <c r="G60" i="85"/>
  <c r="G61" i="85"/>
  <c r="G62" i="85"/>
  <c r="G63" i="85"/>
  <c r="G64" i="85"/>
  <c r="G65" i="85"/>
  <c r="G66" i="85"/>
  <c r="G67" i="85"/>
  <c r="G68" i="85"/>
  <c r="G69" i="85"/>
  <c r="G70" i="85"/>
  <c r="D1" i="85"/>
  <c r="D2" i="85"/>
  <c r="D3" i="85"/>
  <c r="D4" i="85"/>
  <c r="D5" i="85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D37" i="85"/>
  <c r="D38" i="85"/>
  <c r="D39" i="85"/>
  <c r="D40" i="85"/>
  <c r="D41" i="85"/>
  <c r="D42" i="85"/>
  <c r="D43" i="85"/>
  <c r="D44" i="85"/>
  <c r="D45" i="85"/>
  <c r="D46" i="85"/>
  <c r="D47" i="85"/>
  <c r="D48" i="85"/>
  <c r="D49" i="85"/>
  <c r="D50" i="85"/>
  <c r="D51" i="85"/>
  <c r="D52" i="85"/>
  <c r="D53" i="85"/>
  <c r="D54" i="85"/>
  <c r="D55" i="85"/>
  <c r="D56" i="85"/>
  <c r="D57" i="85"/>
  <c r="D58" i="85"/>
  <c r="D59" i="85"/>
  <c r="D60" i="85"/>
  <c r="D61" i="85"/>
  <c r="D62" i="85"/>
  <c r="D63" i="85"/>
  <c r="D64" i="85"/>
  <c r="D65" i="85"/>
  <c r="D66" i="85"/>
  <c r="D67" i="85"/>
  <c r="D68" i="85"/>
  <c r="D69" i="85"/>
  <c r="D70" i="85"/>
  <c r="C1" i="85"/>
  <c r="C2" i="85"/>
  <c r="C3" i="85"/>
  <c r="C4" i="85"/>
  <c r="C5" i="85"/>
  <c r="C6" i="85"/>
  <c r="C7" i="85"/>
  <c r="C8" i="85"/>
  <c r="C9" i="85"/>
  <c r="C10" i="85"/>
  <c r="C11" i="85"/>
  <c r="C12" i="85"/>
  <c r="C13" i="85"/>
  <c r="C14" i="85"/>
  <c r="C15" i="85"/>
  <c r="C16" i="85"/>
  <c r="C17" i="85"/>
  <c r="C18" i="85"/>
  <c r="C19" i="85"/>
  <c r="C20" i="85"/>
  <c r="C21" i="85"/>
  <c r="C22" i="85"/>
  <c r="C23" i="85"/>
  <c r="C24" i="85"/>
  <c r="C25" i="85"/>
  <c r="C26" i="85"/>
  <c r="C27" i="85"/>
  <c r="C28" i="85"/>
  <c r="C29" i="85"/>
  <c r="C30" i="85"/>
  <c r="C31" i="85"/>
  <c r="C32" i="85"/>
  <c r="C33" i="85"/>
  <c r="C34" i="85"/>
  <c r="C35" i="85"/>
  <c r="C36" i="85"/>
  <c r="C37" i="85"/>
  <c r="C38" i="85"/>
  <c r="C39" i="85"/>
  <c r="C40" i="85"/>
  <c r="C41" i="85"/>
  <c r="C42" i="85"/>
  <c r="C43" i="85"/>
  <c r="C44" i="85"/>
  <c r="C45" i="85"/>
  <c r="C46" i="85"/>
  <c r="C47" i="85"/>
  <c r="C48" i="85"/>
  <c r="C49" i="85"/>
  <c r="C50" i="85"/>
  <c r="C51" i="85"/>
  <c r="C52" i="85"/>
  <c r="C53" i="85"/>
  <c r="C54" i="85"/>
  <c r="C55" i="85"/>
  <c r="C56" i="85"/>
  <c r="C57" i="85"/>
  <c r="C58" i="85"/>
  <c r="C59" i="85"/>
  <c r="C60" i="85"/>
  <c r="C61" i="85"/>
  <c r="C62" i="85"/>
  <c r="C63" i="85"/>
  <c r="C64" i="85"/>
  <c r="C65" i="85"/>
  <c r="C66" i="85"/>
  <c r="C67" i="85"/>
  <c r="C68" i="85"/>
  <c r="C69" i="85"/>
  <c r="C70" i="85"/>
  <c r="H1" i="83"/>
  <c r="H2" i="83"/>
  <c r="H3" i="83"/>
  <c r="H4" i="83"/>
  <c r="H5" i="83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47" i="83"/>
  <c r="H48" i="83"/>
  <c r="H49" i="83"/>
  <c r="H50" i="83"/>
  <c r="H51" i="83"/>
  <c r="H52" i="83"/>
  <c r="H53" i="83"/>
  <c r="H54" i="83"/>
  <c r="H55" i="83"/>
  <c r="H56" i="83"/>
  <c r="H57" i="83"/>
  <c r="H58" i="83"/>
  <c r="H59" i="83"/>
  <c r="H60" i="83"/>
  <c r="H61" i="83"/>
  <c r="H62" i="83"/>
  <c r="H63" i="83"/>
  <c r="H64" i="83"/>
  <c r="H65" i="83"/>
  <c r="H66" i="83"/>
  <c r="H67" i="83"/>
  <c r="H68" i="83"/>
  <c r="H69" i="83"/>
  <c r="H70" i="83"/>
  <c r="G1" i="83"/>
  <c r="G2" i="83"/>
  <c r="G3" i="83"/>
  <c r="G4" i="83"/>
  <c r="G5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D1" i="83"/>
  <c r="D2" i="83"/>
  <c r="D3" i="83"/>
  <c r="D4" i="83"/>
  <c r="D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C1" i="83"/>
  <c r="C2" i="83"/>
  <c r="C3" i="83"/>
  <c r="C4" i="83"/>
  <c r="C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38" i="83"/>
  <c r="C39" i="83"/>
  <c r="C40" i="83"/>
  <c r="C41" i="83"/>
  <c r="C42" i="83"/>
  <c r="C43" i="83"/>
  <c r="C44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H1" i="81"/>
  <c r="H2" i="81"/>
  <c r="H3" i="81"/>
  <c r="H4" i="81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47" i="81"/>
  <c r="H48" i="81"/>
  <c r="H49" i="81"/>
  <c r="H50" i="81"/>
  <c r="H51" i="81"/>
  <c r="H52" i="81"/>
  <c r="H53" i="81"/>
  <c r="H54" i="81"/>
  <c r="H55" i="81"/>
  <c r="H56" i="81"/>
  <c r="H57" i="81"/>
  <c r="H58" i="81"/>
  <c r="H59" i="81"/>
  <c r="H60" i="81"/>
  <c r="H61" i="81"/>
  <c r="H62" i="81"/>
  <c r="H63" i="81"/>
  <c r="H64" i="81"/>
  <c r="H65" i="81"/>
  <c r="H66" i="81"/>
  <c r="H67" i="81"/>
  <c r="H68" i="81"/>
  <c r="H69" i="81"/>
  <c r="H70" i="81"/>
  <c r="G1" i="81"/>
  <c r="G2" i="81"/>
  <c r="G3" i="81"/>
  <c r="G4" i="81"/>
  <c r="G5" i="81"/>
  <c r="G6" i="81"/>
  <c r="G7" i="81"/>
  <c r="G8" i="81"/>
  <c r="G9" i="81"/>
  <c r="G10" i="81"/>
  <c r="G11" i="81"/>
  <c r="G12" i="81"/>
  <c r="G13" i="81"/>
  <c r="G14" i="81"/>
  <c r="G15" i="81"/>
  <c r="G16" i="81"/>
  <c r="G17" i="81"/>
  <c r="G18" i="81"/>
  <c r="G19" i="81"/>
  <c r="G20" i="81"/>
  <c r="G21" i="81"/>
  <c r="G22" i="81"/>
  <c r="G23" i="81"/>
  <c r="G24" i="81"/>
  <c r="G25" i="81"/>
  <c r="G26" i="81"/>
  <c r="G27" i="81"/>
  <c r="G28" i="81"/>
  <c r="G29" i="81"/>
  <c r="G30" i="81"/>
  <c r="G31" i="81"/>
  <c r="G32" i="81"/>
  <c r="G33" i="81"/>
  <c r="G34" i="81"/>
  <c r="G35" i="81"/>
  <c r="G36" i="81"/>
  <c r="G37" i="81"/>
  <c r="G38" i="81"/>
  <c r="G39" i="81"/>
  <c r="G40" i="81"/>
  <c r="G41" i="81"/>
  <c r="G42" i="81"/>
  <c r="G43" i="81"/>
  <c r="G44" i="81"/>
  <c r="G45" i="81"/>
  <c r="G46" i="81"/>
  <c r="G47" i="81"/>
  <c r="G48" i="81"/>
  <c r="G49" i="81"/>
  <c r="G50" i="81"/>
  <c r="G51" i="81"/>
  <c r="G52" i="81"/>
  <c r="G53" i="81"/>
  <c r="G54" i="81"/>
  <c r="G55" i="81"/>
  <c r="G56" i="81"/>
  <c r="G57" i="81"/>
  <c r="G58" i="81"/>
  <c r="G59" i="81"/>
  <c r="G60" i="81"/>
  <c r="G61" i="81"/>
  <c r="G62" i="81"/>
  <c r="G63" i="81"/>
  <c r="G64" i="81"/>
  <c r="G65" i="81"/>
  <c r="G66" i="81"/>
  <c r="G67" i="81"/>
  <c r="G68" i="81"/>
  <c r="G69" i="81"/>
  <c r="G70" i="81"/>
  <c r="D1" i="81"/>
  <c r="D2" i="81"/>
  <c r="D3" i="81"/>
  <c r="D4" i="81"/>
  <c r="D5" i="8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D37" i="81"/>
  <c r="D38" i="81"/>
  <c r="D39" i="81"/>
  <c r="D40" i="81"/>
  <c r="D41" i="81"/>
  <c r="D42" i="81"/>
  <c r="D43" i="81"/>
  <c r="D44" i="81"/>
  <c r="D45" i="81"/>
  <c r="D46" i="81"/>
  <c r="D47" i="81"/>
  <c r="D48" i="81"/>
  <c r="D49" i="81"/>
  <c r="D50" i="81"/>
  <c r="D51" i="81"/>
  <c r="D52" i="81"/>
  <c r="D53" i="81"/>
  <c r="D54" i="81"/>
  <c r="D55" i="81"/>
  <c r="D56" i="81"/>
  <c r="D57" i="81"/>
  <c r="D58" i="81"/>
  <c r="D59" i="81"/>
  <c r="D60" i="81"/>
  <c r="D61" i="81"/>
  <c r="D62" i="81"/>
  <c r="D63" i="81"/>
  <c r="D64" i="81"/>
  <c r="D65" i="81"/>
  <c r="D66" i="81"/>
  <c r="D67" i="81"/>
  <c r="D68" i="81"/>
  <c r="D69" i="81"/>
  <c r="D70" i="81"/>
  <c r="C1" i="81"/>
  <c r="C2" i="81"/>
  <c r="C3" i="81"/>
  <c r="C4" i="81"/>
  <c r="C5" i="81"/>
  <c r="C6" i="81"/>
  <c r="C7" i="81"/>
  <c r="C8" i="81"/>
  <c r="C9" i="81"/>
  <c r="C10" i="81"/>
  <c r="C11" i="81"/>
  <c r="C12" i="81"/>
  <c r="C13" i="81"/>
  <c r="C14" i="81"/>
  <c r="C15" i="81"/>
  <c r="C16" i="81"/>
  <c r="C17" i="81"/>
  <c r="C18" i="81"/>
  <c r="C19" i="81"/>
  <c r="C20" i="81"/>
  <c r="C21" i="81"/>
  <c r="C22" i="81"/>
  <c r="C23" i="81"/>
  <c r="C24" i="81"/>
  <c r="C25" i="81"/>
  <c r="C26" i="81"/>
  <c r="C27" i="81"/>
  <c r="C28" i="81"/>
  <c r="C29" i="81"/>
  <c r="C30" i="81"/>
  <c r="C31" i="81"/>
  <c r="C32" i="81"/>
  <c r="C33" i="81"/>
  <c r="C34" i="81"/>
  <c r="C35" i="81"/>
  <c r="C36" i="81"/>
  <c r="C37" i="81"/>
  <c r="C38" i="81"/>
  <c r="C39" i="81"/>
  <c r="C40" i="81"/>
  <c r="C41" i="81"/>
  <c r="C42" i="81"/>
  <c r="C43" i="81"/>
  <c r="C44" i="81"/>
  <c r="C45" i="81"/>
  <c r="C46" i="81"/>
  <c r="C47" i="81"/>
  <c r="C48" i="81"/>
  <c r="C49" i="81"/>
  <c r="C50" i="81"/>
  <c r="C51" i="81"/>
  <c r="C52" i="81"/>
  <c r="C53" i="81"/>
  <c r="C54" i="81"/>
  <c r="C55" i="81"/>
  <c r="C56" i="81"/>
  <c r="C57" i="81"/>
  <c r="C58" i="81"/>
  <c r="C59" i="81"/>
  <c r="C60" i="81"/>
  <c r="C61" i="81"/>
  <c r="C62" i="81"/>
  <c r="C63" i="81"/>
  <c r="C64" i="81"/>
  <c r="C65" i="81"/>
  <c r="C66" i="81"/>
  <c r="C67" i="81"/>
  <c r="C68" i="81"/>
  <c r="C69" i="81"/>
  <c r="C70" i="81"/>
  <c r="H1" i="73"/>
  <c r="H2" i="73"/>
  <c r="H3" i="73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47" i="73"/>
  <c r="H48" i="73"/>
  <c r="H49" i="73"/>
  <c r="H50" i="73"/>
  <c r="H51" i="73"/>
  <c r="H52" i="73"/>
  <c r="H53" i="73"/>
  <c r="H54" i="73"/>
  <c r="H55" i="73"/>
  <c r="H56" i="73"/>
  <c r="H57" i="73"/>
  <c r="H58" i="73"/>
  <c r="H59" i="73"/>
  <c r="H60" i="73"/>
  <c r="H61" i="73"/>
  <c r="H62" i="73"/>
  <c r="H63" i="73"/>
  <c r="H64" i="73"/>
  <c r="H65" i="73"/>
  <c r="H66" i="73"/>
  <c r="H67" i="73"/>
  <c r="H68" i="73"/>
  <c r="H69" i="73"/>
  <c r="H70" i="73"/>
  <c r="G1" i="73"/>
  <c r="G2" i="73"/>
  <c r="G3" i="73"/>
  <c r="G4" i="73"/>
  <c r="G5" i="73"/>
  <c r="G6" i="73"/>
  <c r="G7" i="73"/>
  <c r="G8" i="73"/>
  <c r="G9" i="73"/>
  <c r="G10" i="73"/>
  <c r="G11" i="73"/>
  <c r="G12" i="73"/>
  <c r="G13" i="73"/>
  <c r="G14" i="73"/>
  <c r="G15" i="73"/>
  <c r="G16" i="73"/>
  <c r="G17" i="73"/>
  <c r="G18" i="73"/>
  <c r="G19" i="73"/>
  <c r="G20" i="73"/>
  <c r="G21" i="73"/>
  <c r="G22" i="73"/>
  <c r="G23" i="73"/>
  <c r="G24" i="73"/>
  <c r="G25" i="73"/>
  <c r="G26" i="73"/>
  <c r="G27" i="73"/>
  <c r="G28" i="73"/>
  <c r="G29" i="73"/>
  <c r="G30" i="73"/>
  <c r="G31" i="73"/>
  <c r="G32" i="73"/>
  <c r="G33" i="73"/>
  <c r="G34" i="73"/>
  <c r="G35" i="73"/>
  <c r="G36" i="73"/>
  <c r="G37" i="73"/>
  <c r="G38" i="73"/>
  <c r="G39" i="73"/>
  <c r="G40" i="73"/>
  <c r="G41" i="73"/>
  <c r="G42" i="73"/>
  <c r="G43" i="73"/>
  <c r="G44" i="73"/>
  <c r="G45" i="73"/>
  <c r="G46" i="73"/>
  <c r="G47" i="73"/>
  <c r="G48" i="73"/>
  <c r="G49" i="73"/>
  <c r="G50" i="73"/>
  <c r="G51" i="73"/>
  <c r="G52" i="73"/>
  <c r="G53" i="73"/>
  <c r="G54" i="73"/>
  <c r="G55" i="73"/>
  <c r="G56" i="73"/>
  <c r="G57" i="73"/>
  <c r="G58" i="73"/>
  <c r="G59" i="73"/>
  <c r="G60" i="73"/>
  <c r="G61" i="73"/>
  <c r="G62" i="73"/>
  <c r="G63" i="73"/>
  <c r="G64" i="73"/>
  <c r="G65" i="73"/>
  <c r="G66" i="73"/>
  <c r="G67" i="73"/>
  <c r="G68" i="73"/>
  <c r="G69" i="73"/>
  <c r="G70" i="73"/>
  <c r="D1" i="73"/>
  <c r="D2" i="73"/>
  <c r="D3" i="73"/>
  <c r="D4" i="73"/>
  <c r="D5" i="73"/>
  <c r="D6" i="73"/>
  <c r="D7" i="73"/>
  <c r="D8" i="73"/>
  <c r="D9" i="73"/>
  <c r="D10" i="73"/>
  <c r="D11" i="73"/>
  <c r="D12" i="73"/>
  <c r="D13" i="73"/>
  <c r="D14" i="73"/>
  <c r="D15" i="73"/>
  <c r="D16" i="73"/>
  <c r="D17" i="73"/>
  <c r="D18" i="73"/>
  <c r="D19" i="73"/>
  <c r="D20" i="73"/>
  <c r="D21" i="73"/>
  <c r="D22" i="73"/>
  <c r="D23" i="73"/>
  <c r="D24" i="73"/>
  <c r="D25" i="73"/>
  <c r="D26" i="73"/>
  <c r="D27" i="73"/>
  <c r="D28" i="73"/>
  <c r="D29" i="73"/>
  <c r="D30" i="73"/>
  <c r="D31" i="73"/>
  <c r="D32" i="73"/>
  <c r="D33" i="73"/>
  <c r="D34" i="73"/>
  <c r="D35" i="73"/>
  <c r="D36" i="73"/>
  <c r="D37" i="73"/>
  <c r="D38" i="73"/>
  <c r="D39" i="73"/>
  <c r="D40" i="73"/>
  <c r="D41" i="73"/>
  <c r="D42" i="73"/>
  <c r="D43" i="73"/>
  <c r="D44" i="73"/>
  <c r="D45" i="73"/>
  <c r="D46" i="73"/>
  <c r="D47" i="73"/>
  <c r="D48" i="73"/>
  <c r="D49" i="73"/>
  <c r="D50" i="73"/>
  <c r="D51" i="73"/>
  <c r="D52" i="73"/>
  <c r="D53" i="73"/>
  <c r="D54" i="73"/>
  <c r="D55" i="73"/>
  <c r="D56" i="73"/>
  <c r="D57" i="73"/>
  <c r="D58" i="73"/>
  <c r="D59" i="73"/>
  <c r="D60" i="73"/>
  <c r="D61" i="73"/>
  <c r="D62" i="73"/>
  <c r="D63" i="73"/>
  <c r="D64" i="73"/>
  <c r="D65" i="73"/>
  <c r="D66" i="73"/>
  <c r="D67" i="73"/>
  <c r="D68" i="73"/>
  <c r="D69" i="73"/>
  <c r="D70" i="73"/>
  <c r="C1" i="73"/>
  <c r="C2" i="73"/>
  <c r="C3" i="73"/>
  <c r="C4" i="73"/>
  <c r="C5" i="73"/>
  <c r="C6" i="73"/>
  <c r="C7" i="73"/>
  <c r="C8" i="73"/>
  <c r="C9" i="73"/>
  <c r="C10" i="73"/>
  <c r="C11" i="73"/>
  <c r="C12" i="73"/>
  <c r="C13" i="73"/>
  <c r="C14" i="73"/>
  <c r="C15" i="73"/>
  <c r="C16" i="73"/>
  <c r="C17" i="73"/>
  <c r="C18" i="73"/>
  <c r="C19" i="73"/>
  <c r="C20" i="73"/>
  <c r="C21" i="73"/>
  <c r="C22" i="73"/>
  <c r="C23" i="73"/>
  <c r="C24" i="73"/>
  <c r="C25" i="73"/>
  <c r="C26" i="73"/>
  <c r="C27" i="73"/>
  <c r="C28" i="73"/>
  <c r="C29" i="73"/>
  <c r="C30" i="73"/>
  <c r="C31" i="73"/>
  <c r="C32" i="73"/>
  <c r="C33" i="73"/>
  <c r="C34" i="73"/>
  <c r="C35" i="73"/>
  <c r="C36" i="73"/>
  <c r="C37" i="73"/>
  <c r="C38" i="73"/>
  <c r="C39" i="73"/>
  <c r="C40" i="73"/>
  <c r="C41" i="73"/>
  <c r="C42" i="73"/>
  <c r="C43" i="73"/>
  <c r="C44" i="73"/>
  <c r="C45" i="73"/>
  <c r="C46" i="73"/>
  <c r="C47" i="73"/>
  <c r="C48" i="73"/>
  <c r="C49" i="73"/>
  <c r="C50" i="73"/>
  <c r="C51" i="73"/>
  <c r="C52" i="73"/>
  <c r="C53" i="73"/>
  <c r="C54" i="73"/>
  <c r="C55" i="73"/>
  <c r="C56" i="73"/>
  <c r="C57" i="73"/>
  <c r="C58" i="73"/>
  <c r="C59" i="73"/>
  <c r="C60" i="73"/>
  <c r="C61" i="73"/>
  <c r="C62" i="73"/>
  <c r="C63" i="73"/>
  <c r="C64" i="73"/>
  <c r="C65" i="73"/>
  <c r="C66" i="73"/>
  <c r="C67" i="73"/>
  <c r="C68" i="73"/>
  <c r="C69" i="73"/>
  <c r="C70" i="73"/>
  <c r="H3" i="39" l="1"/>
  <c r="H4" i="39"/>
  <c r="H5" i="39"/>
  <c r="H8" i="39"/>
  <c r="H9" i="39"/>
  <c r="H12" i="39"/>
  <c r="H15" i="39"/>
  <c r="H16" i="39"/>
  <c r="H17" i="39"/>
  <c r="H20" i="39"/>
  <c r="H21" i="39"/>
  <c r="H24" i="39"/>
  <c r="H27" i="39"/>
  <c r="H28" i="39"/>
  <c r="H29" i="39"/>
  <c r="H32" i="39"/>
  <c r="H33" i="39"/>
  <c r="H36" i="39"/>
  <c r="H39" i="39"/>
  <c r="H40" i="39"/>
  <c r="H41" i="39"/>
  <c r="H44" i="39"/>
  <c r="H45" i="39"/>
  <c r="H48" i="39"/>
  <c r="H51" i="39"/>
  <c r="H52" i="39"/>
  <c r="H53" i="39"/>
  <c r="H56" i="39"/>
  <c r="H57" i="39"/>
  <c r="H60" i="39"/>
  <c r="H63" i="39"/>
  <c r="H64" i="39"/>
  <c r="H65" i="39"/>
  <c r="H68" i="39"/>
  <c r="H69" i="39"/>
  <c r="G1" i="39"/>
  <c r="H1" i="39" s="1"/>
  <c r="G2" i="39"/>
  <c r="H2" i="39" s="1"/>
  <c r="G3" i="39"/>
  <c r="G4" i="39"/>
  <c r="G5" i="39"/>
  <c r="G6" i="39"/>
  <c r="H6" i="39" s="1"/>
  <c r="G7" i="39"/>
  <c r="H7" i="39" s="1"/>
  <c r="G8" i="39"/>
  <c r="G9" i="39"/>
  <c r="G10" i="39"/>
  <c r="H10" i="39" s="1"/>
  <c r="G11" i="39"/>
  <c r="H11" i="39" s="1"/>
  <c r="G12" i="39"/>
  <c r="G13" i="39"/>
  <c r="H13" i="39" s="1"/>
  <c r="G14" i="39"/>
  <c r="H14" i="39" s="1"/>
  <c r="G15" i="39"/>
  <c r="G16" i="39"/>
  <c r="G17" i="39"/>
  <c r="G18" i="39"/>
  <c r="H18" i="39" s="1"/>
  <c r="G19" i="39"/>
  <c r="H19" i="39" s="1"/>
  <c r="G20" i="39"/>
  <c r="G21" i="39"/>
  <c r="G22" i="39"/>
  <c r="H22" i="39" s="1"/>
  <c r="G23" i="39"/>
  <c r="H23" i="39" s="1"/>
  <c r="G24" i="39"/>
  <c r="G25" i="39"/>
  <c r="H25" i="39" s="1"/>
  <c r="G26" i="39"/>
  <c r="H26" i="39" s="1"/>
  <c r="G27" i="39"/>
  <c r="G28" i="39"/>
  <c r="G29" i="39"/>
  <c r="G30" i="39"/>
  <c r="H30" i="39" s="1"/>
  <c r="G31" i="39"/>
  <c r="H31" i="39" s="1"/>
  <c r="G32" i="39"/>
  <c r="G33" i="39"/>
  <c r="G34" i="39"/>
  <c r="H34" i="39" s="1"/>
  <c r="G35" i="39"/>
  <c r="H35" i="39" s="1"/>
  <c r="G36" i="39"/>
  <c r="G37" i="39"/>
  <c r="H37" i="39" s="1"/>
  <c r="G38" i="39"/>
  <c r="H38" i="39" s="1"/>
  <c r="G39" i="39"/>
  <c r="G40" i="39"/>
  <c r="G41" i="39"/>
  <c r="G42" i="39"/>
  <c r="H42" i="39" s="1"/>
  <c r="G43" i="39"/>
  <c r="H43" i="39" s="1"/>
  <c r="G44" i="39"/>
  <c r="G45" i="39"/>
  <c r="G46" i="39"/>
  <c r="H46" i="39" s="1"/>
  <c r="G47" i="39"/>
  <c r="H47" i="39" s="1"/>
  <c r="G48" i="39"/>
  <c r="G49" i="39"/>
  <c r="H49" i="39" s="1"/>
  <c r="G50" i="39"/>
  <c r="H50" i="39" s="1"/>
  <c r="G51" i="39"/>
  <c r="G52" i="39"/>
  <c r="G53" i="39"/>
  <c r="G54" i="39"/>
  <c r="H54" i="39" s="1"/>
  <c r="G55" i="39"/>
  <c r="H55" i="39" s="1"/>
  <c r="G56" i="39"/>
  <c r="G57" i="39"/>
  <c r="G58" i="39"/>
  <c r="H58" i="39" s="1"/>
  <c r="G59" i="39"/>
  <c r="H59" i="39" s="1"/>
  <c r="G60" i="39"/>
  <c r="G61" i="39"/>
  <c r="H61" i="39" s="1"/>
  <c r="G62" i="39"/>
  <c r="H62" i="39" s="1"/>
  <c r="G63" i="39"/>
  <c r="G64" i="39"/>
  <c r="G65" i="39"/>
  <c r="G66" i="39"/>
  <c r="H66" i="39" s="1"/>
  <c r="G67" i="39"/>
  <c r="H67" i="39" s="1"/>
  <c r="G68" i="39"/>
  <c r="G69" i="39"/>
  <c r="G70" i="39"/>
  <c r="H70" i="39" s="1"/>
  <c r="D1" i="39"/>
  <c r="D4" i="39"/>
  <c r="D7" i="39"/>
  <c r="D8" i="39"/>
  <c r="D9" i="39"/>
  <c r="D12" i="39"/>
  <c r="D13" i="39"/>
  <c r="D16" i="39"/>
  <c r="D19" i="39"/>
  <c r="D20" i="39"/>
  <c r="D21" i="39"/>
  <c r="D24" i="39"/>
  <c r="D25" i="39"/>
  <c r="D28" i="39"/>
  <c r="D31" i="39"/>
  <c r="D32" i="39"/>
  <c r="D33" i="39"/>
  <c r="D36" i="39"/>
  <c r="D37" i="39"/>
  <c r="D40" i="39"/>
  <c r="D43" i="39"/>
  <c r="D44" i="39"/>
  <c r="D45" i="39"/>
  <c r="D48" i="39"/>
  <c r="D49" i="39"/>
  <c r="D52" i="39"/>
  <c r="D55" i="39"/>
  <c r="D56" i="39"/>
  <c r="D57" i="39"/>
  <c r="D60" i="39"/>
  <c r="D61" i="39"/>
  <c r="D64" i="39"/>
  <c r="D67" i="39"/>
  <c r="D68" i="39"/>
  <c r="D69" i="39"/>
  <c r="C1" i="39"/>
  <c r="C2" i="39"/>
  <c r="D2" i="39" s="1"/>
  <c r="C3" i="39"/>
  <c r="D3" i="39" s="1"/>
  <c r="C4" i="39"/>
  <c r="C5" i="39"/>
  <c r="D5" i="39" s="1"/>
  <c r="C6" i="39"/>
  <c r="D6" i="39" s="1"/>
  <c r="C7" i="39"/>
  <c r="C8" i="39"/>
  <c r="C9" i="39"/>
  <c r="C10" i="39"/>
  <c r="D10" i="39" s="1"/>
  <c r="C11" i="39"/>
  <c r="D11" i="39" s="1"/>
  <c r="C12" i="39"/>
  <c r="C13" i="39"/>
  <c r="C14" i="39"/>
  <c r="D14" i="39" s="1"/>
  <c r="C15" i="39"/>
  <c r="D15" i="39" s="1"/>
  <c r="C16" i="39"/>
  <c r="C17" i="39"/>
  <c r="D17" i="39" s="1"/>
  <c r="C18" i="39"/>
  <c r="D18" i="39" s="1"/>
  <c r="C19" i="39"/>
  <c r="C20" i="39"/>
  <c r="C21" i="39"/>
  <c r="C22" i="39"/>
  <c r="D22" i="39" s="1"/>
  <c r="C23" i="39"/>
  <c r="D23" i="39" s="1"/>
  <c r="C24" i="39"/>
  <c r="C25" i="39"/>
  <c r="C26" i="39"/>
  <c r="D26" i="39" s="1"/>
  <c r="C27" i="39"/>
  <c r="D27" i="39" s="1"/>
  <c r="C28" i="39"/>
  <c r="C29" i="39"/>
  <c r="D29" i="39" s="1"/>
  <c r="C30" i="39"/>
  <c r="D30" i="39" s="1"/>
  <c r="C31" i="39"/>
  <c r="C32" i="39"/>
  <c r="C33" i="39"/>
  <c r="C34" i="39"/>
  <c r="D34" i="39" s="1"/>
  <c r="C35" i="39"/>
  <c r="D35" i="39" s="1"/>
  <c r="C36" i="39"/>
  <c r="C37" i="39"/>
  <c r="C38" i="39"/>
  <c r="D38" i="39" s="1"/>
  <c r="C39" i="39"/>
  <c r="D39" i="39" s="1"/>
  <c r="C40" i="39"/>
  <c r="C41" i="39"/>
  <c r="D41" i="39" s="1"/>
  <c r="C42" i="39"/>
  <c r="D42" i="39" s="1"/>
  <c r="C43" i="39"/>
  <c r="C44" i="39"/>
  <c r="C45" i="39"/>
  <c r="C46" i="39"/>
  <c r="D46" i="39" s="1"/>
  <c r="C47" i="39"/>
  <c r="D47" i="39" s="1"/>
  <c r="C48" i="39"/>
  <c r="C49" i="39"/>
  <c r="C50" i="39"/>
  <c r="D50" i="39" s="1"/>
  <c r="C51" i="39"/>
  <c r="D51" i="39" s="1"/>
  <c r="C52" i="39"/>
  <c r="C53" i="39"/>
  <c r="D53" i="39" s="1"/>
  <c r="C54" i="39"/>
  <c r="D54" i="39" s="1"/>
  <c r="C55" i="39"/>
  <c r="C56" i="39"/>
  <c r="C57" i="39"/>
  <c r="C58" i="39"/>
  <c r="D58" i="39" s="1"/>
  <c r="C59" i="39"/>
  <c r="D59" i="39" s="1"/>
  <c r="C60" i="39"/>
  <c r="C61" i="39"/>
  <c r="C62" i="39"/>
  <c r="D62" i="39" s="1"/>
  <c r="C63" i="39"/>
  <c r="D63" i="39" s="1"/>
  <c r="C64" i="39"/>
  <c r="C65" i="39"/>
  <c r="D65" i="39" s="1"/>
  <c r="C66" i="39"/>
  <c r="D66" i="39" s="1"/>
  <c r="C67" i="39"/>
  <c r="C68" i="39"/>
  <c r="C69" i="39"/>
  <c r="C70" i="39"/>
  <c r="D70" i="39" s="1"/>
  <c r="H1" i="37"/>
  <c r="H4" i="37"/>
  <c r="H5" i="37"/>
  <c r="H8" i="37"/>
  <c r="H11" i="37"/>
  <c r="H12" i="37"/>
  <c r="H13" i="37"/>
  <c r="H16" i="37"/>
  <c r="H17" i="37"/>
  <c r="H20" i="37"/>
  <c r="H23" i="37"/>
  <c r="H24" i="37"/>
  <c r="H25" i="37"/>
  <c r="H28" i="37"/>
  <c r="H29" i="37"/>
  <c r="H32" i="37"/>
  <c r="H35" i="37"/>
  <c r="H36" i="37"/>
  <c r="H37" i="37"/>
  <c r="H40" i="37"/>
  <c r="H41" i="37"/>
  <c r="H44" i="37"/>
  <c r="H47" i="37"/>
  <c r="H48" i="37"/>
  <c r="H49" i="37"/>
  <c r="H52" i="37"/>
  <c r="H53" i="37"/>
  <c r="H56" i="37"/>
  <c r="H59" i="37"/>
  <c r="H60" i="37"/>
  <c r="H61" i="37"/>
  <c r="H64" i="37"/>
  <c r="H65" i="37"/>
  <c r="H68" i="37"/>
  <c r="G1" i="37"/>
  <c r="G2" i="37"/>
  <c r="H2" i="37" s="1"/>
  <c r="G3" i="37"/>
  <c r="H3" i="37" s="1"/>
  <c r="G4" i="37"/>
  <c r="G5" i="37"/>
  <c r="G6" i="37"/>
  <c r="H6" i="37" s="1"/>
  <c r="G7" i="37"/>
  <c r="H7" i="37" s="1"/>
  <c r="G8" i="37"/>
  <c r="G9" i="37"/>
  <c r="H9" i="37" s="1"/>
  <c r="G10" i="37"/>
  <c r="H10" i="37" s="1"/>
  <c r="G11" i="37"/>
  <c r="G12" i="37"/>
  <c r="G13" i="37"/>
  <c r="G14" i="37"/>
  <c r="H14" i="37" s="1"/>
  <c r="G15" i="37"/>
  <c r="H15" i="37" s="1"/>
  <c r="G16" i="37"/>
  <c r="G17" i="37"/>
  <c r="G18" i="37"/>
  <c r="H18" i="37" s="1"/>
  <c r="G19" i="37"/>
  <c r="H19" i="37" s="1"/>
  <c r="G20" i="37"/>
  <c r="G21" i="37"/>
  <c r="H21" i="37" s="1"/>
  <c r="G22" i="37"/>
  <c r="H22" i="37" s="1"/>
  <c r="G23" i="37"/>
  <c r="G24" i="37"/>
  <c r="G25" i="37"/>
  <c r="G26" i="37"/>
  <c r="H26" i="37" s="1"/>
  <c r="G27" i="37"/>
  <c r="H27" i="37" s="1"/>
  <c r="G28" i="37"/>
  <c r="G29" i="37"/>
  <c r="G30" i="37"/>
  <c r="H30" i="37" s="1"/>
  <c r="G31" i="37"/>
  <c r="H31" i="37" s="1"/>
  <c r="G32" i="37"/>
  <c r="G33" i="37"/>
  <c r="H33" i="37" s="1"/>
  <c r="G34" i="37"/>
  <c r="H34" i="37" s="1"/>
  <c r="G35" i="37"/>
  <c r="G36" i="37"/>
  <c r="G37" i="37"/>
  <c r="G38" i="37"/>
  <c r="H38" i="37" s="1"/>
  <c r="G39" i="37"/>
  <c r="H39" i="37" s="1"/>
  <c r="G40" i="37"/>
  <c r="G41" i="37"/>
  <c r="G42" i="37"/>
  <c r="H42" i="37" s="1"/>
  <c r="G43" i="37"/>
  <c r="H43" i="37" s="1"/>
  <c r="G44" i="37"/>
  <c r="G45" i="37"/>
  <c r="H45" i="37" s="1"/>
  <c r="G46" i="37"/>
  <c r="H46" i="37" s="1"/>
  <c r="G47" i="37"/>
  <c r="G48" i="37"/>
  <c r="G49" i="37"/>
  <c r="G50" i="37"/>
  <c r="H50" i="37" s="1"/>
  <c r="G51" i="37"/>
  <c r="H51" i="37" s="1"/>
  <c r="G52" i="37"/>
  <c r="G53" i="37"/>
  <c r="G54" i="37"/>
  <c r="H54" i="37" s="1"/>
  <c r="G55" i="37"/>
  <c r="H55" i="37" s="1"/>
  <c r="G56" i="37"/>
  <c r="G57" i="37"/>
  <c r="H57" i="37" s="1"/>
  <c r="G58" i="37"/>
  <c r="H58" i="37" s="1"/>
  <c r="G59" i="37"/>
  <c r="G60" i="37"/>
  <c r="G61" i="37"/>
  <c r="G62" i="37"/>
  <c r="H62" i="37" s="1"/>
  <c r="G63" i="37"/>
  <c r="H63" i="37" s="1"/>
  <c r="G64" i="37"/>
  <c r="G65" i="37"/>
  <c r="G66" i="37"/>
  <c r="H66" i="37" s="1"/>
  <c r="G67" i="37"/>
  <c r="H67" i="37" s="1"/>
  <c r="G68" i="37"/>
  <c r="G69" i="37"/>
  <c r="H69" i="37" s="1"/>
  <c r="G70" i="37"/>
  <c r="H70" i="37" s="1"/>
  <c r="D3" i="37"/>
  <c r="D4" i="37"/>
  <c r="D5" i="37"/>
  <c r="D8" i="37"/>
  <c r="D9" i="37"/>
  <c r="D12" i="37"/>
  <c r="D15" i="37"/>
  <c r="D16" i="37"/>
  <c r="D17" i="37"/>
  <c r="D20" i="37"/>
  <c r="D21" i="37"/>
  <c r="D24" i="37"/>
  <c r="D27" i="37"/>
  <c r="D28" i="37"/>
  <c r="D29" i="37"/>
  <c r="D32" i="37"/>
  <c r="D33" i="37"/>
  <c r="D36" i="37"/>
  <c r="D39" i="37"/>
  <c r="D40" i="37"/>
  <c r="D41" i="37"/>
  <c r="D44" i="37"/>
  <c r="D45" i="37"/>
  <c r="D48" i="37"/>
  <c r="D51" i="37"/>
  <c r="D52" i="37"/>
  <c r="D53" i="37"/>
  <c r="D56" i="37"/>
  <c r="D57" i="37"/>
  <c r="D60" i="37"/>
  <c r="D63" i="37"/>
  <c r="D64" i="37"/>
  <c r="D65" i="37"/>
  <c r="D68" i="37"/>
  <c r="D69" i="37"/>
  <c r="C1" i="37"/>
  <c r="D1" i="37" s="1"/>
  <c r="C2" i="37"/>
  <c r="D2" i="37" s="1"/>
  <c r="C3" i="37"/>
  <c r="C4" i="37"/>
  <c r="C5" i="37"/>
  <c r="C6" i="37"/>
  <c r="D6" i="37" s="1"/>
  <c r="C7" i="37"/>
  <c r="D7" i="37" s="1"/>
  <c r="C8" i="37"/>
  <c r="C9" i="37"/>
  <c r="C10" i="37"/>
  <c r="D10" i="37" s="1"/>
  <c r="C11" i="37"/>
  <c r="D11" i="37" s="1"/>
  <c r="C12" i="37"/>
  <c r="C13" i="37"/>
  <c r="D13" i="37" s="1"/>
  <c r="C14" i="37"/>
  <c r="D14" i="37" s="1"/>
  <c r="C15" i="37"/>
  <c r="C16" i="37"/>
  <c r="C17" i="37"/>
  <c r="C18" i="37"/>
  <c r="D18" i="37" s="1"/>
  <c r="C19" i="37"/>
  <c r="D19" i="37" s="1"/>
  <c r="C20" i="37"/>
  <c r="C21" i="37"/>
  <c r="C22" i="37"/>
  <c r="D22" i="37" s="1"/>
  <c r="C23" i="37"/>
  <c r="D23" i="37" s="1"/>
  <c r="C24" i="37"/>
  <c r="C25" i="37"/>
  <c r="D25" i="37" s="1"/>
  <c r="C26" i="37"/>
  <c r="D26" i="37" s="1"/>
  <c r="C27" i="37"/>
  <c r="C28" i="37"/>
  <c r="C29" i="37"/>
  <c r="C30" i="37"/>
  <c r="D30" i="37" s="1"/>
  <c r="C31" i="37"/>
  <c r="D31" i="37" s="1"/>
  <c r="C32" i="37"/>
  <c r="C33" i="37"/>
  <c r="C34" i="37"/>
  <c r="D34" i="37" s="1"/>
  <c r="C35" i="37"/>
  <c r="D35" i="37" s="1"/>
  <c r="C36" i="37"/>
  <c r="C37" i="37"/>
  <c r="D37" i="37" s="1"/>
  <c r="C38" i="37"/>
  <c r="D38" i="37" s="1"/>
  <c r="C39" i="37"/>
  <c r="C40" i="37"/>
  <c r="C41" i="37"/>
  <c r="C42" i="37"/>
  <c r="D42" i="37" s="1"/>
  <c r="C43" i="37"/>
  <c r="D43" i="37" s="1"/>
  <c r="C44" i="37"/>
  <c r="C45" i="37"/>
  <c r="C46" i="37"/>
  <c r="D46" i="37" s="1"/>
  <c r="C47" i="37"/>
  <c r="D47" i="37" s="1"/>
  <c r="C48" i="37"/>
  <c r="C49" i="37"/>
  <c r="D49" i="37" s="1"/>
  <c r="C50" i="37"/>
  <c r="D50" i="37" s="1"/>
  <c r="C51" i="37"/>
  <c r="C52" i="37"/>
  <c r="C53" i="37"/>
  <c r="C54" i="37"/>
  <c r="D54" i="37" s="1"/>
  <c r="C55" i="37"/>
  <c r="D55" i="37" s="1"/>
  <c r="C56" i="37"/>
  <c r="C57" i="37"/>
  <c r="C58" i="37"/>
  <c r="D58" i="37" s="1"/>
  <c r="C59" i="37"/>
  <c r="D59" i="37" s="1"/>
  <c r="C60" i="37"/>
  <c r="C61" i="37"/>
  <c r="D61" i="37" s="1"/>
  <c r="C62" i="37"/>
  <c r="D62" i="37" s="1"/>
  <c r="C63" i="37"/>
  <c r="C64" i="37"/>
  <c r="C65" i="37"/>
  <c r="C66" i="37"/>
  <c r="D66" i="37" s="1"/>
  <c r="C67" i="37"/>
  <c r="D67" i="37" s="1"/>
  <c r="C68" i="37"/>
  <c r="C69" i="37"/>
  <c r="C70" i="37"/>
  <c r="D70" i="37" s="1"/>
</calcChain>
</file>

<file path=xl/sharedStrings.xml><?xml version="1.0" encoding="utf-8"?>
<sst xmlns="http://schemas.openxmlformats.org/spreadsheetml/2006/main" count="3092" uniqueCount="426">
  <si>
    <t>Capteur</t>
  </si>
  <si>
    <t>TM_journee_type</t>
  </si>
  <si>
    <t>Expo_N-S_40m</t>
  </si>
  <si>
    <t>Expo_N-S_30m</t>
  </si>
  <si>
    <t>Expo_N-S_25m</t>
  </si>
  <si>
    <t>Expo_N-S_10m</t>
  </si>
  <si>
    <t>Expo_N-S_5m</t>
  </si>
  <si>
    <t>Expo_N_S_41c</t>
  </si>
  <si>
    <t>Expo_E-W_40m</t>
  </si>
  <si>
    <t>Expo_E-W_30m</t>
  </si>
  <si>
    <t>Expo_E-W_25m</t>
  </si>
  <si>
    <t>Expo_E-W_10m</t>
  </si>
  <si>
    <t>Expo_E-W_5m</t>
  </si>
  <si>
    <t>Expo_E_W_61c</t>
  </si>
  <si>
    <t>Expo_E_W_41c</t>
  </si>
  <si>
    <t>Expo_E_W_21c</t>
  </si>
  <si>
    <t>hillshade15H</t>
  </si>
  <si>
    <t>hillshade7h</t>
  </si>
  <si>
    <t>NICE_NDVI_2023_5m</t>
  </si>
  <si>
    <t>NICE_NDVI_2023_1m</t>
  </si>
  <si>
    <t>MNE_Nice_2154_50m</t>
  </si>
  <si>
    <t>MNE_Nice_2154_40m</t>
  </si>
  <si>
    <t>MNE_Nice_2154_30m</t>
  </si>
  <si>
    <t>MNE_Nice_2154_25m</t>
  </si>
  <si>
    <t>MNE_Nice_2154_20m</t>
  </si>
  <si>
    <t>MNE_Nice_2154_10m</t>
  </si>
  <si>
    <t>MNE_Nice_2154_5m</t>
  </si>
  <si>
    <t>MNE_Nice_2154_2m</t>
  </si>
  <si>
    <t>MNE_Nice_2154</t>
  </si>
  <si>
    <t>DENSITE_BATI_NICE_GR100M</t>
  </si>
  <si>
    <t>DENSITE_BATI_NICE_GR50M</t>
  </si>
  <si>
    <t>DENSITE_BATI_NICE_GR25M</t>
  </si>
  <si>
    <t>Encaissement_4000m</t>
  </si>
  <si>
    <t>Encaissement_3000m</t>
  </si>
  <si>
    <t>Encaissement_2000m</t>
  </si>
  <si>
    <t>Encaissement_1000m</t>
  </si>
  <si>
    <t>Encaissement_500m</t>
  </si>
  <si>
    <t>Encaissement_200m</t>
  </si>
  <si>
    <t>Encaissement_60m</t>
  </si>
  <si>
    <t>Encaissement_50m</t>
  </si>
  <si>
    <t>Encaissement_45m</t>
  </si>
  <si>
    <t>Encaissement_40m</t>
  </si>
  <si>
    <t>Encaissement_30m</t>
  </si>
  <si>
    <t>Encaissement_20m</t>
  </si>
  <si>
    <t>Encaissement_10m</t>
  </si>
  <si>
    <t>Encaissement_5m</t>
  </si>
  <si>
    <t>TPI_500m_MNE_4m</t>
  </si>
  <si>
    <t>TPI_250m_MNE_4m</t>
  </si>
  <si>
    <t>TPI_100m_MNE_40m</t>
  </si>
  <si>
    <t>TPI_40m</t>
  </si>
  <si>
    <t>TPI_20m</t>
  </si>
  <si>
    <t>TPI_10m</t>
  </si>
  <si>
    <t>Dmer_zone</t>
  </si>
  <si>
    <t>2FDF</t>
  </si>
  <si>
    <t>2FE5</t>
  </si>
  <si>
    <t>305F</t>
  </si>
  <si>
    <t>308B</t>
  </si>
  <si>
    <t>317E</t>
  </si>
  <si>
    <t>31B9</t>
  </si>
  <si>
    <t>329B</t>
  </si>
  <si>
    <t>32A7</t>
  </si>
  <si>
    <t>32B4</t>
  </si>
  <si>
    <t>32C6</t>
  </si>
  <si>
    <t>32D8</t>
  </si>
  <si>
    <t>32DF</t>
  </si>
  <si>
    <t>32F7</t>
  </si>
  <si>
    <t>32FC</t>
  </si>
  <si>
    <t>335F</t>
  </si>
  <si>
    <t>336E</t>
  </si>
  <si>
    <t>337F</t>
  </si>
  <si>
    <t>341A</t>
  </si>
  <si>
    <t>355F</t>
  </si>
  <si>
    <t>35BB</t>
  </si>
  <si>
    <t>367C</t>
  </si>
  <si>
    <t>36A7</t>
  </si>
  <si>
    <t>37AB</t>
  </si>
  <si>
    <t>39A3</t>
  </si>
  <si>
    <t>39EF</t>
  </si>
  <si>
    <t>3EA3</t>
  </si>
  <si>
    <t>3F9A</t>
  </si>
  <si>
    <t>3F9D</t>
  </si>
  <si>
    <t>3FAF</t>
  </si>
  <si>
    <t>3FC1</t>
  </si>
  <si>
    <t>3FCC</t>
  </si>
  <si>
    <t>3FD4</t>
  </si>
  <si>
    <t>3FD7</t>
  </si>
  <si>
    <t>3FDE</t>
  </si>
  <si>
    <t>3FE8</t>
  </si>
  <si>
    <t>3FEA</t>
  </si>
  <si>
    <t>3FED</t>
  </si>
  <si>
    <t>40A4</t>
  </si>
  <si>
    <t>40A6</t>
  </si>
  <si>
    <t>410A</t>
  </si>
  <si>
    <t>411F</t>
  </si>
  <si>
    <t>412D</t>
  </si>
  <si>
    <t>41F3</t>
  </si>
  <si>
    <t>429A</t>
  </si>
  <si>
    <t>42C1</t>
  </si>
  <si>
    <t>43B2</t>
  </si>
  <si>
    <t>44CE</t>
  </si>
  <si>
    <t>44DB</t>
  </si>
  <si>
    <t>44EE</t>
  </si>
  <si>
    <t>44FF</t>
  </si>
  <si>
    <t>Tx 16h</t>
  </si>
  <si>
    <t>Tx 15h</t>
  </si>
  <si>
    <t>Tn 7h</t>
  </si>
  <si>
    <t>Wind_exposition_2m</t>
  </si>
  <si>
    <t>Moyenne</t>
  </si>
  <si>
    <t>Minimum</t>
  </si>
  <si>
    <t>Maximum</t>
  </si>
  <si>
    <t>Variables</t>
  </si>
  <si>
    <t>Vous utilisez la version d'évaluation. Nombre de jours avant que l'évaluation expire : 14</t>
  </si>
  <si>
    <t>Y / Variables dépendantes : Classeur = point_sampling_tool6.xlsx / Feuille = Regr Tn / Plage = 'Regr Tn'!$B$1:$B$66 / 65 lignes et 1 colonne</t>
  </si>
  <si>
    <t>Intervalle de conf. (%) : 95</t>
  </si>
  <si>
    <t>Tolérance : 0,0001</t>
  </si>
  <si>
    <t>Nombre d'observations supprimées : 4</t>
  </si>
  <si>
    <t>Statistiques descriptives :</t>
  </si>
  <si>
    <t>Variable</t>
  </si>
  <si>
    <t>Observations</t>
  </si>
  <si>
    <t>Obs. avec données manquantes</t>
  </si>
  <si>
    <t>Obs. sans données manquantes</t>
  </si>
  <si>
    <t>Ecart-type</t>
  </si>
  <si>
    <t>Matrice de corrélation :</t>
  </si>
  <si>
    <t>Régression de la variable Tn 7h :</t>
  </si>
  <si>
    <t>Coefficients d'ajustement (Tn 7h)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</si>
  <si>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</si>
  <si>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</si>
  <si>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</si>
  <si>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</si>
  <si>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</si>
  <si>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</si>
  <si>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</si>
  <si>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</si>
  <si>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</si>
  <si>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</si>
  <si>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AICC</t>
  </si>
  <si>
    <t>SBC</t>
  </si>
  <si>
    <t>PC</t>
  </si>
  <si>
    <t>Analyse de la variance (Tn 7h) :</t>
  </si>
  <si>
    <t>Source</t>
  </si>
  <si>
    <t>Somme des carrés</t>
  </si>
  <si>
    <t>Moyenne des carrés</t>
  </si>
  <si>
    <t>F</t>
  </si>
  <si>
    <t>Pr &gt; F</t>
  </si>
  <si>
    <t>Codes de signification des p-valeurs</t>
  </si>
  <si>
    <t>Modèle</t>
  </si>
  <si>
    <t>Erreur</t>
  </si>
  <si>
    <t>Total corrigé</t>
  </si>
  <si>
    <t>***</t>
  </si>
  <si>
    <t/>
  </si>
  <si>
    <t>Calculé contre le modèle Y=Moyenne(Y)</t>
  </si>
  <si>
    <t>Codes de signification : 0 &lt; *** &lt; 0.001 &lt; ** &lt; 0.01 &lt; * &lt; 0.05 &lt; . &lt; 0.1 &lt; ° &lt; 1</t>
  </si>
  <si>
    <t>Paramètres du modèle (Tn 7h)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</si>
  <si>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</si>
  <si>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</si>
  <si>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</si>
  <si>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</si>
  <si>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</si>
  <si>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</si>
  <si>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</si>
  <si>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°</t>
  </si>
  <si>
    <t>.</t>
  </si>
  <si>
    <t>Equation du modèle (Tn 7h) :</t>
  </si>
  <si>
    <t>Coefficients normalisés (Tn 7h) :</t>
  </si>
  <si>
    <t xml:space="preserve"> </t>
  </si>
  <si>
    <t>Prédictions et résidus (Tn 7h) :</t>
  </si>
  <si>
    <t>Observation</t>
  </si>
  <si>
    <t>Poids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</si>
  <si>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</si>
  <si>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</si>
  <si>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</si>
  <si>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</si>
  <si>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</si>
  <si>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</si>
  <si>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</si>
  <si>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</si>
  <si>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</si>
  <si>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</si>
  <si>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</si>
  <si>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</si>
  <si>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</si>
  <si>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</si>
  <si>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</si>
  <si>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</si>
  <si>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</si>
  <si>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</si>
  <si>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</si>
  <si>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</si>
  <si>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</si>
  <si>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</si>
  <si>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</si>
  <si>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</si>
  <si>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</si>
  <si>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</si>
  <si>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</si>
  <si>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</si>
  <si>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</si>
  <si>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</si>
  <si>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</si>
  <si>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</si>
  <si>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</si>
  <si>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</si>
  <si>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</si>
  <si>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</si>
  <si>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</si>
  <si>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</si>
  <si>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</si>
  <si>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</si>
  <si>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</si>
  <si>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</si>
  <si>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</si>
  <si>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</si>
  <si>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</si>
  <si>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</si>
  <si>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</si>
  <si>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</si>
  <si>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</si>
  <si>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</si>
  <si>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</si>
  <si>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</si>
  <si>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</si>
  <si>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</si>
  <si>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</si>
  <si>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</si>
  <si>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</si>
  <si>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</si>
  <si>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</si>
  <si>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</si>
  <si>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Obs65</t>
  </si>
  <si>
    <t>Préd(Tn 7h)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</si>
  <si>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</si>
  <si>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</si>
  <si>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</si>
  <si>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</si>
  <si>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</si>
  <si>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</si>
  <si>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</si>
  <si>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</si>
  <si>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t>Y / Variables dépendantes : Classeur = point_sampling_tool6.xlsx / Feuille = Regr Tx / Plage = 'Regr Tx'!$B$1:$B$66 / 65 lignes et 1 colonne</t>
  </si>
  <si>
    <t>Régression de la variable Tx 16h :</t>
  </si>
  <si>
    <t>Coefficients d'ajustement (Tx 16h) :</t>
  </si>
  <si>
    <t>Analyse de la variance (Tx 16h) :</t>
  </si>
  <si>
    <t>Paramètres du modèle (Tx 16h) :</t>
  </si>
  <si>
    <t>**</t>
  </si>
  <si>
    <t>Equation du modèle (Tx 16h) :</t>
  </si>
  <si>
    <t>Coefficients normalisés (Tx 16h) :</t>
  </si>
  <si>
    <t>Prédictions et résidus (Tx 16h) :</t>
  </si>
  <si>
    <t>Préd(Tx 16h)</t>
  </si>
  <si>
    <t>Interprétation (Tx 16h) :</t>
  </si>
  <si>
    <t>Etant donnée la p-value associée à la statistique F calculée dans le tableau d'analyse de la variance, et étant donné le niveau de signification de 5% choisi, l'information apportée par les variables explicatives est significativement meilleure comparée à ce qu'expliquerait la seule moyenne de la variable dépendante.</t>
  </si>
  <si>
    <t>*</t>
  </si>
  <si>
    <t>X / Quantitatives : Classeur = point_sampling_tool6.xlsx / Feuille = Regr Tx / Plage = 'Regr Tx'!$D$1:$J$66 / 65 lignes et 7 colonnes</t>
  </si>
  <si>
    <t>Tx 16h = 27,3400741751946-2,71693939261112E-03*MNE_Nice_2154_25m-6,78098636572761E-03*Encaissement_4000m-1,18677046185569*Expo_E-W_25m-0,104646712598589*TPI_500m_MNE_4m+1,35228014548206E-02*DENSITE_BATI_NICE_GR50M+3,21677058514321E-04*Dmer_zone+1,08162080800482E-02*Encaissement_1000m</t>
  </si>
  <si>
    <t>Etant donné le R², 61% de la variabilité de la variable dépendante Tx 16h sont expliqués par les 7 variables explicatives.</t>
  </si>
  <si>
    <r>
      <t>XLSTAT 2025.1.3.1431 - Régression linéaire - Début : 14/10/2025 à 21:16:01 / Fin : 14/10/2025 à 21:16:04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</si>
  <si>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X / Quantitatives : Classeur = point_sampling_tool6.xlsx / Feuille = Regr Tn / Plage = 'Regr Tn'!$C$1:$J$66 / 65 lignes et 8 colonnes</t>
  </si>
  <si>
    <t>Tn 7h = 22,3064944597039-6,61648581093604E-02*Expo_N-S_40m+0,337125596623196*Expo_E-W_10m+3,08982211092285E-03*MNE_Nice_2154_25m+0,024255675792089*DENSITE_BATI_NICE_GR100M-1,09189659463022E-02*Encaissement_200m-4,7247007359223E-04*Dmer_zone-3,45626892329797E-03*Encaissement_500m+0,130635607273047*TPI_100m_MNE_40m</t>
  </si>
  <si>
    <t>Interprétation (Tn 7h) :</t>
  </si>
  <si>
    <t>Etant donné le R², 64% de la variabilité de la variable dépendante Tn 7h sont expliqués par les 8 variables explicatives.</t>
  </si>
  <si>
    <r>
      <t>XLSTAT 2025.1.3.1431 - Régression linéaire - Début : 14/10/2025 à 21:20:57 / Fin : 14/10/2025 à 21:21:00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</si>
  <si>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 xml:space="preserve"> 22.3064944597039 -0.0661648581093604*"Expo_N-S_40m@1"+0.337125596623196*"Expo_E-W_10m@1"+0.00308982211092285*"MNE_Nice_2154_25m@1"+0.024255675792089*"DENSITE_BATI_NICE_GR100M@1"-0.0109189659463022*"Encaissement_2000m@1"-0.00047247007359223*"Dmer_zone@1"-0.00345626892329797*"Encaissement_500m@1"+0.130635607273047*"TPI_100m_MNE_40m@1" </t>
  </si>
  <si>
    <t>Des points et pas de virgules</t>
  </si>
  <si>
    <t>Pas de signes égales</t>
  </si>
  <si>
    <t xml:space="preserve">J'ai changé les exposant pour les chiffre réels ??? </t>
  </si>
  <si>
    <t>Vous utilisez la version d'évaluation. Nombre de jours avant que l'évaluation expire : 13</t>
  </si>
  <si>
    <t>erreur moyenne du model</t>
  </si>
  <si>
    <t>Sélection de modèle : Meilleur modèle / MCE</t>
  </si>
  <si>
    <t>Synthèse de la sélection des variables Tx 16h :</t>
  </si>
  <si>
    <t>Nb. de variables</t>
  </si>
  <si>
    <t>Cp de Mallows</t>
  </si>
  <si>
    <t>AIC de Akaike</t>
  </si>
  <si>
    <t>SBC de Schwarz</t>
  </si>
  <si>
    <t>PC d'Amemiya</t>
  </si>
  <si>
    <t>Le meilleur modèle pour le critère de sélection choisi est affiché en bleu</t>
  </si>
  <si>
    <t>Wind Effect final</t>
  </si>
  <si>
    <t>X / Quantitatives : Classeur = point_sampling_tool6.xlsx / Feuille = Regr Tx / Plage = 'Regr Tx'!$D$1:$P$66 / 65 lignes et 13 colonnes</t>
  </si>
  <si>
    <t>Min variables : 1 / Max variables : 10</t>
  </si>
  <si>
    <t>Nombre d'observations supprimées : 5</t>
  </si>
  <si>
    <t>Dmer_zone / Wind Effect final</t>
  </si>
  <si>
    <t>Encaissement_4000m / Dmer_zone / Expo_E-W_25m</t>
  </si>
  <si>
    <t>Encaissement_4000m / Dmer_zone / Encaissement_1000m / Expo_E-W_25m</t>
  </si>
  <si>
    <t>Encaissement_4000m / DENSITE_BATI_NICE_GR50M / Dmer_zone / Encaissement_1000m / Expo_E-W_25m</t>
  </si>
  <si>
    <t>Encaissement_4000m / DENSITE_BATI_NICE_GR50M / Dmer_zone / Encaissement_1000m / Expo_E-W_25m / Wind Effect final</t>
  </si>
  <si>
    <t>MNE_Nice_2154_25m / Encaissement_4000m / DENSITE_BATI_NICE_GR50M / Dmer_zone / Encaissement_1000m / Expo_E-W_25m / Wind Effect final</t>
  </si>
  <si>
    <t>MNE_Nice_2154_25m / Encaissement_4000m / DENSITE_BATI_NICE_GR50M / Dmer_zone / Encaissement_1000m / TPI_500m_MNE_4m / Expo_E-W_25m / Wind Effect final</t>
  </si>
  <si>
    <t>MNE_Nice_2154_25m / Encaissement_4000m / DENSITE_BATI_NICE_GR50M / Dmer_zone / Encaissement_1000m / TPI_500m_MNE_4m / Expo_E-W_25m / Wind Effect final / DENSITE_BATI_NICE_GR100M</t>
  </si>
  <si>
    <t>MNE_Nice_2154_25m / Encaissement_4000m / DENSITE_BATI_NICE_GR50M / Dmer_zone / Encaissement_1000m / TPI_500m_MNE_4m / Expo_E-W_25m / Wind Effect final / DENSITE_BATI_NICE_GR100M / NICE_NDVI_2023_1m</t>
  </si>
  <si>
    <t>Tx 16h = 28,0937271491656-7,7565795004637E-03*Encaissement_4000m+1,13097310532969E-02*DENSITE_BATI_NICE_GR50M+2,42034623847215E-04*Dmer_zone+7,41070152685719E-03*Encaissement_1000m-0,950238471272534*Expo_E-W_25m-0,842643654024159*Wind Effect final</t>
  </si>
  <si>
    <t>En utilisant la méthode de sélection Meilleur modèle, 6 variables ont été retenues dans le modèle.</t>
  </si>
  <si>
    <t>Etant donné le R², 61% de la variabilité de la variable dépendante Tx 16h sont expliqués par les 6 variables explicatives.</t>
  </si>
  <si>
    <r>
      <t>XLSTAT 2025.1.3.1431 - Régression linéaire - Début : 15/10/2025 à 10:27:37 / Fin : 15/10/2025 à 10:27:41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</si>
  <si>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Synthèse de la sélection des variables Tn 7h :</t>
  </si>
  <si>
    <t>Y / Variables dépendantes : Classeur = point_sampling_tool6.xlsx / Feuille = Regr Tn 2 / Plage = 'Regr Tn 2'!$B$1:$B$66 / 65 lignes et 1 colonne</t>
  </si>
  <si>
    <t>X / Quantitatives : Classeur = point_sampling_tool6.xlsx / Feuille = Regr Tn 2 / Plage = 'Regr Tn 2'!$C$1:$R$66 / 65 lignes et 16 colonnes</t>
  </si>
  <si>
    <t>DENSITE_BATI_NICE_GR100M / Dmer_zone</t>
  </si>
  <si>
    <t>MNE_Nice_2154_10m / DENSITE_BATI_NICE_GR100M / Dmer_zone</t>
  </si>
  <si>
    <t>MNE_Nice_2154_20m / MNE_Nice_2154_10m / DENSITE_BATI_NICE_GR100M / Dmer_zone</t>
  </si>
  <si>
    <t>MNE_Nice_2154_20m / MNE_Nice_2154_10m / DENSITE_BATI_NICE_GR100M / TPI_250m_MNE_4m / Dmer_zone</t>
  </si>
  <si>
    <t>Expo_E-W_10m / MNE_Nice_2154_30m / MNE_Nice_2154_10m / MNE_Nice_2154_2m / DENSITE_BATI_NICE_GR100M / Dmer_zone</t>
  </si>
  <si>
    <t>Expo_E-W_10m / MNE_Nice_2154_30m / MNE_Nice_2154_10m / MNE_Nice_2154_2m / DENSITE_BATI_NICE_GR100M / TPI_250m_MNE_4m / Dmer_zone</t>
  </si>
  <si>
    <t>Expo_E-W_10m / MNE_Nice_2154_30m / MNE_Nice_2154_10m / MNE_Nice_2154 / DENSITE_BATI_NICE_GR100M / TPI_250m_MNE_4m / TPI_100m_MNE_40m / Dmer_zone</t>
  </si>
  <si>
    <t>Expo_E-W_10m / MNE_Nice_2154_30m / MNE_Nice_2154_20m / MNE_Nice_2154_10m / MNE_Nice_2154_2m / DENSITE_BATI_NICE_GR100M / DENSITE_BATI_NICE_GR25M / TPI_250m_MNE_4m / Dmer_zone</t>
  </si>
  <si>
    <t>Expo_E-W_10m / MNE_Nice_2154_40m / MNE_Nice_2154_30m / MNE_Nice_2154_20m / MNE_Nice_2154_10m / MNE_Nice_2154_2m / DENSITE_BATI_NICE_GR100M / DENSITE_BATI_NICE_GR25M / TPI_250m_MNE_4m / Dmer_zone</t>
  </si>
  <si>
    <t>Tn 7h = 22,2966713979516+0,608169990601357*Expo_E-W_10m+3,59126083907495E-02*MNE_Nice_2154_40m-2,80421257073653E-02*MNE_Nice_2154_30m-3,88351394131507E-02*MNE_Nice_2154_20m+0,111498115901344*MNE_Nice_2154_10m-7,77380091436986E-02*MNE_Nice_2154_2m+3,02047214182934E-02*DENSITE_BATI_NICE_GR100M-1,49487006357329E-02*DENSITE_BATI_NICE_GR25M-0,128959433965754*TPI_250m_MNE_4m-4,76976825361243E-04*Dmer_zone</t>
  </si>
  <si>
    <t>En utilisant la méthode de sélection Meilleur modèle, 10 variables ont été retenues dans le modèle.</t>
  </si>
  <si>
    <t>Etant donné le R², 69% de la variabilité de la variable dépendante Tn 7h sont expliqués par les 10 variables explicatives.</t>
  </si>
  <si>
    <r>
      <t>XLSTAT 2025.1.3.1431 - Régression linéaire - Début : 15/10/2025 à 11:28:37 / Fin : 15/10/2025 à 11:28:40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</si>
  <si>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Statistiques de multicolinéarité :</t>
  </si>
  <si>
    <t>Tolérance</t>
  </si>
  <si>
    <t>VIF</t>
  </si>
  <si>
    <t>Diagnostics d'influence (Tn 7h) :</t>
  </si>
  <si>
    <t>Résidus studentisés</t>
  </si>
  <si>
    <t>Deleted</t>
  </si>
  <si>
    <t>StuDeleted</t>
  </si>
  <si>
    <t>Leverage centré</t>
  </si>
  <si>
    <t>Mahalanobis</t>
  </si>
  <si>
    <t>D de Cook</t>
  </si>
  <si>
    <t>CovRatio</t>
  </si>
  <si>
    <t>DFFits</t>
  </si>
  <si>
    <t>DFFits(Std)</t>
  </si>
  <si>
    <t>DFBeta(Constante)</t>
  </si>
  <si>
    <t>DFBeta_Expo_E-W_10m</t>
  </si>
  <si>
    <t>DFBeta_MNE_Nice_2154_40m</t>
  </si>
  <si>
    <t>DFBeta_MNE_Nice_2154_30m</t>
  </si>
  <si>
    <t>DFBeta_MNE_Nice_2154_25m</t>
  </si>
  <si>
    <t>DFBeta_MNE_Nice_2154_20m</t>
  </si>
  <si>
    <t>DFBeta_MNE_Nice_2154_10m</t>
  </si>
  <si>
    <t>DFBeta_MNE_Nice_2154_5m</t>
  </si>
  <si>
    <t>DFBeta_MNE_Nice_2154_2m</t>
  </si>
  <si>
    <t>DFBeta_MNE_Nice_2154</t>
  </si>
  <si>
    <t>DFBeta_DENSITE_BATI_NICE_GR100M</t>
  </si>
  <si>
    <t>DFBeta_DENSITE_BATI_NICE_GR50M</t>
  </si>
  <si>
    <t>DFBeta_DENSITE_BATI_NICE_GR25M</t>
  </si>
  <si>
    <t>DFBeta_Encaissement_200m</t>
  </si>
  <si>
    <t>DFBeta_TPI_250m_MNE_4m</t>
  </si>
  <si>
    <t>DFBeta_TPI_100m_MNE_40m</t>
  </si>
  <si>
    <t>DFBeta_Dmer_zone</t>
  </si>
  <si>
    <t>DFBetaStd(Constante)</t>
  </si>
  <si>
    <t>DFBetaStd(Expo_E-W_10m)</t>
  </si>
  <si>
    <t>DFBetaStd(MNE_Nice_2154_40m)</t>
  </si>
  <si>
    <t>DFBetaStd(MNE_Nice_2154_30m)</t>
  </si>
  <si>
    <t>DFBetaStd(MNE_Nice_2154_25m)</t>
  </si>
  <si>
    <t>DFBetaStd(MNE_Nice_2154_20m)</t>
  </si>
  <si>
    <t>DFBetaStd(MNE_Nice_2154_10m)</t>
  </si>
  <si>
    <t>DFBetaStd(MNE_Nice_2154_5m)</t>
  </si>
  <si>
    <t>DFBetaStd(MNE_Nice_2154_2m)</t>
  </si>
  <si>
    <t>DFBetaStd(MNE_Nice_2154)</t>
  </si>
  <si>
    <t>DFBetaStd(DENSITE_BATI_NICE_GR100M)</t>
  </si>
  <si>
    <t>DFBetaStd(DENSITE_BATI_NICE_GR50M)</t>
  </si>
  <si>
    <t>DFBetaStd(DENSITE_BATI_NICE_GR25M)</t>
  </si>
  <si>
    <t>DFBetaStd(Encaissement_200m)</t>
  </si>
  <si>
    <t>DFBetaStd(TPI_250m_MNE_4m)</t>
  </si>
  <si>
    <t>DFBetaStd(TPI_100m_MNE_40m)</t>
  </si>
  <si>
    <t>DFBetaStd(Dmer_zone)</t>
  </si>
  <si>
    <r>
      <t>XLSTAT 2025.1.3.1431 - Régression linéaire - Début : 15/10/2025 à 11:51:16 / Fin : 15/10/2025 à 11:51:20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</si>
  <si>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Y / Variables dépendantes : Classeur = point_sampling_tool6.xlsx / Feuille = Regr Tx 2 / Plage = 'Regr Tx 2'!$B$1:$B$66 / 65 lignes et 1 colonne</t>
  </si>
  <si>
    <t>X / Quantitatives : Classeur = point_sampling_tool6.xlsx / Feuille = Regr Tx 2 / Plage = 'Regr Tx 2'!$D$1:$R$66 / 65 lignes et 15 colonnes</t>
  </si>
  <si>
    <t>Expo_E_W_61c / Encaissement_4000m / Dmer_zone</t>
  </si>
  <si>
    <t>Expo_E_W_61c / Encaissement_4000m / Encaissement_1000m / Dmer_zone</t>
  </si>
  <si>
    <t>Expo_E_W_61c / Encaissement_4000m / Encaissement_1000m / Dmer_zone / Wind Effect final</t>
  </si>
  <si>
    <t>Expo_E_W_61c / NICE_NDVI_2023_1m / Encaissement_4000m / Dmer_zone / Wind Effect final / Wind_exposition_2m</t>
  </si>
  <si>
    <t>NICE_NDVI_2023_1m / Encaissement_4000m / Encaissement_1000m / TPI_500m_MNE_4m / Dmer_zone / Wind Effect final / Wind_exposition_2m</t>
  </si>
  <si>
    <t>NICE_NDVI_2023_1m / Encaissement_4000m / Encaissement_1000m / TPI_500m_MNE_4m / TPI_250m_MNE_4m / Dmer_zone / Wind Effect final / Wind_exposition_2m</t>
  </si>
  <si>
    <t>Expo_E_W_41c / Expo_E_W_21c / hillshade7h / NICE_NDVI_2023_1m / Encaissement_4000m / Encaissement_2000m / Dmer_zone / Wind Effect final / Wind_exposition_2m</t>
  </si>
  <si>
    <t>Expo_E_W_41c / Expo_E_W_21c / hillshade7h / NICE_NDVI_2023_1m / Encaissement_4000m / Encaissement_1000m / TPI_500m_MNE_4m / Dmer_zone / Wind Effect final / Wind_exposition_2m</t>
  </si>
  <si>
    <t>Tx 16h = 26,3726381139925-0,847077999375336*Expo_E_W_41c+0,98166993767237*Expo_E_W_21c-3,44440458340447E-03*hillshade7h-0,789613864385007*NICE_NDVI_2023_1m-8,1794812283844E-03*Encaissement_4000m+9,85292361052936E-03*Encaissement_1000m-0,27545953446483*TPI_500m_MNE_4m+2,04515094825067E-04*Dmer_zone-2,13296901861371*Wind Effect final+3,52146354892254*Wind_exposition_2m</t>
  </si>
  <si>
    <t>Diagnostics d'influence (Tx 16h) :</t>
  </si>
  <si>
    <t>DFBeta_Expo_E_W_61c</t>
  </si>
  <si>
    <t>DFBeta_Expo_E_W_41c</t>
  </si>
  <si>
    <t>DFBeta_Expo_E_W_21c</t>
  </si>
  <si>
    <t>DFBeta_hillshade7h</t>
  </si>
  <si>
    <t>DFBeta_NICE_NDVI_2023_5m</t>
  </si>
  <si>
    <t>DFBeta_NICE_NDVI_2023_1m</t>
  </si>
  <si>
    <t>DFBeta_Encaissement_4000m</t>
  </si>
  <si>
    <t>DFBeta_Encaissement_3000m</t>
  </si>
  <si>
    <t>DFBeta_Encaissement_2000m</t>
  </si>
  <si>
    <t>DFBeta_Encaissement_1000m</t>
  </si>
  <si>
    <t>DFBeta_TPI_500m_MNE_4m</t>
  </si>
  <si>
    <t>DFBeta_Wind Effect final</t>
  </si>
  <si>
    <t>DFBeta_Wind_exposition_2m</t>
  </si>
  <si>
    <t>DFBetaStd(Expo_E_W_61c)</t>
  </si>
  <si>
    <t>DFBetaStd(Expo_E_W_41c)</t>
  </si>
  <si>
    <t>DFBetaStd(Expo_E_W_21c)</t>
  </si>
  <si>
    <t>DFBetaStd(hillshade7h)</t>
  </si>
  <si>
    <t>DFBetaStd(NICE_NDVI_2023_5m)</t>
  </si>
  <si>
    <t>DFBetaStd(NICE_NDVI_2023_1m)</t>
  </si>
  <si>
    <t>DFBetaStd(Encaissement_4000m)</t>
  </si>
  <si>
    <t>DFBetaStd(Encaissement_3000m)</t>
  </si>
  <si>
    <t>DFBetaStd(Encaissement_2000m)</t>
  </si>
  <si>
    <t>DFBetaStd(Encaissement_1000m)</t>
  </si>
  <si>
    <t>DFBetaStd(TPI_500m_MNE_4m)</t>
  </si>
  <si>
    <t>DFBetaStd(Wind Effect final)</t>
  </si>
  <si>
    <t>DFBetaStd(Wind_exposition_2m)</t>
  </si>
  <si>
    <t>Etant donné le R², 64% de la variabilité de la variable dépendante Tx 16h sont expliqués par les 10 variables explicatives.</t>
  </si>
  <si>
    <r>
      <t>XLSTAT 2025.1.3.1431 - Régression linéaire - Début : 15/10/2025 à 11:55:28 / Fin : 15/10/2025 à 11:55:33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</si>
  <si>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Y / Variables dépendantes : Classeur = point_sampling_tool6.xlsx / Feuille = Feuil22 / Plage = 'Feuil22'!$B$1:$B$66 / 65 lignes et 1 colonne</t>
  </si>
  <si>
    <t>X / Quantitatives : Classeur = point_sampling_tool6.xlsx / Feuille = Feuil22 / Plage = 'Feuil22'!$C$1:$I$66 / 65 lignes et 7 colonnes</t>
  </si>
  <si>
    <t>Min variables : 1 / Max variables : 7</t>
  </si>
  <si>
    <t>Expo_E-W_25m / Dmer_zone / Encaissement_4000m</t>
  </si>
  <si>
    <t>Expo_E-W_25m / Dmer_zone / Encaissement_1000m / Encaissement_4000m</t>
  </si>
  <si>
    <t>Expo_E-W_25m / DENSITE_BATI_NICE_GR50M / Dmer_zone / Encaissement_1000m / Encaissement_4000m</t>
  </si>
  <si>
    <t>Expo_E-W_25m / DENSITE_BATI_NICE_GR50M / Dmer_zone / Wind Effect final / Encaissement_1000m / Encaissement_4000m</t>
  </si>
  <si>
    <t>Expo_E-W_25m / DENSITE_BATI_NICE_GR50M / Dmer_zone / Wind Effect final / Encaissement_1000m / MNE_Nice_2154_50m / Encaissement_4000m</t>
  </si>
  <si>
    <t>Tx 16h = 27,9892911101046-1,00424546027619*Expo_E-W_25m+1,22593282391257E-02*DENSITE_BATI_NICE_GR50M+2,3979466773278E-04*Dmer_zone-0,751158101681378*Wind Effect final+7,55154103752016E-03*Encaissement_1000m-7,74105999274297E-03*Encaissement_4000m</t>
  </si>
  <si>
    <t>DFBeta_Expo_E-W_25m</t>
  </si>
  <si>
    <t>DFBeta_MNE_Nice_2154_50m</t>
  </si>
  <si>
    <t>DFBetaStd(Expo_E-W_25m)</t>
  </si>
  <si>
    <t>DFBetaStd(MNE_Nice_2154_50m)</t>
  </si>
  <si>
    <r>
      <t>XLSTAT 2025.1.3.1431 - Régression linéaire - Début : 15/10/2025 à 12:19:14 / Fin : 15/10/2025 à 12:19:19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</si>
  <si>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Y / Variables dépendantes : Classeur = point_sampling_tool6.xlsx / Feuille = vari Tn / Plage = 'vari Tn'!$B$1:$B$66 / 65 lignes et 1 colonne</t>
  </si>
  <si>
    <t>X / Quantitatives : Classeur = point_sampling_tool6.xlsx / Feuille = vari Tx / Plage = 'vari Tx'!$C$1:$I$66 / 65 lignes et 7 colonnes</t>
  </si>
  <si>
    <t>DENSITE_BATI_NICE_GR50M / Dmer_zone</t>
  </si>
  <si>
    <t>DENSITE_BATI_NICE_GR50M / Dmer_zone / Encaissement_4000m</t>
  </si>
  <si>
    <t>DENSITE_BATI_NICE_GR50M / Dmer_zone / Encaissement_1000m / Encaissement_4000m</t>
  </si>
  <si>
    <t>DENSITE_BATI_NICE_GR50M / Dmer_zone / Encaissement_1000m / MNE_Nice_2154_50m / Encaissement_4000m</t>
  </si>
  <si>
    <t>DENSITE_BATI_NICE_GR50M / Dmer_zone / Wind Effect final / Encaissement_1000m / MNE_Nice_2154_50m / Encaissement_4000m</t>
  </si>
  <si>
    <t>Tn 7h = 23,252866719599+2,26637149530217E-02*DENSITE_BATI_NICE_GR50M-3,21216229752564E-04*Dmer_zone-6,91205504261232E-03*Encaissement_1000m-4,93153304271464E-03*MNE_Nice_2154_50m+9,52104331603994E-03*Encaissement_4000m</t>
  </si>
  <si>
    <t>En utilisant la méthode de sélection Meilleur modèle, 5 variables ont été retenues dans le modèle.</t>
  </si>
  <si>
    <t>Etant donné le R², 64% de la variabilité de la variable dépendante Tn 7h sont expliqués par les 5 variables explicatives.</t>
  </si>
  <si>
    <r>
      <t>XLSTAT 2025.1.3.1431 - Régression linéaire - Début : 15/10/2025 à 12:27:34 / Fin : 15/10/2025 à 12:27:38</t>
    </r>
    <r>
      <rPr>
        <sz val="11"/>
        <color rgb="FFFFFFFF"/>
        <rFont val="Aptos Narrow"/>
        <family val="2"/>
        <scheme val="minor"/>
      </rPr>
      <t xml:space="preserve"> / Microsoft Excel 16.019231</t>
    </r>
  </si>
  <si>
    <t>Tx 16h = 27.9892911101046-1.00424546027619*Expo_E-W_25m+1.22593282391257E-02*DENSITE_BATI_NICE_GR50M+2.3979466773278E-04*Dmer_zone-0.751158101681378*Wind Effect final+7.55154103752016E-03*Encaissement_1000m-7.74105999274297E-03*Encaissement_4000m</t>
  </si>
  <si>
    <t>27.9892911101046-1.00424546027619*"Expo_E-W_25m@1"+1.22593282391257E-02*"DENSITE_BATI_NICE_GR50M_résol1m@1"+2.3979466773278E-04*"Dmer_zone@1"-0.751158101681378*Wind Effect final+7.55154103752016E-03*"Encaissement_1000m@1"-7.74105999274297E-03*"Encaissement_4000m@1"</t>
  </si>
  <si>
    <t>Tn 7h = 23.252866719599+2.26637149530217E-02*DENSITE_BATI_NICE_GR50M-3.21216229752564E-04*Dmer_zone-6.91205504261232E-03*Encaissement_1000m-4.93153304271464E-03*MNE_Nice_2154_50m+9.52104331603994E-03*Encaissement_4000m</t>
  </si>
  <si>
    <t>23.252866719599+0.0226637149530217*"DENSITE_BATI_NICE_GR50M_résol1m@1"-0.000321216229752564*"Dmer_zone@1"-0.006912055042612*"Encaissement_1000m@1"-0.00493153304271464*"MNE_Nice_2154_50m@1"+0.0095210433160399*"Encaissement_4000m@1"</t>
  </si>
  <si>
    <t>EtiquetteTX</t>
  </si>
  <si>
    <t>Etiquette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</si>
</sst>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[&lt;0.0001]&quot;&lt;0,0001&quot;;0.000"/>
    <numFmt numFmtId="166" formatCode="0.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8941"/>
      <name val="Aptos Narrow"/>
      <family val="2"/>
      <scheme val="minor"/>
    </font>
    <font>
      <sz val="11"/>
      <color rgb="FF007800"/>
      <name val="Aptos Narrow"/>
      <family val="2"/>
      <scheme val="minor"/>
    </font>
    <font>
      <b/>
      <sz val="11"/>
      <color rgb="FF007800"/>
      <name val="Aptos Narrow"/>
      <family val="2"/>
      <scheme val="minor"/>
    </font>
    <font>
      <sz val="11"/>
      <color rgb="FF003CE6"/>
      <name val="Aptos Narrow"/>
      <family val="2"/>
      <scheme val="minor"/>
    </font>
    <font>
      <b/>
      <sz val="11"/>
      <color rgb="FF003CE6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52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0" fillId="33" borderId="0" xfId="0" applyFill="1"/>
    <xf numFmtId="0" fontId="0" fillId="0" borderId="13" xfId="0" applyBorder="1"/>
    <xf numFmtId="2" fontId="0" fillId="0" borderId="13" xfId="0" applyNumberFormat="1" applyBorder="1"/>
    <xf numFmtId="11" fontId="18" fillId="0" borderId="13" xfId="0" applyNumberFormat="1" applyFont="1" applyBorder="1"/>
    <xf numFmtId="2" fontId="18" fillId="0" borderId="13" xfId="0" applyNumberFormat="1" applyFont="1" applyBorder="1"/>
    <xf numFmtId="11" fontId="0" fillId="0" borderId="13" xfId="0" applyNumberFormat="1" applyBorder="1"/>
    <xf numFmtId="2" fontId="0" fillId="33" borderId="0" xfId="0" applyNumberFormat="1" applyFill="1"/>
    <xf numFmtId="0" fontId="0" fillId="33" borderId="14" xfId="0" applyFill="1" applyBorder="1"/>
    <xf numFmtId="0" fontId="0" fillId="33" borderId="15" xfId="0" applyFill="1" applyBorder="1"/>
    <xf numFmtId="2" fontId="0" fillId="33" borderId="17" xfId="0" applyNumberFormat="1" applyFill="1" applyBorder="1"/>
    <xf numFmtId="0" fontId="0" fillId="33" borderId="17" xfId="0" applyFill="1" applyBorder="1"/>
    <xf numFmtId="2" fontId="0" fillId="33" borderId="19" xfId="0" applyNumberFormat="1" applyFill="1" applyBorder="1"/>
    <xf numFmtId="2" fontId="0" fillId="33" borderId="20" xfId="0" applyNumberFormat="1" applyFill="1" applyBorder="1"/>
    <xf numFmtId="2" fontId="0" fillId="34" borderId="0" xfId="0" applyNumberFormat="1" applyFill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2" fontId="0" fillId="34" borderId="17" xfId="0" applyNumberFormat="1" applyFill="1" applyBorder="1"/>
    <xf numFmtId="2" fontId="0" fillId="34" borderId="18" xfId="0" applyNumberFormat="1" applyFill="1" applyBorder="1"/>
    <xf numFmtId="0" fontId="0" fillId="34" borderId="0" xfId="0" applyFill="1"/>
    <xf numFmtId="0" fontId="0" fillId="34" borderId="17" xfId="0" applyFill="1" applyBorder="1"/>
    <xf numFmtId="0" fontId="0" fillId="34" borderId="18" xfId="0" applyFill="1" applyBorder="1"/>
    <xf numFmtId="2" fontId="0" fillId="34" borderId="19" xfId="0" applyNumberFormat="1" applyFill="1" applyBorder="1"/>
    <xf numFmtId="2" fontId="0" fillId="34" borderId="20" xfId="0" applyNumberFormat="1" applyFill="1" applyBorder="1"/>
    <xf numFmtId="2" fontId="0" fillId="34" borderId="21" xfId="0" applyNumberFormat="1" applyFill="1" applyBorder="1"/>
    <xf numFmtId="0" fontId="20" fillId="35" borderId="0" xfId="0" applyFont="1" applyFill="1" applyAlignment="1">
      <alignment vertical="center"/>
    </xf>
    <xf numFmtId="0" fontId="16" fillId="0" borderId="0" xfId="0" applyFont="1"/>
    <xf numFmtId="49" fontId="0" fillId="0" borderId="0" xfId="0" applyNumberFormat="1"/>
    <xf numFmtId="0" fontId="0" fillId="0" borderId="10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22" fillId="0" borderId="15" xfId="0" applyNumberFormat="1" applyFont="1" applyBorder="1"/>
    <xf numFmtId="49" fontId="0" fillId="0" borderId="11" xfId="0" applyNumberFormat="1" applyBorder="1"/>
    <xf numFmtId="0" fontId="2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22" fillId="0" borderId="15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1" xfId="0" applyNumberFormat="1" applyBorder="1" applyAlignment="1">
      <alignment horizontal="center"/>
    </xf>
    <xf numFmtId="49" fontId="23" fillId="0" borderId="10" xfId="0" applyNumberFormat="1" applyFont="1" applyBorder="1" applyAlignment="1">
      <alignment horizontal="center" vertical="center" wrapText="1"/>
    </xf>
    <xf numFmtId="49" fontId="0" fillId="0" borderId="15" xfId="0" applyNumberFormat="1" applyBorder="1"/>
    <xf numFmtId="49" fontId="23" fillId="0" borderId="11" xfId="0" applyNumberFormat="1" applyFont="1" applyBorder="1"/>
    <xf numFmtId="164" fontId="0" fillId="0" borderId="15" xfId="0" applyNumberForma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4" fillId="0" borderId="11" xfId="0" applyFont="1" applyBorder="1" applyAlignment="1">
      <alignment horizontal="center"/>
    </xf>
    <xf numFmtId="49" fontId="0" fillId="0" borderId="10" xfId="0" applyNumberFormat="1" applyBorder="1"/>
    <xf numFmtId="0" fontId="0" fillId="0" borderId="10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16" fillId="0" borderId="15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0" fontId="19" fillId="0" borderId="0" xfId="0" applyFont="1"/>
    <xf numFmtId="0" fontId="0" fillId="0" borderId="15" xfId="0" applyBorder="1" applyAlignment="1">
      <alignment horizontal="center"/>
    </xf>
    <xf numFmtId="0" fontId="18" fillId="0" borderId="0" xfId="0" applyFont="1"/>
    <xf numFmtId="164" fontId="14" fillId="0" borderId="15" xfId="0" applyNumberFormat="1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49" fontId="14" fillId="0" borderId="0" xfId="0" applyNumberFormat="1" applyFont="1"/>
    <xf numFmtId="0" fontId="0" fillId="37" borderId="15" xfId="0" applyFill="1" applyBorder="1"/>
    <xf numFmtId="2" fontId="0" fillId="37" borderId="0" xfId="0" applyNumberFormat="1" applyFill="1"/>
    <xf numFmtId="0" fontId="0" fillId="37" borderId="0" xfId="0" applyFill="1"/>
    <xf numFmtId="2" fontId="0" fillId="37" borderId="20" xfId="0" applyNumberFormat="1" applyFill="1" applyBorder="1"/>
    <xf numFmtId="0" fontId="21" fillId="3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Font="1"/>
    <xf numFmtId="49" fontId="0" fillId="0" borderId="0" xfId="0" applyNumberFormat="1" applyFont="1" applyAlignment="1"/>
    <xf numFmtId="0" fontId="0" fillId="0" borderId="10" xfId="0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22" fillId="0" borderId="15" xfId="0" applyNumberFormat="1" applyFont="1" applyBorder="1" applyAlignment="1"/>
    <xf numFmtId="49" fontId="0" fillId="0" borderId="11" xfId="0" applyNumberFormat="1" applyFont="1" applyBorder="1" applyAlignment="1"/>
    <xf numFmtId="0" fontId="22" fillId="0" borderId="15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/>
    </xf>
    <xf numFmtId="49" fontId="0" fillId="0" borderId="15" xfId="0" applyNumberFormat="1" applyFont="1" applyBorder="1" applyAlignment="1"/>
    <xf numFmtId="49" fontId="23" fillId="0" borderId="11" xfId="0" applyNumberFormat="1" applyFont="1" applyBorder="1" applyAlignment="1"/>
    <xf numFmtId="0" fontId="16" fillId="0" borderId="15" xfId="0" applyNumberFormat="1" applyFont="1" applyBorder="1" applyAlignment="1">
      <alignment horizontal="center"/>
    </xf>
    <xf numFmtId="0" fontId="16" fillId="0" borderId="0" xfId="0" applyNumberFormat="1" applyFont="1" applyAlignment="1">
      <alignment horizontal="center"/>
    </xf>
    <xf numFmtId="0" fontId="24" fillId="0" borderId="11" xfId="0" applyNumberFormat="1" applyFont="1" applyBorder="1" applyAlignment="1">
      <alignment horizontal="center"/>
    </xf>
    <xf numFmtId="49" fontId="0" fillId="0" borderId="10" xfId="0" applyNumberFormat="1" applyFont="1" applyBorder="1" applyAlignment="1"/>
    <xf numFmtId="0" fontId="0" fillId="0" borderId="10" xfId="0" applyNumberFormat="1" applyBorder="1" applyAlignment="1">
      <alignment horizontal="center"/>
    </xf>
    <xf numFmtId="0" fontId="0" fillId="0" borderId="0" xfId="0" applyNumberFormat="1" applyFont="1"/>
    <xf numFmtId="0" fontId="0" fillId="0" borderId="15" xfId="0" applyNumberFormat="1" applyBorder="1" applyAlignment="1">
      <alignment horizontal="center"/>
    </xf>
    <xf numFmtId="0" fontId="0" fillId="0" borderId="0" xfId="0" applyFont="1" applyAlignment="1">
      <alignment vertical="top" wrapText="1"/>
    </xf>
    <xf numFmtId="49" fontId="18" fillId="0" borderId="0" xfId="0" applyNumberFormat="1" applyFont="1"/>
    <xf numFmtId="164" fontId="18" fillId="0" borderId="0" xfId="0" applyNumberFormat="1" applyFont="1" applyAlignment="1">
      <alignment horizontal="center"/>
    </xf>
    <xf numFmtId="0" fontId="0" fillId="36" borderId="0" xfId="0" applyFill="1"/>
    <xf numFmtId="49" fontId="0" fillId="0" borderId="10" xfId="0" applyNumberFormat="1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1" xfId="0" applyNumberFormat="1" applyBorder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164" fontId="25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 applyAlignment="1">
      <alignment horizontal="right"/>
    </xf>
    <xf numFmtId="164" fontId="26" fillId="0" borderId="11" xfId="0" applyNumberFormat="1" applyFont="1" applyBorder="1" applyAlignment="1">
      <alignment horizontal="right"/>
    </xf>
    <xf numFmtId="49" fontId="14" fillId="0" borderId="0" xfId="0" applyNumberFormat="1" applyFont="1" applyAlignment="1"/>
    <xf numFmtId="49" fontId="0" fillId="0" borderId="22" xfId="0" applyNumberFormat="1" applyFon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38" borderId="0" xfId="0" applyFill="1"/>
    <xf numFmtId="2" fontId="0" fillId="38" borderId="0" xfId="0" applyNumberFormat="1" applyFill="1"/>
    <xf numFmtId="166" fontId="0" fillId="0" borderId="0" xfId="0" applyNumberFormat="1"/>
    <xf numFmtId="166" fontId="0" fillId="0" borderId="0" xfId="42" applyNumberFormat="1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A0-4235-BD5E-26D59E739281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A0-4235-BD5E-26D59E739281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A0-4235-BD5E-26D59E739281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A0-4235-BD5E-26D59E739281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A0-4235-BD5E-26D59E739281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0A0-4235-BD5E-26D59E739281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A0-4235-BD5E-26D59E7392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-</c:v>
                </c:pt>
                <c:pt idx="1">
                  <c:v>0.16900610639993907</c:v>
                </c:pt>
                <c:pt idx="2">
                  <c:v>0.33753149557685119</c:v>
                </c:pt>
                <c:pt idx="3">
                  <c:v>-</c:v>
                </c:pt>
                <c:pt idx="4">
                  <c:v>0.28236797194281388</c:v>
                </c:pt>
                <c:pt idx="5">
                  <c:v>0.61642791720490464</c:v>
                </c:pt>
                <c:pt idx="6">
                  <c:v>0.46375855026181123</c:v>
                </c:pt>
              </c:numLit>
            </c:plus>
            <c:minus>
              <c:numLit>
                <c:formatCode>General</c:formatCode>
                <c:ptCount val="7"/>
                <c:pt idx="0">
                  <c:v>0</c:v>
                </c:pt>
                <c:pt idx="1">
                  <c:v>0.16900610639993904</c:v>
                </c:pt>
                <c:pt idx="2">
                  <c:v>0.33753149557685114</c:v>
                </c:pt>
                <c:pt idx="3">
                  <c:v>0</c:v>
                </c:pt>
                <c:pt idx="4">
                  <c:v>0.28236797194281388</c:v>
                </c:pt>
                <c:pt idx="5">
                  <c:v>0.61642791720490453</c:v>
                </c:pt>
                <c:pt idx="6">
                  <c:v>0.46375855026181129</c:v>
                </c:pt>
              </c:numLit>
            </c:minus>
          </c:errBars>
          <c:cat>
            <c:strRef>
              <c:f>'express Tn'!$B$115:$B$121</c:f>
              <c:strCache>
                <c:ptCount val="7"/>
                <c:pt idx="0">
                  <c:v>Expo_E-W_25m</c:v>
                </c:pt>
                <c:pt idx="1">
                  <c:v>DENSITE_BATI_NICE_GR50M</c:v>
                </c:pt>
                <c:pt idx="2">
                  <c:v>Dmer_zone</c:v>
                </c:pt>
                <c:pt idx="3">
                  <c:v>Wind Effect final</c:v>
                </c:pt>
                <c:pt idx="4">
                  <c:v>Encaissement_1000m</c:v>
                </c:pt>
                <c:pt idx="5">
                  <c:v>MNE_Nice_2154_50m</c:v>
                </c:pt>
                <c:pt idx="6">
                  <c:v>Encaissement_4000m</c:v>
                </c:pt>
              </c:strCache>
            </c:strRef>
          </c:cat>
          <c:val>
            <c:numRef>
              <c:f>'express Tn'!$C$115:$C$121</c:f>
              <c:numCache>
                <c:formatCode>0.000</c:formatCode>
                <c:ptCount val="7"/>
                <c:pt idx="0">
                  <c:v>0</c:v>
                </c:pt>
                <c:pt idx="1">
                  <c:v>0.26863940080617821</c:v>
                </c:pt>
                <c:pt idx="2">
                  <c:v>-0.53293945777476925</c:v>
                </c:pt>
                <c:pt idx="3">
                  <c:v>0</c:v>
                </c:pt>
                <c:pt idx="4">
                  <c:v>-0.25678967000673864</c:v>
                </c:pt>
                <c:pt idx="5">
                  <c:v>-0.48417569629636703</c:v>
                </c:pt>
                <c:pt idx="6">
                  <c:v>0.73790404266055643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0-4235-BD5E-26D59E73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606799"/>
        <c:axId val="168615919"/>
      </c:barChart>
      <c:catAx>
        <c:axId val="16860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615919"/>
        <c:crosses val="autoZero"/>
        <c:auto val="1"/>
        <c:lblAlgn val="ctr"/>
        <c:lblOffset val="100"/>
        <c:noMultiLvlLbl val="0"/>
      </c:catAx>
      <c:valAx>
        <c:axId val="16861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60679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4-4261-989E-EA098A49444B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D4-4261-989E-EA098A49444B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4-4261-989E-EA098A49444B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DD4-4261-989E-EA098A49444B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4-4261-989E-EA098A49444B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DD4-4261-989E-EA098A49444B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DD4-4261-989E-EA098A494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0.19378563547967451</c:v>
                </c:pt>
                <c:pt idx="1">
                  <c:v>0.18074402927286545</c:v>
                </c:pt>
                <c:pt idx="2">
                  <c:v>0.1832960257395394</c:v>
                </c:pt>
                <c:pt idx="3">
                  <c:v>0.26106316653395467</c:v>
                </c:pt>
                <c:pt idx="4">
                  <c:v>0.28276823618840596</c:v>
                </c:pt>
                <c:pt idx="5">
                  <c:v>-</c:v>
                </c:pt>
                <c:pt idx="6">
                  <c:v>0.32806050209778564</c:v>
                </c:pt>
              </c:numLit>
            </c:plus>
            <c:minus>
              <c:numLit>
                <c:formatCode>General</c:formatCode>
                <c:ptCount val="7"/>
                <c:pt idx="0">
                  <c:v>0.19378563547967448</c:v>
                </c:pt>
                <c:pt idx="1">
                  <c:v>0.18074402927286545</c:v>
                </c:pt>
                <c:pt idx="2">
                  <c:v>0.18329602573953946</c:v>
                </c:pt>
                <c:pt idx="3">
                  <c:v>0.26106316653395467</c:v>
                </c:pt>
                <c:pt idx="4">
                  <c:v>0.28276823618840602</c:v>
                </c:pt>
                <c:pt idx="5">
                  <c:v>0</c:v>
                </c:pt>
                <c:pt idx="6">
                  <c:v>0.3280605020977857</c:v>
                </c:pt>
              </c:numLit>
            </c:minus>
          </c:errBars>
          <c:cat>
            <c:strRef>
              <c:f>'express TX'!$B$115:$B$121</c:f>
              <c:strCache>
                <c:ptCount val="7"/>
                <c:pt idx="0">
                  <c:v>Expo_E-W_25m</c:v>
                </c:pt>
                <c:pt idx="1">
                  <c:v>DENSITE_BATI_NICE_GR50M</c:v>
                </c:pt>
                <c:pt idx="2">
                  <c:v>Dmer_zone</c:v>
                </c:pt>
                <c:pt idx="3">
                  <c:v>Wind Effect final</c:v>
                </c:pt>
                <c:pt idx="4">
                  <c:v>Encaissement_1000m</c:v>
                </c:pt>
                <c:pt idx="5">
                  <c:v>MNE_Nice_2154_50m</c:v>
                </c:pt>
                <c:pt idx="6">
                  <c:v>Encaissement_4000m</c:v>
                </c:pt>
              </c:strCache>
            </c:strRef>
          </c:cat>
          <c:val>
            <c:numRef>
              <c:f>'express TX'!$C$115:$C$121</c:f>
              <c:numCache>
                <c:formatCode>0.000</c:formatCode>
                <c:ptCount val="7"/>
                <c:pt idx="0">
                  <c:v>-0.30326454513206275</c:v>
                </c:pt>
                <c:pt idx="1">
                  <c:v>0.1698148704342535</c:v>
                </c:pt>
                <c:pt idx="2">
                  <c:v>0.46493297685791879</c:v>
                </c:pt>
                <c:pt idx="3">
                  <c:v>-0.15544138264456758</c:v>
                </c:pt>
                <c:pt idx="4">
                  <c:v>0.32785090146857854</c:v>
                </c:pt>
                <c:pt idx="5">
                  <c:v>0</c:v>
                </c:pt>
                <c:pt idx="6">
                  <c:v>-0.7011100877977291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261-989E-EA098A49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7496799"/>
        <c:axId val="737490079"/>
      </c:barChart>
      <c:catAx>
        <c:axId val="73749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90079"/>
        <c:crosses val="autoZero"/>
        <c:auto val="1"/>
        <c:lblAlgn val="ctr"/>
        <c:lblOffset val="100"/>
        <c:noMultiLvlLbl val="0"/>
      </c:catAx>
      <c:valAx>
        <c:axId val="73749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9679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TX'!$D$148:$D$208</c:f>
              <c:numCache>
                <c:formatCode>0.000</c:formatCode>
                <c:ptCount val="61"/>
                <c:pt idx="0">
                  <c:v>28.6034090909091</c:v>
                </c:pt>
                <c:pt idx="1">
                  <c:v>28.111956521739099</c:v>
                </c:pt>
                <c:pt idx="2">
                  <c:v>29.391358024691399</c:v>
                </c:pt>
                <c:pt idx="3">
                  <c:v>26.724175824175799</c:v>
                </c:pt>
                <c:pt idx="4">
                  <c:v>29.3413043478261</c:v>
                </c:pt>
                <c:pt idx="5">
                  <c:v>29.259782608695701</c:v>
                </c:pt>
                <c:pt idx="6">
                  <c:v>26.834444444444401</c:v>
                </c:pt>
                <c:pt idx="7">
                  <c:v>27.667391304347799</c:v>
                </c:pt>
                <c:pt idx="8">
                  <c:v>27.6879120879121</c:v>
                </c:pt>
                <c:pt idx="9">
                  <c:v>27.456179775280901</c:v>
                </c:pt>
                <c:pt idx="10">
                  <c:v>29.3912087912088</c:v>
                </c:pt>
                <c:pt idx="11">
                  <c:v>28.504347826086999</c:v>
                </c:pt>
                <c:pt idx="12">
                  <c:v>26.4478260869565</c:v>
                </c:pt>
                <c:pt idx="13">
                  <c:v>28.538202247190998</c:v>
                </c:pt>
                <c:pt idx="14">
                  <c:v>29.616304347826102</c:v>
                </c:pt>
                <c:pt idx="15">
                  <c:v>27.8554347826087</c:v>
                </c:pt>
                <c:pt idx="16">
                  <c:v>29.9467391304348</c:v>
                </c:pt>
                <c:pt idx="17">
                  <c:v>27.4989130434783</c:v>
                </c:pt>
                <c:pt idx="18">
                  <c:v>28.293333333333301</c:v>
                </c:pt>
                <c:pt idx="19">
                  <c:v>28.3923913043478</c:v>
                </c:pt>
                <c:pt idx="20">
                  <c:v>28.9644444444444</c:v>
                </c:pt>
                <c:pt idx="21">
                  <c:v>28.7043956043956</c:v>
                </c:pt>
                <c:pt idx="22">
                  <c:v>28.958241758241801</c:v>
                </c:pt>
                <c:pt idx="23">
                  <c:v>27.5223529411765</c:v>
                </c:pt>
                <c:pt idx="24">
                  <c:v>28.0695652173913</c:v>
                </c:pt>
                <c:pt idx="25">
                  <c:v>28.472826086956498</c:v>
                </c:pt>
                <c:pt idx="26">
                  <c:v>27.227173913043501</c:v>
                </c:pt>
                <c:pt idx="27">
                  <c:v>26.635164835164801</c:v>
                </c:pt>
                <c:pt idx="28">
                  <c:v>28.255434782608699</c:v>
                </c:pt>
                <c:pt idx="29">
                  <c:v>28.957303370786502</c:v>
                </c:pt>
                <c:pt idx="30">
                  <c:v>26.7711111111111</c:v>
                </c:pt>
                <c:pt idx="31">
                  <c:v>27.238043478260899</c:v>
                </c:pt>
                <c:pt idx="32">
                  <c:v>27.901086956521699</c:v>
                </c:pt>
                <c:pt idx="33">
                  <c:v>27.478260869565201</c:v>
                </c:pt>
                <c:pt idx="34">
                  <c:v>28.7043956043956</c:v>
                </c:pt>
                <c:pt idx="35">
                  <c:v>28.798913043478301</c:v>
                </c:pt>
                <c:pt idx="36">
                  <c:v>28.054347826087</c:v>
                </c:pt>
                <c:pt idx="37">
                  <c:v>27.380434782608699</c:v>
                </c:pt>
                <c:pt idx="38">
                  <c:v>28.6076086956522</c:v>
                </c:pt>
                <c:pt idx="39">
                  <c:v>27.513043478260901</c:v>
                </c:pt>
                <c:pt idx="40">
                  <c:v>27.4648351648352</c:v>
                </c:pt>
                <c:pt idx="41">
                  <c:v>28.745652173913001</c:v>
                </c:pt>
                <c:pt idx="42">
                  <c:v>28.185869565217399</c:v>
                </c:pt>
                <c:pt idx="43">
                  <c:v>26.813043478260902</c:v>
                </c:pt>
                <c:pt idx="44">
                  <c:v>28.4445652173913</c:v>
                </c:pt>
                <c:pt idx="45">
                  <c:v>28.360439560439598</c:v>
                </c:pt>
                <c:pt idx="46">
                  <c:v>28.2604395604396</c:v>
                </c:pt>
                <c:pt idx="47">
                  <c:v>28.469565217391299</c:v>
                </c:pt>
                <c:pt idx="48">
                  <c:v>29.0056179775281</c:v>
                </c:pt>
                <c:pt idx="49">
                  <c:v>27.8571428571429</c:v>
                </c:pt>
                <c:pt idx="50">
                  <c:v>28.3391304347826</c:v>
                </c:pt>
                <c:pt idx="51">
                  <c:v>27.301086956521701</c:v>
                </c:pt>
                <c:pt idx="52">
                  <c:v>28.196666666666701</c:v>
                </c:pt>
                <c:pt idx="53">
                  <c:v>28.6955555555556</c:v>
                </c:pt>
                <c:pt idx="54">
                  <c:v>26.889130434782601</c:v>
                </c:pt>
                <c:pt idx="55">
                  <c:v>28.664473684210499</c:v>
                </c:pt>
                <c:pt idx="56">
                  <c:v>28.678409090909099</c:v>
                </c:pt>
                <c:pt idx="57">
                  <c:v>29.031460674157302</c:v>
                </c:pt>
                <c:pt idx="58">
                  <c:v>27.360439560439598</c:v>
                </c:pt>
                <c:pt idx="59">
                  <c:v>27.478260869565201</c:v>
                </c:pt>
                <c:pt idx="60">
                  <c:v>28.0622222222222</c:v>
                </c:pt>
              </c:numCache>
            </c:numRef>
          </c:xVal>
          <c:yVal>
            <c:numRef>
              <c:f>'express TX'!$G$148:$G$208</c:f>
              <c:numCache>
                <c:formatCode>0.000</c:formatCode>
                <c:ptCount val="61"/>
                <c:pt idx="0">
                  <c:v>0.90416244278297864</c:v>
                </c:pt>
                <c:pt idx="1">
                  <c:v>-0.66503264022890352</c:v>
                </c:pt>
                <c:pt idx="2">
                  <c:v>1.3582607264417779</c:v>
                </c:pt>
                <c:pt idx="3">
                  <c:v>-1.7350570200822211</c:v>
                </c:pt>
                <c:pt idx="4">
                  <c:v>2.0733665851815686</c:v>
                </c:pt>
                <c:pt idx="5">
                  <c:v>-3.2524782234814977E-3</c:v>
                </c:pt>
                <c:pt idx="6">
                  <c:v>-1.2912491039740575</c:v>
                </c:pt>
                <c:pt idx="7">
                  <c:v>-1.3472623463854909</c:v>
                </c:pt>
                <c:pt idx="8">
                  <c:v>-0.69220859022788672</c:v>
                </c:pt>
                <c:pt idx="9">
                  <c:v>0.49632206453156441</c:v>
                </c:pt>
                <c:pt idx="10">
                  <c:v>-4.802202593604174E-2</c:v>
                </c:pt>
                <c:pt idx="11">
                  <c:v>-0.24280255751782126</c:v>
                </c:pt>
                <c:pt idx="12">
                  <c:v>-2.0681607534038169</c:v>
                </c:pt>
                <c:pt idx="13">
                  <c:v>-4.7284439431394742E-3</c:v>
                </c:pt>
                <c:pt idx="14">
                  <c:v>-0.19493995469383457</c:v>
                </c:pt>
                <c:pt idx="15">
                  <c:v>-0.33912572950728459</c:v>
                </c:pt>
                <c:pt idx="16">
                  <c:v>0.4431550261106787</c:v>
                </c:pt>
                <c:pt idx="17">
                  <c:v>6.5298845466378763E-2</c:v>
                </c:pt>
                <c:pt idx="18">
                  <c:v>0.43131482162195739</c:v>
                </c:pt>
                <c:pt idx="19">
                  <c:v>0.19109762258245797</c:v>
                </c:pt>
                <c:pt idx="20">
                  <c:v>1.3404482436639644</c:v>
                </c:pt>
                <c:pt idx="21">
                  <c:v>-0.33138462723356904</c:v>
                </c:pt>
                <c:pt idx="22">
                  <c:v>0.24465773257790219</c:v>
                </c:pt>
                <c:pt idx="23">
                  <c:v>-0.58073149647115307</c:v>
                </c:pt>
                <c:pt idx="24">
                  <c:v>-0.48540581583835668</c:v>
                </c:pt>
                <c:pt idx="25">
                  <c:v>0.20896247123397149</c:v>
                </c:pt>
                <c:pt idx="26">
                  <c:v>-1.6053281191919382</c:v>
                </c:pt>
                <c:pt idx="27">
                  <c:v>-1.5338599194074349</c:v>
                </c:pt>
                <c:pt idx="28">
                  <c:v>-0.32227358068244771</c:v>
                </c:pt>
                <c:pt idx="29">
                  <c:v>0.65426347952766684</c:v>
                </c:pt>
                <c:pt idx="30">
                  <c:v>-1.3111050879999113</c:v>
                </c:pt>
                <c:pt idx="31">
                  <c:v>-5.5553186096205485E-3</c:v>
                </c:pt>
                <c:pt idx="32">
                  <c:v>-0.92132067725291644</c:v>
                </c:pt>
                <c:pt idx="33">
                  <c:v>-0.82527530006317651</c:v>
                </c:pt>
                <c:pt idx="34">
                  <c:v>2.8931394131486075</c:v>
                </c:pt>
                <c:pt idx="35">
                  <c:v>0.51117290396080961</c:v>
                </c:pt>
                <c:pt idx="36">
                  <c:v>-9.5374980564827794E-2</c:v>
                </c:pt>
                <c:pt idx="37">
                  <c:v>0.70011385333873544</c:v>
                </c:pt>
                <c:pt idx="38">
                  <c:v>0.8527838806916429</c:v>
                </c:pt>
                <c:pt idx="39">
                  <c:v>0.83367053965220028</c:v>
                </c:pt>
                <c:pt idx="40">
                  <c:v>-0.3881301868589439</c:v>
                </c:pt>
                <c:pt idx="41">
                  <c:v>0.92814268190487248</c:v>
                </c:pt>
                <c:pt idx="42">
                  <c:v>1.4590315561342437</c:v>
                </c:pt>
                <c:pt idx="43">
                  <c:v>-0.14248559182733256</c:v>
                </c:pt>
                <c:pt idx="44">
                  <c:v>0.59732345473444404</c:v>
                </c:pt>
                <c:pt idx="45">
                  <c:v>-0.3432910745242273</c:v>
                </c:pt>
                <c:pt idx="46">
                  <c:v>-0.43181927323685709</c:v>
                </c:pt>
                <c:pt idx="47">
                  <c:v>0.47143032405369006</c:v>
                </c:pt>
                <c:pt idx="48">
                  <c:v>0.88998112751601677</c:v>
                </c:pt>
                <c:pt idx="49">
                  <c:v>-0.22878861846495038</c:v>
                </c:pt>
                <c:pt idx="50">
                  <c:v>-0.56157578194672275</c:v>
                </c:pt>
                <c:pt idx="51">
                  <c:v>-2.1725778388852531E-2</c:v>
                </c:pt>
                <c:pt idx="52">
                  <c:v>-0.91063064818327799</c:v>
                </c:pt>
                <c:pt idx="53">
                  <c:v>0.32699041925696753</c:v>
                </c:pt>
                <c:pt idx="54">
                  <c:v>-0.63260082007246754</c:v>
                </c:pt>
                <c:pt idx="55">
                  <c:v>2.1721534138171492</c:v>
                </c:pt>
                <c:pt idx="56">
                  <c:v>0.3119867690216368</c:v>
                </c:pt>
                <c:pt idx="57">
                  <c:v>0.54489723546413793</c:v>
                </c:pt>
                <c:pt idx="58">
                  <c:v>-0.76605710605725508</c:v>
                </c:pt>
                <c:pt idx="59">
                  <c:v>-0.54363576497256627</c:v>
                </c:pt>
                <c:pt idx="60">
                  <c:v>-0.28393042244479738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6-475C-B0E7-B26F74507C6E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28.111956521739099</c:v>
              </c:pt>
            </c:numLit>
          </c:xVal>
          <c:yVal>
            <c:numLit>
              <c:formatCode>General</c:formatCode>
              <c:ptCount val="1"/>
              <c:pt idx="0">
                <c:v>-0.66503264022890352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86-475C-B0E7-B26F7450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1999"/>
        <c:axId val="737494399"/>
      </c:scatterChart>
      <c:valAx>
        <c:axId val="737491999"/>
        <c:scaling>
          <c:orientation val="minMax"/>
          <c:max val="30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94399"/>
        <c:crosses val="autoZero"/>
        <c:crossBetween val="midCat"/>
      </c:valAx>
      <c:valAx>
        <c:axId val="73749439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919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TX'!$E$148:$E$208</c:f>
              <c:numCache>
                <c:formatCode>0.000</c:formatCode>
                <c:ptCount val="61"/>
                <c:pt idx="0">
                  <c:v>28.119970240411629</c:v>
                </c:pt>
                <c:pt idx="1">
                  <c:v>28.467537112043189</c:v>
                </c:pt>
                <c:pt idx="2">
                  <c:v>28.665121263246441</c:v>
                </c:pt>
                <c:pt idx="3">
                  <c:v>27.651878559487763</c:v>
                </c:pt>
                <c:pt idx="4">
                  <c:v>28.23271377696047</c:v>
                </c:pt>
                <c:pt idx="5">
                  <c:v>29.261521648340821</c:v>
                </c:pt>
                <c:pt idx="6">
                  <c:v>27.524851337048478</c:v>
                </c:pt>
                <c:pt idx="7">
                  <c:v>28.387747436427773</c:v>
                </c:pt>
                <c:pt idx="8">
                  <c:v>28.058023153501413</c:v>
                </c:pt>
                <c:pt idx="9">
                  <c:v>27.190805593607152</c:v>
                </c:pt>
                <c:pt idx="10">
                  <c:v>29.416885275785646</c:v>
                </c:pt>
                <c:pt idx="11">
                  <c:v>28.63416984008591</c:v>
                </c:pt>
                <c:pt idx="12">
                  <c:v>27.553633196342826</c:v>
                </c:pt>
                <c:pt idx="13">
                  <c:v>28.540730458269394</c:v>
                </c:pt>
                <c:pt idx="14">
                  <c:v>29.720535117822635</c:v>
                </c:pt>
                <c:pt idx="15">
                  <c:v>28.036759006099444</c:v>
                </c:pt>
                <c:pt idx="16">
                  <c:v>29.709792375871864</c:v>
                </c:pt>
                <c:pt idx="17">
                  <c:v>27.463998964660878</c:v>
                </c:pt>
                <c:pt idx="18">
                  <c:v>28.062717316010527</c:v>
                </c:pt>
                <c:pt idx="19">
                  <c:v>28.290214957905331</c:v>
                </c:pt>
                <c:pt idx="20">
                  <c:v>28.247731686420892</c:v>
                </c:pt>
                <c:pt idx="21">
                  <c:v>28.881580804401505</c:v>
                </c:pt>
                <c:pt idx="22">
                  <c:v>28.827427816624489</c:v>
                </c:pt>
                <c:pt idx="23">
                  <c:v>27.832859277004339</c:v>
                </c:pt>
                <c:pt idx="24">
                  <c:v>28.329102683813147</c:v>
                </c:pt>
                <c:pt idx="25">
                  <c:v>28.361097738033351</c:v>
                </c:pt>
                <c:pt idx="26">
                  <c:v>28.085513016606217</c:v>
                </c:pt>
                <c:pt idx="27">
                  <c:v>27.45529122083957</c:v>
                </c:pt>
                <c:pt idx="28">
                  <c:v>28.427748475390807</c:v>
                </c:pt>
                <c:pt idx="29">
                  <c:v>28.607480850519256</c:v>
                </c:pt>
                <c:pt idx="30">
                  <c:v>27.472134629266897</c:v>
                </c:pt>
                <c:pt idx="31">
                  <c:v>27.241013803852521</c:v>
                </c:pt>
                <c:pt idx="32">
                  <c:v>28.393699996032353</c:v>
                </c:pt>
                <c:pt idx="33">
                  <c:v>27.919520231299451</c:v>
                </c:pt>
                <c:pt idx="34">
                  <c:v>27.157487741338958</c:v>
                </c:pt>
                <c:pt idx="35">
                  <c:v>28.525598394026993</c:v>
                </c:pt>
                <c:pt idx="36">
                  <c:v>28.105343055250202</c:v>
                </c:pt>
                <c:pt idx="37">
                  <c:v>27.00609691978655</c:v>
                </c:pt>
                <c:pt idx="38">
                  <c:v>28.15164100721848</c:v>
                </c:pt>
                <c:pt idx="39">
                  <c:v>27.067295337979207</c:v>
                </c:pt>
                <c:pt idx="40">
                  <c:v>27.672361160718104</c:v>
                </c:pt>
                <c:pt idx="41">
                  <c:v>28.24939153533057</c:v>
                </c:pt>
                <c:pt idx="42">
                  <c:v>27.40575251438522</c:v>
                </c:pt>
                <c:pt idx="43">
                  <c:v>26.889227875517481</c:v>
                </c:pt>
                <c:pt idx="44">
                  <c:v>28.125187469911349</c:v>
                </c:pt>
                <c:pt idx="45">
                  <c:v>28.54399091648046</c:v>
                </c:pt>
                <c:pt idx="46">
                  <c:v>28.491325298663508</c:v>
                </c:pt>
                <c:pt idx="47">
                  <c:v>28.217500186633469</c:v>
                </c:pt>
                <c:pt idx="48">
                  <c:v>28.529761612684535</c:v>
                </c:pt>
                <c:pt idx="49">
                  <c:v>27.97947187843819</c:v>
                </c:pt>
                <c:pt idx="50">
                  <c:v>28.639394566143679</c:v>
                </c:pt>
                <c:pt idx="51">
                  <c:v>27.31270332636133</c:v>
                </c:pt>
                <c:pt idx="52">
                  <c:v>28.683563946352933</c:v>
                </c:pt>
                <c:pt idx="53">
                  <c:v>28.520719856869963</c:v>
                </c:pt>
                <c:pt idx="54">
                  <c:v>27.227370333730711</c:v>
                </c:pt>
                <c:pt idx="55">
                  <c:v>27.503063632441769</c:v>
                </c:pt>
                <c:pt idx="56">
                  <c:v>28.511595565098403</c:v>
                </c:pt>
                <c:pt idx="57">
                  <c:v>28.740114251559586</c:v>
                </c:pt>
                <c:pt idx="58">
                  <c:v>27.770036054657872</c:v>
                </c:pt>
                <c:pt idx="59">
                  <c:v>27.768932807340803</c:v>
                </c:pt>
                <c:pt idx="60">
                  <c:v>28.214034541063363</c:v>
                </c:pt>
              </c:numCache>
            </c:numRef>
          </c:xVal>
          <c:yVal>
            <c:numRef>
              <c:f>'express TX'!$G$148:$G$208</c:f>
              <c:numCache>
                <c:formatCode>0.000</c:formatCode>
                <c:ptCount val="61"/>
                <c:pt idx="0">
                  <c:v>0.90416244278297864</c:v>
                </c:pt>
                <c:pt idx="1">
                  <c:v>-0.66503264022890352</c:v>
                </c:pt>
                <c:pt idx="2">
                  <c:v>1.3582607264417779</c:v>
                </c:pt>
                <c:pt idx="3">
                  <c:v>-1.7350570200822211</c:v>
                </c:pt>
                <c:pt idx="4">
                  <c:v>2.0733665851815686</c:v>
                </c:pt>
                <c:pt idx="5">
                  <c:v>-3.2524782234814977E-3</c:v>
                </c:pt>
                <c:pt idx="6">
                  <c:v>-1.2912491039740575</c:v>
                </c:pt>
                <c:pt idx="7">
                  <c:v>-1.3472623463854909</c:v>
                </c:pt>
                <c:pt idx="8">
                  <c:v>-0.69220859022788672</c:v>
                </c:pt>
                <c:pt idx="9">
                  <c:v>0.49632206453156441</c:v>
                </c:pt>
                <c:pt idx="10">
                  <c:v>-4.802202593604174E-2</c:v>
                </c:pt>
                <c:pt idx="11">
                  <c:v>-0.24280255751782126</c:v>
                </c:pt>
                <c:pt idx="12">
                  <c:v>-2.0681607534038169</c:v>
                </c:pt>
                <c:pt idx="13">
                  <c:v>-4.7284439431394742E-3</c:v>
                </c:pt>
                <c:pt idx="14">
                  <c:v>-0.19493995469383457</c:v>
                </c:pt>
                <c:pt idx="15">
                  <c:v>-0.33912572950728459</c:v>
                </c:pt>
                <c:pt idx="16">
                  <c:v>0.4431550261106787</c:v>
                </c:pt>
                <c:pt idx="17">
                  <c:v>6.5298845466378763E-2</c:v>
                </c:pt>
                <c:pt idx="18">
                  <c:v>0.43131482162195739</c:v>
                </c:pt>
                <c:pt idx="19">
                  <c:v>0.19109762258245797</c:v>
                </c:pt>
                <c:pt idx="20">
                  <c:v>1.3404482436639644</c:v>
                </c:pt>
                <c:pt idx="21">
                  <c:v>-0.33138462723356904</c:v>
                </c:pt>
                <c:pt idx="22">
                  <c:v>0.24465773257790219</c:v>
                </c:pt>
                <c:pt idx="23">
                  <c:v>-0.58073149647115307</c:v>
                </c:pt>
                <c:pt idx="24">
                  <c:v>-0.48540581583835668</c:v>
                </c:pt>
                <c:pt idx="25">
                  <c:v>0.20896247123397149</c:v>
                </c:pt>
                <c:pt idx="26">
                  <c:v>-1.6053281191919382</c:v>
                </c:pt>
                <c:pt idx="27">
                  <c:v>-1.5338599194074349</c:v>
                </c:pt>
                <c:pt idx="28">
                  <c:v>-0.32227358068244771</c:v>
                </c:pt>
                <c:pt idx="29">
                  <c:v>0.65426347952766684</c:v>
                </c:pt>
                <c:pt idx="30">
                  <c:v>-1.3111050879999113</c:v>
                </c:pt>
                <c:pt idx="31">
                  <c:v>-5.5553186096205485E-3</c:v>
                </c:pt>
                <c:pt idx="32">
                  <c:v>-0.92132067725291644</c:v>
                </c:pt>
                <c:pt idx="33">
                  <c:v>-0.82527530006317651</c:v>
                </c:pt>
                <c:pt idx="34">
                  <c:v>2.8931394131486075</c:v>
                </c:pt>
                <c:pt idx="35">
                  <c:v>0.51117290396080961</c:v>
                </c:pt>
                <c:pt idx="36">
                  <c:v>-9.5374980564827794E-2</c:v>
                </c:pt>
                <c:pt idx="37">
                  <c:v>0.70011385333873544</c:v>
                </c:pt>
                <c:pt idx="38">
                  <c:v>0.8527838806916429</c:v>
                </c:pt>
                <c:pt idx="39">
                  <c:v>0.83367053965220028</c:v>
                </c:pt>
                <c:pt idx="40">
                  <c:v>-0.3881301868589439</c:v>
                </c:pt>
                <c:pt idx="41">
                  <c:v>0.92814268190487248</c:v>
                </c:pt>
                <c:pt idx="42">
                  <c:v>1.4590315561342437</c:v>
                </c:pt>
                <c:pt idx="43">
                  <c:v>-0.14248559182733256</c:v>
                </c:pt>
                <c:pt idx="44">
                  <c:v>0.59732345473444404</c:v>
                </c:pt>
                <c:pt idx="45">
                  <c:v>-0.3432910745242273</c:v>
                </c:pt>
                <c:pt idx="46">
                  <c:v>-0.43181927323685709</c:v>
                </c:pt>
                <c:pt idx="47">
                  <c:v>0.47143032405369006</c:v>
                </c:pt>
                <c:pt idx="48">
                  <c:v>0.88998112751601677</c:v>
                </c:pt>
                <c:pt idx="49">
                  <c:v>-0.22878861846495038</c:v>
                </c:pt>
                <c:pt idx="50">
                  <c:v>-0.56157578194672275</c:v>
                </c:pt>
                <c:pt idx="51">
                  <c:v>-2.1725778388852531E-2</c:v>
                </c:pt>
                <c:pt idx="52">
                  <c:v>-0.91063064818327799</c:v>
                </c:pt>
                <c:pt idx="53">
                  <c:v>0.32699041925696753</c:v>
                </c:pt>
                <c:pt idx="54">
                  <c:v>-0.63260082007246754</c:v>
                </c:pt>
                <c:pt idx="55">
                  <c:v>2.1721534138171492</c:v>
                </c:pt>
                <c:pt idx="56">
                  <c:v>0.3119867690216368</c:v>
                </c:pt>
                <c:pt idx="57">
                  <c:v>0.54489723546413793</c:v>
                </c:pt>
                <c:pt idx="58">
                  <c:v>-0.76605710605725508</c:v>
                </c:pt>
                <c:pt idx="59">
                  <c:v>-0.54363576497256627</c:v>
                </c:pt>
                <c:pt idx="60">
                  <c:v>-0.28393042244479738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5-4E33-85D7-5D4A192DB7C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28.467537112043189</c:v>
              </c:pt>
            </c:numLit>
          </c:xVal>
          <c:yVal>
            <c:numLit>
              <c:formatCode>General</c:formatCode>
              <c:ptCount val="1"/>
              <c:pt idx="0">
                <c:v>-0.66503264022890352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05-4E33-85D7-5D4A192D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7279"/>
        <c:axId val="737514079"/>
      </c:scatterChart>
      <c:valAx>
        <c:axId val="737497279"/>
        <c:scaling>
          <c:orientation val="minMax"/>
          <c:max val="30"/>
          <c:min val="26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14079"/>
        <c:crosses val="autoZero"/>
        <c:crossBetween val="midCat"/>
      </c:valAx>
      <c:valAx>
        <c:axId val="73751407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972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- Tx 16h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TX'!$E$148:$E$208</c:f>
              <c:numCache>
                <c:formatCode>0.000</c:formatCode>
                <c:ptCount val="61"/>
                <c:pt idx="0">
                  <c:v>28.119970240411629</c:v>
                </c:pt>
                <c:pt idx="1">
                  <c:v>28.467537112043189</c:v>
                </c:pt>
                <c:pt idx="2">
                  <c:v>28.665121263246441</c:v>
                </c:pt>
                <c:pt idx="3">
                  <c:v>27.651878559487763</c:v>
                </c:pt>
                <c:pt idx="4">
                  <c:v>28.23271377696047</c:v>
                </c:pt>
                <c:pt idx="5">
                  <c:v>29.261521648340821</c:v>
                </c:pt>
                <c:pt idx="6">
                  <c:v>27.524851337048478</c:v>
                </c:pt>
                <c:pt idx="7">
                  <c:v>28.387747436427773</c:v>
                </c:pt>
                <c:pt idx="8">
                  <c:v>28.058023153501413</c:v>
                </c:pt>
                <c:pt idx="9">
                  <c:v>27.190805593607152</c:v>
                </c:pt>
                <c:pt idx="10">
                  <c:v>29.416885275785646</c:v>
                </c:pt>
                <c:pt idx="11">
                  <c:v>28.63416984008591</c:v>
                </c:pt>
                <c:pt idx="12">
                  <c:v>27.553633196342826</c:v>
                </c:pt>
                <c:pt idx="13">
                  <c:v>28.540730458269394</c:v>
                </c:pt>
                <c:pt idx="14">
                  <c:v>29.720535117822635</c:v>
                </c:pt>
                <c:pt idx="15">
                  <c:v>28.036759006099444</c:v>
                </c:pt>
                <c:pt idx="16">
                  <c:v>29.709792375871864</c:v>
                </c:pt>
                <c:pt idx="17">
                  <c:v>27.463998964660878</c:v>
                </c:pt>
                <c:pt idx="18">
                  <c:v>28.062717316010527</c:v>
                </c:pt>
                <c:pt idx="19">
                  <c:v>28.290214957905331</c:v>
                </c:pt>
                <c:pt idx="20">
                  <c:v>28.247731686420892</c:v>
                </c:pt>
                <c:pt idx="21">
                  <c:v>28.881580804401505</c:v>
                </c:pt>
                <c:pt idx="22">
                  <c:v>28.827427816624489</c:v>
                </c:pt>
                <c:pt idx="23">
                  <c:v>27.832859277004339</c:v>
                </c:pt>
                <c:pt idx="24">
                  <c:v>28.329102683813147</c:v>
                </c:pt>
                <c:pt idx="25">
                  <c:v>28.361097738033351</c:v>
                </c:pt>
                <c:pt idx="26">
                  <c:v>28.085513016606217</c:v>
                </c:pt>
                <c:pt idx="27">
                  <c:v>27.45529122083957</c:v>
                </c:pt>
                <c:pt idx="28">
                  <c:v>28.427748475390807</c:v>
                </c:pt>
                <c:pt idx="29">
                  <c:v>28.607480850519256</c:v>
                </c:pt>
                <c:pt idx="30">
                  <c:v>27.472134629266897</c:v>
                </c:pt>
                <c:pt idx="31">
                  <c:v>27.241013803852521</c:v>
                </c:pt>
                <c:pt idx="32">
                  <c:v>28.393699996032353</c:v>
                </c:pt>
                <c:pt idx="33">
                  <c:v>27.919520231299451</c:v>
                </c:pt>
                <c:pt idx="34">
                  <c:v>27.157487741338958</c:v>
                </c:pt>
                <c:pt idx="35">
                  <c:v>28.525598394026993</c:v>
                </c:pt>
                <c:pt idx="36">
                  <c:v>28.105343055250202</c:v>
                </c:pt>
                <c:pt idx="37">
                  <c:v>27.00609691978655</c:v>
                </c:pt>
                <c:pt idx="38">
                  <c:v>28.15164100721848</c:v>
                </c:pt>
                <c:pt idx="39">
                  <c:v>27.067295337979207</c:v>
                </c:pt>
                <c:pt idx="40">
                  <c:v>27.672361160718104</c:v>
                </c:pt>
                <c:pt idx="41">
                  <c:v>28.24939153533057</c:v>
                </c:pt>
                <c:pt idx="42">
                  <c:v>27.40575251438522</c:v>
                </c:pt>
                <c:pt idx="43">
                  <c:v>26.889227875517481</c:v>
                </c:pt>
                <c:pt idx="44">
                  <c:v>28.125187469911349</c:v>
                </c:pt>
                <c:pt idx="45">
                  <c:v>28.54399091648046</c:v>
                </c:pt>
                <c:pt idx="46">
                  <c:v>28.491325298663508</c:v>
                </c:pt>
                <c:pt idx="47">
                  <c:v>28.217500186633469</c:v>
                </c:pt>
                <c:pt idx="48">
                  <c:v>28.529761612684535</c:v>
                </c:pt>
                <c:pt idx="49">
                  <c:v>27.97947187843819</c:v>
                </c:pt>
                <c:pt idx="50">
                  <c:v>28.639394566143679</c:v>
                </c:pt>
                <c:pt idx="51">
                  <c:v>27.31270332636133</c:v>
                </c:pt>
                <c:pt idx="52">
                  <c:v>28.683563946352933</c:v>
                </c:pt>
                <c:pt idx="53">
                  <c:v>28.520719856869963</c:v>
                </c:pt>
                <c:pt idx="54">
                  <c:v>27.227370333730711</c:v>
                </c:pt>
                <c:pt idx="55">
                  <c:v>27.503063632441769</c:v>
                </c:pt>
                <c:pt idx="56">
                  <c:v>28.511595565098403</c:v>
                </c:pt>
                <c:pt idx="57">
                  <c:v>28.740114251559586</c:v>
                </c:pt>
                <c:pt idx="58">
                  <c:v>27.770036054657872</c:v>
                </c:pt>
                <c:pt idx="59">
                  <c:v>27.768932807340803</c:v>
                </c:pt>
                <c:pt idx="60">
                  <c:v>28.214034541063363</c:v>
                </c:pt>
              </c:numCache>
            </c:numRef>
          </c:xVal>
          <c:yVal>
            <c:numRef>
              <c:f>'express TX'!$D$148:$D$208</c:f>
              <c:numCache>
                <c:formatCode>0.000</c:formatCode>
                <c:ptCount val="61"/>
                <c:pt idx="0">
                  <c:v>28.6034090909091</c:v>
                </c:pt>
                <c:pt idx="1">
                  <c:v>28.111956521739099</c:v>
                </c:pt>
                <c:pt idx="2">
                  <c:v>29.391358024691399</c:v>
                </c:pt>
                <c:pt idx="3">
                  <c:v>26.724175824175799</c:v>
                </c:pt>
                <c:pt idx="4">
                  <c:v>29.3413043478261</c:v>
                </c:pt>
                <c:pt idx="5">
                  <c:v>29.259782608695701</c:v>
                </c:pt>
                <c:pt idx="6">
                  <c:v>26.834444444444401</c:v>
                </c:pt>
                <c:pt idx="7">
                  <c:v>27.667391304347799</c:v>
                </c:pt>
                <c:pt idx="8">
                  <c:v>27.6879120879121</c:v>
                </c:pt>
                <c:pt idx="9">
                  <c:v>27.456179775280901</c:v>
                </c:pt>
                <c:pt idx="10">
                  <c:v>29.3912087912088</c:v>
                </c:pt>
                <c:pt idx="11">
                  <c:v>28.504347826086999</c:v>
                </c:pt>
                <c:pt idx="12">
                  <c:v>26.4478260869565</c:v>
                </c:pt>
                <c:pt idx="13">
                  <c:v>28.538202247190998</c:v>
                </c:pt>
                <c:pt idx="14">
                  <c:v>29.616304347826102</c:v>
                </c:pt>
                <c:pt idx="15">
                  <c:v>27.8554347826087</c:v>
                </c:pt>
                <c:pt idx="16">
                  <c:v>29.9467391304348</c:v>
                </c:pt>
                <c:pt idx="17">
                  <c:v>27.4989130434783</c:v>
                </c:pt>
                <c:pt idx="18">
                  <c:v>28.293333333333301</c:v>
                </c:pt>
                <c:pt idx="19">
                  <c:v>28.3923913043478</c:v>
                </c:pt>
                <c:pt idx="20">
                  <c:v>28.9644444444444</c:v>
                </c:pt>
                <c:pt idx="21">
                  <c:v>28.7043956043956</c:v>
                </c:pt>
                <c:pt idx="22">
                  <c:v>28.958241758241801</c:v>
                </c:pt>
                <c:pt idx="23">
                  <c:v>27.5223529411765</c:v>
                </c:pt>
                <c:pt idx="24">
                  <c:v>28.0695652173913</c:v>
                </c:pt>
                <c:pt idx="25">
                  <c:v>28.472826086956498</c:v>
                </c:pt>
                <c:pt idx="26">
                  <c:v>27.227173913043501</c:v>
                </c:pt>
                <c:pt idx="27">
                  <c:v>26.635164835164801</c:v>
                </c:pt>
                <c:pt idx="28">
                  <c:v>28.255434782608699</c:v>
                </c:pt>
                <c:pt idx="29">
                  <c:v>28.957303370786502</c:v>
                </c:pt>
                <c:pt idx="30">
                  <c:v>26.7711111111111</c:v>
                </c:pt>
                <c:pt idx="31">
                  <c:v>27.238043478260899</c:v>
                </c:pt>
                <c:pt idx="32">
                  <c:v>27.901086956521699</c:v>
                </c:pt>
                <c:pt idx="33">
                  <c:v>27.478260869565201</c:v>
                </c:pt>
                <c:pt idx="34">
                  <c:v>28.7043956043956</c:v>
                </c:pt>
                <c:pt idx="35">
                  <c:v>28.798913043478301</c:v>
                </c:pt>
                <c:pt idx="36">
                  <c:v>28.054347826087</c:v>
                </c:pt>
                <c:pt idx="37">
                  <c:v>27.380434782608699</c:v>
                </c:pt>
                <c:pt idx="38">
                  <c:v>28.6076086956522</c:v>
                </c:pt>
                <c:pt idx="39">
                  <c:v>27.513043478260901</c:v>
                </c:pt>
                <c:pt idx="40">
                  <c:v>27.4648351648352</c:v>
                </c:pt>
                <c:pt idx="41">
                  <c:v>28.745652173913001</c:v>
                </c:pt>
                <c:pt idx="42">
                  <c:v>28.185869565217399</c:v>
                </c:pt>
                <c:pt idx="43">
                  <c:v>26.813043478260902</c:v>
                </c:pt>
                <c:pt idx="44">
                  <c:v>28.4445652173913</c:v>
                </c:pt>
                <c:pt idx="45">
                  <c:v>28.360439560439598</c:v>
                </c:pt>
                <c:pt idx="46">
                  <c:v>28.2604395604396</c:v>
                </c:pt>
                <c:pt idx="47">
                  <c:v>28.469565217391299</c:v>
                </c:pt>
                <c:pt idx="48">
                  <c:v>29.0056179775281</c:v>
                </c:pt>
                <c:pt idx="49">
                  <c:v>27.8571428571429</c:v>
                </c:pt>
                <c:pt idx="50">
                  <c:v>28.3391304347826</c:v>
                </c:pt>
                <c:pt idx="51">
                  <c:v>27.301086956521701</c:v>
                </c:pt>
                <c:pt idx="52">
                  <c:v>28.196666666666701</c:v>
                </c:pt>
                <c:pt idx="53">
                  <c:v>28.6955555555556</c:v>
                </c:pt>
                <c:pt idx="54">
                  <c:v>26.889130434782601</c:v>
                </c:pt>
                <c:pt idx="55">
                  <c:v>28.664473684210499</c:v>
                </c:pt>
                <c:pt idx="56">
                  <c:v>28.678409090909099</c:v>
                </c:pt>
                <c:pt idx="57">
                  <c:v>29.031460674157302</c:v>
                </c:pt>
                <c:pt idx="58">
                  <c:v>27.360439560439598</c:v>
                </c:pt>
                <c:pt idx="59">
                  <c:v>27.478260869565201</c:v>
                </c:pt>
                <c:pt idx="60">
                  <c:v>28.0622222222222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9-4F6B-A9B0-4993528AD65A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28.467537112043189</c:v>
              </c:pt>
            </c:numLit>
          </c:xVal>
          <c:yVal>
            <c:numLit>
              <c:formatCode>General</c:formatCode>
              <c:ptCount val="1"/>
              <c:pt idx="0">
                <c:v>28.111956521739099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29-4F6B-A9B0-4993528AD65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XLSTAT_20251015_121836_1_HID!xdata1</c:f>
              <c:numCache>
                <c:formatCode>General</c:formatCode>
                <c:ptCount val="70"/>
                <c:pt idx="0">
                  <c:v>26.775975585800001</c:v>
                </c:pt>
                <c:pt idx="1">
                  <c:v>26.9047968402</c:v>
                </c:pt>
                <c:pt idx="2">
                  <c:v>27.033618094600001</c:v>
                </c:pt>
                <c:pt idx="3">
                  <c:v>27.162439349</c:v>
                </c:pt>
                <c:pt idx="4">
                  <c:v>27.291260603400001</c:v>
                </c:pt>
                <c:pt idx="5">
                  <c:v>27.4200818578</c:v>
                </c:pt>
                <c:pt idx="6">
                  <c:v>27.548903112200001</c:v>
                </c:pt>
                <c:pt idx="7">
                  <c:v>27.6777243666</c:v>
                </c:pt>
                <c:pt idx="8">
                  <c:v>27.806545621000001</c:v>
                </c:pt>
                <c:pt idx="9">
                  <c:v>27.9353668754</c:v>
                </c:pt>
                <c:pt idx="10">
                  <c:v>28.064188129800002</c:v>
                </c:pt>
                <c:pt idx="11">
                  <c:v>28.1930093842</c:v>
                </c:pt>
                <c:pt idx="12">
                  <c:v>28.321830638600002</c:v>
                </c:pt>
                <c:pt idx="13">
                  <c:v>28.450651893</c:v>
                </c:pt>
                <c:pt idx="14">
                  <c:v>28.579473147400002</c:v>
                </c:pt>
                <c:pt idx="15">
                  <c:v>28.7082944018</c:v>
                </c:pt>
                <c:pt idx="16">
                  <c:v>28.837115656200002</c:v>
                </c:pt>
                <c:pt idx="17">
                  <c:v>28.9659369106</c:v>
                </c:pt>
                <c:pt idx="18">
                  <c:v>29.094758165000002</c:v>
                </c:pt>
                <c:pt idx="19">
                  <c:v>29.2235794194</c:v>
                </c:pt>
                <c:pt idx="20">
                  <c:v>29.352400673800002</c:v>
                </c:pt>
                <c:pt idx="21">
                  <c:v>29.4812219282</c:v>
                </c:pt>
                <c:pt idx="22">
                  <c:v>29.610043182600002</c:v>
                </c:pt>
                <c:pt idx="23">
                  <c:v>29.738864437</c:v>
                </c:pt>
                <c:pt idx="24">
                  <c:v>29.867685691400002</c:v>
                </c:pt>
                <c:pt idx="25">
                  <c:v>29.9965069458</c:v>
                </c:pt>
                <c:pt idx="26">
                  <c:v>30.125328200200002</c:v>
                </c:pt>
                <c:pt idx="27">
                  <c:v>30.2541494546</c:v>
                </c:pt>
                <c:pt idx="28">
                  <c:v>30.382970709000002</c:v>
                </c:pt>
                <c:pt idx="29">
                  <c:v>30.5117919634</c:v>
                </c:pt>
                <c:pt idx="30">
                  <c:v>30.640613217800002</c:v>
                </c:pt>
                <c:pt idx="31">
                  <c:v>30.7694344722</c:v>
                </c:pt>
                <c:pt idx="32">
                  <c:v>30.898255726600002</c:v>
                </c:pt>
                <c:pt idx="33">
                  <c:v>31.027076981</c:v>
                </c:pt>
                <c:pt idx="34">
                  <c:v>31.155898235400002</c:v>
                </c:pt>
                <c:pt idx="35">
                  <c:v>31.284719489800001</c:v>
                </c:pt>
                <c:pt idx="36">
                  <c:v>31.413540744200002</c:v>
                </c:pt>
                <c:pt idx="37">
                  <c:v>31.542361998600001</c:v>
                </c:pt>
                <c:pt idx="38">
                  <c:v>31.671183253000002</c:v>
                </c:pt>
                <c:pt idx="39">
                  <c:v>31.800004507400001</c:v>
                </c:pt>
                <c:pt idx="40">
                  <c:v>31.928825761800002</c:v>
                </c:pt>
                <c:pt idx="41">
                  <c:v>32.057647016200001</c:v>
                </c:pt>
                <c:pt idx="42">
                  <c:v>32.186468270600002</c:v>
                </c:pt>
                <c:pt idx="43">
                  <c:v>32.315289525000004</c:v>
                </c:pt>
                <c:pt idx="44">
                  <c:v>32.444110779399999</c:v>
                </c:pt>
                <c:pt idx="45">
                  <c:v>32.572932033800001</c:v>
                </c:pt>
                <c:pt idx="46">
                  <c:v>32.701753288200003</c:v>
                </c:pt>
                <c:pt idx="47">
                  <c:v>32.830574542600004</c:v>
                </c:pt>
                <c:pt idx="48">
                  <c:v>32.959395796999999</c:v>
                </c:pt>
                <c:pt idx="49">
                  <c:v>33.088217051400001</c:v>
                </c:pt>
                <c:pt idx="50">
                  <c:v>33.217038305800003</c:v>
                </c:pt>
                <c:pt idx="51">
                  <c:v>33.345859560199997</c:v>
                </c:pt>
                <c:pt idx="52">
                  <c:v>33.474680814599999</c:v>
                </c:pt>
                <c:pt idx="53">
                  <c:v>33.603502069000001</c:v>
                </c:pt>
                <c:pt idx="54">
                  <c:v>33.732323323400003</c:v>
                </c:pt>
                <c:pt idx="55">
                  <c:v>33.861144577800005</c:v>
                </c:pt>
                <c:pt idx="56">
                  <c:v>33.989965832199999</c:v>
                </c:pt>
                <c:pt idx="57">
                  <c:v>34.118787086600001</c:v>
                </c:pt>
                <c:pt idx="58">
                  <c:v>34.247608341000003</c:v>
                </c:pt>
                <c:pt idx="59">
                  <c:v>34.376429595399998</c:v>
                </c:pt>
                <c:pt idx="60">
                  <c:v>34.505250849799999</c:v>
                </c:pt>
                <c:pt idx="61">
                  <c:v>34.634072104200001</c:v>
                </c:pt>
                <c:pt idx="62">
                  <c:v>34.762893358600003</c:v>
                </c:pt>
                <c:pt idx="63">
                  <c:v>34.891714613000005</c:v>
                </c:pt>
                <c:pt idx="64">
                  <c:v>35.0205358674</c:v>
                </c:pt>
                <c:pt idx="65">
                  <c:v>35.149357121800001</c:v>
                </c:pt>
                <c:pt idx="66">
                  <c:v>35.278178376200003</c:v>
                </c:pt>
                <c:pt idx="67">
                  <c:v>35.406999630599998</c:v>
                </c:pt>
                <c:pt idx="68">
                  <c:v>35.535820885</c:v>
                </c:pt>
                <c:pt idx="69">
                  <c:v>35.664642139400001</c:v>
                </c:pt>
              </c:numCache>
            </c:numRef>
          </c:xVal>
          <c:yVal>
            <c:numRef>
              <c:f>XLSTAT_20251015_121836_1_HID!ydata1</c:f>
              <c:numCache>
                <c:formatCode>General</c:formatCode>
                <c:ptCount val="70"/>
                <c:pt idx="0">
                  <c:v>25.655510273068646</c:v>
                </c:pt>
                <c:pt idx="1">
                  <c:v>25.791416414015796</c:v>
                </c:pt>
                <c:pt idx="2">
                  <c:v>25.926654978545486</c:v>
                </c:pt>
                <c:pt idx="3">
                  <c:v>26.061214295834574</c:v>
                </c:pt>
                <c:pt idx="4">
                  <c:v>26.19508369903998</c:v>
                </c:pt>
                <c:pt idx="5">
                  <c:v>26.328253618513017</c:v>
                </c:pt>
                <c:pt idx="6">
                  <c:v>26.460715668293496</c:v>
                </c:pt>
                <c:pt idx="7">
                  <c:v>26.592462724153307</c:v>
                </c:pt>
                <c:pt idx="8">
                  <c:v>26.723488991559289</c:v>
                </c:pt>
                <c:pt idx="9">
                  <c:v>26.853790062083476</c:v>
                </c:pt>
                <c:pt idx="10">
                  <c:v>26.983362957003109</c:v>
                </c:pt>
                <c:pt idx="11">
                  <c:v>27.112206157096193</c:v>
                </c:pt>
                <c:pt idx="12">
                  <c:v>27.240319617942493</c:v>
                </c:pt>
                <c:pt idx="13">
                  <c:v>27.367704770371965</c:v>
                </c:pt>
                <c:pt idx="14">
                  <c:v>27.494364506050157</c:v>
                </c:pt>
                <c:pt idx="15">
                  <c:v>27.620303148537857</c:v>
                </c:pt>
                <c:pt idx="16">
                  <c:v>27.745526410495916</c:v>
                </c:pt>
                <c:pt idx="17">
                  <c:v>27.870041338012097</c:v>
                </c:pt>
                <c:pt idx="18">
                  <c:v>27.993856243293177</c:v>
                </c:pt>
                <c:pt idx="19">
                  <c:v>28.116980627182667</c:v>
                </c:pt>
                <c:pt idx="20">
                  <c:v>28.239425093126734</c:v>
                </c:pt>
                <c:pt idx="21">
                  <c:v>28.361201254313933</c:v>
                </c:pt>
                <c:pt idx="22">
                  <c:v>28.48232163575944</c:v>
                </c:pt>
                <c:pt idx="23">
                  <c:v>28.602799573093101</c:v>
                </c:pt>
                <c:pt idx="24">
                  <c:v>28.722649109749359</c:v>
                </c:pt>
                <c:pt idx="25">
                  <c:v>28.841884894152081</c:v>
                </c:pt>
                <c:pt idx="26">
                  <c:v>28.960522078347886</c:v>
                </c:pt>
                <c:pt idx="27">
                  <c:v>29.078576219375691</c:v>
                </c:pt>
                <c:pt idx="28">
                  <c:v>29.196063184478234</c:v>
                </c:pt>
                <c:pt idx="29">
                  <c:v>29.312999061070286</c:v>
                </c:pt>
                <c:pt idx="30">
                  <c:v>29.429400072187359</c:v>
                </c:pt>
                <c:pt idx="31">
                  <c:v>29.54528249795305</c:v>
                </c:pt>
                <c:pt idx="32">
                  <c:v>29.660662603429223</c:v>
                </c:pt>
                <c:pt idx="33">
                  <c:v>29.775556573053905</c:v>
                </c:pt>
                <c:pt idx="34">
                  <c:v>29.889980451730548</c:v>
                </c:pt>
                <c:pt idx="35">
                  <c:v>30.003950092509967</c:v>
                </c:pt>
                <c:pt idx="36">
                  <c:v>30.117481110703988</c:v>
                </c:pt>
                <c:pt idx="37">
                  <c:v>30.230588844186467</c:v>
                </c:pt>
                <c:pt idx="38">
                  <c:v>30.34328831957292</c:v>
                </c:pt>
                <c:pt idx="39">
                  <c:v>30.455594223921906</c:v>
                </c:pt>
                <c:pt idx="40">
                  <c:v>30.567520881568885</c:v>
                </c:pt>
                <c:pt idx="41">
                  <c:v>30.679082235683861</c:v>
                </c:pt>
                <c:pt idx="42">
                  <c:v>30.790291834136099</c:v>
                </c:pt>
                <c:pt idx="43">
                  <c:v>30.901162819250608</c:v>
                </c:pt>
                <c:pt idx="44">
                  <c:v>31.011707921049986</c:v>
                </c:pt>
                <c:pt idx="45">
                  <c:v>31.121939453590162</c:v>
                </c:pt>
                <c:pt idx="46">
                  <c:v>31.231869314017757</c:v>
                </c:pt>
                <c:pt idx="47">
                  <c:v>31.341508983999365</c:v>
                </c:pt>
                <c:pt idx="48">
                  <c:v>31.450869533197299</c:v>
                </c:pt>
                <c:pt idx="49">
                  <c:v>31.559961624492082</c:v>
                </c:pt>
                <c:pt idx="50">
                  <c:v>31.668795520677612</c:v>
                </c:pt>
                <c:pt idx="51">
                  <c:v>31.777381092380743</c:v>
                </c:pt>
                <c:pt idx="52">
                  <c:v>31.885727826981803</c:v>
                </c:pt>
                <c:pt idx="53">
                  <c:v>31.993844838336276</c:v>
                </c:pt>
                <c:pt idx="54">
                  <c:v>32.101740877120669</c:v>
                </c:pt>
                <c:pt idx="55">
                  <c:v>32.209424341646297</c:v>
                </c:pt>
                <c:pt idx="56">
                  <c:v>32.316903289004422</c:v>
                </c:pt>
                <c:pt idx="57">
                  <c:v>32.424185446423898</c:v>
                </c:pt>
                <c:pt idx="58">
                  <c:v>32.531278222738933</c:v>
                </c:pt>
                <c:pt idx="59">
                  <c:v>32.638188719879096</c:v>
                </c:pt>
                <c:pt idx="60">
                  <c:v>32.744923744307293</c:v>
                </c:pt>
                <c:pt idx="61">
                  <c:v>32.851489818342749</c:v>
                </c:pt>
                <c:pt idx="62">
                  <c:v>32.957893191317226</c:v>
                </c:pt>
                <c:pt idx="63">
                  <c:v>33.064139850521407</c:v>
                </c:pt>
                <c:pt idx="64">
                  <c:v>33.170235531906975</c:v>
                </c:pt>
                <c:pt idx="65">
                  <c:v>33.276185730516865</c:v>
                </c:pt>
                <c:pt idx="66">
                  <c:v>33.38199571062249</c:v>
                </c:pt>
                <c:pt idx="67">
                  <c:v>33.487670515552054</c:v>
                </c:pt>
                <c:pt idx="68">
                  <c:v>33.593214977198855</c:v>
                </c:pt>
                <c:pt idx="69">
                  <c:v>33.698633725202306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9-4F6B-A9B0-4993528AD65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XLSTAT_20251015_121836_1_HID!xdata2</c:f>
              <c:numCache>
                <c:formatCode>General</c:formatCode>
                <c:ptCount val="70"/>
                <c:pt idx="0">
                  <c:v>21.511382300400001</c:v>
                </c:pt>
                <c:pt idx="1">
                  <c:v>21.716502008200003</c:v>
                </c:pt>
                <c:pt idx="2">
                  <c:v>21.921621716000001</c:v>
                </c:pt>
                <c:pt idx="3">
                  <c:v>22.126741423800002</c:v>
                </c:pt>
                <c:pt idx="4">
                  <c:v>22.3318611316</c:v>
                </c:pt>
                <c:pt idx="5">
                  <c:v>22.536980839400002</c:v>
                </c:pt>
                <c:pt idx="6">
                  <c:v>22.7421005472</c:v>
                </c:pt>
                <c:pt idx="7">
                  <c:v>22.947220255000001</c:v>
                </c:pt>
                <c:pt idx="8">
                  <c:v>23.152339962799999</c:v>
                </c:pt>
                <c:pt idx="9">
                  <c:v>23.357459670600001</c:v>
                </c:pt>
                <c:pt idx="10">
                  <c:v>23.562579378400002</c:v>
                </c:pt>
                <c:pt idx="11">
                  <c:v>23.7676990862</c:v>
                </c:pt>
                <c:pt idx="12">
                  <c:v>23.972818794000002</c:v>
                </c:pt>
                <c:pt idx="13">
                  <c:v>24.1779385018</c:v>
                </c:pt>
                <c:pt idx="14">
                  <c:v>24.383058209600001</c:v>
                </c:pt>
                <c:pt idx="15">
                  <c:v>24.588177917400003</c:v>
                </c:pt>
                <c:pt idx="16">
                  <c:v>24.793297625200001</c:v>
                </c:pt>
                <c:pt idx="17">
                  <c:v>24.998417332999999</c:v>
                </c:pt>
                <c:pt idx="18">
                  <c:v>25.203537040800001</c:v>
                </c:pt>
                <c:pt idx="19">
                  <c:v>25.408656748600002</c:v>
                </c:pt>
                <c:pt idx="20">
                  <c:v>25.6137764564</c:v>
                </c:pt>
                <c:pt idx="21">
                  <c:v>25.818896164200002</c:v>
                </c:pt>
                <c:pt idx="22">
                  <c:v>26.024015872</c:v>
                </c:pt>
                <c:pt idx="23">
                  <c:v>26.229135579800001</c:v>
                </c:pt>
                <c:pt idx="24">
                  <c:v>26.434255287600003</c:v>
                </c:pt>
                <c:pt idx="25">
                  <c:v>26.639374995400001</c:v>
                </c:pt>
                <c:pt idx="26">
                  <c:v>26.844494703199999</c:v>
                </c:pt>
                <c:pt idx="27">
                  <c:v>27.049614411</c:v>
                </c:pt>
                <c:pt idx="28">
                  <c:v>27.254734118800002</c:v>
                </c:pt>
                <c:pt idx="29">
                  <c:v>27.4598538266</c:v>
                </c:pt>
                <c:pt idx="30">
                  <c:v>27.664973534400001</c:v>
                </c:pt>
                <c:pt idx="31">
                  <c:v>27.870093242199999</c:v>
                </c:pt>
                <c:pt idx="32">
                  <c:v>28.075212950000001</c:v>
                </c:pt>
                <c:pt idx="33">
                  <c:v>28.280332657800002</c:v>
                </c:pt>
                <c:pt idx="34">
                  <c:v>28.4854523656</c:v>
                </c:pt>
                <c:pt idx="35">
                  <c:v>28.690572073400002</c:v>
                </c:pt>
                <c:pt idx="36">
                  <c:v>28.8956917812</c:v>
                </c:pt>
                <c:pt idx="37">
                  <c:v>29.100811489000002</c:v>
                </c:pt>
                <c:pt idx="38">
                  <c:v>29.305931196800003</c:v>
                </c:pt>
                <c:pt idx="39">
                  <c:v>29.511050904600001</c:v>
                </c:pt>
                <c:pt idx="40">
                  <c:v>29.716170612399999</c:v>
                </c:pt>
                <c:pt idx="41">
                  <c:v>29.921290320200001</c:v>
                </c:pt>
                <c:pt idx="42">
                  <c:v>30.126410028000002</c:v>
                </c:pt>
                <c:pt idx="43">
                  <c:v>30.3315297358</c:v>
                </c:pt>
                <c:pt idx="44">
                  <c:v>30.536649443600002</c:v>
                </c:pt>
                <c:pt idx="45">
                  <c:v>30.7417691514</c:v>
                </c:pt>
                <c:pt idx="46">
                  <c:v>30.946888859200001</c:v>
                </c:pt>
                <c:pt idx="47">
                  <c:v>31.152008567000003</c:v>
                </c:pt>
                <c:pt idx="48">
                  <c:v>31.357128274800001</c:v>
                </c:pt>
                <c:pt idx="49">
                  <c:v>31.562247982599999</c:v>
                </c:pt>
                <c:pt idx="50">
                  <c:v>31.7673676904</c:v>
                </c:pt>
                <c:pt idx="51">
                  <c:v>31.972487398200002</c:v>
                </c:pt>
                <c:pt idx="52">
                  <c:v>32.177607105999996</c:v>
                </c:pt>
                <c:pt idx="53">
                  <c:v>32.382726813800005</c:v>
                </c:pt>
                <c:pt idx="54">
                  <c:v>32.5878465216</c:v>
                </c:pt>
                <c:pt idx="55">
                  <c:v>32.792966229400001</c:v>
                </c:pt>
                <c:pt idx="56">
                  <c:v>32.998085937200003</c:v>
                </c:pt>
                <c:pt idx="57">
                  <c:v>33.203205644999997</c:v>
                </c:pt>
                <c:pt idx="58">
                  <c:v>33.408325352799999</c:v>
                </c:pt>
                <c:pt idx="59">
                  <c:v>33.6134450606</c:v>
                </c:pt>
                <c:pt idx="60">
                  <c:v>33.818564768400002</c:v>
                </c:pt>
                <c:pt idx="61">
                  <c:v>34.023684476200003</c:v>
                </c:pt>
                <c:pt idx="62">
                  <c:v>34.228804183999998</c:v>
                </c:pt>
                <c:pt idx="63">
                  <c:v>34.433923891799999</c:v>
                </c:pt>
                <c:pt idx="64">
                  <c:v>34.639043599600001</c:v>
                </c:pt>
                <c:pt idx="65">
                  <c:v>34.844163307400002</c:v>
                </c:pt>
                <c:pt idx="66">
                  <c:v>35.049283015200004</c:v>
                </c:pt>
                <c:pt idx="67">
                  <c:v>35.254402722999998</c:v>
                </c:pt>
                <c:pt idx="68">
                  <c:v>35.4595224308</c:v>
                </c:pt>
                <c:pt idx="69">
                  <c:v>35.664642138600001</c:v>
                </c:pt>
              </c:numCache>
            </c:numRef>
          </c:xVal>
          <c:yVal>
            <c:numRef>
              <c:f>XLSTAT_20251015_121836_1_HID!ydata2</c:f>
              <c:numCache>
                <c:formatCode>General</c:formatCode>
                <c:ptCount val="70"/>
                <c:pt idx="0">
                  <c:v>23.314753085374377</c:v>
                </c:pt>
                <c:pt idx="1">
                  <c:v>23.484272190169929</c:v>
                </c:pt>
                <c:pt idx="2">
                  <c:v>23.654214344556262</c:v>
                </c:pt>
                <c:pt idx="3">
                  <c:v>23.82460584385705</c:v>
                </c:pt>
                <c:pt idx="4">
                  <c:v>23.995474828756418</c:v>
                </c:pt>
                <c:pt idx="5">
                  <c:v>24.16685140172692</c:v>
                </c:pt>
                <c:pt idx="6">
                  <c:v>24.338767744400446</c:v>
                </c:pt>
                <c:pt idx="7">
                  <c:v>24.511258233884988</c:v>
                </c:pt>
                <c:pt idx="8">
                  <c:v>24.684359555454076</c:v>
                </c:pt>
                <c:pt idx="9">
                  <c:v>24.858110808359854</c:v>
                </c:pt>
                <c:pt idx="10">
                  <c:v>25.03255360074084</c:v>
                </c:pt>
                <c:pt idx="11">
                  <c:v>25.207732128715271</c:v>
                </c:pt>
                <c:pt idx="12">
                  <c:v>25.383693233781116</c:v>
                </c:pt>
                <c:pt idx="13">
                  <c:v>25.560486431610101</c:v>
                </c:pt>
                <c:pt idx="14">
                  <c:v>25.738163904267154</c:v>
                </c:pt>
                <c:pt idx="15">
                  <c:v>25.916780446871908</c:v>
                </c:pt>
                <c:pt idx="16">
                  <c:v>26.096393358836472</c:v>
                </c:pt>
                <c:pt idx="17">
                  <c:v>26.27706226918308</c:v>
                </c:pt>
                <c:pt idx="18">
                  <c:v>26.458848885217289</c:v>
                </c:pt>
                <c:pt idx="19">
                  <c:v>26.64181665418592</c:v>
                </c:pt>
                <c:pt idx="20">
                  <c:v>26.826030328679916</c:v>
                </c:pt>
                <c:pt idx="21">
                  <c:v>27.011555428647839</c:v>
                </c:pt>
                <c:pt idx="22">
                  <c:v>27.198457596135984</c:v>
                </c:pt>
                <c:pt idx="23">
                  <c:v>27.386801843371845</c:v>
                </c:pt>
                <c:pt idx="24">
                  <c:v>27.576651700556518</c:v>
                </c:pt>
                <c:pt idx="25">
                  <c:v>27.768068276571672</c:v>
                </c:pt>
                <c:pt idx="26">
                  <c:v>27.96110925338769</c:v>
                </c:pt>
                <c:pt idx="27">
                  <c:v>28.155827842722058</c:v>
                </c:pt>
                <c:pt idx="28">
                  <c:v>28.352271740686543</c:v>
                </c:pt>
                <c:pt idx="29">
                  <c:v>28.550482121892703</c:v>
                </c:pt>
                <c:pt idx="30">
                  <c:v>28.750492717847443</c:v>
                </c:pt>
                <c:pt idx="31">
                  <c:v>28.952329024677358</c:v>
                </c:pt>
                <c:pt idx="32">
                  <c:v>29.15600768176871</c:v>
                </c:pt>
                <c:pt idx="33">
                  <c:v>29.361536055716531</c:v>
                </c:pt>
                <c:pt idx="34">
                  <c:v>29.568912053459282</c:v>
                </c:pt>
                <c:pt idx="35">
                  <c:v>29.77812417553978</c:v>
                </c:pt>
                <c:pt idx="36">
                  <c:v>29.989151806360415</c:v>
                </c:pt>
                <c:pt idx="37">
                  <c:v>30.201965724555407</c:v>
                </c:pt>
                <c:pt idx="38">
                  <c:v>30.416528804595934</c:v>
                </c:pt>
                <c:pt idx="39">
                  <c:v>30.632796871610854</c:v>
                </c:pt>
                <c:pt idx="40">
                  <c:v>30.850719665844061</c:v>
                </c:pt>
                <c:pt idx="41">
                  <c:v>31.070241871371397</c:v>
                </c:pt>
                <c:pt idx="42">
                  <c:v>31.291304165383369</c:v>
                </c:pt>
                <c:pt idx="43">
                  <c:v>31.513844248856383</c:v>
                </c:pt>
                <c:pt idx="44">
                  <c:v>31.737797825924186</c:v>
                </c:pt>
                <c:pt idx="45">
                  <c:v>31.963099506807126</c:v>
                </c:pt>
                <c:pt idx="46">
                  <c:v>32.189683616921656</c:v>
                </c:pt>
                <c:pt idx="47">
                  <c:v>32.417484902102551</c:v>
                </c:pt>
                <c:pt idx="48">
                  <c:v>32.646439126259565</c:v>
                </c:pt>
                <c:pt idx="49">
                  <c:v>32.876483562996761</c:v>
                </c:pt>
                <c:pt idx="50">
                  <c:v>33.107557386664261</c:v>
                </c:pt>
                <c:pt idx="51">
                  <c:v>33.339601971038576</c:v>
                </c:pt>
                <c:pt idx="52">
                  <c:v>33.572561105479885</c:v>
                </c:pt>
                <c:pt idx="53">
                  <c:v>33.806381139177105</c:v>
                </c:pt>
                <c:pt idx="54">
                  <c:v>34.041011064164792</c:v>
                </c:pt>
                <c:pt idx="55">
                  <c:v>34.276402547370132</c:v>
                </c:pt>
                <c:pt idx="56">
                  <c:v>34.512509921188858</c:v>
                </c:pt>
                <c:pt idx="57">
                  <c:v>34.749290141135702</c:v>
                </c:pt>
                <c:pt idx="58">
                  <c:v>34.986702718072436</c:v>
                </c:pt>
                <c:pt idx="59">
                  <c:v>35.224709631463575</c:v>
                </c:pt>
                <c:pt idx="60">
                  <c:v>35.463275229100795</c:v>
                </c:pt>
                <c:pt idx="61">
                  <c:v>35.702366117804416</c:v>
                </c:pt>
                <c:pt idx="62">
                  <c:v>35.941951048773532</c:v>
                </c:pt>
                <c:pt idx="63">
                  <c:v>36.182000800522765</c:v>
                </c:pt>
                <c:pt idx="64">
                  <c:v>36.422488061712215</c:v>
                </c:pt>
                <c:pt idx="65">
                  <c:v>36.663387315643718</c:v>
                </c:pt>
                <c:pt idx="66">
                  <c:v>36.904674727751456</c:v>
                </c:pt>
                <c:pt idx="67">
                  <c:v>37.14632803704955</c:v>
                </c:pt>
                <c:pt idx="68">
                  <c:v>37.388326452203167</c:v>
                </c:pt>
                <c:pt idx="69">
                  <c:v>37.630650552651979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9-4F6B-A9B0-4993528AD65A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429-4F6B-A9B0-4993528AD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5439"/>
        <c:axId val="737497759"/>
      </c:scatterChart>
      <c:valAx>
        <c:axId val="737505439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97759"/>
        <c:crosses val="autoZero"/>
        <c:crossBetween val="midCat"/>
      </c:valAx>
      <c:valAx>
        <c:axId val="737497759"/>
        <c:scaling>
          <c:orientation val="minMax"/>
          <c:max val="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054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Tx 16h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'express TX'!$B$148:$B$208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TX'!$G$148:$G$208</c:f>
              <c:numCache>
                <c:formatCode>0.000</c:formatCode>
                <c:ptCount val="61"/>
                <c:pt idx="0">
                  <c:v>0.90416244278297864</c:v>
                </c:pt>
                <c:pt idx="1">
                  <c:v>-0.66503264022890352</c:v>
                </c:pt>
                <c:pt idx="2">
                  <c:v>1.3582607264417779</c:v>
                </c:pt>
                <c:pt idx="3">
                  <c:v>-1.7350570200822211</c:v>
                </c:pt>
                <c:pt idx="4">
                  <c:v>2.0733665851815686</c:v>
                </c:pt>
                <c:pt idx="5">
                  <c:v>-3.2524782234814977E-3</c:v>
                </c:pt>
                <c:pt idx="6">
                  <c:v>-1.2912491039740575</c:v>
                </c:pt>
                <c:pt idx="7">
                  <c:v>-1.3472623463854909</c:v>
                </c:pt>
                <c:pt idx="8">
                  <c:v>-0.69220859022788672</c:v>
                </c:pt>
                <c:pt idx="9">
                  <c:v>0.49632206453156441</c:v>
                </c:pt>
                <c:pt idx="10">
                  <c:v>-4.802202593604174E-2</c:v>
                </c:pt>
                <c:pt idx="11">
                  <c:v>-0.24280255751782126</c:v>
                </c:pt>
                <c:pt idx="12">
                  <c:v>-2.0681607534038169</c:v>
                </c:pt>
                <c:pt idx="13">
                  <c:v>-4.7284439431394742E-3</c:v>
                </c:pt>
                <c:pt idx="14">
                  <c:v>-0.19493995469383457</c:v>
                </c:pt>
                <c:pt idx="15">
                  <c:v>-0.33912572950728459</c:v>
                </c:pt>
                <c:pt idx="16">
                  <c:v>0.4431550261106787</c:v>
                </c:pt>
                <c:pt idx="17">
                  <c:v>6.5298845466378763E-2</c:v>
                </c:pt>
                <c:pt idx="18">
                  <c:v>0.43131482162195739</c:v>
                </c:pt>
                <c:pt idx="19">
                  <c:v>0.19109762258245797</c:v>
                </c:pt>
                <c:pt idx="20">
                  <c:v>1.3404482436639644</c:v>
                </c:pt>
                <c:pt idx="21">
                  <c:v>-0.33138462723356904</c:v>
                </c:pt>
                <c:pt idx="22">
                  <c:v>0.24465773257790219</c:v>
                </c:pt>
                <c:pt idx="23">
                  <c:v>-0.58073149647115307</c:v>
                </c:pt>
                <c:pt idx="24">
                  <c:v>-0.48540581583835668</c:v>
                </c:pt>
                <c:pt idx="25">
                  <c:v>0.20896247123397149</c:v>
                </c:pt>
                <c:pt idx="26">
                  <c:v>-1.6053281191919382</c:v>
                </c:pt>
                <c:pt idx="27">
                  <c:v>-1.5338599194074349</c:v>
                </c:pt>
                <c:pt idx="28">
                  <c:v>-0.32227358068244771</c:v>
                </c:pt>
                <c:pt idx="29">
                  <c:v>0.65426347952766684</c:v>
                </c:pt>
                <c:pt idx="30">
                  <c:v>-1.3111050879999113</c:v>
                </c:pt>
                <c:pt idx="31">
                  <c:v>-5.5553186096205485E-3</c:v>
                </c:pt>
                <c:pt idx="32">
                  <c:v>-0.92132067725291644</c:v>
                </c:pt>
                <c:pt idx="33">
                  <c:v>-0.82527530006317651</c:v>
                </c:pt>
                <c:pt idx="34">
                  <c:v>2.8931394131486075</c:v>
                </c:pt>
                <c:pt idx="35">
                  <c:v>0.51117290396080961</c:v>
                </c:pt>
                <c:pt idx="36">
                  <c:v>-9.5374980564827794E-2</c:v>
                </c:pt>
                <c:pt idx="37">
                  <c:v>0.70011385333873544</c:v>
                </c:pt>
                <c:pt idx="38">
                  <c:v>0.8527838806916429</c:v>
                </c:pt>
                <c:pt idx="39">
                  <c:v>0.83367053965220028</c:v>
                </c:pt>
                <c:pt idx="40">
                  <c:v>-0.3881301868589439</c:v>
                </c:pt>
                <c:pt idx="41">
                  <c:v>0.92814268190487248</c:v>
                </c:pt>
                <c:pt idx="42">
                  <c:v>1.4590315561342437</c:v>
                </c:pt>
                <c:pt idx="43">
                  <c:v>-0.14248559182733256</c:v>
                </c:pt>
                <c:pt idx="44">
                  <c:v>0.59732345473444404</c:v>
                </c:pt>
                <c:pt idx="45">
                  <c:v>-0.3432910745242273</c:v>
                </c:pt>
                <c:pt idx="46">
                  <c:v>-0.43181927323685709</c:v>
                </c:pt>
                <c:pt idx="47">
                  <c:v>0.47143032405369006</c:v>
                </c:pt>
                <c:pt idx="48">
                  <c:v>0.88998112751601677</c:v>
                </c:pt>
                <c:pt idx="49">
                  <c:v>-0.22878861846495038</c:v>
                </c:pt>
                <c:pt idx="50">
                  <c:v>-0.56157578194672275</c:v>
                </c:pt>
                <c:pt idx="51">
                  <c:v>-2.1725778388852531E-2</c:v>
                </c:pt>
                <c:pt idx="52">
                  <c:v>-0.91063064818327799</c:v>
                </c:pt>
                <c:pt idx="53">
                  <c:v>0.32699041925696753</c:v>
                </c:pt>
                <c:pt idx="54">
                  <c:v>-0.63260082007246754</c:v>
                </c:pt>
                <c:pt idx="55">
                  <c:v>2.1721534138171492</c:v>
                </c:pt>
                <c:pt idx="56">
                  <c:v>0.3119867690216368</c:v>
                </c:pt>
                <c:pt idx="57">
                  <c:v>0.54489723546413793</c:v>
                </c:pt>
                <c:pt idx="58">
                  <c:v>-0.76605710605725508</c:v>
                </c:pt>
                <c:pt idx="59">
                  <c:v>-0.54363576497256627</c:v>
                </c:pt>
                <c:pt idx="60">
                  <c:v>-0.28393042244479738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3-46BD-8830-5794E22DA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37510239"/>
        <c:axId val="737514559"/>
      </c:barChart>
      <c:catAx>
        <c:axId val="73751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14559"/>
        <c:crosses val="autoZero"/>
        <c:auto val="1"/>
        <c:lblAlgn val="ctr"/>
        <c:lblOffset val="100"/>
        <c:noMultiLvlLbl val="0"/>
      </c:catAx>
      <c:valAx>
        <c:axId val="73751455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102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supprimés studentisés (Tx 16h) - Seuil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D4-4616-90E8-AAAE93CF9B43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D4-4616-90E8-AAAE93CF9B43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D4-4616-90E8-AAAE93CF9B43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D4-4616-90E8-AAAE93CF9B43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6D4-4616-90E8-AAAE93CF9B43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6D4-4616-90E8-AAAE93CF9B43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6D4-4616-90E8-AAAE93CF9B43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6D4-4616-90E8-AAAE93CF9B43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6D4-4616-90E8-AAAE93CF9B43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6D4-4616-90E8-AAAE93CF9B43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6D4-4616-90E8-AAAE93CF9B43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6D4-4616-90E8-AAAE93CF9B43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6D4-4616-90E8-AAAE93CF9B43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6D4-4616-90E8-AAAE93CF9B43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6D4-4616-90E8-AAAE93CF9B43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6D4-4616-90E8-AAAE93CF9B43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6D4-4616-90E8-AAAE93CF9B43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6D4-4616-90E8-AAAE93CF9B43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6D4-4616-90E8-AAAE93CF9B43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6D4-4616-90E8-AAAE93CF9B43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6D4-4616-90E8-AAAE93CF9B43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6D4-4616-90E8-AAAE93CF9B43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6D4-4616-90E8-AAAE93CF9B43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6D4-4616-90E8-AAAE93CF9B43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6D4-4616-90E8-AAAE93CF9B43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6D4-4616-90E8-AAAE93CF9B43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6D4-4616-90E8-AAAE93CF9B43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6D4-4616-90E8-AAAE93CF9B43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6D4-4616-90E8-AAAE93CF9B43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26D4-4616-90E8-AAAE93CF9B43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6D4-4616-90E8-AAAE93CF9B43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26D4-4616-90E8-AAAE93CF9B43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6D4-4616-90E8-AAAE93CF9B43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26D4-4616-90E8-AAAE93CF9B43}"/>
              </c:ext>
            </c:extLst>
          </c:dPt>
          <c:dPt>
            <c:idx val="3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6D4-4616-90E8-AAAE93CF9B43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26D4-4616-90E8-AAAE93CF9B43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6D4-4616-90E8-AAAE93CF9B43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26D4-4616-90E8-AAAE93CF9B43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6D4-4616-90E8-AAAE93CF9B43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26D4-4616-90E8-AAAE93CF9B43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6D4-4616-90E8-AAAE93CF9B43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26D4-4616-90E8-AAAE93CF9B43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6D4-4616-90E8-AAAE93CF9B43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26D4-4616-90E8-AAAE93CF9B43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6D4-4616-90E8-AAAE93CF9B43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26D4-4616-90E8-AAAE93CF9B43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6D4-4616-90E8-AAAE93CF9B43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26D4-4616-90E8-AAAE93CF9B43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6D4-4616-90E8-AAAE93CF9B43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26D4-4616-90E8-AAAE93CF9B43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6D4-4616-90E8-AAAE93CF9B43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26D4-4616-90E8-AAAE93CF9B43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6D4-4616-90E8-AAAE93CF9B43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26D4-4616-90E8-AAAE93CF9B43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6D4-4616-90E8-AAAE93CF9B43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26D4-4616-90E8-AAAE93CF9B43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6D4-4616-90E8-AAAE93CF9B43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26D4-4616-90E8-AAAE93CF9B43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6D4-4616-90E8-AAAE93CF9B43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26D4-4616-90E8-AAAE93CF9B43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6D4-4616-90E8-AAAE93CF9B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6D4-4616-90E8-AAAE93CF9B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6D4-4616-90E8-AAAE93CF9B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6D4-4616-90E8-AAAE93CF9B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6D4-4616-90E8-AAAE93CF9B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6D4-4616-90E8-AAAE93CF9B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6D4-4616-90E8-AAAE93CF9B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6D4-4616-90E8-AAAE93CF9B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6D4-4616-90E8-AAAE93CF9B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6D4-4616-90E8-AAAE93CF9B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6D4-4616-90E8-AAAE93CF9B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6D4-4616-90E8-AAAE93CF9B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6D4-4616-90E8-AAAE93CF9B4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6D4-4616-90E8-AAAE93CF9B4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6D4-4616-90E8-AAAE93CF9B4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6D4-4616-90E8-AAAE93CF9B4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6D4-4616-90E8-AAAE93CF9B4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6D4-4616-90E8-AAAE93CF9B4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6D4-4616-90E8-AAAE93CF9B4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6D4-4616-90E8-AAAE93CF9B4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6D4-4616-90E8-AAAE93CF9B4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6D4-4616-90E8-AAAE93CF9B4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6D4-4616-90E8-AAAE93CF9B4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26D4-4616-90E8-AAAE93CF9B4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26D4-4616-90E8-AAAE93CF9B4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26D4-4616-90E8-AAAE93CF9B4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26D4-4616-90E8-AAAE93CF9B4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26D4-4616-90E8-AAAE93CF9B4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26D4-4616-90E8-AAAE93CF9B4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26D4-4616-90E8-AAAE93CF9B4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26D4-4616-90E8-AAAE93CF9B4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26D4-4616-90E8-AAAE93CF9B4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26D4-4616-90E8-AAAE93CF9B4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26D4-4616-90E8-AAAE93CF9B4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26D4-4616-90E8-AAAE93CF9B4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26D4-4616-90E8-AAAE93CF9B4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26D4-4616-90E8-AAAE93CF9B4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26D4-4616-90E8-AAAE93CF9B4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26D4-4616-90E8-AAAE93CF9B4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26D4-4616-90E8-AAAE93CF9B4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26D4-4616-90E8-AAAE93CF9B4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26D4-4616-90E8-AAAE93CF9B4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26D4-4616-90E8-AAAE93CF9B4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26D4-4616-90E8-AAAE93CF9B4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26D4-4616-90E8-AAAE93CF9B4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26D4-4616-90E8-AAAE93CF9B4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26D4-4616-90E8-AAAE93CF9B4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26D4-4616-90E8-AAAE93CF9B4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26D4-4616-90E8-AAAE93CF9B4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26D4-4616-90E8-AAAE93CF9B4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26D4-4616-90E8-AAAE93CF9B4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26D4-4616-90E8-AAAE93CF9B4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26D4-4616-90E8-AAAE93CF9B4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26D4-4616-90E8-AAAE93CF9B4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26D4-4616-90E8-AAAE93CF9B4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26D4-4616-90E8-AAAE93CF9B4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26D4-4616-90E8-AAAE93CF9B4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26D4-4616-90E8-AAAE93CF9B4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26D4-4616-90E8-AAAE93CF9B4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26D4-4616-90E8-AAAE93CF9B4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26D4-4616-90E8-AAAE93CF9B4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26D4-4616-90E8-AAAE93CF9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TX'!$H$254:$H$314</c:f>
              <c:numCache>
                <c:formatCode>0.000</c:formatCode>
                <c:ptCount val="61"/>
                <c:pt idx="0">
                  <c:v>1.0387429529440539</c:v>
                </c:pt>
                <c:pt idx="1">
                  <c:v>-0.77686545579346888</c:v>
                </c:pt>
                <c:pt idx="2">
                  <c:v>1.4902161116638635</c:v>
                </c:pt>
                <c:pt idx="3">
                  <c:v>-1.9328970097224503</c:v>
                </c:pt>
                <c:pt idx="4">
                  <c:v>2.3946482792917685</c:v>
                </c:pt>
                <c:pt idx="5">
                  <c:v>-3.8134241440263353E-3</c:v>
                </c:pt>
                <c:pt idx="6">
                  <c:v>-1.8286516953125533</c:v>
                </c:pt>
                <c:pt idx="7">
                  <c:v>-1.5543695912913327</c:v>
                </c:pt>
                <c:pt idx="8">
                  <c:v>-0.72245493434232422</c:v>
                </c:pt>
                <c:pt idx="9">
                  <c:v>0.53954653480566317</c:v>
                </c:pt>
                <c:pt idx="10">
                  <c:v>-5.55873264377802E-2</c:v>
                </c:pt>
                <c:pt idx="11">
                  <c:v>-0.26492483986997445</c:v>
                </c:pt>
                <c:pt idx="12">
                  <c:v>-3.7066542205742801</c:v>
                </c:pt>
                <c:pt idx="13">
                  <c:v>-6.078352899936878E-3</c:v>
                </c:pt>
                <c:pt idx="14">
                  <c:v>-0.22988331631415404</c:v>
                </c:pt>
                <c:pt idx="15">
                  <c:v>-0.36778758934922784</c:v>
                </c:pt>
                <c:pt idx="16">
                  <c:v>0.53559212045165439</c:v>
                </c:pt>
                <c:pt idx="17">
                  <c:v>6.9858928515962912E-2</c:v>
                </c:pt>
                <c:pt idx="18">
                  <c:v>0.44749714364621218</c:v>
                </c:pt>
                <c:pt idx="19">
                  <c:v>0.2183789940940542</c:v>
                </c:pt>
                <c:pt idx="20">
                  <c:v>1.5181716162293533</c:v>
                </c:pt>
                <c:pt idx="21">
                  <c:v>-0.36748366894472434</c:v>
                </c:pt>
                <c:pt idx="22">
                  <c:v>0.26280147892090422</c:v>
                </c:pt>
                <c:pt idx="23">
                  <c:v>-0.66208016787258672</c:v>
                </c:pt>
                <c:pt idx="24">
                  <c:v>-0.54878034112554441</c:v>
                </c:pt>
                <c:pt idx="25">
                  <c:v>0.22441689351153063</c:v>
                </c:pt>
                <c:pt idx="26">
                  <c:v>-1.9246292514205003</c:v>
                </c:pt>
                <c:pt idx="27">
                  <c:v>-1.7344244549879222</c:v>
                </c:pt>
                <c:pt idx="28">
                  <c:v>-0.3335408861911825</c:v>
                </c:pt>
                <c:pt idx="29">
                  <c:v>0.70787523686100551</c:v>
                </c:pt>
                <c:pt idx="30">
                  <c:v>-1.5078022994513383</c:v>
                </c:pt>
                <c:pt idx="31">
                  <c:v>-6.1524299857163723E-3</c:v>
                </c:pt>
                <c:pt idx="32">
                  <c:v>-1.0728128947876534</c:v>
                </c:pt>
                <c:pt idx="33">
                  <c:v>-0.87740509455971483</c:v>
                </c:pt>
                <c:pt idx="34">
                  <c:v>3.4205193280535275</c:v>
                </c:pt>
                <c:pt idx="35">
                  <c:v>0.55918076698706642</c:v>
                </c:pt>
                <c:pt idx="36">
                  <c:v>-9.9748582963898685E-2</c:v>
                </c:pt>
                <c:pt idx="37">
                  <c:v>0.79403482875815001</c:v>
                </c:pt>
                <c:pt idx="38">
                  <c:v>0.91861127911651785</c:v>
                </c:pt>
                <c:pt idx="39">
                  <c:v>0.94182953972475314</c:v>
                </c:pt>
                <c:pt idx="40">
                  <c:v>-0.45890272507342961</c:v>
                </c:pt>
                <c:pt idx="41">
                  <c:v>1.0122088460955854</c:v>
                </c:pt>
                <c:pt idx="42">
                  <c:v>1.609501065497114</c:v>
                </c:pt>
                <c:pt idx="43">
                  <c:v>-0.16092616869602655</c:v>
                </c:pt>
                <c:pt idx="44">
                  <c:v>0.74859046307204657</c:v>
                </c:pt>
                <c:pt idx="45">
                  <c:v>-0.3764507275281857</c:v>
                </c:pt>
                <c:pt idx="46">
                  <c:v>-0.50349686614436195</c:v>
                </c:pt>
                <c:pt idx="47">
                  <c:v>0.50152539966007315</c:v>
                </c:pt>
                <c:pt idx="48">
                  <c:v>1.0515075966288272</c:v>
                </c:pt>
                <c:pt idx="49">
                  <c:v>-0.24667075787221879</c:v>
                </c:pt>
                <c:pt idx="50">
                  <c:v>-0.67353849190213211</c:v>
                </c:pt>
                <c:pt idx="51">
                  <c:v>-2.4646186282391083E-2</c:v>
                </c:pt>
                <c:pt idx="52">
                  <c:v>-0.96912548545876998</c:v>
                </c:pt>
                <c:pt idx="53">
                  <c:v>0.34374852608593037</c:v>
                </c:pt>
                <c:pt idx="54">
                  <c:v>-0.69837659618951864</c:v>
                </c:pt>
                <c:pt idx="55">
                  <c:v>2.696806429530624</c:v>
                </c:pt>
                <c:pt idx="56">
                  <c:v>0.32090240620820815</c:v>
                </c:pt>
                <c:pt idx="57">
                  <c:v>0.58458357773374658</c:v>
                </c:pt>
                <c:pt idx="58">
                  <c:v>-0.89519862562585284</c:v>
                </c:pt>
                <c:pt idx="59">
                  <c:v>-0.58195518777582023</c:v>
                </c:pt>
                <c:pt idx="60">
                  <c:v>-0.29829105742944706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4-4616-90E8-AAAE93CF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505919"/>
        <c:axId val="73751119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26D4-4616-90E8-AAAE93CF9B4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26D4-4616-90E8-AAAE93CF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0159"/>
        <c:axId val="737516479"/>
      </c:scatterChart>
      <c:catAx>
        <c:axId val="73750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11199"/>
        <c:crosses val="autoZero"/>
        <c:auto val="1"/>
        <c:lblAlgn val="ctr"/>
        <c:lblOffset val="100"/>
        <c:noMultiLvlLbl val="0"/>
      </c:catAx>
      <c:valAx>
        <c:axId val="737511199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supprimés studentisés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05919"/>
        <c:crosses val="autoZero"/>
        <c:crossBetween val="between"/>
      </c:valAx>
      <c:valAx>
        <c:axId val="73751647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500159"/>
        <c:crosses val="max"/>
        <c:crossBetween val="midCat"/>
        <c:majorUnit val="10"/>
      </c:valAx>
      <c:valAx>
        <c:axId val="737500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51647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Distances de Cook (Tx 16h) - Seuil = 0,074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 de Cook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A5-4EAE-97D5-6B0F864DA3B7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A5-4EAE-97D5-6B0F864DA3B7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A5-4EAE-97D5-6B0F864DA3B7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8A5-4EAE-97D5-6B0F864DA3B7}"/>
              </c:ext>
            </c:extLst>
          </c:dPt>
          <c:dPt>
            <c:idx val="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A5-4EAE-97D5-6B0F864DA3B7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8A5-4EAE-97D5-6B0F864DA3B7}"/>
              </c:ext>
            </c:extLst>
          </c:dPt>
          <c:dPt>
            <c:idx val="6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A5-4EAE-97D5-6B0F864DA3B7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8A5-4EAE-97D5-6B0F864DA3B7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A5-4EAE-97D5-6B0F864DA3B7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8A5-4EAE-97D5-6B0F864DA3B7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A5-4EAE-97D5-6B0F864DA3B7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8A5-4EAE-97D5-6B0F864DA3B7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A5-4EAE-97D5-6B0F864DA3B7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8A5-4EAE-97D5-6B0F864DA3B7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A5-4EAE-97D5-6B0F864DA3B7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8A5-4EAE-97D5-6B0F864DA3B7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8A5-4EAE-97D5-6B0F864DA3B7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8A5-4EAE-97D5-6B0F864DA3B7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8A5-4EAE-97D5-6B0F864DA3B7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8A5-4EAE-97D5-6B0F864DA3B7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8A5-4EAE-97D5-6B0F864DA3B7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8A5-4EAE-97D5-6B0F864DA3B7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8A5-4EAE-97D5-6B0F864DA3B7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8A5-4EAE-97D5-6B0F864DA3B7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8A5-4EAE-97D5-6B0F864DA3B7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8A5-4EAE-97D5-6B0F864DA3B7}"/>
              </c:ext>
            </c:extLst>
          </c:dPt>
          <c:dPt>
            <c:idx val="26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8A5-4EAE-97D5-6B0F864DA3B7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8A5-4EAE-97D5-6B0F864DA3B7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8A5-4EAE-97D5-6B0F864DA3B7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8A5-4EAE-97D5-6B0F864DA3B7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8A5-4EAE-97D5-6B0F864DA3B7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8A5-4EAE-97D5-6B0F864DA3B7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8A5-4EAE-97D5-6B0F864DA3B7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8A5-4EAE-97D5-6B0F864DA3B7}"/>
              </c:ext>
            </c:extLst>
          </c:dPt>
          <c:dPt>
            <c:idx val="3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8A5-4EAE-97D5-6B0F864DA3B7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8A5-4EAE-97D5-6B0F864DA3B7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8A5-4EAE-97D5-6B0F864DA3B7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8A5-4EAE-97D5-6B0F864DA3B7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8A5-4EAE-97D5-6B0F864DA3B7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8A5-4EAE-97D5-6B0F864DA3B7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8A5-4EAE-97D5-6B0F864DA3B7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8A5-4EAE-97D5-6B0F864DA3B7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8A5-4EAE-97D5-6B0F864DA3B7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8A5-4EAE-97D5-6B0F864DA3B7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8A5-4EAE-97D5-6B0F864DA3B7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68A5-4EAE-97D5-6B0F864DA3B7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8A5-4EAE-97D5-6B0F864DA3B7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68A5-4EAE-97D5-6B0F864DA3B7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8A5-4EAE-97D5-6B0F864DA3B7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68A5-4EAE-97D5-6B0F864DA3B7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8A5-4EAE-97D5-6B0F864DA3B7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68A5-4EAE-97D5-6B0F864DA3B7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8A5-4EAE-97D5-6B0F864DA3B7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68A5-4EAE-97D5-6B0F864DA3B7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8A5-4EAE-97D5-6B0F864DA3B7}"/>
              </c:ext>
            </c:extLst>
          </c:dPt>
          <c:dPt>
            <c:idx val="55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68A5-4EAE-97D5-6B0F864DA3B7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8A5-4EAE-97D5-6B0F864DA3B7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68A5-4EAE-97D5-6B0F864DA3B7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8A5-4EAE-97D5-6B0F864DA3B7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8A5-4EAE-97D5-6B0F864DA3B7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8A5-4EAE-97D5-6B0F864DA3B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8A5-4EAE-97D5-6B0F864DA3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8A5-4EAE-97D5-6B0F864DA3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8A5-4EAE-97D5-6B0F864DA3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8A5-4EAE-97D5-6B0F864DA3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8A5-4EAE-97D5-6B0F864DA3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8A5-4EAE-97D5-6B0F864DA3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8A5-4EAE-97D5-6B0F864DA3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8A5-4EAE-97D5-6B0F864DA3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8A5-4EAE-97D5-6B0F864DA3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8A5-4EAE-97D5-6B0F864DA3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8A5-4EAE-97D5-6B0F864DA3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8A5-4EAE-97D5-6B0F864DA3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8A5-4EAE-97D5-6B0F864DA3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8A5-4EAE-97D5-6B0F864DA3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68A5-4EAE-97D5-6B0F864DA3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8A5-4EAE-97D5-6B0F864DA3B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8A5-4EAE-97D5-6B0F864DA3B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68A5-4EAE-97D5-6B0F864DA3B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68A5-4EAE-97D5-6B0F864DA3B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8A5-4EAE-97D5-6B0F864DA3B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8A5-4EAE-97D5-6B0F864DA3B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8A5-4EAE-97D5-6B0F864DA3B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68A5-4EAE-97D5-6B0F864DA3B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68A5-4EAE-97D5-6B0F864DA3B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68A5-4EAE-97D5-6B0F864DA3B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68A5-4EAE-97D5-6B0F864DA3B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Obs29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68A5-4EAE-97D5-6B0F864DA3B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8A5-4EAE-97D5-6B0F864DA3B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68A5-4EAE-97D5-6B0F864DA3B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68A5-4EAE-97D5-6B0F864DA3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68A5-4EAE-97D5-6B0F864DA3B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68A5-4EAE-97D5-6B0F864DA3B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8A5-4EAE-97D5-6B0F864DA3B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68A5-4EAE-97D5-6B0F864DA3B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8A5-4EAE-97D5-6B0F864DA3B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68A5-4EAE-97D5-6B0F864DA3B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68A5-4EAE-97D5-6B0F864DA3B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68A5-4EAE-97D5-6B0F864DA3B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68A5-4EAE-97D5-6B0F864DA3B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68A5-4EAE-97D5-6B0F864DA3B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68A5-4EAE-97D5-6B0F864DA3B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68A5-4EAE-97D5-6B0F864DA3B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68A5-4EAE-97D5-6B0F864DA3B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68A5-4EAE-97D5-6B0F864DA3B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68A5-4EAE-97D5-6B0F864DA3B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68A5-4EAE-97D5-6B0F864DA3B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68A5-4EAE-97D5-6B0F864DA3B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68A5-4EAE-97D5-6B0F864DA3B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68A5-4EAE-97D5-6B0F864DA3B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68A5-4EAE-97D5-6B0F864DA3B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68A5-4EAE-97D5-6B0F864DA3B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68A5-4EAE-97D5-6B0F864DA3B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68A5-4EAE-97D5-6B0F864DA3B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68A5-4EAE-97D5-6B0F864DA3B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68A5-4EAE-97D5-6B0F864DA3B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68A5-4EAE-97D5-6B0F864DA3B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68A5-4EAE-97D5-6B0F864DA3B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68A5-4EAE-97D5-6B0F864DA3B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68A5-4EAE-97D5-6B0F864DA3B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68A5-4EAE-97D5-6B0F864DA3B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68A5-4EAE-97D5-6B0F864DA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TX'!$K$254:$K$314</c:f>
              <c:numCache>
                <c:formatCode>0.000</c:formatCode>
                <c:ptCount val="61"/>
                <c:pt idx="0">
                  <c:v>2.0069676008755252E-2</c:v>
                </c:pt>
                <c:pt idx="1">
                  <c:v>1.2859617832567257E-2</c:v>
                </c:pt>
                <c:pt idx="2">
                  <c:v>2.4831191523359924E-2</c:v>
                </c:pt>
                <c:pt idx="3">
                  <c:v>4.2083253605498368E-2</c:v>
                </c:pt>
                <c:pt idx="4">
                  <c:v>7.7206077364066331E-2</c:v>
                </c:pt>
                <c:pt idx="5">
                  <c:v>3.2814864919405356E-7</c:v>
                </c:pt>
                <c:pt idx="6">
                  <c:v>0.13265228880594074</c:v>
                </c:pt>
                <c:pt idx="7">
                  <c:v>4.2045434302036375E-2</c:v>
                </c:pt>
                <c:pt idx="8">
                  <c:v>3.4870986799470818E-3</c:v>
                </c:pt>
                <c:pt idx="9">
                  <c:v>3.6420656297859858E-3</c:v>
                </c:pt>
                <c:pt idx="10">
                  <c:v>6.4811490803536227E-5</c:v>
                </c:pt>
                <c:pt idx="11">
                  <c:v>9.3344070755563876E-4</c:v>
                </c:pt>
                <c:pt idx="12">
                  <c:v>0.70397210765864005</c:v>
                </c:pt>
                <c:pt idx="13">
                  <c:v>1.2332051577868378E-6</c:v>
                </c:pt>
                <c:pt idx="14">
                  <c:v>1.2261516268251631E-3</c:v>
                </c:pt>
                <c:pt idx="15">
                  <c:v>1.6783235389031142E-3</c:v>
                </c:pt>
                <c:pt idx="16">
                  <c:v>7.4184805353883195E-3</c:v>
                </c:pt>
                <c:pt idx="17">
                  <c:v>5.251164929433279E-5</c:v>
                </c:pt>
                <c:pt idx="18">
                  <c:v>1.2605563233989855E-3</c:v>
                </c:pt>
                <c:pt idx="19">
                  <c:v>9.205944235465913E-4</c:v>
                </c:pt>
                <c:pt idx="20">
                  <c:v>3.5034937359362903E-2</c:v>
                </c:pt>
                <c:pt idx="21">
                  <c:v>2.0710435603414185E-3</c:v>
                </c:pt>
                <c:pt idx="22">
                  <c:v>7.7457735774734025E-4</c:v>
                </c:pt>
                <c:pt idx="23">
                  <c:v>8.1019355130678757E-3</c:v>
                </c:pt>
                <c:pt idx="24">
                  <c:v>5.3005996925228008E-3</c:v>
                </c:pt>
                <c:pt idx="25">
                  <c:v>5.6484624769348978E-4</c:v>
                </c:pt>
                <c:pt idx="26">
                  <c:v>7.6058503803125607E-2</c:v>
                </c:pt>
                <c:pt idx="27">
                  <c:v>4.2415277132018835E-2</c:v>
                </c:pt>
                <c:pt idx="28">
                  <c:v>6.7560756718395404E-4</c:v>
                </c:pt>
                <c:pt idx="29">
                  <c:v>5.8106481864902458E-3</c:v>
                </c:pt>
                <c:pt idx="30">
                  <c:v>3.9058910213499436E-2</c:v>
                </c:pt>
                <c:pt idx="31">
                  <c:v>5.8099065129656232E-7</c:v>
                </c:pt>
                <c:pt idx="32">
                  <c:v>2.3237880107014115E-2</c:v>
                </c:pt>
                <c:pt idx="33">
                  <c:v>6.8356833227108012E-3</c:v>
                </c:pt>
                <c:pt idx="34">
                  <c:v>0.11463296503255768</c:v>
                </c:pt>
                <c:pt idx="35">
                  <c:v>4.1618401935387718E-3</c:v>
                </c:pt>
                <c:pt idx="36">
                  <c:v>7.6244680144862479E-5</c:v>
                </c:pt>
                <c:pt idx="37">
                  <c:v>1.1074260649945947E-2</c:v>
                </c:pt>
                <c:pt idx="38">
                  <c:v>8.9008470388008323E-3</c:v>
                </c:pt>
                <c:pt idx="39">
                  <c:v>1.4836910863632051E-2</c:v>
                </c:pt>
                <c:pt idx="40">
                  <c:v>4.9092185154520733E-3</c:v>
                </c:pt>
                <c:pt idx="41">
                  <c:v>1.2245816234994466E-2</c:v>
                </c:pt>
                <c:pt idx="42">
                  <c:v>2.9588461738318778E-2</c:v>
                </c:pt>
                <c:pt idx="43">
                  <c:v>4.6207777474225063E-4</c:v>
                </c:pt>
                <c:pt idx="44">
                  <c:v>1.6677378468320934E-2</c:v>
                </c:pt>
                <c:pt idx="45">
                  <c:v>1.9646370338922661E-3</c:v>
                </c:pt>
                <c:pt idx="46">
                  <c:v>5.4612855477856655E-3</c:v>
                </c:pt>
                <c:pt idx="47">
                  <c:v>2.4308345088339595E-3</c:v>
                </c:pt>
                <c:pt idx="48">
                  <c:v>2.4373140911671715E-2</c:v>
                </c:pt>
                <c:pt idx="49">
                  <c:v>7.1339996293581342E-4</c:v>
                </c:pt>
                <c:pt idx="50">
                  <c:v>1.1215702666296574E-2</c:v>
                </c:pt>
                <c:pt idx="51">
                  <c:v>1.1200939224688789E-5</c:v>
                </c:pt>
                <c:pt idx="52">
                  <c:v>8.2548649797202743E-3</c:v>
                </c:pt>
                <c:pt idx="53">
                  <c:v>9.7158024985077233E-4</c:v>
                </c:pt>
                <c:pt idx="54">
                  <c:v>6.9630014597327232E-3</c:v>
                </c:pt>
                <c:pt idx="55">
                  <c:v>0.14911472644912685</c:v>
                </c:pt>
                <c:pt idx="56">
                  <c:v>5.3747074698988625E-4</c:v>
                </c:pt>
                <c:pt idx="57">
                  <c:v>3.6493748101469928E-3</c:v>
                </c:pt>
                <c:pt idx="58">
                  <c:v>1.6901592955170047E-2</c:v>
                </c:pt>
                <c:pt idx="59">
                  <c:v>3.5182579624785425E-3</c:v>
                </c:pt>
                <c:pt idx="60">
                  <c:v>7.2734877806897649E-4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5-4EAE-97D5-6B0F864D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515519"/>
        <c:axId val="73750783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7.407407407407407E-2</c:v>
              </c:pt>
              <c:pt idx="1">
                <c:v>7.407407407407407E-2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68A5-4EAE-97D5-6B0F864D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23199"/>
        <c:axId val="737519839"/>
      </c:scatterChart>
      <c:catAx>
        <c:axId val="73751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07839"/>
        <c:crosses val="autoZero"/>
        <c:auto val="1"/>
        <c:lblAlgn val="ctr"/>
        <c:lblOffset val="100"/>
        <c:noMultiLvlLbl val="0"/>
      </c:catAx>
      <c:valAx>
        <c:axId val="73750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Distances de Cook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15519"/>
        <c:crosses val="autoZero"/>
        <c:crossBetween val="between"/>
      </c:valAx>
      <c:valAx>
        <c:axId val="73751983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523199"/>
        <c:crosses val="max"/>
        <c:crossBetween val="midCat"/>
        <c:majorUnit val="10"/>
      </c:valAx>
      <c:valAx>
        <c:axId val="73752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51983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DFFits(Std) (Tx 16h) - Seuil = 0,678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A-4F24-B08C-4EADA38442CD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2A-4F24-B08C-4EADA38442CD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A-4F24-B08C-4EADA38442CD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52A-4F24-B08C-4EADA38442CD}"/>
              </c:ext>
            </c:extLst>
          </c:dPt>
          <c:dPt>
            <c:idx val="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A-4F24-B08C-4EADA38442CD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52A-4F24-B08C-4EADA38442CD}"/>
              </c:ext>
            </c:extLst>
          </c:dPt>
          <c:dPt>
            <c:idx val="6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2A-4F24-B08C-4EADA38442CD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52A-4F24-B08C-4EADA38442CD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2A-4F24-B08C-4EADA38442CD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52A-4F24-B08C-4EADA38442CD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2A-4F24-B08C-4EADA38442CD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52A-4F24-B08C-4EADA38442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52A-4F24-B08C-4EADA38442CD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52A-4F24-B08C-4EADA38442CD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52A-4F24-B08C-4EADA38442CD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52A-4F24-B08C-4EADA38442CD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52A-4F24-B08C-4EADA38442CD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52A-4F24-B08C-4EADA38442CD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52A-4F24-B08C-4EADA38442CD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52A-4F24-B08C-4EADA38442CD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52A-4F24-B08C-4EADA38442CD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52A-4F24-B08C-4EADA38442CD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52A-4F24-B08C-4EADA38442CD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52A-4F24-B08C-4EADA38442CD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52A-4F24-B08C-4EADA38442CD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52A-4F24-B08C-4EADA38442CD}"/>
              </c:ext>
            </c:extLst>
          </c:dPt>
          <c:dPt>
            <c:idx val="26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52A-4F24-B08C-4EADA38442CD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52A-4F24-B08C-4EADA38442CD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52A-4F24-B08C-4EADA38442CD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C52A-4F24-B08C-4EADA38442CD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52A-4F24-B08C-4EADA38442CD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C52A-4F24-B08C-4EADA38442CD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52A-4F24-B08C-4EADA38442CD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C52A-4F24-B08C-4EADA38442CD}"/>
              </c:ext>
            </c:extLst>
          </c:dPt>
          <c:dPt>
            <c:idx val="3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52A-4F24-B08C-4EADA38442CD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C52A-4F24-B08C-4EADA38442CD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52A-4F24-B08C-4EADA38442CD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C52A-4F24-B08C-4EADA38442CD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52A-4F24-B08C-4EADA38442CD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C52A-4F24-B08C-4EADA38442CD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52A-4F24-B08C-4EADA38442CD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C52A-4F24-B08C-4EADA38442CD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52A-4F24-B08C-4EADA38442CD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C52A-4F24-B08C-4EADA38442CD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52A-4F24-B08C-4EADA38442CD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C52A-4F24-B08C-4EADA38442CD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52A-4F24-B08C-4EADA38442CD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C52A-4F24-B08C-4EADA38442CD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52A-4F24-B08C-4EADA38442CD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C52A-4F24-B08C-4EADA38442CD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52A-4F24-B08C-4EADA38442CD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C52A-4F24-B08C-4EADA38442CD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52A-4F24-B08C-4EADA38442CD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C52A-4F24-B08C-4EADA38442CD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52A-4F24-B08C-4EADA38442CD}"/>
              </c:ext>
            </c:extLst>
          </c:dPt>
          <c:dPt>
            <c:idx val="55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C52A-4F24-B08C-4EADA38442CD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52A-4F24-B08C-4EADA38442CD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C52A-4F24-B08C-4EADA38442CD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52A-4F24-B08C-4EADA38442CD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C52A-4F24-B08C-4EADA38442CD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52A-4F24-B08C-4EADA38442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52A-4F24-B08C-4EADA38442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52A-4F24-B08C-4EADA38442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52A-4F24-B08C-4EADA38442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52A-4F24-B08C-4EADA38442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52A-4F24-B08C-4EADA38442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52A-4F24-B08C-4EADA38442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52A-4F24-B08C-4EADA38442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2A-4F24-B08C-4EADA38442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52A-4F24-B08C-4EADA38442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2A-4F24-B08C-4EADA38442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52A-4F24-B08C-4EADA38442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2A-4F24-B08C-4EADA38442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2A-4F24-B08C-4EADA38442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52A-4F24-B08C-4EADA38442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52A-4F24-B08C-4EADA38442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52A-4F24-B08C-4EADA38442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52A-4F24-B08C-4EADA38442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52A-4F24-B08C-4EADA38442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52A-4F24-B08C-4EADA38442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52A-4F24-B08C-4EADA38442C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52A-4F24-B08C-4EADA38442C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52A-4F24-B08C-4EADA38442C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52A-4F24-B08C-4EADA38442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52A-4F24-B08C-4EADA38442C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52A-4F24-B08C-4EADA38442C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52A-4F24-B08C-4EADA38442C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Obs29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52A-4F24-B08C-4EADA38442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52A-4F24-B08C-4EADA38442C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C52A-4F24-B08C-4EADA38442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52A-4F24-B08C-4EADA38442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52A-4F24-B08C-4EADA38442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52A-4F24-B08C-4EADA38442C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52A-4F24-B08C-4EADA38442C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52A-4F24-B08C-4EADA38442C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C52A-4F24-B08C-4EADA38442C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52A-4F24-B08C-4EADA38442C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C52A-4F24-B08C-4EADA38442C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C52A-4F24-B08C-4EADA38442C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C52A-4F24-B08C-4EADA38442C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C52A-4F24-B08C-4EADA38442C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C52A-4F24-B08C-4EADA38442C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52A-4F24-B08C-4EADA38442C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C52A-4F24-B08C-4EADA38442C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C52A-4F24-B08C-4EADA38442C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C52A-4F24-B08C-4EADA38442C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C52A-4F24-B08C-4EADA38442C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C52A-4F24-B08C-4EADA38442C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C52A-4F24-B08C-4EADA38442C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C52A-4F24-B08C-4EADA38442C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C52A-4F24-B08C-4EADA38442C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C52A-4F24-B08C-4EADA38442C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C52A-4F24-B08C-4EADA38442C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C52A-4F24-B08C-4EADA38442C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C52A-4F24-B08C-4EADA38442C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C52A-4F24-B08C-4EADA38442C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C52A-4F24-B08C-4EADA38442C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C52A-4F24-B08C-4EADA38442C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C52A-4F24-B08C-4EADA38442C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C52A-4F24-B08C-4EADA38442C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C52A-4F24-B08C-4EADA38442C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C52A-4F24-B08C-4EADA38442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TX'!$N$254:$N$314</c:f>
              <c:numCache>
                <c:formatCode>0.000</c:formatCode>
                <c:ptCount val="61"/>
                <c:pt idx="0">
                  <c:v>0.37460398452573196</c:v>
                </c:pt>
                <c:pt idx="1">
                  <c:v>-0.29867656321905373</c:v>
                </c:pt>
                <c:pt idx="2">
                  <c:v>0.42092449870860837</c:v>
                </c:pt>
                <c:pt idx="3">
                  <c:v>-0.55482385970212666</c:v>
                </c:pt>
                <c:pt idx="4">
                  <c:v>0.76288922848074647</c:v>
                </c:pt>
                <c:pt idx="5">
                  <c:v>-1.5015003427210664E-3</c:v>
                </c:pt>
                <c:pt idx="6">
                  <c:v>-0.97595765268098145</c:v>
                </c:pt>
                <c:pt idx="7">
                  <c:v>-0.54808648287922679</c:v>
                </c:pt>
                <c:pt idx="8">
                  <c:v>-0.15550775499259523</c:v>
                </c:pt>
                <c:pt idx="9">
                  <c:v>0.15858091288347317</c:v>
                </c:pt>
                <c:pt idx="10">
                  <c:v>-2.1102160199205269E-2</c:v>
                </c:pt>
                <c:pt idx="11">
                  <c:v>-8.0129888112933118E-2</c:v>
                </c:pt>
                <c:pt idx="12">
                  <c:v>-2.362421526358506</c:v>
                </c:pt>
                <c:pt idx="13">
                  <c:v>-2.9107697828006152E-3</c:v>
                </c:pt>
                <c:pt idx="14">
                  <c:v>-9.1821432141602405E-2</c:v>
                </c:pt>
                <c:pt idx="15">
                  <c:v>-0.10750636603463522</c:v>
                </c:pt>
                <c:pt idx="16">
                  <c:v>0.22626165574490045</c:v>
                </c:pt>
                <c:pt idx="17">
                  <c:v>1.8994874142874287E-2</c:v>
                </c:pt>
                <c:pt idx="18">
                  <c:v>9.3229775679315827E-2</c:v>
                </c:pt>
                <c:pt idx="19">
                  <c:v>7.9559791074576419E-2</c:v>
                </c:pt>
                <c:pt idx="20">
                  <c:v>0.50003504949643363</c:v>
                </c:pt>
                <c:pt idx="21">
                  <c:v>-0.11942052902475937</c:v>
                </c:pt>
                <c:pt idx="22">
                  <c:v>7.2993376428299797E-2</c:v>
                </c:pt>
                <c:pt idx="23">
                  <c:v>-0.23678005243305722</c:v>
                </c:pt>
                <c:pt idx="24">
                  <c:v>-0.19130830311804822</c:v>
                </c:pt>
                <c:pt idx="25">
                  <c:v>6.2322597362266315E-2</c:v>
                </c:pt>
                <c:pt idx="26">
                  <c:v>-0.74405179787445475</c:v>
                </c:pt>
                <c:pt idx="27">
                  <c:v>-0.55341196724200148</c:v>
                </c:pt>
                <c:pt idx="28">
                  <c:v>-6.8198313593581722E-2</c:v>
                </c:pt>
                <c:pt idx="29">
                  <c:v>0.20066990004973576</c:v>
                </c:pt>
                <c:pt idx="30">
                  <c:v>-0.52768393560211879</c:v>
                </c:pt>
                <c:pt idx="31">
                  <c:v>-1.9979047790890251E-3</c:v>
                </c:pt>
                <c:pt idx="32">
                  <c:v>-0.40327398799678427</c:v>
                </c:pt>
                <c:pt idx="33">
                  <c:v>-0.21818261765623742</c:v>
                </c:pt>
                <c:pt idx="34">
                  <c:v>0.97332046005236394</c:v>
                </c:pt>
                <c:pt idx="35">
                  <c:v>0.16954812503843142</c:v>
                </c:pt>
                <c:pt idx="36">
                  <c:v>-2.2889350197946655E-2</c:v>
                </c:pt>
                <c:pt idx="37">
                  <c:v>0.27727064693886794</c:v>
                </c:pt>
                <c:pt idx="38">
                  <c:v>0.24910672118274105</c:v>
                </c:pt>
                <c:pt idx="39">
                  <c:v>0.3216242754835606</c:v>
                </c:pt>
                <c:pt idx="40">
                  <c:v>-0.1839582298090035</c:v>
                </c:pt>
                <c:pt idx="41">
                  <c:v>0.2926154309615191</c:v>
                </c:pt>
                <c:pt idx="42">
                  <c:v>0.46087411346560703</c:v>
                </c:pt>
                <c:pt idx="43">
                  <c:v>-5.6356068266062175E-2</c:v>
                </c:pt>
                <c:pt idx="44">
                  <c:v>0.33991391862089443</c:v>
                </c:pt>
                <c:pt idx="45">
                  <c:v>-0.1163203745345741</c:v>
                </c:pt>
                <c:pt idx="46">
                  <c:v>-0.19409753673442792</c:v>
                </c:pt>
                <c:pt idx="47">
                  <c:v>0.12951720341763717</c:v>
                </c:pt>
                <c:pt idx="48">
                  <c:v>0.41280436533154941</c:v>
                </c:pt>
                <c:pt idx="49">
                  <c:v>-7.0046378715841129E-2</c:v>
                </c:pt>
                <c:pt idx="50">
                  <c:v>-0.27857273299620022</c:v>
                </c:pt>
                <c:pt idx="51">
                  <c:v>-8.7724210575707458E-3</c:v>
                </c:pt>
                <c:pt idx="52">
                  <c:v>-0.24011934772565868</c:v>
                </c:pt>
                <c:pt idx="53">
                  <c:v>8.1787259436014365E-2</c:v>
                </c:pt>
                <c:pt idx="54">
                  <c:v>-0.21962488900638308</c:v>
                </c:pt>
                <c:pt idx="55">
                  <c:v>1.0690933522606736</c:v>
                </c:pt>
                <c:pt idx="56">
                  <c:v>6.0823844517564112E-2</c:v>
                </c:pt>
                <c:pt idx="57">
                  <c:v>0.15881526915740476</c:v>
                </c:pt>
                <c:pt idx="58">
                  <c:v>-0.34295523111217002</c:v>
                </c:pt>
                <c:pt idx="59">
                  <c:v>-0.15593301153819861</c:v>
                </c:pt>
                <c:pt idx="60">
                  <c:v>-7.0746539980690151E-2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A-4F24-B08C-4EADA384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499679"/>
        <c:axId val="73752751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0.67750748589415821</c:v>
              </c:pt>
              <c:pt idx="1">
                <c:v>0.67750748589415821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C52A-4F24-B08C-4EADA38442C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-0.67750748589415821</c:v>
              </c:pt>
              <c:pt idx="1">
                <c:v>-0.67750748589415821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C52A-4F24-B08C-4EADA384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18399"/>
        <c:axId val="737525119"/>
      </c:scatterChart>
      <c:catAx>
        <c:axId val="73749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27519"/>
        <c:crosses val="autoZero"/>
        <c:auto val="1"/>
        <c:lblAlgn val="ctr"/>
        <c:lblOffset val="100"/>
        <c:noMultiLvlLbl val="0"/>
      </c:catAx>
      <c:valAx>
        <c:axId val="73752751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99679"/>
        <c:crosses val="autoZero"/>
        <c:crossBetween val="between"/>
      </c:valAx>
      <c:valAx>
        <c:axId val="73752511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518399"/>
        <c:crosses val="max"/>
        <c:crossBetween val="midCat"/>
        <c:majorUnit val="10"/>
      </c:valAx>
      <c:valAx>
        <c:axId val="73751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52511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DFBetas(Std) (Tx 16h) - Seuil = 0,256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7"/>
          <c:order val="0"/>
          <c:tx>
            <c:v>DFBetaStd(Encaissement_4000m)</c:v>
          </c:tx>
          <c:spPr>
            <a:solidFill>
              <a:srgbClr val="8FB0FF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AB3-43AF-A402-6E9A48A3D657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AB3-43AF-A402-6E9A48A3D657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AB3-43AF-A402-6E9A48A3D657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TX'!$AD$254:$AD$314</c:f>
              <c:numCache>
                <c:formatCode>0.000</c:formatCode>
                <c:ptCount val="61"/>
                <c:pt idx="0">
                  <c:v>-9.4573948050933873E-2</c:v>
                </c:pt>
                <c:pt idx="1">
                  <c:v>8.5513779639250394E-3</c:v>
                </c:pt>
                <c:pt idx="2">
                  <c:v>5.2007031482205347E-2</c:v>
                </c:pt>
                <c:pt idx="3">
                  <c:v>0.10654081785780246</c:v>
                </c:pt>
                <c:pt idx="4">
                  <c:v>-0.19417809481129261</c:v>
                </c:pt>
                <c:pt idx="5">
                  <c:v>5.439114029747818E-4</c:v>
                </c:pt>
                <c:pt idx="6">
                  <c:v>2.4453417421654931E-2</c:v>
                </c:pt>
                <c:pt idx="7">
                  <c:v>0.41501999304810838</c:v>
                </c:pt>
                <c:pt idx="8">
                  <c:v>-3.5371363562335771E-2</c:v>
                </c:pt>
                <c:pt idx="9">
                  <c:v>6.52763543153905E-2</c:v>
                </c:pt>
                <c:pt idx="10">
                  <c:v>4.2030100797344682E-3</c:v>
                </c:pt>
                <c:pt idx="11">
                  <c:v>4.1859987189348628E-2</c:v>
                </c:pt>
                <c:pt idx="12">
                  <c:v>-1.4274084380670127</c:v>
                </c:pt>
                <c:pt idx="13">
                  <c:v>-6.1486985278581515E-5</c:v>
                </c:pt>
                <c:pt idx="14">
                  <c:v>3.6685458099438358E-2</c:v>
                </c:pt>
                <c:pt idx="15">
                  <c:v>-5.7509312307110733E-2</c:v>
                </c:pt>
                <c:pt idx="16">
                  <c:v>-0.13966387332199914</c:v>
                </c:pt>
                <c:pt idx="17">
                  <c:v>2.4367061343828957E-3</c:v>
                </c:pt>
                <c:pt idx="18">
                  <c:v>-5.0792644624773941E-4</c:v>
                </c:pt>
                <c:pt idx="19">
                  <c:v>5.2489460826530478E-2</c:v>
                </c:pt>
                <c:pt idx="20">
                  <c:v>0.12055096704815312</c:v>
                </c:pt>
                <c:pt idx="21">
                  <c:v>1.289268169599125E-2</c:v>
                </c:pt>
                <c:pt idx="22">
                  <c:v>-1.2990956207495184E-2</c:v>
                </c:pt>
                <c:pt idx="23">
                  <c:v>-1.246171580849653E-2</c:v>
                </c:pt>
                <c:pt idx="24">
                  <c:v>-2.8890489464279936E-2</c:v>
                </c:pt>
                <c:pt idx="25">
                  <c:v>-2.5136872869247089E-3</c:v>
                </c:pt>
                <c:pt idx="26">
                  <c:v>-0.25830068504227016</c:v>
                </c:pt>
                <c:pt idx="27">
                  <c:v>-0.10619326446827085</c:v>
                </c:pt>
                <c:pt idx="28">
                  <c:v>3.9286470218285414E-2</c:v>
                </c:pt>
                <c:pt idx="29">
                  <c:v>4.2986945197999248E-2</c:v>
                </c:pt>
                <c:pt idx="30">
                  <c:v>3.3887873206649009E-2</c:v>
                </c:pt>
                <c:pt idx="31">
                  <c:v>-1.0146329828830559E-3</c:v>
                </c:pt>
                <c:pt idx="32">
                  <c:v>5.7992881290781777E-2</c:v>
                </c:pt>
                <c:pt idx="33">
                  <c:v>0.11425967535995082</c:v>
                </c:pt>
                <c:pt idx="34">
                  <c:v>0.11393772427025338</c:v>
                </c:pt>
                <c:pt idx="35">
                  <c:v>-1.5069629475379057E-2</c:v>
                </c:pt>
                <c:pt idx="36">
                  <c:v>6.0144598821626769E-3</c:v>
                </c:pt>
                <c:pt idx="37">
                  <c:v>0.12224046673176733</c:v>
                </c:pt>
                <c:pt idx="38">
                  <c:v>3.2327946936952894E-2</c:v>
                </c:pt>
                <c:pt idx="39">
                  <c:v>0.16418105652764164</c:v>
                </c:pt>
                <c:pt idx="40">
                  <c:v>9.5616061738293304E-2</c:v>
                </c:pt>
                <c:pt idx="41">
                  <c:v>0.13123727400555113</c:v>
                </c:pt>
                <c:pt idx="42">
                  <c:v>-0.14242194674956829</c:v>
                </c:pt>
                <c:pt idx="43">
                  <c:v>-4.0584932771009177E-2</c:v>
                </c:pt>
                <c:pt idx="44">
                  <c:v>4.8144928566793033E-2</c:v>
                </c:pt>
                <c:pt idx="45">
                  <c:v>-2.4665877167560427E-2</c:v>
                </c:pt>
                <c:pt idx="46">
                  <c:v>0.11940827477076182</c:v>
                </c:pt>
                <c:pt idx="47">
                  <c:v>1.1527517711593631E-2</c:v>
                </c:pt>
                <c:pt idx="48">
                  <c:v>-0.22743686308965708</c:v>
                </c:pt>
                <c:pt idx="49">
                  <c:v>-1.2322743620816944E-2</c:v>
                </c:pt>
                <c:pt idx="50">
                  <c:v>-2.0663332532901122E-2</c:v>
                </c:pt>
                <c:pt idx="51">
                  <c:v>3.4378747160514218E-3</c:v>
                </c:pt>
                <c:pt idx="52">
                  <c:v>7.9371568206540732E-3</c:v>
                </c:pt>
                <c:pt idx="53">
                  <c:v>-4.1341423484184689E-3</c:v>
                </c:pt>
                <c:pt idx="54">
                  <c:v>7.4017850420344367E-2</c:v>
                </c:pt>
                <c:pt idx="55">
                  <c:v>0.42644189795744408</c:v>
                </c:pt>
                <c:pt idx="56">
                  <c:v>-1.4705548803273688E-2</c:v>
                </c:pt>
                <c:pt idx="57">
                  <c:v>-5.6448461954486315E-2</c:v>
                </c:pt>
                <c:pt idx="58">
                  <c:v>-0.1750356519061104</c:v>
                </c:pt>
                <c:pt idx="59">
                  <c:v>1.5828931623790718E-2</c:v>
                </c:pt>
                <c:pt idx="60">
                  <c:v>-1.1964840571454289E-2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AB3-43AF-A402-6E9A48A3D657}"/>
            </c:ext>
          </c:extLst>
        </c:ser>
        <c:ser>
          <c:idx val="6"/>
          <c:order val="1"/>
          <c:tx>
            <c:v>DFBetaStd(MNE_Nice_2154_50m)</c:v>
          </c:tx>
          <c:spPr>
            <a:solidFill>
              <a:srgbClr val="004D43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TX'!$AC$254:$AC$314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AB3-43AF-A402-6E9A48A3D657}"/>
            </c:ext>
          </c:extLst>
        </c:ser>
        <c:ser>
          <c:idx val="5"/>
          <c:order val="2"/>
          <c:tx>
            <c:v>DFBetaStd(Encaissement_1000m)</c:v>
          </c:tx>
          <c:spPr>
            <a:solidFill>
              <a:srgbClr val="B79762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AB3-43AF-A402-6E9A48A3D65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AB3-43AF-A402-6E9A48A3D657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AB3-43AF-A402-6E9A48A3D657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AB3-43AF-A402-6E9A48A3D657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AB3-43AF-A402-6E9A48A3D657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TX'!$AB$254:$AB$314</c:f>
              <c:numCache>
                <c:formatCode>0.000</c:formatCode>
                <c:ptCount val="61"/>
                <c:pt idx="0">
                  <c:v>3.9784404199404218E-2</c:v>
                </c:pt>
                <c:pt idx="1">
                  <c:v>4.3157969472670123E-2</c:v>
                </c:pt>
                <c:pt idx="2">
                  <c:v>-0.18548875143184604</c:v>
                </c:pt>
                <c:pt idx="3">
                  <c:v>0.12098616349733894</c:v>
                </c:pt>
                <c:pt idx="4">
                  <c:v>-0.19406413488322985</c:v>
                </c:pt>
                <c:pt idx="5">
                  <c:v>-9.3119002162209358E-4</c:v>
                </c:pt>
                <c:pt idx="6">
                  <c:v>-0.61574764629833989</c:v>
                </c:pt>
                <c:pt idx="7">
                  <c:v>-0.37822141009259791</c:v>
                </c:pt>
                <c:pt idx="8">
                  <c:v>2.5573291280032415E-2</c:v>
                </c:pt>
                <c:pt idx="9">
                  <c:v>-0.10436123928775311</c:v>
                </c:pt>
                <c:pt idx="10">
                  <c:v>4.7467821111829176E-3</c:v>
                </c:pt>
                <c:pt idx="11">
                  <c:v>-8.9998617854367645E-4</c:v>
                </c:pt>
                <c:pt idx="12">
                  <c:v>1.0106226344578066</c:v>
                </c:pt>
                <c:pt idx="13">
                  <c:v>2.4600546653427207E-6</c:v>
                </c:pt>
                <c:pt idx="14">
                  <c:v>-2.2072188892314427E-2</c:v>
                </c:pt>
                <c:pt idx="15">
                  <c:v>5.2447007149352243E-2</c:v>
                </c:pt>
                <c:pt idx="16">
                  <c:v>0.12388973194643914</c:v>
                </c:pt>
                <c:pt idx="17">
                  <c:v>4.8983154015165512E-3</c:v>
                </c:pt>
                <c:pt idx="18">
                  <c:v>-1.2402248538276217E-3</c:v>
                </c:pt>
                <c:pt idx="19">
                  <c:v>-4.6053797828309734E-2</c:v>
                </c:pt>
                <c:pt idx="20">
                  <c:v>-0.20157027825618373</c:v>
                </c:pt>
                <c:pt idx="21">
                  <c:v>-5.1697142225669169E-3</c:v>
                </c:pt>
                <c:pt idx="22">
                  <c:v>1.4574407749600773E-2</c:v>
                </c:pt>
                <c:pt idx="23">
                  <c:v>8.3403285923929538E-2</c:v>
                </c:pt>
                <c:pt idx="24">
                  <c:v>3.6724413199036333E-3</c:v>
                </c:pt>
                <c:pt idx="25">
                  <c:v>9.2313920097239367E-3</c:v>
                </c:pt>
                <c:pt idx="26">
                  <c:v>-5.586647416914438E-3</c:v>
                </c:pt>
                <c:pt idx="27">
                  <c:v>0.32103310880013841</c:v>
                </c:pt>
                <c:pt idx="28">
                  <c:v>-7.6830102369107658E-3</c:v>
                </c:pt>
                <c:pt idx="29">
                  <c:v>-4.0331141297068732E-2</c:v>
                </c:pt>
                <c:pt idx="30">
                  <c:v>0.22496106809174088</c:v>
                </c:pt>
                <c:pt idx="31">
                  <c:v>-1.5401528427687626E-4</c:v>
                </c:pt>
                <c:pt idx="32">
                  <c:v>-8.0249297925677879E-2</c:v>
                </c:pt>
                <c:pt idx="33">
                  <c:v>-2.8840540668507431E-2</c:v>
                </c:pt>
                <c:pt idx="34">
                  <c:v>0.27482926992176621</c:v>
                </c:pt>
                <c:pt idx="35">
                  <c:v>6.9510540077214147E-2</c:v>
                </c:pt>
                <c:pt idx="36">
                  <c:v>2.2686721554077802E-3</c:v>
                </c:pt>
                <c:pt idx="37">
                  <c:v>6.323535505259107E-3</c:v>
                </c:pt>
                <c:pt idx="38">
                  <c:v>-0.13823554320764553</c:v>
                </c:pt>
                <c:pt idx="39">
                  <c:v>-3.9082366749564043E-2</c:v>
                </c:pt>
                <c:pt idx="40">
                  <c:v>-8.09763285321244E-2</c:v>
                </c:pt>
                <c:pt idx="41">
                  <c:v>-8.1100616991337249E-2</c:v>
                </c:pt>
                <c:pt idx="42">
                  <c:v>0.22805748281923993</c:v>
                </c:pt>
                <c:pt idx="43">
                  <c:v>2.2170226722862944E-2</c:v>
                </c:pt>
                <c:pt idx="44">
                  <c:v>0.15899170370972249</c:v>
                </c:pt>
                <c:pt idx="45">
                  <c:v>2.3131359112166568E-2</c:v>
                </c:pt>
                <c:pt idx="46">
                  <c:v>-9.8832947697121656E-2</c:v>
                </c:pt>
                <c:pt idx="47">
                  <c:v>-4.1553512118457214E-3</c:v>
                </c:pt>
                <c:pt idx="48">
                  <c:v>0.12423002782414644</c:v>
                </c:pt>
                <c:pt idx="49">
                  <c:v>4.5459249481635274E-2</c:v>
                </c:pt>
                <c:pt idx="50">
                  <c:v>-7.1245776691885254E-2</c:v>
                </c:pt>
                <c:pt idx="51">
                  <c:v>-4.2682839163374229E-3</c:v>
                </c:pt>
                <c:pt idx="52">
                  <c:v>1.7159525692275961E-2</c:v>
                </c:pt>
                <c:pt idx="53">
                  <c:v>1.7200531032781046E-4</c:v>
                </c:pt>
                <c:pt idx="54">
                  <c:v>-4.3112973325946505E-2</c:v>
                </c:pt>
                <c:pt idx="55">
                  <c:v>-0.565312646190823</c:v>
                </c:pt>
                <c:pt idx="56">
                  <c:v>7.4604747942109834E-3</c:v>
                </c:pt>
                <c:pt idx="57">
                  <c:v>4.8094973230197652E-2</c:v>
                </c:pt>
                <c:pt idx="58">
                  <c:v>0.10511669609735405</c:v>
                </c:pt>
                <c:pt idx="59">
                  <c:v>5.5144222142133326E-2</c:v>
                </c:pt>
                <c:pt idx="60">
                  <c:v>-3.8905754423519748E-3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AB3-43AF-A402-6E9A48A3D657}"/>
            </c:ext>
          </c:extLst>
        </c:ser>
        <c:ser>
          <c:idx val="4"/>
          <c:order val="3"/>
          <c:tx>
            <c:v>DFBetaStd(Wind Effect final)</c:v>
          </c:tx>
          <c:spPr>
            <a:solidFill>
              <a:srgbClr val="0000A6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AB3-43AF-A402-6E9A48A3D65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AB3-43AF-A402-6E9A48A3D65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AB3-43AF-A402-6E9A48A3D65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AB3-43AF-A402-6E9A48A3D657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AB3-43AF-A402-6E9A48A3D657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TX'!$AA$254:$AA$314</c:f>
              <c:numCache>
                <c:formatCode>0.000</c:formatCode>
                <c:ptCount val="61"/>
                <c:pt idx="0">
                  <c:v>-6.2782751877819322E-3</c:v>
                </c:pt>
                <c:pt idx="1">
                  <c:v>0.14473332237389855</c:v>
                </c:pt>
                <c:pt idx="2">
                  <c:v>-5.4933130377343306E-2</c:v>
                </c:pt>
                <c:pt idx="3">
                  <c:v>-0.26956518297428556</c:v>
                </c:pt>
                <c:pt idx="4">
                  <c:v>0.48396532229236633</c:v>
                </c:pt>
                <c:pt idx="5">
                  <c:v>1.7899800719954278E-4</c:v>
                </c:pt>
                <c:pt idx="6">
                  <c:v>0.50954127034348562</c:v>
                </c:pt>
                <c:pt idx="7">
                  <c:v>-0.31356193557590006</c:v>
                </c:pt>
                <c:pt idx="8">
                  <c:v>5.1549080907700953E-2</c:v>
                </c:pt>
                <c:pt idx="9">
                  <c:v>5.4446866485548043E-2</c:v>
                </c:pt>
                <c:pt idx="10">
                  <c:v>2.0294080983565208E-3</c:v>
                </c:pt>
                <c:pt idx="11">
                  <c:v>-4.9564280007693778E-2</c:v>
                </c:pt>
                <c:pt idx="12">
                  <c:v>0.16309879828593613</c:v>
                </c:pt>
                <c:pt idx="13">
                  <c:v>6.9182716287426049E-5</c:v>
                </c:pt>
                <c:pt idx="14">
                  <c:v>6.1395593993698102E-4</c:v>
                </c:pt>
                <c:pt idx="15">
                  <c:v>6.549348250276632E-2</c:v>
                </c:pt>
                <c:pt idx="16">
                  <c:v>4.3725153839857325E-2</c:v>
                </c:pt>
                <c:pt idx="17">
                  <c:v>4.8491345105016737E-3</c:v>
                </c:pt>
                <c:pt idx="18">
                  <c:v>-1.8505930139453917E-2</c:v>
                </c:pt>
                <c:pt idx="19">
                  <c:v>-3.1446212334242274E-2</c:v>
                </c:pt>
                <c:pt idx="20">
                  <c:v>9.6118972317780549E-2</c:v>
                </c:pt>
                <c:pt idx="21">
                  <c:v>-2.1949539503165654E-3</c:v>
                </c:pt>
                <c:pt idx="22">
                  <c:v>-8.2619092728149351E-3</c:v>
                </c:pt>
                <c:pt idx="23">
                  <c:v>-0.11323736707568517</c:v>
                </c:pt>
                <c:pt idx="24">
                  <c:v>4.2679525756897228E-2</c:v>
                </c:pt>
                <c:pt idx="25">
                  <c:v>-3.811843559900719E-2</c:v>
                </c:pt>
                <c:pt idx="26">
                  <c:v>-4.466154574766059E-2</c:v>
                </c:pt>
                <c:pt idx="27">
                  <c:v>-0.1980451276423823</c:v>
                </c:pt>
                <c:pt idx="28">
                  <c:v>-3.5713150163175347E-2</c:v>
                </c:pt>
                <c:pt idx="29">
                  <c:v>-0.11156755264225075</c:v>
                </c:pt>
                <c:pt idx="30">
                  <c:v>-0.32023580129521556</c:v>
                </c:pt>
                <c:pt idx="31">
                  <c:v>6.6657542786958057E-4</c:v>
                </c:pt>
                <c:pt idx="32">
                  <c:v>-3.8868828063225468E-2</c:v>
                </c:pt>
                <c:pt idx="33">
                  <c:v>-0.14577389960738762</c:v>
                </c:pt>
                <c:pt idx="34">
                  <c:v>-0.10980557444275378</c:v>
                </c:pt>
                <c:pt idx="35">
                  <c:v>1.8583384361822563E-2</c:v>
                </c:pt>
                <c:pt idx="36">
                  <c:v>-1.1785301421699441E-2</c:v>
                </c:pt>
                <c:pt idx="37">
                  <c:v>-0.11133166778481834</c:v>
                </c:pt>
                <c:pt idx="38">
                  <c:v>4.077748023704058E-2</c:v>
                </c:pt>
                <c:pt idx="39">
                  <c:v>1.607904767608425E-2</c:v>
                </c:pt>
                <c:pt idx="40">
                  <c:v>-0.11682674521632784</c:v>
                </c:pt>
                <c:pt idx="41">
                  <c:v>-9.3692228369809352E-2</c:v>
                </c:pt>
                <c:pt idx="42">
                  <c:v>0.1516869154312388</c:v>
                </c:pt>
                <c:pt idx="43">
                  <c:v>7.7955772069571378E-3</c:v>
                </c:pt>
                <c:pt idx="44">
                  <c:v>-0.16071101198272869</c:v>
                </c:pt>
                <c:pt idx="45">
                  <c:v>5.1460583323924378E-2</c:v>
                </c:pt>
                <c:pt idx="46">
                  <c:v>-3.2014064021651779E-2</c:v>
                </c:pt>
                <c:pt idx="47">
                  <c:v>-5.9322936491028849E-2</c:v>
                </c:pt>
                <c:pt idx="48">
                  <c:v>2.5228262829444376E-2</c:v>
                </c:pt>
                <c:pt idx="49">
                  <c:v>-2.9352885156500166E-2</c:v>
                </c:pt>
                <c:pt idx="50">
                  <c:v>9.5911685512727662E-2</c:v>
                </c:pt>
                <c:pt idx="51">
                  <c:v>-1.0808525783576807E-3</c:v>
                </c:pt>
                <c:pt idx="52">
                  <c:v>4.35788967259233E-2</c:v>
                </c:pt>
                <c:pt idx="53">
                  <c:v>-4.4657808365509123E-2</c:v>
                </c:pt>
                <c:pt idx="54">
                  <c:v>-0.11855393990863052</c:v>
                </c:pt>
                <c:pt idx="55">
                  <c:v>0.56533605083327232</c:v>
                </c:pt>
                <c:pt idx="56">
                  <c:v>-2.1016693641425218E-2</c:v>
                </c:pt>
                <c:pt idx="57">
                  <c:v>2.5820550292674143E-2</c:v>
                </c:pt>
                <c:pt idx="58">
                  <c:v>0.254648453145008</c:v>
                </c:pt>
                <c:pt idx="59">
                  <c:v>-6.804164161184427E-2</c:v>
                </c:pt>
                <c:pt idx="60">
                  <c:v>4.6260882404974613E-2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AB3-43AF-A402-6E9A48A3D657}"/>
            </c:ext>
          </c:extLst>
        </c:ser>
        <c:ser>
          <c:idx val="3"/>
          <c:order val="4"/>
          <c:tx>
            <c:v>DFBetaStd(Dmer_zone)</c:v>
          </c:tx>
          <c:spPr>
            <a:solidFill>
              <a:srgbClr val="7A4900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AB3-43AF-A402-6E9A48A3D657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AB3-43AF-A402-6E9A48A3D657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AB3-43AF-A402-6E9A48A3D657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AB3-43AF-A402-6E9A48A3D657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AB3-43AF-A402-6E9A48A3D657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TX'!$Z$254:$Z$314</c:f>
              <c:numCache>
                <c:formatCode>0.000</c:formatCode>
                <c:ptCount val="61"/>
                <c:pt idx="0">
                  <c:v>0.1556569175138417</c:v>
                </c:pt>
                <c:pt idx="1">
                  <c:v>-4.7289379340404038E-2</c:v>
                </c:pt>
                <c:pt idx="2">
                  <c:v>0.24508429666446166</c:v>
                </c:pt>
                <c:pt idx="3">
                  <c:v>0.30592003571998921</c:v>
                </c:pt>
                <c:pt idx="4">
                  <c:v>0.36450158705766522</c:v>
                </c:pt>
                <c:pt idx="5">
                  <c:v>-8.4616714251738124E-4</c:v>
                </c:pt>
                <c:pt idx="6">
                  <c:v>-0.12215363211653711</c:v>
                </c:pt>
                <c:pt idx="7">
                  <c:v>-0.15032018546000589</c:v>
                </c:pt>
                <c:pt idx="8">
                  <c:v>0.10139088339187691</c:v>
                </c:pt>
                <c:pt idx="9">
                  <c:v>-4.695678044606872E-2</c:v>
                </c:pt>
                <c:pt idx="10">
                  <c:v>-1.3266505383184867E-2</c:v>
                </c:pt>
                <c:pt idx="11">
                  <c:v>-3.4396412859418933E-2</c:v>
                </c:pt>
                <c:pt idx="12">
                  <c:v>-1.0683679095150005</c:v>
                </c:pt>
                <c:pt idx="13">
                  <c:v>-4.2856635088209667E-5</c:v>
                </c:pt>
                <c:pt idx="14">
                  <c:v>-4.8571218574854275E-2</c:v>
                </c:pt>
                <c:pt idx="15">
                  <c:v>1.5791573938447254E-2</c:v>
                </c:pt>
                <c:pt idx="16">
                  <c:v>0.13704643980301914</c:v>
                </c:pt>
                <c:pt idx="17">
                  <c:v>-2.3307481409292666E-3</c:v>
                </c:pt>
                <c:pt idx="18">
                  <c:v>-5.1190375358733213E-2</c:v>
                </c:pt>
                <c:pt idx="19">
                  <c:v>-1.2897339982110749E-2</c:v>
                </c:pt>
                <c:pt idx="20">
                  <c:v>-0.20795385070495476</c:v>
                </c:pt>
                <c:pt idx="21">
                  <c:v>-1.807427315866094E-2</c:v>
                </c:pt>
                <c:pt idx="22">
                  <c:v>2.8833185169509388E-3</c:v>
                </c:pt>
                <c:pt idx="23">
                  <c:v>-0.12165293364758631</c:v>
                </c:pt>
                <c:pt idx="24">
                  <c:v>4.8330762170478804E-2</c:v>
                </c:pt>
                <c:pt idx="25">
                  <c:v>-1.1177684415034481E-2</c:v>
                </c:pt>
                <c:pt idx="26">
                  <c:v>-0.2582832465467057</c:v>
                </c:pt>
                <c:pt idx="27">
                  <c:v>0.33533451697111266</c:v>
                </c:pt>
                <c:pt idx="28">
                  <c:v>-2.5960508035890621E-2</c:v>
                </c:pt>
                <c:pt idx="29">
                  <c:v>8.2765685668300074E-2</c:v>
                </c:pt>
                <c:pt idx="30">
                  <c:v>0.26928196859441306</c:v>
                </c:pt>
                <c:pt idx="31">
                  <c:v>-8.4607503104297329E-5</c:v>
                </c:pt>
                <c:pt idx="32">
                  <c:v>4.5668175877495713E-2</c:v>
                </c:pt>
                <c:pt idx="33">
                  <c:v>6.9632484405591721E-2</c:v>
                </c:pt>
                <c:pt idx="34">
                  <c:v>-0.2038012878401885</c:v>
                </c:pt>
                <c:pt idx="35">
                  <c:v>3.070433495914034E-2</c:v>
                </c:pt>
                <c:pt idx="36">
                  <c:v>1.1267787670869323E-2</c:v>
                </c:pt>
                <c:pt idx="37">
                  <c:v>-4.6009790354543847E-2</c:v>
                </c:pt>
                <c:pt idx="38">
                  <c:v>-8.1173793469161717E-2</c:v>
                </c:pt>
                <c:pt idx="39">
                  <c:v>-0.16693749328390933</c:v>
                </c:pt>
                <c:pt idx="40">
                  <c:v>5.5637129311210891E-2</c:v>
                </c:pt>
                <c:pt idx="41">
                  <c:v>-9.5465761547891562E-2</c:v>
                </c:pt>
                <c:pt idx="42">
                  <c:v>-0.12516488001186266</c:v>
                </c:pt>
                <c:pt idx="43">
                  <c:v>6.1033783809744382E-3</c:v>
                </c:pt>
                <c:pt idx="44">
                  <c:v>-8.4802926850488583E-2</c:v>
                </c:pt>
                <c:pt idx="45">
                  <c:v>3.7654133418632382E-3</c:v>
                </c:pt>
                <c:pt idx="46">
                  <c:v>-0.12962007107456486</c:v>
                </c:pt>
                <c:pt idx="47">
                  <c:v>-5.3669590434109078E-2</c:v>
                </c:pt>
                <c:pt idx="48">
                  <c:v>0.24313136572704924</c:v>
                </c:pt>
                <c:pt idx="49">
                  <c:v>7.9244531501309484E-4</c:v>
                </c:pt>
                <c:pt idx="50">
                  <c:v>8.9391216111520178E-2</c:v>
                </c:pt>
                <c:pt idx="51">
                  <c:v>2.8831447411667523E-3</c:v>
                </c:pt>
                <c:pt idx="52">
                  <c:v>1.5630923276338132E-3</c:v>
                </c:pt>
                <c:pt idx="53">
                  <c:v>1.8338361503951545E-2</c:v>
                </c:pt>
                <c:pt idx="54">
                  <c:v>6.263644572635782E-2</c:v>
                </c:pt>
                <c:pt idx="55">
                  <c:v>-0.20510371781526882</c:v>
                </c:pt>
                <c:pt idx="56">
                  <c:v>2.956726991245863E-3</c:v>
                </c:pt>
                <c:pt idx="57">
                  <c:v>2.3799787357997544E-2</c:v>
                </c:pt>
                <c:pt idx="58">
                  <c:v>0.13006730347050952</c:v>
                </c:pt>
                <c:pt idx="59">
                  <c:v>9.0555593942878404E-2</c:v>
                </c:pt>
                <c:pt idx="60">
                  <c:v>2.8117592876221596E-2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AB3-43AF-A402-6E9A48A3D657}"/>
            </c:ext>
          </c:extLst>
        </c:ser>
        <c:ser>
          <c:idx val="2"/>
          <c:order val="5"/>
          <c:tx>
            <c:v>DFBetaStd(DENSITE_BATI_NICE_GR50M)</c:v>
          </c:tx>
          <c:spPr>
            <a:solidFill>
              <a:srgbClr val="A30059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20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C-DAB3-43AF-A402-6E9A48A3D657}"/>
              </c:ext>
            </c:extLst>
          </c:dPt>
          <c:dPt>
            <c:idx val="2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D-DAB3-43AF-A402-6E9A48A3D657}"/>
              </c:ext>
            </c:extLst>
          </c:dPt>
          <c:dPt>
            <c:idx val="32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E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TX'!$Y$254:$Y$314</c:f>
              <c:numCache>
                <c:formatCode>0.000</c:formatCode>
                <c:ptCount val="61"/>
                <c:pt idx="0">
                  <c:v>7.1785088919925563E-2</c:v>
                </c:pt>
                <c:pt idx="1">
                  <c:v>0.14524822292865697</c:v>
                </c:pt>
                <c:pt idx="2">
                  <c:v>-6.6656952931792482E-2</c:v>
                </c:pt>
                <c:pt idx="3">
                  <c:v>0.21791129833178227</c:v>
                </c:pt>
                <c:pt idx="4">
                  <c:v>-0.12958881443358714</c:v>
                </c:pt>
                <c:pt idx="5">
                  <c:v>-4.6561753192078744E-5</c:v>
                </c:pt>
                <c:pt idx="6">
                  <c:v>0.14519700472959973</c:v>
                </c:pt>
                <c:pt idx="7">
                  <c:v>-0.10170925105320408</c:v>
                </c:pt>
                <c:pt idx="8">
                  <c:v>3.1948089571981263E-3</c:v>
                </c:pt>
                <c:pt idx="9">
                  <c:v>-2.3980880225278212E-3</c:v>
                </c:pt>
                <c:pt idx="10">
                  <c:v>1.9373230340813673E-4</c:v>
                </c:pt>
                <c:pt idx="11">
                  <c:v>1.7696952533109753E-2</c:v>
                </c:pt>
                <c:pt idx="12">
                  <c:v>-1.6396961627453181E-2</c:v>
                </c:pt>
                <c:pt idx="13">
                  <c:v>-2.5934436449474973E-3</c:v>
                </c:pt>
                <c:pt idx="14">
                  <c:v>1.3191359881599651E-2</c:v>
                </c:pt>
                <c:pt idx="15">
                  <c:v>5.8330427399346615E-2</c:v>
                </c:pt>
                <c:pt idx="16">
                  <c:v>4.8707039763713704E-2</c:v>
                </c:pt>
                <c:pt idx="17">
                  <c:v>6.4609526201505054E-3</c:v>
                </c:pt>
                <c:pt idx="18">
                  <c:v>-4.5637974783225552E-2</c:v>
                </c:pt>
                <c:pt idx="19">
                  <c:v>-2.2697201575554559E-2</c:v>
                </c:pt>
                <c:pt idx="20">
                  <c:v>0.29778122657537909</c:v>
                </c:pt>
                <c:pt idx="21">
                  <c:v>-0.10040537975471217</c:v>
                </c:pt>
                <c:pt idx="22">
                  <c:v>-2.2126417496676997E-2</c:v>
                </c:pt>
                <c:pt idx="23">
                  <c:v>2.2393637562519407E-2</c:v>
                </c:pt>
                <c:pt idx="24">
                  <c:v>-0.14190098779003157</c:v>
                </c:pt>
                <c:pt idx="25">
                  <c:v>-3.56698095052616E-2</c:v>
                </c:pt>
                <c:pt idx="26">
                  <c:v>-0.26289726989782614</c:v>
                </c:pt>
                <c:pt idx="27">
                  <c:v>0.21247608223198397</c:v>
                </c:pt>
                <c:pt idx="28">
                  <c:v>-1.6538801983286843E-2</c:v>
                </c:pt>
                <c:pt idx="29">
                  <c:v>-9.5229330947623925E-2</c:v>
                </c:pt>
                <c:pt idx="30">
                  <c:v>0.15676477886180518</c:v>
                </c:pt>
                <c:pt idx="31">
                  <c:v>-4.5203050979008877E-5</c:v>
                </c:pt>
                <c:pt idx="32">
                  <c:v>-0.35072506863676484</c:v>
                </c:pt>
                <c:pt idx="33">
                  <c:v>2.1365740779178428E-2</c:v>
                </c:pt>
                <c:pt idx="34">
                  <c:v>-0.1875252190354155</c:v>
                </c:pt>
                <c:pt idx="35">
                  <c:v>6.2319292906271188E-2</c:v>
                </c:pt>
                <c:pt idx="36">
                  <c:v>2.9659619258984982E-4</c:v>
                </c:pt>
                <c:pt idx="37">
                  <c:v>-8.1892746939641135E-3</c:v>
                </c:pt>
                <c:pt idx="38">
                  <c:v>-0.12059160953875567</c:v>
                </c:pt>
                <c:pt idx="39">
                  <c:v>-4.1379165805040502E-2</c:v>
                </c:pt>
                <c:pt idx="40">
                  <c:v>1.8003173348921982E-2</c:v>
                </c:pt>
                <c:pt idx="41">
                  <c:v>0.16971377321806427</c:v>
                </c:pt>
                <c:pt idx="42">
                  <c:v>3.8984643131455707E-2</c:v>
                </c:pt>
                <c:pt idx="43">
                  <c:v>3.7721015136817082E-4</c:v>
                </c:pt>
                <c:pt idx="44">
                  <c:v>-7.0720737472745515E-2</c:v>
                </c:pt>
                <c:pt idx="45">
                  <c:v>-5.7573874032027787E-2</c:v>
                </c:pt>
                <c:pt idx="46">
                  <c:v>2.9645471569652213E-3</c:v>
                </c:pt>
                <c:pt idx="47">
                  <c:v>-7.7413902277448293E-2</c:v>
                </c:pt>
                <c:pt idx="48">
                  <c:v>-0.10417247779354345</c:v>
                </c:pt>
                <c:pt idx="49">
                  <c:v>-2.5687073215653021E-2</c:v>
                </c:pt>
                <c:pt idx="50">
                  <c:v>5.7780382320676844E-2</c:v>
                </c:pt>
                <c:pt idx="51">
                  <c:v>2.3442095034002098E-3</c:v>
                </c:pt>
                <c:pt idx="52">
                  <c:v>-0.14517250093899881</c:v>
                </c:pt>
                <c:pt idx="53">
                  <c:v>-3.8165988088930056E-2</c:v>
                </c:pt>
                <c:pt idx="54">
                  <c:v>4.5861424629551673E-2</c:v>
                </c:pt>
                <c:pt idx="55">
                  <c:v>0.16177138664765109</c:v>
                </c:pt>
                <c:pt idx="56">
                  <c:v>-2.369279816579873E-2</c:v>
                </c:pt>
                <c:pt idx="57">
                  <c:v>0.12496817436192588</c:v>
                </c:pt>
                <c:pt idx="58">
                  <c:v>0.16761074713514715</c:v>
                </c:pt>
                <c:pt idx="59">
                  <c:v>4.2007242773883867E-2</c:v>
                </c:pt>
                <c:pt idx="60">
                  <c:v>6.7955942811060502E-3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AB3-43AF-A402-6E9A48A3D657}"/>
            </c:ext>
          </c:extLst>
        </c:ser>
        <c:ser>
          <c:idx val="1"/>
          <c:order val="6"/>
          <c:tx>
            <c:v>DFBetaStd(Expo_E-W_25m)</c:v>
          </c:tx>
          <c:spPr>
            <a:solidFill>
              <a:srgbClr val="008941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0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7-DAB3-43AF-A402-6E9A48A3D657}"/>
              </c:ext>
            </c:extLst>
          </c:dPt>
          <c:dPt>
            <c:idx val="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8-DAB3-43AF-A402-6E9A48A3D657}"/>
              </c:ext>
            </c:extLst>
          </c:dPt>
          <c:dPt>
            <c:idx val="2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9-DAB3-43AF-A402-6E9A48A3D657}"/>
              </c:ext>
            </c:extLst>
          </c:dPt>
          <c:dPt>
            <c:idx val="34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A-DAB3-43AF-A402-6E9A48A3D657}"/>
              </c:ext>
            </c:extLst>
          </c:dPt>
          <c:dPt>
            <c:idx val="55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B-DAB3-43AF-A402-6E9A48A3D657}"/>
              </c:ext>
            </c:extLst>
          </c:dPt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TX'!$X$254:$X$314</c:f>
              <c:numCache>
                <c:formatCode>0.000</c:formatCode>
                <c:ptCount val="61"/>
                <c:pt idx="0">
                  <c:v>0.27282753371148621</c:v>
                </c:pt>
                <c:pt idx="1">
                  <c:v>-0.16797183617877173</c:v>
                </c:pt>
                <c:pt idx="2">
                  <c:v>1.1056525437062672E-2</c:v>
                </c:pt>
                <c:pt idx="3">
                  <c:v>9.3603384578367699E-2</c:v>
                </c:pt>
                <c:pt idx="4">
                  <c:v>-0.19933506866363671</c:v>
                </c:pt>
                <c:pt idx="5">
                  <c:v>5.0681809560776468E-4</c:v>
                </c:pt>
                <c:pt idx="6">
                  <c:v>-0.64173163267510247</c:v>
                </c:pt>
                <c:pt idx="7">
                  <c:v>0.10036275203742813</c:v>
                </c:pt>
                <c:pt idx="8">
                  <c:v>-6.8727894184249273E-3</c:v>
                </c:pt>
                <c:pt idx="9">
                  <c:v>2.5550669900357679E-2</c:v>
                </c:pt>
                <c:pt idx="10">
                  <c:v>2.3118940662384142E-4</c:v>
                </c:pt>
                <c:pt idx="11">
                  <c:v>3.75164304445098E-2</c:v>
                </c:pt>
                <c:pt idx="12">
                  <c:v>0.21313599024253047</c:v>
                </c:pt>
                <c:pt idx="13">
                  <c:v>-5.1587839137504847E-4</c:v>
                </c:pt>
                <c:pt idx="14">
                  <c:v>4.9969422063701696E-2</c:v>
                </c:pt>
                <c:pt idx="15">
                  <c:v>-2.4829699407376438E-2</c:v>
                </c:pt>
                <c:pt idx="16">
                  <c:v>-0.10536639196539228</c:v>
                </c:pt>
                <c:pt idx="17">
                  <c:v>-4.4708870774431677E-4</c:v>
                </c:pt>
                <c:pt idx="18">
                  <c:v>-6.0797260808575157E-3</c:v>
                </c:pt>
                <c:pt idx="19">
                  <c:v>-3.187047153898534E-2</c:v>
                </c:pt>
                <c:pt idx="20">
                  <c:v>-0.2082240855611886</c:v>
                </c:pt>
                <c:pt idx="21">
                  <c:v>1.3555736298879904E-2</c:v>
                </c:pt>
                <c:pt idx="22">
                  <c:v>-4.427487812907472E-2</c:v>
                </c:pt>
                <c:pt idx="23">
                  <c:v>1.5085556895243718E-2</c:v>
                </c:pt>
                <c:pt idx="24">
                  <c:v>-3.0586276740630674E-2</c:v>
                </c:pt>
                <c:pt idx="25">
                  <c:v>1.916382177397322E-2</c:v>
                </c:pt>
                <c:pt idx="26">
                  <c:v>0.28037788633371236</c:v>
                </c:pt>
                <c:pt idx="27">
                  <c:v>0.11793486090123566</c:v>
                </c:pt>
                <c:pt idx="28">
                  <c:v>2.1186895455483114E-3</c:v>
                </c:pt>
                <c:pt idx="29">
                  <c:v>2.9987537795240264E-2</c:v>
                </c:pt>
                <c:pt idx="30">
                  <c:v>0.14399511372856064</c:v>
                </c:pt>
                <c:pt idx="31">
                  <c:v>-8.5832173265298732E-4</c:v>
                </c:pt>
                <c:pt idx="32">
                  <c:v>-2.8337206197613044E-2</c:v>
                </c:pt>
                <c:pt idx="33">
                  <c:v>3.9139403878843869E-2</c:v>
                </c:pt>
                <c:pt idx="34">
                  <c:v>0.57422742326571607</c:v>
                </c:pt>
                <c:pt idx="35">
                  <c:v>-9.4527717106591608E-2</c:v>
                </c:pt>
                <c:pt idx="36">
                  <c:v>1.1017729710344546E-2</c:v>
                </c:pt>
                <c:pt idx="37">
                  <c:v>0.20686597942436513</c:v>
                </c:pt>
                <c:pt idx="38">
                  <c:v>-0.10195385992023276</c:v>
                </c:pt>
                <c:pt idx="39">
                  <c:v>-8.5229231969733102E-2</c:v>
                </c:pt>
                <c:pt idx="40">
                  <c:v>6.0978749075345132E-2</c:v>
                </c:pt>
                <c:pt idx="41">
                  <c:v>-1.7911552389045158E-2</c:v>
                </c:pt>
                <c:pt idx="42">
                  <c:v>0.1283262327292502</c:v>
                </c:pt>
                <c:pt idx="43">
                  <c:v>-1.8452234309722988E-2</c:v>
                </c:pt>
                <c:pt idx="44">
                  <c:v>-5.7558702349441805E-2</c:v>
                </c:pt>
                <c:pt idx="45">
                  <c:v>-3.8129375685553725E-2</c:v>
                </c:pt>
                <c:pt idx="46">
                  <c:v>-8.5052331474977191E-2</c:v>
                </c:pt>
                <c:pt idx="47">
                  <c:v>8.2535844753394512E-4</c:v>
                </c:pt>
                <c:pt idx="48">
                  <c:v>0.20958463018578394</c:v>
                </c:pt>
                <c:pt idx="49">
                  <c:v>3.2716443351765057E-3</c:v>
                </c:pt>
                <c:pt idx="50">
                  <c:v>0.13491109310565241</c:v>
                </c:pt>
                <c:pt idx="51">
                  <c:v>-4.4530062547432445E-3</c:v>
                </c:pt>
                <c:pt idx="52">
                  <c:v>-3.844550915195154E-3</c:v>
                </c:pt>
                <c:pt idx="53">
                  <c:v>2.9517441206701651E-2</c:v>
                </c:pt>
                <c:pt idx="54">
                  <c:v>-5.0546515194302595E-2</c:v>
                </c:pt>
                <c:pt idx="55">
                  <c:v>-0.68038797125291151</c:v>
                </c:pt>
                <c:pt idx="56">
                  <c:v>6.2425081844800926E-3</c:v>
                </c:pt>
                <c:pt idx="57">
                  <c:v>-2.2404296427140917E-2</c:v>
                </c:pt>
                <c:pt idx="58">
                  <c:v>-0.14715864963554345</c:v>
                </c:pt>
                <c:pt idx="59">
                  <c:v>2.8425259933141791E-2</c:v>
                </c:pt>
                <c:pt idx="60">
                  <c:v>-2.4687048247349668E-2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AB3-43AF-A402-6E9A48A3D657}"/>
            </c:ext>
          </c:extLst>
        </c:ser>
        <c:ser>
          <c:idx val="0"/>
          <c:order val="7"/>
          <c:tx>
            <c:v>DFBetaStd(Constante)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B3-43AF-A402-6E9A48A3D657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B3-43AF-A402-6E9A48A3D657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B3-43AF-A402-6E9A48A3D657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AB3-43AF-A402-6E9A48A3D657}"/>
              </c:ext>
            </c:extLst>
          </c:dPt>
          <c:dPt>
            <c:idx val="5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AB3-43AF-A402-6E9A48A3D65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AB3-43AF-A402-6E9A48A3D6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B3-43AF-A402-6E9A48A3D6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AB3-43AF-A402-6E9A48A3D6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AB3-43AF-A402-6E9A48A3D6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AB3-43AF-A402-6E9A48A3D6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AB3-43AF-A402-6E9A48A3D6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AB3-43AF-A402-6E9A48A3D6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AB3-43AF-A402-6E9A48A3D6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AB3-43AF-A402-6E9A48A3D65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AB3-43AF-A402-6E9A48A3D65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AB3-43AF-A402-6E9A48A3D65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AB3-43AF-A402-6E9A48A3D65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AB3-43AF-A402-6E9A48A3D65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AB3-43AF-A402-6E9A48A3D65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AB3-43AF-A402-6E9A48A3D65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AB3-43AF-A402-6E9A48A3D65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AB3-43AF-A402-6E9A48A3D65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AB3-43AF-A402-6E9A48A3D65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AB3-43AF-A402-6E9A48A3D65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AB3-43AF-A402-6E9A48A3D65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AB3-43AF-A402-6E9A48A3D65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AB3-43AF-A402-6E9A48A3D65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AB3-43AF-A402-6E9A48A3D65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AB3-43AF-A402-6E9A48A3D65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AB3-43AF-A402-6E9A48A3D65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AB3-43AF-A402-6E9A48A3D65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Obs29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AB3-43AF-A402-6E9A48A3D65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AB3-43AF-A402-6E9A48A3D65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AB3-43AF-A402-6E9A48A3D65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AB3-43AF-A402-6E9A48A3D65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AB3-43AF-A402-6E9A48A3D65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AB3-43AF-A402-6E9A48A3D65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AB3-43AF-A402-6E9A48A3D65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AB3-43AF-A402-6E9A48A3D65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AB3-43AF-A402-6E9A48A3D65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AB3-43AF-A402-6E9A48A3D65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DAB3-43AF-A402-6E9A48A3D65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AB3-43AF-A402-6E9A48A3D65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DAB3-43AF-A402-6E9A48A3D65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AB3-43AF-A402-6E9A48A3D65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DAB3-43AF-A402-6E9A48A3D65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DAB3-43AF-A402-6E9A48A3D65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DAB3-43AF-A402-6E9A48A3D65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DAB3-43AF-A402-6E9A48A3D65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DAB3-43AF-A402-6E9A48A3D65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DAB3-43AF-A402-6E9A48A3D65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DAB3-43AF-A402-6E9A48A3D65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DAB3-43AF-A402-6E9A48A3D65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DAB3-43AF-A402-6E9A48A3D65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DAB3-43AF-A402-6E9A48A3D65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DAB3-43AF-A402-6E9A48A3D65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DAB3-43AF-A402-6E9A48A3D65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DAB3-43AF-A402-6E9A48A3D65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DAB3-43AF-A402-6E9A48A3D65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DAB3-43AF-A402-6E9A48A3D65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DAB3-43AF-A402-6E9A48A3D65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DAB3-43AF-A402-6E9A48A3D65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DAB3-43AF-A402-6E9A48A3D65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DAB3-43AF-A402-6E9A48A3D65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DAB3-43AF-A402-6E9A48A3D65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DAB3-43AF-A402-6E9A48A3D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TX'!$B$254:$B$314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TX'!$W$254:$W$314</c:f>
              <c:numCache>
                <c:formatCode>0.000</c:formatCode>
                <c:ptCount val="61"/>
                <c:pt idx="0">
                  <c:v>-1.8507679207086944E-2</c:v>
                </c:pt>
                <c:pt idx="1">
                  <c:v>-0.14513965666573542</c:v>
                </c:pt>
                <c:pt idx="2">
                  <c:v>4.880971996140409E-2</c:v>
                </c:pt>
                <c:pt idx="3">
                  <c:v>0.17624596199437753</c:v>
                </c:pt>
                <c:pt idx="4">
                  <c:v>-0.46621202114717092</c:v>
                </c:pt>
                <c:pt idx="5">
                  <c:v>-3.5107047211075138E-5</c:v>
                </c:pt>
                <c:pt idx="6">
                  <c:v>-0.47481271079812565</c:v>
                </c:pt>
                <c:pt idx="7">
                  <c:v>0.34042768829105374</c:v>
                </c:pt>
                <c:pt idx="8">
                  <c:v>-7.2697634013986823E-2</c:v>
                </c:pt>
                <c:pt idx="9">
                  <c:v>-2.8971150703834214E-2</c:v>
                </c:pt>
                <c:pt idx="10">
                  <c:v>-3.9183848176947044E-4</c:v>
                </c:pt>
                <c:pt idx="11">
                  <c:v>4.9304371510245928E-2</c:v>
                </c:pt>
                <c:pt idx="12">
                  <c:v>-0.22315164363690793</c:v>
                </c:pt>
                <c:pt idx="13">
                  <c:v>7.0827045608958956E-5</c:v>
                </c:pt>
                <c:pt idx="14">
                  <c:v>5.8383000055205209E-3</c:v>
                </c:pt>
                <c:pt idx="15">
                  <c:v>-7.7182334941378702E-2</c:v>
                </c:pt>
                <c:pt idx="16">
                  <c:v>-7.0314146596985913E-2</c:v>
                </c:pt>
                <c:pt idx="17">
                  <c:v>-3.4965777106769685E-3</c:v>
                </c:pt>
                <c:pt idx="18">
                  <c:v>3.2331409344436526E-2</c:v>
                </c:pt>
                <c:pt idx="19">
                  <c:v>4.0802499403686784E-2</c:v>
                </c:pt>
                <c:pt idx="20">
                  <c:v>-5.152107609063708E-2</c:v>
                </c:pt>
                <c:pt idx="21">
                  <c:v>9.2994811816353631E-3</c:v>
                </c:pt>
                <c:pt idx="22">
                  <c:v>1.069364227959458E-2</c:v>
                </c:pt>
                <c:pt idx="23">
                  <c:v>0.10642057328032238</c:v>
                </c:pt>
                <c:pt idx="24">
                  <c:v>-4.3335933210418794E-2</c:v>
                </c:pt>
                <c:pt idx="25">
                  <c:v>4.1218497141536983E-2</c:v>
                </c:pt>
                <c:pt idx="26">
                  <c:v>4.0496185460836033E-2</c:v>
                </c:pt>
                <c:pt idx="27">
                  <c:v>8.5731906899853438E-2</c:v>
                </c:pt>
                <c:pt idx="28">
                  <c:v>3.7396575190497661E-2</c:v>
                </c:pt>
                <c:pt idx="29">
                  <c:v>0.11193008207115701</c:v>
                </c:pt>
                <c:pt idx="30">
                  <c:v>0.22824523263574181</c:v>
                </c:pt>
                <c:pt idx="31">
                  <c:v>-7.7894350319491167E-4</c:v>
                </c:pt>
                <c:pt idx="32">
                  <c:v>5.1403565121232106E-2</c:v>
                </c:pt>
                <c:pt idx="33">
                  <c:v>0.12392604609798213</c:v>
                </c:pt>
                <c:pt idx="34">
                  <c:v>0.1933120682150197</c:v>
                </c:pt>
                <c:pt idx="35">
                  <c:v>-2.0561550500092122E-2</c:v>
                </c:pt>
                <c:pt idx="36">
                  <c:v>8.6737184315300118E-3</c:v>
                </c:pt>
                <c:pt idx="37">
                  <c:v>0.13059931962084098</c:v>
                </c:pt>
                <c:pt idx="38">
                  <c:v>-1.5443401245795957E-3</c:v>
                </c:pt>
                <c:pt idx="39">
                  <c:v>4.0396796151979941E-2</c:v>
                </c:pt>
                <c:pt idx="40">
                  <c:v>0.10278933927008682</c:v>
                </c:pt>
                <c:pt idx="41">
                  <c:v>0.11094212486735124</c:v>
                </c:pt>
                <c:pt idx="42">
                  <c:v>-0.12221400805444613</c:v>
                </c:pt>
                <c:pt idx="43">
                  <c:v>-1.4488761975167047E-2</c:v>
                </c:pt>
                <c:pt idx="44">
                  <c:v>0.17645649145478026</c:v>
                </c:pt>
                <c:pt idx="45">
                  <c:v>-4.9884957033735716E-2</c:v>
                </c:pt>
                <c:pt idx="46">
                  <c:v>5.3040204488898936E-2</c:v>
                </c:pt>
                <c:pt idx="47">
                  <c:v>7.4219160980361909E-2</c:v>
                </c:pt>
                <c:pt idx="48">
                  <c:v>-5.905846095537761E-2</c:v>
                </c:pt>
                <c:pt idx="49">
                  <c:v>2.4025977273712907E-2</c:v>
                </c:pt>
                <c:pt idx="50">
                  <c:v>-0.11357683403192376</c:v>
                </c:pt>
                <c:pt idx="51">
                  <c:v>5.3859276535043262E-4</c:v>
                </c:pt>
                <c:pt idx="52">
                  <c:v>-3.9007085908100377E-2</c:v>
                </c:pt>
                <c:pt idx="53">
                  <c:v>4.4895066478584572E-2</c:v>
                </c:pt>
                <c:pt idx="54">
                  <c:v>9.5985088182297715E-2</c:v>
                </c:pt>
                <c:pt idx="55">
                  <c:v>-0.41491354912845491</c:v>
                </c:pt>
                <c:pt idx="56">
                  <c:v>2.2791701709299398E-2</c:v>
                </c:pt>
                <c:pt idx="57">
                  <c:v>-3.5813395928802796E-2</c:v>
                </c:pt>
                <c:pt idx="58">
                  <c:v>-0.29156510521670287</c:v>
                </c:pt>
                <c:pt idx="59">
                  <c:v>4.1364492564845812E-2</c:v>
                </c:pt>
                <c:pt idx="60">
                  <c:v>-5.0975277557699296E-2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3AF-A402-6E9A48A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525599"/>
        <c:axId val="737518879"/>
      </c:barChart>
      <c:scatterChart>
        <c:scatterStyle val="lineMarker"/>
        <c:varyColors val="0"/>
        <c:ser>
          <c:idx val="8"/>
          <c:order val="8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0.25607375986579195</c:v>
              </c:pt>
              <c:pt idx="1">
                <c:v>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5-DAB3-43AF-A402-6E9A48A3D657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-0.25607375986579195</c:v>
              </c:pt>
              <c:pt idx="1">
                <c:v>-0.25607375986579195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6-DAB3-43AF-A402-6E9A48A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41919"/>
        <c:axId val="737536159"/>
      </c:scatterChart>
      <c:catAx>
        <c:axId val="73752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18879"/>
        <c:crosses val="autoZero"/>
        <c:auto val="1"/>
        <c:lblAlgn val="ctr"/>
        <c:lblOffset val="100"/>
        <c:noMultiLvlLbl val="0"/>
      </c:catAx>
      <c:valAx>
        <c:axId val="737518879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25599"/>
        <c:crosses val="autoZero"/>
        <c:crossBetween val="between"/>
      </c:valAx>
      <c:valAx>
        <c:axId val="73753615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541919"/>
        <c:crosses val="max"/>
        <c:crossBetween val="midCat"/>
        <c:majorUnit val="50"/>
      </c:valAx>
      <c:valAx>
        <c:axId val="73754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536159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97-4DB8-BA6B-56BB4D429077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97-4DB8-BA6B-56BB4D429077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97-4DB8-BA6B-56BB4D429077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97-4DB8-BA6B-56BB4D429077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97-4DB8-BA6B-56BB4D429077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97-4DB8-BA6B-56BB4D429077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97-4DB8-BA6B-56BB4D429077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97-4DB8-BA6B-56BB4D4290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0.19370186302883152</c:v>
                </c:pt>
                <c:pt idx="1">
                  <c:v>0.17863703369048312</c:v>
                </c:pt>
                <c:pt idx="2">
                  <c:v>0.32143508836326429</c:v>
                </c:pt>
                <c:pt idx="3">
                  <c:v>0.20478616735584065</c:v>
                </c:pt>
                <c:pt idx="4">
                  <c:v>0.54865812382238976</c:v>
                </c:pt>
                <c:pt idx="5">
                  <c:v>0.26533502105454454</c:v>
                </c:pt>
                <c:pt idx="6">
                  <c:v>0.37479648417464462</c:v>
                </c:pt>
                <c:pt idx="7">
                  <c:v>0.40548463975350713</c:v>
                </c:pt>
              </c:numLit>
            </c:plus>
            <c:minus>
              <c:numLit>
                <c:formatCode>General</c:formatCode>
                <c:ptCount val="8"/>
                <c:pt idx="0">
                  <c:v>0.19370186302883152</c:v>
                </c:pt>
                <c:pt idx="1">
                  <c:v>0.17863703369048314</c:v>
                </c:pt>
                <c:pt idx="2">
                  <c:v>0.32143508836326429</c:v>
                </c:pt>
                <c:pt idx="3">
                  <c:v>0.20478616735584065</c:v>
                </c:pt>
                <c:pt idx="4">
                  <c:v>0.54865812382238976</c:v>
                </c:pt>
                <c:pt idx="5">
                  <c:v>0.26533502105454454</c:v>
                </c:pt>
                <c:pt idx="6">
                  <c:v>0.37479648417464451</c:v>
                </c:pt>
                <c:pt idx="7">
                  <c:v>0.40548463975350713</c:v>
                </c:pt>
              </c:numLit>
            </c:minus>
          </c:errBars>
          <c:cat>
            <c:strRef>
              <c:f>'TN REGRESSION'!$B$97:$B$104</c:f>
              <c:strCache>
                <c:ptCount val="8"/>
                <c:pt idx="0">
                  <c:v>Expo_N-S_40m</c:v>
                </c:pt>
                <c:pt idx="1">
                  <c:v>Expo_E-W_10m</c:v>
                </c:pt>
                <c:pt idx="2">
                  <c:v>MNE_Nice_2154_25m</c:v>
                </c:pt>
                <c:pt idx="3">
                  <c:v>DENSITE_BATI_NICE_GR100M</c:v>
                </c:pt>
                <c:pt idx="4">
                  <c:v>Encaissement_200m</c:v>
                </c:pt>
                <c:pt idx="5">
                  <c:v>Dmer_zone</c:v>
                </c:pt>
                <c:pt idx="6">
                  <c:v>Encaissement_500m</c:v>
                </c:pt>
                <c:pt idx="7">
                  <c:v>TPI_100m_MNE_40m</c:v>
                </c:pt>
              </c:strCache>
            </c:strRef>
          </c:cat>
          <c:val>
            <c:numRef>
              <c:f>'TN REGRESSION'!$C$97:$C$104</c:f>
              <c:numCache>
                <c:formatCode>0.000</c:formatCode>
                <c:ptCount val="8"/>
                <c:pt idx="0">
                  <c:v>-2.1628723910232822E-2</c:v>
                </c:pt>
                <c:pt idx="1">
                  <c:v>0.10881870116554003</c:v>
                </c:pt>
                <c:pt idx="2">
                  <c:v>0.30398851891730849</c:v>
                </c:pt>
                <c:pt idx="3">
                  <c:v>0.37655675562518121</c:v>
                </c:pt>
                <c:pt idx="4">
                  <c:v>-0.15292674822103169</c:v>
                </c:pt>
                <c:pt idx="5">
                  <c:v>-0.78388923569961289</c:v>
                </c:pt>
                <c:pt idx="6">
                  <c:v>-8.9830911947972075E-2</c:v>
                </c:pt>
                <c:pt idx="7">
                  <c:v>0.12899894227529987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7-4DB8-BA6B-56BB4D42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50866799"/>
        <c:axId val="550877839"/>
      </c:barChart>
      <c:catAx>
        <c:axId val="55086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0877839"/>
        <c:crosses val="autoZero"/>
        <c:auto val="1"/>
        <c:lblAlgn val="ctr"/>
        <c:lblOffset val="100"/>
        <c:noMultiLvlLbl val="0"/>
      </c:catAx>
      <c:valAx>
        <c:axId val="55087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5086679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Tn'!$D$148:$D$208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xVal>
          <c:yVal>
            <c:numRef>
              <c:f>'express Tn'!$G$148:$G$208</c:f>
              <c:numCache>
                <c:formatCode>0.000</c:formatCode>
                <c:ptCount val="61"/>
                <c:pt idx="0">
                  <c:v>1.5074385020050434</c:v>
                </c:pt>
                <c:pt idx="1">
                  <c:v>0.38418988865232356</c:v>
                </c:pt>
                <c:pt idx="2">
                  <c:v>-0.64787871578081835</c:v>
                </c:pt>
                <c:pt idx="3">
                  <c:v>1.8438958073927543</c:v>
                </c:pt>
                <c:pt idx="4">
                  <c:v>-0.51114247802768509</c:v>
                </c:pt>
                <c:pt idx="5">
                  <c:v>0.47961920033678163</c:v>
                </c:pt>
                <c:pt idx="6">
                  <c:v>-0.91821481758818857</c:v>
                </c:pt>
                <c:pt idx="7">
                  <c:v>-1.0063764347988688</c:v>
                </c:pt>
                <c:pt idx="8">
                  <c:v>0.59612598702498198</c:v>
                </c:pt>
                <c:pt idx="9">
                  <c:v>-1.9261790011048527</c:v>
                </c:pt>
                <c:pt idx="10">
                  <c:v>-2.0297424761114931</c:v>
                </c:pt>
                <c:pt idx="11">
                  <c:v>0.6117724577393362</c:v>
                </c:pt>
                <c:pt idx="12">
                  <c:v>2.5172891563289599</c:v>
                </c:pt>
                <c:pt idx="13">
                  <c:v>0.5016031430211888</c:v>
                </c:pt>
                <c:pt idx="14">
                  <c:v>-0.95628774318912924</c:v>
                </c:pt>
                <c:pt idx="15">
                  <c:v>-0.73183902899237852</c:v>
                </c:pt>
                <c:pt idx="16">
                  <c:v>-1.2549385729784441</c:v>
                </c:pt>
                <c:pt idx="17">
                  <c:v>5.1306687411588531E-2</c:v>
                </c:pt>
                <c:pt idx="18">
                  <c:v>1.2662558370115251</c:v>
                </c:pt>
                <c:pt idx="19">
                  <c:v>0.47300925195937621</c:v>
                </c:pt>
                <c:pt idx="20">
                  <c:v>-1.3558784071446521</c:v>
                </c:pt>
                <c:pt idx="21">
                  <c:v>1.3231582109241882</c:v>
                </c:pt>
                <c:pt idx="22">
                  <c:v>1.0688765020404789</c:v>
                </c:pt>
                <c:pt idx="23">
                  <c:v>1.1971741432654213</c:v>
                </c:pt>
                <c:pt idx="24">
                  <c:v>0.49112261935970475</c:v>
                </c:pt>
                <c:pt idx="25">
                  <c:v>0.83428404963837799</c:v>
                </c:pt>
                <c:pt idx="26">
                  <c:v>-0.14794284667553251</c:v>
                </c:pt>
                <c:pt idx="27">
                  <c:v>0.67696827559005668</c:v>
                </c:pt>
                <c:pt idx="28">
                  <c:v>-0.19207848840570199</c:v>
                </c:pt>
                <c:pt idx="29">
                  <c:v>-7.8819311234315417E-2</c:v>
                </c:pt>
                <c:pt idx="30">
                  <c:v>-0.70111283810970615</c:v>
                </c:pt>
                <c:pt idx="31">
                  <c:v>-1.0407320003372775</c:v>
                </c:pt>
                <c:pt idx="32">
                  <c:v>0.63600093542993363</c:v>
                </c:pt>
                <c:pt idx="33">
                  <c:v>0.68836231796669023</c:v>
                </c:pt>
                <c:pt idx="34">
                  <c:v>0.50370450944422918</c:v>
                </c:pt>
                <c:pt idx="35">
                  <c:v>0.92075849141920862</c:v>
                </c:pt>
                <c:pt idx="36">
                  <c:v>0.47031289426536088</c:v>
                </c:pt>
                <c:pt idx="37">
                  <c:v>-0.6508237121024153</c:v>
                </c:pt>
                <c:pt idx="38">
                  <c:v>0.6956658780169318</c:v>
                </c:pt>
                <c:pt idx="39">
                  <c:v>-0.77441866342677068</c:v>
                </c:pt>
                <c:pt idx="40">
                  <c:v>-0.80511855075303707</c:v>
                </c:pt>
                <c:pt idx="41">
                  <c:v>-1.1509163967967104</c:v>
                </c:pt>
                <c:pt idx="42">
                  <c:v>-0.47047052487310909</c:v>
                </c:pt>
                <c:pt idx="43">
                  <c:v>-0.15552974265054204</c:v>
                </c:pt>
                <c:pt idx="44">
                  <c:v>0.65452801356344359</c:v>
                </c:pt>
                <c:pt idx="45">
                  <c:v>-0.13248806958388051</c:v>
                </c:pt>
                <c:pt idx="46">
                  <c:v>-0.48226778898449663</c:v>
                </c:pt>
                <c:pt idx="47">
                  <c:v>0.71255095323492812</c:v>
                </c:pt>
                <c:pt idx="48">
                  <c:v>-0.84923413963084493</c:v>
                </c:pt>
                <c:pt idx="49">
                  <c:v>-1.1667639777217447</c:v>
                </c:pt>
                <c:pt idx="50">
                  <c:v>-0.33563250489347335</c:v>
                </c:pt>
                <c:pt idx="51">
                  <c:v>-0.27900250089484208</c:v>
                </c:pt>
                <c:pt idx="52">
                  <c:v>-0.15212679464723253</c:v>
                </c:pt>
                <c:pt idx="53">
                  <c:v>0.52235765168061432</c:v>
                </c:pt>
                <c:pt idx="54">
                  <c:v>0.50953029413814188</c:v>
                </c:pt>
                <c:pt idx="55">
                  <c:v>-1.9622427655074164</c:v>
                </c:pt>
                <c:pt idx="56">
                  <c:v>0.68172224625574329</c:v>
                </c:pt>
                <c:pt idx="57">
                  <c:v>0.85168037730189594</c:v>
                </c:pt>
                <c:pt idx="58">
                  <c:v>-1.3502817819173882</c:v>
                </c:pt>
                <c:pt idx="59">
                  <c:v>-8.5412819330030892E-2</c:v>
                </c:pt>
                <c:pt idx="60">
                  <c:v>0.63062961177426791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B-4544-BF21-65B26605D0CC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21.645652173913</c:v>
              </c:pt>
            </c:numLit>
          </c:xVal>
          <c:yVal>
            <c:numLit>
              <c:formatCode>General</c:formatCode>
              <c:ptCount val="1"/>
              <c:pt idx="0">
                <c:v>0.38418988865232356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5B-4544-BF21-65B26605D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9519"/>
        <c:axId val="168531439"/>
      </c:scatterChart>
      <c:valAx>
        <c:axId val="168529519"/>
        <c:scaling>
          <c:orientation val="minMax"/>
          <c:max val="24"/>
          <c:min val="1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31439"/>
        <c:crosses val="autoZero"/>
        <c:crossBetween val="midCat"/>
      </c:valAx>
      <c:valAx>
        <c:axId val="16853143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29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'TN REGRESSION'!$D$131:$D$191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xVal>
          <c:yVal>
            <c:numRef>
              <c:f>'TN REGRESSION'!$G$131:$G$191</c:f>
              <c:numCache>
                <c:formatCode>0.000</c:formatCode>
                <c:ptCount val="61"/>
                <c:pt idx="0">
                  <c:v>1.2384635995279392</c:v>
                </c:pt>
                <c:pt idx="1">
                  <c:v>0.47669579525122868</c:v>
                </c:pt>
                <c:pt idx="2">
                  <c:v>-0.9312992829156046</c:v>
                </c:pt>
                <c:pt idx="3">
                  <c:v>1.905966069844897</c:v>
                </c:pt>
                <c:pt idx="4">
                  <c:v>-0.57996167841369484</c:v>
                </c:pt>
                <c:pt idx="5">
                  <c:v>-2.0592381716489503E-2</c:v>
                </c:pt>
                <c:pt idx="6">
                  <c:v>-1.728457053931719</c:v>
                </c:pt>
                <c:pt idx="7">
                  <c:v>-1.0210056299916164</c:v>
                </c:pt>
                <c:pt idx="8">
                  <c:v>-0.59613496662226639</c:v>
                </c:pt>
                <c:pt idx="9">
                  <c:v>-1.4022328460145412</c:v>
                </c:pt>
                <c:pt idx="10">
                  <c:v>-2.0999096230696108</c:v>
                </c:pt>
                <c:pt idx="11">
                  <c:v>0.68477743630203891</c:v>
                </c:pt>
                <c:pt idx="12">
                  <c:v>2.1346797109062585</c:v>
                </c:pt>
                <c:pt idx="13">
                  <c:v>0.81086585157093316</c:v>
                </c:pt>
                <c:pt idx="14">
                  <c:v>-0.8481996283537474</c:v>
                </c:pt>
                <c:pt idx="15">
                  <c:v>0.23135889411343888</c:v>
                </c:pt>
                <c:pt idx="16">
                  <c:v>-1.297156507639341</c:v>
                </c:pt>
                <c:pt idx="17">
                  <c:v>0.59940346196159888</c:v>
                </c:pt>
                <c:pt idx="18">
                  <c:v>1.7100369460916374</c:v>
                </c:pt>
                <c:pt idx="19">
                  <c:v>0.8392455667516614</c:v>
                </c:pt>
                <c:pt idx="20">
                  <c:v>-1.11170422878285</c:v>
                </c:pt>
                <c:pt idx="21">
                  <c:v>1.0086158550215583</c:v>
                </c:pt>
                <c:pt idx="22">
                  <c:v>0.7423391164025479</c:v>
                </c:pt>
                <c:pt idx="23">
                  <c:v>0.99258621848315409</c:v>
                </c:pt>
                <c:pt idx="24">
                  <c:v>-0.45888085497172165</c:v>
                </c:pt>
                <c:pt idx="25">
                  <c:v>0.78046401249615482</c:v>
                </c:pt>
                <c:pt idx="26">
                  <c:v>0.63316885729486483</c:v>
                </c:pt>
                <c:pt idx="27">
                  <c:v>1.1686177396743593</c:v>
                </c:pt>
                <c:pt idx="28">
                  <c:v>-0.45429339650378214</c:v>
                </c:pt>
                <c:pt idx="29">
                  <c:v>1.0581928551220916</c:v>
                </c:pt>
                <c:pt idx="30">
                  <c:v>-0.19401699551295562</c:v>
                </c:pt>
                <c:pt idx="31">
                  <c:v>-0.3340971433109477</c:v>
                </c:pt>
                <c:pt idx="32">
                  <c:v>0.37101820105366318</c:v>
                </c:pt>
                <c:pt idx="33">
                  <c:v>-0.2787306268726551</c:v>
                </c:pt>
                <c:pt idx="34">
                  <c:v>0.7275743422972627</c:v>
                </c:pt>
                <c:pt idx="35">
                  <c:v>0.51839929812468866</c:v>
                </c:pt>
                <c:pt idx="36">
                  <c:v>-0.30790385958214622</c:v>
                </c:pt>
                <c:pt idx="37">
                  <c:v>0.24288269031971119</c:v>
                </c:pt>
                <c:pt idx="38">
                  <c:v>0.18769326246322224</c:v>
                </c:pt>
                <c:pt idx="39">
                  <c:v>-1.3602009222486044</c:v>
                </c:pt>
                <c:pt idx="40">
                  <c:v>-0.66293170619394237</c:v>
                </c:pt>
                <c:pt idx="41">
                  <c:v>-0.744774621036152</c:v>
                </c:pt>
                <c:pt idx="42">
                  <c:v>-0.27389970863571733</c:v>
                </c:pt>
                <c:pt idx="43">
                  <c:v>0.79455643461367476</c:v>
                </c:pt>
                <c:pt idx="44">
                  <c:v>0.22276670875842633</c:v>
                </c:pt>
                <c:pt idx="45">
                  <c:v>0.10626566087791715</c:v>
                </c:pt>
                <c:pt idx="46">
                  <c:v>-1.1448527964141411</c:v>
                </c:pt>
                <c:pt idx="47">
                  <c:v>0.45532913930763103</c:v>
                </c:pt>
                <c:pt idx="48">
                  <c:v>-1.6297403414888136</c:v>
                </c:pt>
                <c:pt idx="49">
                  <c:v>-1.1784591723462632</c:v>
                </c:pt>
                <c:pt idx="50">
                  <c:v>-0.21065278624542755</c:v>
                </c:pt>
                <c:pt idx="51">
                  <c:v>-0.54213852643252636</c:v>
                </c:pt>
                <c:pt idx="52">
                  <c:v>0.52042822819242474</c:v>
                </c:pt>
                <c:pt idx="53">
                  <c:v>0.64459744507501981</c:v>
                </c:pt>
                <c:pt idx="54">
                  <c:v>0.23680520163070767</c:v>
                </c:pt>
                <c:pt idx="55">
                  <c:v>-1.156973575453079</c:v>
                </c:pt>
                <c:pt idx="56">
                  <c:v>0.51600111390621561</c:v>
                </c:pt>
                <c:pt idx="57">
                  <c:v>0.71569726918900745</c:v>
                </c:pt>
                <c:pt idx="58">
                  <c:v>-0.96565602404860629</c:v>
                </c:pt>
                <c:pt idx="59">
                  <c:v>-0.11752703368877919</c:v>
                </c:pt>
                <c:pt idx="60">
                  <c:v>0.37689093581258615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4D81-91DF-C5F62B634A1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21.645652173913</c:v>
              </c:pt>
            </c:numLit>
          </c:xVal>
          <c:yVal>
            <c:numLit>
              <c:formatCode>General</c:formatCode>
              <c:ptCount val="1"/>
              <c:pt idx="0">
                <c:v>0.47669579525122868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2F-4D81-91DF-C5F62B63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79279"/>
        <c:axId val="550872079"/>
      </c:scatterChart>
      <c:valAx>
        <c:axId val="550879279"/>
        <c:scaling>
          <c:orientation val="minMax"/>
          <c:max val="24"/>
          <c:min val="1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0872079"/>
        <c:crosses val="autoZero"/>
        <c:crossBetween val="midCat"/>
      </c:valAx>
      <c:valAx>
        <c:axId val="55087207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508792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'TN REGRESSION'!$E$131:$E$191</c:f>
              <c:numCache>
                <c:formatCode>0.000</c:formatCode>
                <c:ptCount val="61"/>
                <c:pt idx="0">
                  <c:v>21.670403316819399</c:v>
                </c:pt>
                <c:pt idx="1">
                  <c:v>21.354444269770255</c:v>
                </c:pt>
                <c:pt idx="2">
                  <c:v>21.193919875126159</c:v>
                </c:pt>
                <c:pt idx="3">
                  <c:v>22.457406677545841</c:v>
                </c:pt>
                <c:pt idx="4">
                  <c:v>20.954291828324084</c:v>
                </c:pt>
                <c:pt idx="5">
                  <c:v>20.911492689409108</c:v>
                </c:pt>
                <c:pt idx="6">
                  <c:v>21.547939718959828</c:v>
                </c:pt>
                <c:pt idx="7">
                  <c:v>21.441302854367677</c:v>
                </c:pt>
                <c:pt idx="8">
                  <c:v>23.508737118938669</c:v>
                </c:pt>
                <c:pt idx="9">
                  <c:v>22.266607698821439</c:v>
                </c:pt>
                <c:pt idx="10">
                  <c:v>20.842592917313915</c:v>
                </c:pt>
                <c:pt idx="11">
                  <c:v>21.111025273179514</c:v>
                </c:pt>
                <c:pt idx="12">
                  <c:v>20.183992528322403</c:v>
                </c:pt>
                <c:pt idx="13">
                  <c:v>22.905775099611173</c:v>
                </c:pt>
                <c:pt idx="14">
                  <c:v>20.533372656209504</c:v>
                </c:pt>
                <c:pt idx="15">
                  <c:v>21.621709026959415</c:v>
                </c:pt>
                <c:pt idx="16">
                  <c:v>20.615243875612883</c:v>
                </c:pt>
                <c:pt idx="17">
                  <c:v>21.949048804057369</c:v>
                </c:pt>
                <c:pt idx="18">
                  <c:v>22.097116606487301</c:v>
                </c:pt>
                <c:pt idx="19">
                  <c:v>21.665575536509053</c:v>
                </c:pt>
                <c:pt idx="20">
                  <c:v>23.013909762145552</c:v>
                </c:pt>
                <c:pt idx="21">
                  <c:v>22.57695178058356</c:v>
                </c:pt>
                <c:pt idx="22">
                  <c:v>21.834557166016769</c:v>
                </c:pt>
                <c:pt idx="23">
                  <c:v>20.842504286763891</c:v>
                </c:pt>
                <c:pt idx="24">
                  <c:v>23.731973316455509</c:v>
                </c:pt>
                <c:pt idx="25">
                  <c:v>21.938441024485158</c:v>
                </c:pt>
                <c:pt idx="26">
                  <c:v>21.0676489708151</c:v>
                </c:pt>
                <c:pt idx="27">
                  <c:v>22.46545287231412</c:v>
                </c:pt>
                <c:pt idx="28">
                  <c:v>21.825348626864859</c:v>
                </c:pt>
                <c:pt idx="29">
                  <c:v>20.832214006293302</c:v>
                </c:pt>
                <c:pt idx="30">
                  <c:v>22.362000981636676</c:v>
                </c:pt>
                <c:pt idx="31">
                  <c:v>21.553009093522931</c:v>
                </c:pt>
                <c:pt idx="32">
                  <c:v>23.170088436629733</c:v>
                </c:pt>
                <c:pt idx="33">
                  <c:v>22.960490681902975</c:v>
                </c:pt>
                <c:pt idx="34">
                  <c:v>21.96331109391129</c:v>
                </c:pt>
                <c:pt idx="35">
                  <c:v>21.853968086031752</c:v>
                </c:pt>
                <c:pt idx="36">
                  <c:v>22.976138356629029</c:v>
                </c:pt>
                <c:pt idx="37">
                  <c:v>21.834234491589253</c:v>
                </c:pt>
                <c:pt idx="38">
                  <c:v>22.48534037403283</c:v>
                </c:pt>
                <c:pt idx="39">
                  <c:v>22.649409147457956</c:v>
                </c:pt>
                <c:pt idx="40">
                  <c:v>22.151716381490203</c:v>
                </c:pt>
                <c:pt idx="41">
                  <c:v>22.660408916241121</c:v>
                </c:pt>
                <c:pt idx="42">
                  <c:v>22.183626486791223</c:v>
                </c:pt>
                <c:pt idx="43">
                  <c:v>21.715701693316184</c:v>
                </c:pt>
                <c:pt idx="44">
                  <c:v>22.23239267543638</c:v>
                </c:pt>
                <c:pt idx="45">
                  <c:v>22.407611019110298</c:v>
                </c:pt>
                <c:pt idx="46">
                  <c:v>20.858072879153674</c:v>
                </c:pt>
                <c:pt idx="47">
                  <c:v>22.332714302104549</c:v>
                </c:pt>
                <c:pt idx="48">
                  <c:v>20.983632853853603</c:v>
                </c:pt>
                <c:pt idx="49">
                  <c:v>22.373929958769484</c:v>
                </c:pt>
                <c:pt idx="50">
                  <c:v>22.289554896607896</c:v>
                </c:pt>
                <c:pt idx="51">
                  <c:v>22.438794801361919</c:v>
                </c:pt>
                <c:pt idx="52">
                  <c:v>22.017946027610432</c:v>
                </c:pt>
                <c:pt idx="53">
                  <c:v>21.494266413587745</c:v>
                </c:pt>
                <c:pt idx="54">
                  <c:v>22.466208028145029</c:v>
                </c:pt>
                <c:pt idx="55">
                  <c:v>21.995792658605264</c:v>
                </c:pt>
                <c:pt idx="56">
                  <c:v>21.916923792043409</c:v>
                </c:pt>
                <c:pt idx="57">
                  <c:v>22.486384387253977</c:v>
                </c:pt>
                <c:pt idx="58">
                  <c:v>22.132299312111552</c:v>
                </c:pt>
                <c:pt idx="59">
                  <c:v>22.625056764350859</c:v>
                </c:pt>
                <c:pt idx="60">
                  <c:v>22.654206165437685</c:v>
                </c:pt>
              </c:numCache>
            </c:numRef>
          </c:xVal>
          <c:yVal>
            <c:numRef>
              <c:f>'TN REGRESSION'!$G$131:$G$191</c:f>
              <c:numCache>
                <c:formatCode>0.000</c:formatCode>
                <c:ptCount val="61"/>
                <c:pt idx="0">
                  <c:v>1.2384635995279392</c:v>
                </c:pt>
                <c:pt idx="1">
                  <c:v>0.47669579525122868</c:v>
                </c:pt>
                <c:pt idx="2">
                  <c:v>-0.9312992829156046</c:v>
                </c:pt>
                <c:pt idx="3">
                  <c:v>1.905966069844897</c:v>
                </c:pt>
                <c:pt idx="4">
                  <c:v>-0.57996167841369484</c:v>
                </c:pt>
                <c:pt idx="5">
                  <c:v>-2.0592381716489503E-2</c:v>
                </c:pt>
                <c:pt idx="6">
                  <c:v>-1.728457053931719</c:v>
                </c:pt>
                <c:pt idx="7">
                  <c:v>-1.0210056299916164</c:v>
                </c:pt>
                <c:pt idx="8">
                  <c:v>-0.59613496662226639</c:v>
                </c:pt>
                <c:pt idx="9">
                  <c:v>-1.4022328460145412</c:v>
                </c:pt>
                <c:pt idx="10">
                  <c:v>-2.0999096230696108</c:v>
                </c:pt>
                <c:pt idx="11">
                  <c:v>0.68477743630203891</c:v>
                </c:pt>
                <c:pt idx="12">
                  <c:v>2.1346797109062585</c:v>
                </c:pt>
                <c:pt idx="13">
                  <c:v>0.81086585157093316</c:v>
                </c:pt>
                <c:pt idx="14">
                  <c:v>-0.8481996283537474</c:v>
                </c:pt>
                <c:pt idx="15">
                  <c:v>0.23135889411343888</c:v>
                </c:pt>
                <c:pt idx="16">
                  <c:v>-1.297156507639341</c:v>
                </c:pt>
                <c:pt idx="17">
                  <c:v>0.59940346196159888</c:v>
                </c:pt>
                <c:pt idx="18">
                  <c:v>1.7100369460916374</c:v>
                </c:pt>
                <c:pt idx="19">
                  <c:v>0.8392455667516614</c:v>
                </c:pt>
                <c:pt idx="20">
                  <c:v>-1.11170422878285</c:v>
                </c:pt>
                <c:pt idx="21">
                  <c:v>1.0086158550215583</c:v>
                </c:pt>
                <c:pt idx="22">
                  <c:v>0.7423391164025479</c:v>
                </c:pt>
                <c:pt idx="23">
                  <c:v>0.99258621848315409</c:v>
                </c:pt>
                <c:pt idx="24">
                  <c:v>-0.45888085497172165</c:v>
                </c:pt>
                <c:pt idx="25">
                  <c:v>0.78046401249615482</c:v>
                </c:pt>
                <c:pt idx="26">
                  <c:v>0.63316885729486483</c:v>
                </c:pt>
                <c:pt idx="27">
                  <c:v>1.1686177396743593</c:v>
                </c:pt>
                <c:pt idx="28">
                  <c:v>-0.45429339650378214</c:v>
                </c:pt>
                <c:pt idx="29">
                  <c:v>1.0581928551220916</c:v>
                </c:pt>
                <c:pt idx="30">
                  <c:v>-0.19401699551295562</c:v>
                </c:pt>
                <c:pt idx="31">
                  <c:v>-0.3340971433109477</c:v>
                </c:pt>
                <c:pt idx="32">
                  <c:v>0.37101820105366318</c:v>
                </c:pt>
                <c:pt idx="33">
                  <c:v>-0.2787306268726551</c:v>
                </c:pt>
                <c:pt idx="34">
                  <c:v>0.7275743422972627</c:v>
                </c:pt>
                <c:pt idx="35">
                  <c:v>0.51839929812468866</c:v>
                </c:pt>
                <c:pt idx="36">
                  <c:v>-0.30790385958214622</c:v>
                </c:pt>
                <c:pt idx="37">
                  <c:v>0.24288269031971119</c:v>
                </c:pt>
                <c:pt idx="38">
                  <c:v>0.18769326246322224</c:v>
                </c:pt>
                <c:pt idx="39">
                  <c:v>-1.3602009222486044</c:v>
                </c:pt>
                <c:pt idx="40">
                  <c:v>-0.66293170619394237</c:v>
                </c:pt>
                <c:pt idx="41">
                  <c:v>-0.744774621036152</c:v>
                </c:pt>
                <c:pt idx="42">
                  <c:v>-0.27389970863571733</c:v>
                </c:pt>
                <c:pt idx="43">
                  <c:v>0.79455643461367476</c:v>
                </c:pt>
                <c:pt idx="44">
                  <c:v>0.22276670875842633</c:v>
                </c:pt>
                <c:pt idx="45">
                  <c:v>0.10626566087791715</c:v>
                </c:pt>
                <c:pt idx="46">
                  <c:v>-1.1448527964141411</c:v>
                </c:pt>
                <c:pt idx="47">
                  <c:v>0.45532913930763103</c:v>
                </c:pt>
                <c:pt idx="48">
                  <c:v>-1.6297403414888136</c:v>
                </c:pt>
                <c:pt idx="49">
                  <c:v>-1.1784591723462632</c:v>
                </c:pt>
                <c:pt idx="50">
                  <c:v>-0.21065278624542755</c:v>
                </c:pt>
                <c:pt idx="51">
                  <c:v>-0.54213852643252636</c:v>
                </c:pt>
                <c:pt idx="52">
                  <c:v>0.52042822819242474</c:v>
                </c:pt>
                <c:pt idx="53">
                  <c:v>0.64459744507501981</c:v>
                </c:pt>
                <c:pt idx="54">
                  <c:v>0.23680520163070767</c:v>
                </c:pt>
                <c:pt idx="55">
                  <c:v>-1.156973575453079</c:v>
                </c:pt>
                <c:pt idx="56">
                  <c:v>0.51600111390621561</c:v>
                </c:pt>
                <c:pt idx="57">
                  <c:v>0.71569726918900745</c:v>
                </c:pt>
                <c:pt idx="58">
                  <c:v>-0.96565602404860629</c:v>
                </c:pt>
                <c:pt idx="59">
                  <c:v>-0.11752703368877919</c:v>
                </c:pt>
                <c:pt idx="60">
                  <c:v>0.37689093581258615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E-488F-AC97-85D2EF7699FB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21.354444269770255</c:v>
              </c:pt>
            </c:numLit>
          </c:xVal>
          <c:yVal>
            <c:numLit>
              <c:formatCode>General</c:formatCode>
              <c:ptCount val="1"/>
              <c:pt idx="0">
                <c:v>0.47669579525122868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4E-488F-AC97-85D2EF76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74479"/>
        <c:axId val="550866319"/>
      </c:scatterChart>
      <c:valAx>
        <c:axId val="550874479"/>
        <c:scaling>
          <c:orientation val="minMax"/>
          <c:max val="2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0866319"/>
        <c:crosses val="autoZero"/>
        <c:crossBetween val="midCat"/>
      </c:valAx>
      <c:valAx>
        <c:axId val="55086631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508744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- Tn 7h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'TN REGRESSION'!$E$131:$E$191</c:f>
              <c:numCache>
                <c:formatCode>0.000</c:formatCode>
                <c:ptCount val="61"/>
                <c:pt idx="0">
                  <c:v>21.670403316819399</c:v>
                </c:pt>
                <c:pt idx="1">
                  <c:v>21.354444269770255</c:v>
                </c:pt>
                <c:pt idx="2">
                  <c:v>21.193919875126159</c:v>
                </c:pt>
                <c:pt idx="3">
                  <c:v>22.457406677545841</c:v>
                </c:pt>
                <c:pt idx="4">
                  <c:v>20.954291828324084</c:v>
                </c:pt>
                <c:pt idx="5">
                  <c:v>20.911492689409108</c:v>
                </c:pt>
                <c:pt idx="6">
                  <c:v>21.547939718959828</c:v>
                </c:pt>
                <c:pt idx="7">
                  <c:v>21.441302854367677</c:v>
                </c:pt>
                <c:pt idx="8">
                  <c:v>23.508737118938669</c:v>
                </c:pt>
                <c:pt idx="9">
                  <c:v>22.266607698821439</c:v>
                </c:pt>
                <c:pt idx="10">
                  <c:v>20.842592917313915</c:v>
                </c:pt>
                <c:pt idx="11">
                  <c:v>21.111025273179514</c:v>
                </c:pt>
                <c:pt idx="12">
                  <c:v>20.183992528322403</c:v>
                </c:pt>
                <c:pt idx="13">
                  <c:v>22.905775099611173</c:v>
                </c:pt>
                <c:pt idx="14">
                  <c:v>20.533372656209504</c:v>
                </c:pt>
                <c:pt idx="15">
                  <c:v>21.621709026959415</c:v>
                </c:pt>
                <c:pt idx="16">
                  <c:v>20.615243875612883</c:v>
                </c:pt>
                <c:pt idx="17">
                  <c:v>21.949048804057369</c:v>
                </c:pt>
                <c:pt idx="18">
                  <c:v>22.097116606487301</c:v>
                </c:pt>
                <c:pt idx="19">
                  <c:v>21.665575536509053</c:v>
                </c:pt>
                <c:pt idx="20">
                  <c:v>23.013909762145552</c:v>
                </c:pt>
                <c:pt idx="21">
                  <c:v>22.57695178058356</c:v>
                </c:pt>
                <c:pt idx="22">
                  <c:v>21.834557166016769</c:v>
                </c:pt>
                <c:pt idx="23">
                  <c:v>20.842504286763891</c:v>
                </c:pt>
                <c:pt idx="24">
                  <c:v>23.731973316455509</c:v>
                </c:pt>
                <c:pt idx="25">
                  <c:v>21.938441024485158</c:v>
                </c:pt>
                <c:pt idx="26">
                  <c:v>21.0676489708151</c:v>
                </c:pt>
                <c:pt idx="27">
                  <c:v>22.46545287231412</c:v>
                </c:pt>
                <c:pt idx="28">
                  <c:v>21.825348626864859</c:v>
                </c:pt>
                <c:pt idx="29">
                  <c:v>20.832214006293302</c:v>
                </c:pt>
                <c:pt idx="30">
                  <c:v>22.362000981636676</c:v>
                </c:pt>
                <c:pt idx="31">
                  <c:v>21.553009093522931</c:v>
                </c:pt>
                <c:pt idx="32">
                  <c:v>23.170088436629733</c:v>
                </c:pt>
                <c:pt idx="33">
                  <c:v>22.960490681902975</c:v>
                </c:pt>
                <c:pt idx="34">
                  <c:v>21.96331109391129</c:v>
                </c:pt>
                <c:pt idx="35">
                  <c:v>21.853968086031752</c:v>
                </c:pt>
                <c:pt idx="36">
                  <c:v>22.976138356629029</c:v>
                </c:pt>
                <c:pt idx="37">
                  <c:v>21.834234491589253</c:v>
                </c:pt>
                <c:pt idx="38">
                  <c:v>22.48534037403283</c:v>
                </c:pt>
                <c:pt idx="39">
                  <c:v>22.649409147457956</c:v>
                </c:pt>
                <c:pt idx="40">
                  <c:v>22.151716381490203</c:v>
                </c:pt>
                <c:pt idx="41">
                  <c:v>22.660408916241121</c:v>
                </c:pt>
                <c:pt idx="42">
                  <c:v>22.183626486791223</c:v>
                </c:pt>
                <c:pt idx="43">
                  <c:v>21.715701693316184</c:v>
                </c:pt>
                <c:pt idx="44">
                  <c:v>22.23239267543638</c:v>
                </c:pt>
                <c:pt idx="45">
                  <c:v>22.407611019110298</c:v>
                </c:pt>
                <c:pt idx="46">
                  <c:v>20.858072879153674</c:v>
                </c:pt>
                <c:pt idx="47">
                  <c:v>22.332714302104549</c:v>
                </c:pt>
                <c:pt idx="48">
                  <c:v>20.983632853853603</c:v>
                </c:pt>
                <c:pt idx="49">
                  <c:v>22.373929958769484</c:v>
                </c:pt>
                <c:pt idx="50">
                  <c:v>22.289554896607896</c:v>
                </c:pt>
                <c:pt idx="51">
                  <c:v>22.438794801361919</c:v>
                </c:pt>
                <c:pt idx="52">
                  <c:v>22.017946027610432</c:v>
                </c:pt>
                <c:pt idx="53">
                  <c:v>21.494266413587745</c:v>
                </c:pt>
                <c:pt idx="54">
                  <c:v>22.466208028145029</c:v>
                </c:pt>
                <c:pt idx="55">
                  <c:v>21.995792658605264</c:v>
                </c:pt>
                <c:pt idx="56">
                  <c:v>21.916923792043409</c:v>
                </c:pt>
                <c:pt idx="57">
                  <c:v>22.486384387253977</c:v>
                </c:pt>
                <c:pt idx="58">
                  <c:v>22.132299312111552</c:v>
                </c:pt>
                <c:pt idx="59">
                  <c:v>22.625056764350859</c:v>
                </c:pt>
                <c:pt idx="60">
                  <c:v>22.654206165437685</c:v>
                </c:pt>
              </c:numCache>
            </c:numRef>
          </c:xVal>
          <c:yVal>
            <c:numRef>
              <c:f>'TN REGRESSION'!$D$131:$D$191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59D-BA48-0F505FA853F3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21.354444269770255</c:v>
              </c:pt>
            </c:numLit>
          </c:xVal>
          <c:yVal>
            <c:numLit>
              <c:formatCode>General</c:formatCode>
              <c:ptCount val="1"/>
              <c:pt idx="0">
                <c:v>21.645652173913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6F-459D-BA48-0F505FA853F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XLSTAT_20251014_212035_1_HID!xdata1</c:f>
              <c:numCache>
                <c:formatCode>General</c:formatCode>
                <c:ptCount val="70"/>
                <c:pt idx="0">
                  <c:v>20.042073296800002</c:v>
                </c:pt>
                <c:pt idx="1">
                  <c:v>20.164338437100003</c:v>
                </c:pt>
                <c:pt idx="2">
                  <c:v>20.286603577400001</c:v>
                </c:pt>
                <c:pt idx="3">
                  <c:v>20.408868717700003</c:v>
                </c:pt>
                <c:pt idx="4">
                  <c:v>20.531133858</c:v>
                </c:pt>
                <c:pt idx="5">
                  <c:v>20.653398998300002</c:v>
                </c:pt>
                <c:pt idx="6">
                  <c:v>20.775664138600003</c:v>
                </c:pt>
                <c:pt idx="7">
                  <c:v>20.897929278900001</c:v>
                </c:pt>
                <c:pt idx="8">
                  <c:v>21.020194419200003</c:v>
                </c:pt>
                <c:pt idx="9">
                  <c:v>21.142459559500001</c:v>
                </c:pt>
                <c:pt idx="10">
                  <c:v>21.264724699800002</c:v>
                </c:pt>
                <c:pt idx="11">
                  <c:v>21.3869898401</c:v>
                </c:pt>
                <c:pt idx="12">
                  <c:v>21.509254980400002</c:v>
                </c:pt>
                <c:pt idx="13">
                  <c:v>21.631520120700003</c:v>
                </c:pt>
                <c:pt idx="14">
                  <c:v>21.753785261000001</c:v>
                </c:pt>
                <c:pt idx="15">
                  <c:v>21.876050401300002</c:v>
                </c:pt>
                <c:pt idx="16">
                  <c:v>21.9983155416</c:v>
                </c:pt>
                <c:pt idx="17">
                  <c:v>22.120580681900002</c:v>
                </c:pt>
                <c:pt idx="18">
                  <c:v>22.242845822200003</c:v>
                </c:pt>
                <c:pt idx="19">
                  <c:v>22.365110962500001</c:v>
                </c:pt>
                <c:pt idx="20">
                  <c:v>22.487376102800003</c:v>
                </c:pt>
                <c:pt idx="21">
                  <c:v>22.6096412431</c:v>
                </c:pt>
                <c:pt idx="22">
                  <c:v>22.731906383400002</c:v>
                </c:pt>
                <c:pt idx="23">
                  <c:v>22.854171523700003</c:v>
                </c:pt>
                <c:pt idx="24">
                  <c:v>22.976436664000001</c:v>
                </c:pt>
                <c:pt idx="25">
                  <c:v>23.098701804300003</c:v>
                </c:pt>
                <c:pt idx="26">
                  <c:v>23.220966944600001</c:v>
                </c:pt>
                <c:pt idx="27">
                  <c:v>23.343232084900002</c:v>
                </c:pt>
                <c:pt idx="28">
                  <c:v>23.465497225200004</c:v>
                </c:pt>
                <c:pt idx="29">
                  <c:v>23.587762365500001</c:v>
                </c:pt>
                <c:pt idx="30">
                  <c:v>23.710027505800003</c:v>
                </c:pt>
                <c:pt idx="31">
                  <c:v>23.832292646100001</c:v>
                </c:pt>
                <c:pt idx="32">
                  <c:v>23.954557786400002</c:v>
                </c:pt>
                <c:pt idx="33">
                  <c:v>24.076822926700004</c:v>
                </c:pt>
                <c:pt idx="34">
                  <c:v>24.199088067000002</c:v>
                </c:pt>
                <c:pt idx="35">
                  <c:v>24.321353207300003</c:v>
                </c:pt>
                <c:pt idx="36">
                  <c:v>24.443618347600001</c:v>
                </c:pt>
                <c:pt idx="37">
                  <c:v>24.565883487900003</c:v>
                </c:pt>
                <c:pt idx="38">
                  <c:v>24.688148628200004</c:v>
                </c:pt>
                <c:pt idx="39">
                  <c:v>24.810413768500002</c:v>
                </c:pt>
                <c:pt idx="40">
                  <c:v>24.9326789088</c:v>
                </c:pt>
                <c:pt idx="41">
                  <c:v>25.054944049100001</c:v>
                </c:pt>
                <c:pt idx="42">
                  <c:v>25.177209189400003</c:v>
                </c:pt>
                <c:pt idx="43">
                  <c:v>25.299474329700001</c:v>
                </c:pt>
                <c:pt idx="44">
                  <c:v>25.421739470000002</c:v>
                </c:pt>
                <c:pt idx="45">
                  <c:v>25.5440046103</c:v>
                </c:pt>
                <c:pt idx="46">
                  <c:v>25.666269750600001</c:v>
                </c:pt>
                <c:pt idx="47">
                  <c:v>25.788534890900003</c:v>
                </c:pt>
                <c:pt idx="48">
                  <c:v>25.910800031200001</c:v>
                </c:pt>
                <c:pt idx="49">
                  <c:v>26.033065171500002</c:v>
                </c:pt>
                <c:pt idx="50">
                  <c:v>26.1553303118</c:v>
                </c:pt>
                <c:pt idx="51">
                  <c:v>26.277595452100002</c:v>
                </c:pt>
                <c:pt idx="52">
                  <c:v>26.399860592400003</c:v>
                </c:pt>
                <c:pt idx="53">
                  <c:v>26.522125732700001</c:v>
                </c:pt>
                <c:pt idx="54">
                  <c:v>26.644390873000003</c:v>
                </c:pt>
                <c:pt idx="55">
                  <c:v>26.7666560133</c:v>
                </c:pt>
                <c:pt idx="56">
                  <c:v>26.888921153600002</c:v>
                </c:pt>
                <c:pt idx="57">
                  <c:v>27.011186293900003</c:v>
                </c:pt>
                <c:pt idx="58">
                  <c:v>27.133451434200001</c:v>
                </c:pt>
                <c:pt idx="59">
                  <c:v>27.255716574500003</c:v>
                </c:pt>
                <c:pt idx="60">
                  <c:v>27.377981714800001</c:v>
                </c:pt>
                <c:pt idx="61">
                  <c:v>27.500246855100002</c:v>
                </c:pt>
                <c:pt idx="62">
                  <c:v>27.622511995400004</c:v>
                </c:pt>
                <c:pt idx="63">
                  <c:v>27.744777135700001</c:v>
                </c:pt>
                <c:pt idx="64">
                  <c:v>27.867042276000003</c:v>
                </c:pt>
                <c:pt idx="65">
                  <c:v>27.989307416300001</c:v>
                </c:pt>
                <c:pt idx="66">
                  <c:v>28.111572556600002</c:v>
                </c:pt>
                <c:pt idx="67">
                  <c:v>28.233837696900004</c:v>
                </c:pt>
                <c:pt idx="68">
                  <c:v>28.356102837200002</c:v>
                </c:pt>
                <c:pt idx="69">
                  <c:v>28.4783679775</c:v>
                </c:pt>
              </c:numCache>
            </c:numRef>
          </c:xVal>
          <c:yVal>
            <c:numRef>
              <c:f>XLSTAT_20251014_212035_1_HID!ydata1</c:f>
              <c:numCache>
                <c:formatCode>General</c:formatCode>
                <c:ptCount val="70"/>
                <c:pt idx="0">
                  <c:v>18.74374618618462</c:v>
                </c:pt>
                <c:pt idx="1">
                  <c:v>18.873583631388932</c:v>
                </c:pt>
                <c:pt idx="2">
                  <c:v>19.002961148613274</c:v>
                </c:pt>
                <c:pt idx="3">
                  <c:v>19.131871052978305</c:v>
                </c:pt>
                <c:pt idx="4">
                  <c:v>19.260306009455689</c:v>
                </c:pt>
                <c:pt idx="5">
                  <c:v>19.388259069369301</c:v>
                </c:pt>
                <c:pt idx="6">
                  <c:v>19.515723706229604</c:v>
                </c:pt>
                <c:pt idx="7">
                  <c:v>19.642693850513535</c:v>
                </c:pt>
                <c:pt idx="8">
                  <c:v>19.769163922993247</c:v>
                </c:pt>
                <c:pt idx="9">
                  <c:v>19.895128866215334</c:v>
                </c:pt>
                <c:pt idx="10">
                  <c:v>20.020584173738495</c:v>
                </c:pt>
                <c:pt idx="11">
                  <c:v>20.145525916751794</c:v>
                </c:pt>
                <c:pt idx="12">
                  <c:v>20.269950767718726</c:v>
                </c:pt>
                <c:pt idx="13">
                  <c:v>20.393856020722993</c:v>
                </c:pt>
                <c:pt idx="14">
                  <c:v>20.517239608230895</c:v>
                </c:pt>
                <c:pt idx="15">
                  <c:v>20.640100114030986</c:v>
                </c:pt>
                <c:pt idx="16">
                  <c:v>20.762436782163434</c:v>
                </c:pt>
                <c:pt idx="17">
                  <c:v>20.88424952170849</c:v>
                </c:pt>
                <c:pt idx="18">
                  <c:v>21.00553890736342</c:v>
                </c:pt>
                <c:pt idx="19">
                  <c:v>21.126306175799417</c:v>
                </c:pt>
                <c:pt idx="20">
                  <c:v>21.246553217852256</c:v>
                </c:pt>
                <c:pt idx="21">
                  <c:v>21.366282566661162</c:v>
                </c:pt>
                <c:pt idx="22">
                  <c:v>21.485497381928436</c:v>
                </c:pt>
                <c:pt idx="23">
                  <c:v>21.604201430525421</c:v>
                </c:pt>
                <c:pt idx="24">
                  <c:v>21.722399063718292</c:v>
                </c:pt>
                <c:pt idx="25">
                  <c:v>21.840095191327677</c:v>
                </c:pt>
                <c:pt idx="26">
                  <c:v>21.957295253169452</c:v>
                </c:pt>
                <c:pt idx="27">
                  <c:v>22.074005188149016</c:v>
                </c:pt>
                <c:pt idx="28">
                  <c:v>22.190231401398062</c:v>
                </c:pt>
                <c:pt idx="29">
                  <c:v>22.305980729851296</c:v>
                </c:pt>
                <c:pt idx="30">
                  <c:v>22.421260406660977</c:v>
                </c:pt>
                <c:pt idx="31">
                  <c:v>22.536078024840048</c:v>
                </c:pt>
                <c:pt idx="32">
                  <c:v>22.650441500511025</c:v>
                </c:pt>
                <c:pt idx="33">
                  <c:v>22.764359036118037</c:v>
                </c:pt>
                <c:pt idx="34">
                  <c:v>22.877839083935051</c:v>
                </c:pt>
                <c:pt idx="35">
                  <c:v>22.990890310174834</c:v>
                </c:pt>
                <c:pt idx="36">
                  <c:v>23.103521559971902</c:v>
                </c:pt>
                <c:pt idx="37">
                  <c:v>23.215741823479743</c:v>
                </c:pt>
                <c:pt idx="38">
                  <c:v>23.327560203288272</c:v>
                </c:pt>
                <c:pt idx="39">
                  <c:v>23.438985883333601</c:v>
                </c:pt>
                <c:pt idx="40">
                  <c:v>23.550028099438464</c:v>
                </c:pt>
                <c:pt idx="41">
                  <c:v>23.660696111589552</c:v>
                </c:pt>
                <c:pt idx="42">
                  <c:v>23.770999178027555</c:v>
                </c:pt>
                <c:pt idx="43">
                  <c:v>23.880946531197637</c:v>
                </c:pt>
                <c:pt idx="44">
                  <c:v>23.990547355582184</c:v>
                </c:pt>
                <c:pt idx="45">
                  <c:v>24.099810767414823</c:v>
                </c:pt>
                <c:pt idx="46">
                  <c:v>24.208745796254458</c:v>
                </c:pt>
                <c:pt idx="47">
                  <c:v>24.317361368380443</c:v>
                </c:pt>
                <c:pt idx="48">
                  <c:v>24.425666291955597</c:v>
                </c:pt>
                <c:pt idx="49">
                  <c:v>24.533669243891342</c:v>
                </c:pt>
                <c:pt idx="50">
                  <c:v>24.641378758339744</c:v>
                </c:pt>
                <c:pt idx="51">
                  <c:v>24.748803216729893</c:v>
                </c:pt>
                <c:pt idx="52">
                  <c:v>24.855950839260572</c:v>
                </c:pt>
                <c:pt idx="53">
                  <c:v>24.96282967775787</c:v>
                </c:pt>
                <c:pt idx="54">
                  <c:v>25.069447609804449</c:v>
                </c:pt>
                <c:pt idx="55">
                  <c:v>25.175812334046778</c:v>
                </c:pt>
                <c:pt idx="56">
                  <c:v>25.281931366587425</c:v>
                </c:pt>
                <c:pt idx="57">
                  <c:v>25.387812038371283</c:v>
                </c:pt>
                <c:pt idx="58">
                  <c:v>25.493461493477174</c:v>
                </c:pt>
                <c:pt idx="59">
                  <c:v>25.598886688229658</c:v>
                </c:pt>
                <c:pt idx="60">
                  <c:v>25.704094391049367</c:v>
                </c:pt>
                <c:pt idx="61">
                  <c:v>25.809091182964689</c:v>
                </c:pt>
                <c:pt idx="62">
                  <c:v>25.913883458711663</c:v>
                </c:pt>
                <c:pt idx="63">
                  <c:v>26.018477428353691</c:v>
                </c:pt>
                <c:pt idx="64">
                  <c:v>26.122879119357229</c:v>
                </c:pt>
                <c:pt idx="65">
                  <c:v>26.227094379064113</c:v>
                </c:pt>
                <c:pt idx="66">
                  <c:v>26.331128877505915</c:v>
                </c:pt>
                <c:pt idx="67">
                  <c:v>26.434988110509863</c:v>
                </c:pt>
                <c:pt idx="68">
                  <c:v>26.538677403050425</c:v>
                </c:pt>
                <c:pt idx="69">
                  <c:v>26.642201912804463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6F-459D-BA48-0F505FA853F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XLSTAT_20251014_212035_1_HID!xdata2</c:f>
              <c:numCache>
                <c:formatCode>General</c:formatCode>
                <c:ptCount val="70"/>
                <c:pt idx="0">
                  <c:v>16.147194022699999</c:v>
                </c:pt>
                <c:pt idx="1">
                  <c:v>16.325906688699998</c:v>
                </c:pt>
                <c:pt idx="2">
                  <c:v>16.504619354699997</c:v>
                </c:pt>
                <c:pt idx="3">
                  <c:v>16.6833320207</c:v>
                </c:pt>
                <c:pt idx="4">
                  <c:v>16.862044686699999</c:v>
                </c:pt>
                <c:pt idx="5">
                  <c:v>17.040757352699998</c:v>
                </c:pt>
                <c:pt idx="6">
                  <c:v>17.219470018699997</c:v>
                </c:pt>
                <c:pt idx="7">
                  <c:v>17.3981826847</c:v>
                </c:pt>
                <c:pt idx="8">
                  <c:v>17.576895350699999</c:v>
                </c:pt>
                <c:pt idx="9">
                  <c:v>17.755608016699998</c:v>
                </c:pt>
                <c:pt idx="10">
                  <c:v>17.934320682699997</c:v>
                </c:pt>
                <c:pt idx="11">
                  <c:v>18.1130333487</c:v>
                </c:pt>
                <c:pt idx="12">
                  <c:v>18.291746014699999</c:v>
                </c:pt>
                <c:pt idx="13">
                  <c:v>18.470458680699998</c:v>
                </c:pt>
                <c:pt idx="14">
                  <c:v>18.649171346699998</c:v>
                </c:pt>
                <c:pt idx="15">
                  <c:v>18.8278840127</c:v>
                </c:pt>
                <c:pt idx="16">
                  <c:v>19.006596678699999</c:v>
                </c:pt>
                <c:pt idx="17">
                  <c:v>19.185309344699998</c:v>
                </c:pt>
                <c:pt idx="18">
                  <c:v>19.364022010699998</c:v>
                </c:pt>
                <c:pt idx="19">
                  <c:v>19.5427346767</c:v>
                </c:pt>
                <c:pt idx="20">
                  <c:v>19.721447342699999</c:v>
                </c:pt>
                <c:pt idx="21">
                  <c:v>19.900160008699999</c:v>
                </c:pt>
                <c:pt idx="22">
                  <c:v>20.078872674699998</c:v>
                </c:pt>
                <c:pt idx="23">
                  <c:v>20.257585340699997</c:v>
                </c:pt>
                <c:pt idx="24">
                  <c:v>20.4362980067</c:v>
                </c:pt>
                <c:pt idx="25">
                  <c:v>20.615010672699999</c:v>
                </c:pt>
                <c:pt idx="26">
                  <c:v>20.793723338699998</c:v>
                </c:pt>
                <c:pt idx="27">
                  <c:v>20.9724360047</c:v>
                </c:pt>
                <c:pt idx="28">
                  <c:v>21.1511486707</c:v>
                </c:pt>
                <c:pt idx="29">
                  <c:v>21.329861336699999</c:v>
                </c:pt>
                <c:pt idx="30">
                  <c:v>21.508574002699998</c:v>
                </c:pt>
                <c:pt idx="31">
                  <c:v>21.687286668699997</c:v>
                </c:pt>
                <c:pt idx="32">
                  <c:v>21.8659993347</c:v>
                </c:pt>
                <c:pt idx="33">
                  <c:v>22.044712000699999</c:v>
                </c:pt>
                <c:pt idx="34">
                  <c:v>22.223424666699998</c:v>
                </c:pt>
                <c:pt idx="35">
                  <c:v>22.402137332700001</c:v>
                </c:pt>
                <c:pt idx="36">
                  <c:v>22.5808499987</c:v>
                </c:pt>
                <c:pt idx="37">
                  <c:v>22.759562664699999</c:v>
                </c:pt>
                <c:pt idx="38">
                  <c:v>22.938275330699998</c:v>
                </c:pt>
                <c:pt idx="39">
                  <c:v>23.116987996699997</c:v>
                </c:pt>
                <c:pt idx="40">
                  <c:v>23.2957006627</c:v>
                </c:pt>
                <c:pt idx="41">
                  <c:v>23.474413328699999</c:v>
                </c:pt>
                <c:pt idx="42">
                  <c:v>23.653125994699998</c:v>
                </c:pt>
                <c:pt idx="43">
                  <c:v>23.831838660700001</c:v>
                </c:pt>
                <c:pt idx="44">
                  <c:v>24.0105513267</c:v>
                </c:pt>
                <c:pt idx="45">
                  <c:v>24.189263992699999</c:v>
                </c:pt>
                <c:pt idx="46">
                  <c:v>24.367976658699998</c:v>
                </c:pt>
                <c:pt idx="47">
                  <c:v>24.546689324699997</c:v>
                </c:pt>
                <c:pt idx="48">
                  <c:v>24.7254019907</c:v>
                </c:pt>
                <c:pt idx="49">
                  <c:v>24.904114656699999</c:v>
                </c:pt>
                <c:pt idx="50">
                  <c:v>25.082827322699998</c:v>
                </c:pt>
                <c:pt idx="51">
                  <c:v>25.261539988700001</c:v>
                </c:pt>
                <c:pt idx="52">
                  <c:v>25.440252654699997</c:v>
                </c:pt>
                <c:pt idx="53">
                  <c:v>25.618965320699999</c:v>
                </c:pt>
                <c:pt idx="54">
                  <c:v>25.797677986699998</c:v>
                </c:pt>
                <c:pt idx="55">
                  <c:v>25.976390652699997</c:v>
                </c:pt>
                <c:pt idx="56">
                  <c:v>26.1551033187</c:v>
                </c:pt>
                <c:pt idx="57">
                  <c:v>26.333815984699999</c:v>
                </c:pt>
                <c:pt idx="58">
                  <c:v>26.512528650699998</c:v>
                </c:pt>
                <c:pt idx="59">
                  <c:v>26.691241316700001</c:v>
                </c:pt>
                <c:pt idx="60">
                  <c:v>26.869953982699997</c:v>
                </c:pt>
                <c:pt idx="61">
                  <c:v>27.048666648699999</c:v>
                </c:pt>
                <c:pt idx="62">
                  <c:v>27.227379314699999</c:v>
                </c:pt>
                <c:pt idx="63">
                  <c:v>27.406091980699998</c:v>
                </c:pt>
                <c:pt idx="64">
                  <c:v>27.5848046467</c:v>
                </c:pt>
                <c:pt idx="65">
                  <c:v>27.763517312699996</c:v>
                </c:pt>
                <c:pt idx="66">
                  <c:v>27.942229978699999</c:v>
                </c:pt>
                <c:pt idx="67">
                  <c:v>28.120942644699998</c:v>
                </c:pt>
                <c:pt idx="68">
                  <c:v>28.299655310699997</c:v>
                </c:pt>
                <c:pt idx="69">
                  <c:v>28.4783679767</c:v>
                </c:pt>
              </c:numCache>
            </c:numRef>
          </c:xVal>
          <c:yVal>
            <c:numRef>
              <c:f>XLSTAT_20251014_212035_1_HID!ydata2</c:f>
              <c:numCache>
                <c:formatCode>General</c:formatCode>
                <c:ptCount val="70"/>
                <c:pt idx="0">
                  <c:v>17.875787718920193</c:v>
                </c:pt>
                <c:pt idx="1">
                  <c:v>18.028700291811749</c:v>
                </c:pt>
                <c:pt idx="2">
                  <c:v>18.182040955431699</c:v>
                </c:pt>
                <c:pt idx="3">
                  <c:v>18.335829428268674</c:v>
                </c:pt>
                <c:pt idx="4">
                  <c:v>18.490086277402764</c:v>
                </c:pt>
                <c:pt idx="5">
                  <c:v>18.644832925642767</c:v>
                </c:pt>
                <c:pt idx="6">
                  <c:v>18.800091652735876</c:v>
                </c:pt>
                <c:pt idx="7">
                  <c:v>18.955885589579399</c:v>
                </c:pt>
                <c:pt idx="8">
                  <c:v>19.112238704277331</c:v>
                </c:pt>
                <c:pt idx="9">
                  <c:v>19.269175778808901</c:v>
                </c:pt>
                <c:pt idx="10">
                  <c:v>19.426722375017956</c:v>
                </c:pt>
                <c:pt idx="11">
                  <c:v>19.584904788598386</c:v>
                </c:pt>
                <c:pt idx="12">
                  <c:v>19.743749989749826</c:v>
                </c:pt>
                <c:pt idx="13">
                  <c:v>19.903285549218779</c:v>
                </c:pt>
                <c:pt idx="14">
                  <c:v>20.063539548532557</c:v>
                </c:pt>
                <c:pt idx="15">
                  <c:v>20.224540473386625</c:v>
                </c:pt>
                <c:pt idx="16">
                  <c:v>20.386317089369207</c:v>
                </c:pt>
                <c:pt idx="17">
                  <c:v>20.548898299507723</c:v>
                </c:pt>
                <c:pt idx="18">
                  <c:v>20.712312983504805</c:v>
                </c:pt>
                <c:pt idx="19">
                  <c:v>20.87658981899887</c:v>
                </c:pt>
                <c:pt idx="20">
                  <c:v>21.041757085731621</c:v>
                </c:pt>
                <c:pt idx="21">
                  <c:v>21.207842454123281</c:v>
                </c:pt>
                <c:pt idx="22">
                  <c:v>21.374872760428815</c:v>
                </c:pt>
                <c:pt idx="23">
                  <c:v>21.542873771351609</c:v>
                </c:pt>
                <c:pt idx="24">
                  <c:v>21.71186994169291</c:v>
                </c:pt>
                <c:pt idx="25">
                  <c:v>21.881884169278532</c:v>
                </c:pt>
                <c:pt idx="26">
                  <c:v>22.052937551986037</c:v>
                </c:pt>
                <c:pt idx="27">
                  <c:v>22.225049152150934</c:v>
                </c:pt>
                <c:pt idx="28">
                  <c:v>22.398235773916607</c:v>
                </c:pt>
                <c:pt idx="29">
                  <c:v>22.572511759171391</c:v>
                </c:pt>
                <c:pt idx="30">
                  <c:v>22.747888807559669</c:v>
                </c:pt>
                <c:pt idx="31">
                  <c:v>22.924375825647587</c:v>
                </c:pt>
                <c:pt idx="32">
                  <c:v>23.101978809670001</c:v>
                </c:pt>
                <c:pt idx="33">
                  <c:v>23.280700765403726</c:v>
                </c:pt>
                <c:pt idx="34">
                  <c:v>23.460541667641081</c:v>
                </c:pt>
                <c:pt idx="35">
                  <c:v>23.641498460530773</c:v>
                </c:pt>
                <c:pt idx="36">
                  <c:v>23.823565098775383</c:v>
                </c:pt>
                <c:pt idx="37">
                  <c:v>24.006732628397675</c:v>
                </c:pt>
                <c:pt idx="38">
                  <c:v>24.190989304582647</c:v>
                </c:pt>
                <c:pt idx="39">
                  <c:v>24.376320743033919</c:v>
                </c:pt>
                <c:pt idx="40">
                  <c:v>24.562710100405148</c:v>
                </c:pt>
                <c:pt idx="41">
                  <c:v>24.750138278716964</c:v>
                </c:pt>
                <c:pt idx="42">
                  <c:v>24.938584148268038</c:v>
                </c:pt>
                <c:pt idx="43">
                  <c:v>25.128024783396206</c:v>
                </c:pt>
                <c:pt idx="44">
                  <c:v>25.318435705528181</c:v>
                </c:pt>
                <c:pt idx="45">
                  <c:v>25.509791128245581</c:v>
                </c:pt>
                <c:pt idx="46">
                  <c:v>25.702064199552758</c:v>
                </c:pt>
                <c:pt idx="47">
                  <c:v>25.895227237115442</c:v>
                </c:pt>
                <c:pt idx="48">
                  <c:v>26.089251952903297</c:v>
                </c:pt>
                <c:pt idx="49">
                  <c:v>26.284109664371751</c:v>
                </c:pt>
                <c:pt idx="50">
                  <c:v>26.479771490021257</c:v>
                </c:pt>
                <c:pt idx="51">
                  <c:v>26.676208527843958</c:v>
                </c:pt>
                <c:pt idx="52">
                  <c:v>26.873392015785093</c:v>
                </c:pt>
                <c:pt idx="53">
                  <c:v>27.071293473892659</c:v>
                </c:pt>
                <c:pt idx="54">
                  <c:v>27.269884828294447</c:v>
                </c:pt>
                <c:pt idx="55">
                  <c:v>27.469138517523756</c:v>
                </c:pt>
                <c:pt idx="56">
                  <c:v>27.669027582014113</c:v>
                </c:pt>
                <c:pt idx="57">
                  <c:v>27.8695257378055</c:v>
                </c:pt>
                <c:pt idx="58">
                  <c:v>28.07060743565679</c:v>
                </c:pt>
                <c:pt idx="59">
                  <c:v>28.272247906850211</c:v>
                </c:pt>
                <c:pt idx="60">
                  <c:v>28.474423197013955</c:v>
                </c:pt>
                <c:pt idx="61">
                  <c:v>28.677110189287454</c:v>
                </c:pt>
                <c:pt idx="62">
                  <c:v>28.880286618119541</c:v>
                </c:pt>
                <c:pt idx="63">
                  <c:v>29.083931074931385</c:v>
                </c:pt>
                <c:pt idx="64">
                  <c:v>29.288023006799975</c:v>
                </c:pt>
                <c:pt idx="65">
                  <c:v>29.492542709230936</c:v>
                </c:pt>
                <c:pt idx="66">
                  <c:v>29.697471313996431</c:v>
                </c:pt>
                <c:pt idx="67">
                  <c:v>29.902790772918088</c:v>
                </c:pt>
                <c:pt idx="68">
                  <c:v>30.10848383838092</c:v>
                </c:pt>
                <c:pt idx="69">
                  <c:v>30.314534041272385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6F-459D-BA48-0F505FA853F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76F-459D-BA48-0F505FA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784"/>
        <c:axId val="78063344"/>
      </c:scatterChart>
      <c:valAx>
        <c:axId val="78064784"/>
        <c:scaling>
          <c:orientation val="minMax"/>
          <c:max val="31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8063344"/>
        <c:crosses val="autoZero"/>
        <c:crossBetween val="midCat"/>
      </c:valAx>
      <c:valAx>
        <c:axId val="78063344"/>
        <c:scaling>
          <c:orientation val="minMax"/>
          <c:max val="31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8064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Tn 7h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'TN REGRESSION'!$B$131:$B$191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'TN REGRESSION'!$G$131:$G$191</c:f>
              <c:numCache>
                <c:formatCode>0.000</c:formatCode>
                <c:ptCount val="61"/>
                <c:pt idx="0">
                  <c:v>1.2384635995279392</c:v>
                </c:pt>
                <c:pt idx="1">
                  <c:v>0.47669579525122868</c:v>
                </c:pt>
                <c:pt idx="2">
                  <c:v>-0.9312992829156046</c:v>
                </c:pt>
                <c:pt idx="3">
                  <c:v>1.905966069844897</c:v>
                </c:pt>
                <c:pt idx="4">
                  <c:v>-0.57996167841369484</c:v>
                </c:pt>
                <c:pt idx="5">
                  <c:v>-2.0592381716489503E-2</c:v>
                </c:pt>
                <c:pt idx="6">
                  <c:v>-1.728457053931719</c:v>
                </c:pt>
                <c:pt idx="7">
                  <c:v>-1.0210056299916164</c:v>
                </c:pt>
                <c:pt idx="8">
                  <c:v>-0.59613496662226639</c:v>
                </c:pt>
                <c:pt idx="9">
                  <c:v>-1.4022328460145412</c:v>
                </c:pt>
                <c:pt idx="10">
                  <c:v>-2.0999096230696108</c:v>
                </c:pt>
                <c:pt idx="11">
                  <c:v>0.68477743630203891</c:v>
                </c:pt>
                <c:pt idx="12">
                  <c:v>2.1346797109062585</c:v>
                </c:pt>
                <c:pt idx="13">
                  <c:v>0.81086585157093316</c:v>
                </c:pt>
                <c:pt idx="14">
                  <c:v>-0.8481996283537474</c:v>
                </c:pt>
                <c:pt idx="15">
                  <c:v>0.23135889411343888</c:v>
                </c:pt>
                <c:pt idx="16">
                  <c:v>-1.297156507639341</c:v>
                </c:pt>
                <c:pt idx="17">
                  <c:v>0.59940346196159888</c:v>
                </c:pt>
                <c:pt idx="18">
                  <c:v>1.7100369460916374</c:v>
                </c:pt>
                <c:pt idx="19">
                  <c:v>0.8392455667516614</c:v>
                </c:pt>
                <c:pt idx="20">
                  <c:v>-1.11170422878285</c:v>
                </c:pt>
                <c:pt idx="21">
                  <c:v>1.0086158550215583</c:v>
                </c:pt>
                <c:pt idx="22">
                  <c:v>0.7423391164025479</c:v>
                </c:pt>
                <c:pt idx="23">
                  <c:v>0.99258621848315409</c:v>
                </c:pt>
                <c:pt idx="24">
                  <c:v>-0.45888085497172165</c:v>
                </c:pt>
                <c:pt idx="25">
                  <c:v>0.78046401249615482</c:v>
                </c:pt>
                <c:pt idx="26">
                  <c:v>0.63316885729486483</c:v>
                </c:pt>
                <c:pt idx="27">
                  <c:v>1.1686177396743593</c:v>
                </c:pt>
                <c:pt idx="28">
                  <c:v>-0.45429339650378214</c:v>
                </c:pt>
                <c:pt idx="29">
                  <c:v>1.0581928551220916</c:v>
                </c:pt>
                <c:pt idx="30">
                  <c:v>-0.19401699551295562</c:v>
                </c:pt>
                <c:pt idx="31">
                  <c:v>-0.3340971433109477</c:v>
                </c:pt>
                <c:pt idx="32">
                  <c:v>0.37101820105366318</c:v>
                </c:pt>
                <c:pt idx="33">
                  <c:v>-0.2787306268726551</c:v>
                </c:pt>
                <c:pt idx="34">
                  <c:v>0.7275743422972627</c:v>
                </c:pt>
                <c:pt idx="35">
                  <c:v>0.51839929812468866</c:v>
                </c:pt>
                <c:pt idx="36">
                  <c:v>-0.30790385958214622</c:v>
                </c:pt>
                <c:pt idx="37">
                  <c:v>0.24288269031971119</c:v>
                </c:pt>
                <c:pt idx="38">
                  <c:v>0.18769326246322224</c:v>
                </c:pt>
                <c:pt idx="39">
                  <c:v>-1.3602009222486044</c:v>
                </c:pt>
                <c:pt idx="40">
                  <c:v>-0.66293170619394237</c:v>
                </c:pt>
                <c:pt idx="41">
                  <c:v>-0.744774621036152</c:v>
                </c:pt>
                <c:pt idx="42">
                  <c:v>-0.27389970863571733</c:v>
                </c:pt>
                <c:pt idx="43">
                  <c:v>0.79455643461367476</c:v>
                </c:pt>
                <c:pt idx="44">
                  <c:v>0.22276670875842633</c:v>
                </c:pt>
                <c:pt idx="45">
                  <c:v>0.10626566087791715</c:v>
                </c:pt>
                <c:pt idx="46">
                  <c:v>-1.1448527964141411</c:v>
                </c:pt>
                <c:pt idx="47">
                  <c:v>0.45532913930763103</c:v>
                </c:pt>
                <c:pt idx="48">
                  <c:v>-1.6297403414888136</c:v>
                </c:pt>
                <c:pt idx="49">
                  <c:v>-1.1784591723462632</c:v>
                </c:pt>
                <c:pt idx="50">
                  <c:v>-0.21065278624542755</c:v>
                </c:pt>
                <c:pt idx="51">
                  <c:v>-0.54213852643252636</c:v>
                </c:pt>
                <c:pt idx="52">
                  <c:v>0.52042822819242474</c:v>
                </c:pt>
                <c:pt idx="53">
                  <c:v>0.64459744507501981</c:v>
                </c:pt>
                <c:pt idx="54">
                  <c:v>0.23680520163070767</c:v>
                </c:pt>
                <c:pt idx="55">
                  <c:v>-1.156973575453079</c:v>
                </c:pt>
                <c:pt idx="56">
                  <c:v>0.51600111390621561</c:v>
                </c:pt>
                <c:pt idx="57">
                  <c:v>0.71569726918900745</c:v>
                </c:pt>
                <c:pt idx="58">
                  <c:v>-0.96565602404860629</c:v>
                </c:pt>
                <c:pt idx="59">
                  <c:v>-0.11752703368877919</c:v>
                </c:pt>
                <c:pt idx="60">
                  <c:v>0.37689093581258615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873-97AE-F273C115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50879279"/>
        <c:axId val="550875919"/>
      </c:barChart>
      <c:catAx>
        <c:axId val="550879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0875919"/>
        <c:crosses val="autoZero"/>
        <c:auto val="1"/>
        <c:lblAlgn val="ctr"/>
        <c:lblOffset val="100"/>
        <c:noMultiLvlLbl val="0"/>
      </c:catAx>
      <c:valAx>
        <c:axId val="55087591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5087927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3E-4AFB-A7E8-14057E12B547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3E-4AFB-A7E8-14057E12B547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3E-4AFB-A7E8-14057E12B547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3E-4AFB-A7E8-14057E12B547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3E-4AFB-A7E8-14057E12B547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53E-4AFB-A7E8-14057E12B547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3E-4AFB-A7E8-14057E12B547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53E-4AFB-A7E8-14057E12B547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53E-4AFB-A7E8-14057E12B547}"/>
              </c:ext>
            </c:extLst>
          </c:dPt>
          <c:dPt>
            <c:idx val="9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53E-4AFB-A7E8-14057E12B547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53E-4AFB-A7E8-14057E12B547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53E-4AFB-A7E8-14057E12B547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53E-4AFB-A7E8-14057E12B547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53E-4AFB-A7E8-14057E12B547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53E-4AFB-A7E8-14057E12B547}"/>
              </c:ext>
            </c:extLst>
          </c:dPt>
          <c:dPt>
            <c:idx val="1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53E-4AFB-A7E8-14057E12B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6"/>
                <c:pt idx="0">
                  <c:v>0.18885857182432794</c:v>
                </c:pt>
                <c:pt idx="1">
                  <c:v>6.9368557256697532</c:v>
                </c:pt>
                <c:pt idx="2">
                  <c:v>3.4828405709506867</c:v>
                </c:pt>
                <c:pt idx="3">
                  <c:v>-</c:v>
                </c:pt>
                <c:pt idx="4">
                  <c:v>4.6365303123515051</c:v>
                </c:pt>
                <c:pt idx="5">
                  <c:v>8.4489631672372187</c:v>
                </c:pt>
                <c:pt idx="6">
                  <c:v>-</c:v>
                </c:pt>
                <c:pt idx="7">
                  <c:v>7.7535969494925752</c:v>
                </c:pt>
                <c:pt idx="8">
                  <c:v>-</c:v>
                </c:pt>
                <c:pt idx="9">
                  <c:v>0.21789972020892934</c:v>
                </c:pt>
                <c:pt idx="10">
                  <c:v>-</c:v>
                </c:pt>
                <c:pt idx="11">
                  <c:v>0.19323689816894407</c:v>
                </c:pt>
                <c:pt idx="12">
                  <c:v>-</c:v>
                </c:pt>
                <c:pt idx="13">
                  <c:v>0.21083805967804667</c:v>
                </c:pt>
                <c:pt idx="14">
                  <c:v>-</c:v>
                </c:pt>
                <c:pt idx="15">
                  <c:v>0.24134817416258236</c:v>
                </c:pt>
              </c:numLit>
            </c:plus>
            <c:minus>
              <c:numLit>
                <c:formatCode>General</c:formatCode>
                <c:ptCount val="16"/>
                <c:pt idx="0">
                  <c:v>0.18885857182432794</c:v>
                </c:pt>
                <c:pt idx="1">
                  <c:v>6.9368557256697523</c:v>
                </c:pt>
                <c:pt idx="2">
                  <c:v>3.4828405709506867</c:v>
                </c:pt>
                <c:pt idx="3">
                  <c:v>0</c:v>
                </c:pt>
                <c:pt idx="4">
                  <c:v>4.6365303123515051</c:v>
                </c:pt>
                <c:pt idx="5">
                  <c:v>8.4489631672372187</c:v>
                </c:pt>
                <c:pt idx="6">
                  <c:v>0</c:v>
                </c:pt>
                <c:pt idx="7">
                  <c:v>7.7535969494925761</c:v>
                </c:pt>
                <c:pt idx="8">
                  <c:v>0</c:v>
                </c:pt>
                <c:pt idx="9">
                  <c:v>0.21789972020892928</c:v>
                </c:pt>
                <c:pt idx="10">
                  <c:v>0</c:v>
                </c:pt>
                <c:pt idx="11">
                  <c:v>0.19323689816894407</c:v>
                </c:pt>
                <c:pt idx="12">
                  <c:v>0</c:v>
                </c:pt>
                <c:pt idx="13">
                  <c:v>0.21083805967804664</c:v>
                </c:pt>
                <c:pt idx="14">
                  <c:v>0</c:v>
                </c:pt>
                <c:pt idx="15">
                  <c:v>0.24134817416258236</c:v>
                </c:pt>
              </c:numLit>
            </c:minus>
          </c:errBars>
          <c:cat>
            <c:strRef>
              <c:f>'Régression linéaire1'!$B$145:$B$160</c:f>
              <c:strCache>
                <c:ptCount val="16"/>
                <c:pt idx="0">
                  <c:v>Expo_E-W_10m</c:v>
                </c:pt>
                <c:pt idx="1">
                  <c:v>MNE_Nice_2154_40m</c:v>
                </c:pt>
                <c:pt idx="2">
                  <c:v>MNE_Nice_2154_30m</c:v>
                </c:pt>
                <c:pt idx="3">
                  <c:v>MNE_Nice_2154_25m</c:v>
                </c:pt>
                <c:pt idx="4">
                  <c:v>MNE_Nice_2154_20m</c:v>
                </c:pt>
                <c:pt idx="5">
                  <c:v>MNE_Nice_2154_10m</c:v>
                </c:pt>
                <c:pt idx="6">
                  <c:v>MNE_Nice_2154_5m</c:v>
                </c:pt>
                <c:pt idx="7">
                  <c:v>MNE_Nice_2154_2m</c:v>
                </c:pt>
                <c:pt idx="8">
                  <c:v>MNE_Nice_2154</c:v>
                </c:pt>
                <c:pt idx="9">
                  <c:v>DENSITE_BATI_NICE_GR100M</c:v>
                </c:pt>
                <c:pt idx="10">
                  <c:v>DENSITE_BATI_NICE_GR50M</c:v>
                </c:pt>
                <c:pt idx="11">
                  <c:v>DENSITE_BATI_NICE_GR25M</c:v>
                </c:pt>
                <c:pt idx="12">
                  <c:v>Encaissement_200m</c:v>
                </c:pt>
                <c:pt idx="13">
                  <c:v>TPI_250m_MNE_4m</c:v>
                </c:pt>
                <c:pt idx="14">
                  <c:v>TPI_100m_MNE_40m</c:v>
                </c:pt>
                <c:pt idx="15">
                  <c:v>Dmer_zone</c:v>
                </c:pt>
              </c:strCache>
            </c:strRef>
          </c:cat>
          <c:val>
            <c:numRef>
              <c:f>'Régression linéaire1'!$C$145:$C$160</c:f>
              <c:numCache>
                <c:formatCode>0\.000</c:formatCode>
                <c:ptCount val="16"/>
                <c:pt idx="0">
                  <c:v>0.19630745671046659</c:v>
                </c:pt>
                <c:pt idx="1">
                  <c:v>3.5496962396111282</c:v>
                </c:pt>
                <c:pt idx="2">
                  <c:v>-2.7459823705228685</c:v>
                </c:pt>
                <c:pt idx="3">
                  <c:v>0</c:v>
                </c:pt>
                <c:pt idx="4">
                  <c:v>-3.821350431082807</c:v>
                </c:pt>
                <c:pt idx="5">
                  <c:v>11.011659570700294</c:v>
                </c:pt>
                <c:pt idx="6">
                  <c:v>0</c:v>
                </c:pt>
                <c:pt idx="7">
                  <c:v>-7.6794219906520658</c:v>
                </c:pt>
                <c:pt idx="8">
                  <c:v>0</c:v>
                </c:pt>
                <c:pt idx="9">
                  <c:v>0.46891259593536294</c:v>
                </c:pt>
                <c:pt idx="10">
                  <c:v>0</c:v>
                </c:pt>
                <c:pt idx="11">
                  <c:v>-0.12492206928523342</c:v>
                </c:pt>
                <c:pt idx="12">
                  <c:v>0</c:v>
                </c:pt>
                <c:pt idx="13">
                  <c:v>-0.12501588916741918</c:v>
                </c:pt>
                <c:pt idx="14">
                  <c:v>0</c:v>
                </c:pt>
                <c:pt idx="15">
                  <c:v>-0.79136652240443939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E-4AFB-A7E8-14057E12B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9039183"/>
        <c:axId val="859042543"/>
      </c:barChart>
      <c:catAx>
        <c:axId val="85903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42543"/>
        <c:crosses val="autoZero"/>
        <c:auto val="1"/>
        <c:lblAlgn val="ctr"/>
        <c:lblOffset val="100"/>
        <c:noMultiLvlLbl val="0"/>
      </c:catAx>
      <c:valAx>
        <c:axId val="85904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3918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linéaire1'!$D$187:$D$247</c:f>
              <c:numCache>
                <c:formatCode>0\.000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xVal>
          <c:yVal>
            <c:numRef>
              <c:f>'Régression linéaire1'!$G$187:$G$247</c:f>
              <c:numCache>
                <c:formatCode>0\.000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3-474E-841D-5701020C1B18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21.645652173913</c:v>
              </c:pt>
            </c:numLit>
          </c:xVal>
          <c:yVal>
            <c:numLit>
              <c:formatCode>General</c:formatCode>
              <c:ptCount val="1"/>
              <c:pt idx="0">
                <c:v>0.36364394946399003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A3-474E-841D-5701020C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36303"/>
        <c:axId val="859047343"/>
      </c:scatterChart>
      <c:valAx>
        <c:axId val="859036303"/>
        <c:scaling>
          <c:orientation val="minMax"/>
          <c:max val="24"/>
          <c:min val="1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47343"/>
        <c:crosses val="autoZero"/>
        <c:crossBetween val="midCat"/>
      </c:valAx>
      <c:valAx>
        <c:axId val="859047343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363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linéaire1'!$E$187:$E$247</c:f>
              <c:numCache>
                <c:formatCode>0\.000</c:formatCode>
                <c:ptCount val="61"/>
                <c:pt idx="0">
                  <c:v>21.979503622575066</c:v>
                </c:pt>
                <c:pt idx="1">
                  <c:v>21.435017972155212</c:v>
                </c:pt>
                <c:pt idx="2">
                  <c:v>21.274059550150476</c:v>
                </c:pt>
                <c:pt idx="3">
                  <c:v>22.596017612738972</c:v>
                </c:pt>
                <c:pt idx="4">
                  <c:v>20.771859895503265</c:v>
                </c:pt>
                <c:pt idx="5">
                  <c:v>20.954629605985328</c:v>
                </c:pt>
                <c:pt idx="6">
                  <c:v>21.485735832813816</c:v>
                </c:pt>
                <c:pt idx="7">
                  <c:v>21.475157536820699</c:v>
                </c:pt>
                <c:pt idx="8">
                  <c:v>23.617842393272937</c:v>
                </c:pt>
                <c:pt idx="9">
                  <c:v>21.972274230014119</c:v>
                </c:pt>
                <c:pt idx="10">
                  <c:v>20.660982718834912</c:v>
                </c:pt>
                <c:pt idx="11">
                  <c:v>21.56873916414547</c:v>
                </c:pt>
                <c:pt idx="12">
                  <c:v>20.094962649684295</c:v>
                </c:pt>
                <c:pt idx="13">
                  <c:v>22.796115155062392</c:v>
                </c:pt>
                <c:pt idx="14">
                  <c:v>20.051958748231886</c:v>
                </c:pt>
                <c:pt idx="15">
                  <c:v>21.681452634412256</c:v>
                </c:pt>
                <c:pt idx="16">
                  <c:v>20.503797742191573</c:v>
                </c:pt>
                <c:pt idx="17">
                  <c:v>22.325189204007472</c:v>
                </c:pt>
                <c:pt idx="18">
                  <c:v>22.21345280637048</c:v>
                </c:pt>
                <c:pt idx="19">
                  <c:v>21.43128664531201</c:v>
                </c:pt>
                <c:pt idx="20">
                  <c:v>22.732810122116348</c:v>
                </c:pt>
                <c:pt idx="21">
                  <c:v>22.576976823297937</c:v>
                </c:pt>
                <c:pt idx="22">
                  <c:v>22.211550479155235</c:v>
                </c:pt>
                <c:pt idx="23">
                  <c:v>20.876692191035573</c:v>
                </c:pt>
                <c:pt idx="24">
                  <c:v>23.728714628819656</c:v>
                </c:pt>
                <c:pt idx="25">
                  <c:v>22.196081017235336</c:v>
                </c:pt>
                <c:pt idx="26">
                  <c:v>21.204252265250442</c:v>
                </c:pt>
                <c:pt idx="27">
                  <c:v>22.431290060095744</c:v>
                </c:pt>
                <c:pt idx="28">
                  <c:v>21.927181113389725</c:v>
                </c:pt>
                <c:pt idx="29">
                  <c:v>20.850568454510679</c:v>
                </c:pt>
                <c:pt idx="30">
                  <c:v>22.410775434255669</c:v>
                </c:pt>
                <c:pt idx="31">
                  <c:v>21.400161871322062</c:v>
                </c:pt>
                <c:pt idx="32">
                  <c:v>23.160589619402746</c:v>
                </c:pt>
                <c:pt idx="33">
                  <c:v>22.915430663324916</c:v>
                </c:pt>
                <c:pt idx="34">
                  <c:v>22.340127620651494</c:v>
                </c:pt>
                <c:pt idx="35">
                  <c:v>22.286266093851978</c:v>
                </c:pt>
                <c:pt idx="36">
                  <c:v>23.337821056589146</c:v>
                </c:pt>
                <c:pt idx="37">
                  <c:v>21.828082534642046</c:v>
                </c:pt>
                <c:pt idx="38">
                  <c:v>22.560304359689596</c:v>
                </c:pt>
                <c:pt idx="39">
                  <c:v>22.393445456414156</c:v>
                </c:pt>
                <c:pt idx="40">
                  <c:v>22.498054786136798</c:v>
                </c:pt>
                <c:pt idx="41">
                  <c:v>22.256886364011486</c:v>
                </c:pt>
                <c:pt idx="42">
                  <c:v>21.881843583765676</c:v>
                </c:pt>
                <c:pt idx="43">
                  <c:v>21.690397633683286</c:v>
                </c:pt>
                <c:pt idx="44">
                  <c:v>22.371448291386095</c:v>
                </c:pt>
                <c:pt idx="45">
                  <c:v>22.428275924690965</c:v>
                </c:pt>
                <c:pt idx="46">
                  <c:v>20.960103455621113</c:v>
                </c:pt>
                <c:pt idx="47">
                  <c:v>22.215058658749932</c:v>
                </c:pt>
                <c:pt idx="48">
                  <c:v>20.727736210114685</c:v>
                </c:pt>
                <c:pt idx="49">
                  <c:v>22.262579152826287</c:v>
                </c:pt>
                <c:pt idx="50">
                  <c:v>22.63590646055718</c:v>
                </c:pt>
                <c:pt idx="51">
                  <c:v>21.833488610079911</c:v>
                </c:pt>
                <c:pt idx="52">
                  <c:v>21.817503132815027</c:v>
                </c:pt>
                <c:pt idx="53">
                  <c:v>21.465520879806316</c:v>
                </c:pt>
                <c:pt idx="54">
                  <c:v>22.273297082463099</c:v>
                </c:pt>
                <c:pt idx="55">
                  <c:v>22.059466964878965</c:v>
                </c:pt>
                <c:pt idx="56">
                  <c:v>22.158501535094373</c:v>
                </c:pt>
                <c:pt idx="57">
                  <c:v>22.312721359071666</c:v>
                </c:pt>
                <c:pt idx="58">
                  <c:v>22.012978794536192</c:v>
                </c:pt>
                <c:pt idx="59">
                  <c:v>22.485711979606787</c:v>
                </c:pt>
                <c:pt idx="60">
                  <c:v>22.579592896581069</c:v>
                </c:pt>
              </c:numCache>
            </c:numRef>
          </c:xVal>
          <c:yVal>
            <c:numRef>
              <c:f>'Régression linéaire1'!$G$187:$G$247</c:f>
              <c:numCache>
                <c:formatCode>0\.000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1-4E41-BA9A-9B526439E9D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21.435017972155212</c:v>
              </c:pt>
            </c:numLit>
          </c:xVal>
          <c:yVal>
            <c:numLit>
              <c:formatCode>General</c:formatCode>
              <c:ptCount val="1"/>
              <c:pt idx="0">
                <c:v>0.36364394946399003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11-4E41-BA9A-9B526439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43983"/>
        <c:axId val="859052143"/>
      </c:scatterChart>
      <c:valAx>
        <c:axId val="859043983"/>
        <c:scaling>
          <c:orientation val="minMax"/>
          <c:max val="2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52143"/>
        <c:crosses val="autoZero"/>
        <c:crossBetween val="midCat"/>
      </c:valAx>
      <c:valAx>
        <c:axId val="859052143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439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- Tn 7h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linéaire1'!$E$187:$E$247</c:f>
              <c:numCache>
                <c:formatCode>0.000</c:formatCode>
                <c:ptCount val="61"/>
                <c:pt idx="0">
                  <c:v>21.979503622575066</c:v>
                </c:pt>
                <c:pt idx="1">
                  <c:v>21.435017972155212</c:v>
                </c:pt>
                <c:pt idx="2">
                  <c:v>21.274059550150476</c:v>
                </c:pt>
                <c:pt idx="3">
                  <c:v>22.596017612738972</c:v>
                </c:pt>
                <c:pt idx="4">
                  <c:v>20.771859895503265</c:v>
                </c:pt>
                <c:pt idx="5">
                  <c:v>20.954629605985328</c:v>
                </c:pt>
                <c:pt idx="6">
                  <c:v>21.485735832813816</c:v>
                </c:pt>
                <c:pt idx="7">
                  <c:v>21.475157536820699</c:v>
                </c:pt>
                <c:pt idx="8">
                  <c:v>23.617842393272937</c:v>
                </c:pt>
                <c:pt idx="9">
                  <c:v>21.972274230014119</c:v>
                </c:pt>
                <c:pt idx="10">
                  <c:v>20.660982718834912</c:v>
                </c:pt>
                <c:pt idx="11">
                  <c:v>21.56873916414547</c:v>
                </c:pt>
                <c:pt idx="12">
                  <c:v>20.094962649684295</c:v>
                </c:pt>
                <c:pt idx="13">
                  <c:v>22.796115155062392</c:v>
                </c:pt>
                <c:pt idx="14">
                  <c:v>20.051958748231886</c:v>
                </c:pt>
                <c:pt idx="15">
                  <c:v>21.681452634412256</c:v>
                </c:pt>
                <c:pt idx="16">
                  <c:v>20.503797742191573</c:v>
                </c:pt>
                <c:pt idx="17">
                  <c:v>22.325189204007472</c:v>
                </c:pt>
                <c:pt idx="18">
                  <c:v>22.21345280637048</c:v>
                </c:pt>
                <c:pt idx="19">
                  <c:v>21.43128664531201</c:v>
                </c:pt>
                <c:pt idx="20">
                  <c:v>22.732810122116348</c:v>
                </c:pt>
                <c:pt idx="21">
                  <c:v>22.576976823297937</c:v>
                </c:pt>
                <c:pt idx="22">
                  <c:v>22.211550479155235</c:v>
                </c:pt>
                <c:pt idx="23">
                  <c:v>20.876692191035573</c:v>
                </c:pt>
                <c:pt idx="24">
                  <c:v>23.728714628819656</c:v>
                </c:pt>
                <c:pt idx="25">
                  <c:v>22.196081017235336</c:v>
                </c:pt>
                <c:pt idx="26">
                  <c:v>21.204252265250442</c:v>
                </c:pt>
                <c:pt idx="27">
                  <c:v>22.431290060095744</c:v>
                </c:pt>
                <c:pt idx="28">
                  <c:v>21.927181113389725</c:v>
                </c:pt>
                <c:pt idx="29">
                  <c:v>20.850568454510679</c:v>
                </c:pt>
                <c:pt idx="30">
                  <c:v>22.410775434255669</c:v>
                </c:pt>
                <c:pt idx="31">
                  <c:v>21.400161871322062</c:v>
                </c:pt>
                <c:pt idx="32">
                  <c:v>23.160589619402746</c:v>
                </c:pt>
                <c:pt idx="33">
                  <c:v>22.915430663324916</c:v>
                </c:pt>
                <c:pt idx="34">
                  <c:v>22.340127620651494</c:v>
                </c:pt>
                <c:pt idx="35">
                  <c:v>22.286266093851978</c:v>
                </c:pt>
                <c:pt idx="36">
                  <c:v>23.337821056589146</c:v>
                </c:pt>
                <c:pt idx="37">
                  <c:v>21.828082534642046</c:v>
                </c:pt>
                <c:pt idx="38">
                  <c:v>22.560304359689596</c:v>
                </c:pt>
                <c:pt idx="39">
                  <c:v>22.393445456414156</c:v>
                </c:pt>
                <c:pt idx="40">
                  <c:v>22.498054786136798</c:v>
                </c:pt>
                <c:pt idx="41">
                  <c:v>22.256886364011486</c:v>
                </c:pt>
                <c:pt idx="42">
                  <c:v>21.881843583765676</c:v>
                </c:pt>
                <c:pt idx="43">
                  <c:v>21.690397633683286</c:v>
                </c:pt>
                <c:pt idx="44">
                  <c:v>22.371448291386095</c:v>
                </c:pt>
                <c:pt idx="45">
                  <c:v>22.428275924690965</c:v>
                </c:pt>
                <c:pt idx="46">
                  <c:v>20.960103455621113</c:v>
                </c:pt>
                <c:pt idx="47">
                  <c:v>22.215058658749932</c:v>
                </c:pt>
                <c:pt idx="48">
                  <c:v>20.727736210114685</c:v>
                </c:pt>
                <c:pt idx="49">
                  <c:v>22.262579152826287</c:v>
                </c:pt>
                <c:pt idx="50">
                  <c:v>22.63590646055718</c:v>
                </c:pt>
                <c:pt idx="51">
                  <c:v>21.833488610079911</c:v>
                </c:pt>
                <c:pt idx="52">
                  <c:v>21.817503132815027</c:v>
                </c:pt>
                <c:pt idx="53">
                  <c:v>21.465520879806316</c:v>
                </c:pt>
                <c:pt idx="54">
                  <c:v>22.273297082463099</c:v>
                </c:pt>
                <c:pt idx="55">
                  <c:v>22.059466964878965</c:v>
                </c:pt>
                <c:pt idx="56">
                  <c:v>22.158501535094373</c:v>
                </c:pt>
                <c:pt idx="57">
                  <c:v>22.312721359071666</c:v>
                </c:pt>
                <c:pt idx="58">
                  <c:v>22.012978794536192</c:v>
                </c:pt>
                <c:pt idx="59">
                  <c:v>22.485711979606787</c:v>
                </c:pt>
                <c:pt idx="60">
                  <c:v>22.579592896581069</c:v>
                </c:pt>
              </c:numCache>
            </c:numRef>
          </c:xVal>
          <c:yVal>
            <c:numRef>
              <c:f>'Régression linéaire1'!$D$187:$D$247</c:f>
              <c:numCache>
                <c:formatCode>0\.000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1-43EC-8D87-682731135470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21.435017972155212</c:v>
              </c:pt>
            </c:numLit>
          </c:xVal>
          <c:yVal>
            <c:numLit>
              <c:formatCode>General</c:formatCode>
              <c:ptCount val="1"/>
              <c:pt idx="0">
                <c:v>21.645652173913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E41-43EC-8D87-68273113547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XLSTAT_20251015_115024_1_HID!xdata1</c:f>
              <c:numCache>
                <c:formatCode>General</c:formatCode>
                <c:ptCount val="70"/>
                <c:pt idx="0">
                  <c:v>19.904888513</c:v>
                </c:pt>
                <c:pt idx="1">
                  <c:v>20.029085165799998</c:v>
                </c:pt>
                <c:pt idx="2">
                  <c:v>20.1532818186</c:v>
                </c:pt>
                <c:pt idx="3">
                  <c:v>20.277478471399998</c:v>
                </c:pt>
                <c:pt idx="4">
                  <c:v>20.401675124200001</c:v>
                </c:pt>
                <c:pt idx="5">
                  <c:v>20.525871776999999</c:v>
                </c:pt>
                <c:pt idx="6">
                  <c:v>20.650068429800001</c:v>
                </c:pt>
                <c:pt idx="7">
                  <c:v>20.774265082599999</c:v>
                </c:pt>
                <c:pt idx="8">
                  <c:v>20.898461735399998</c:v>
                </c:pt>
                <c:pt idx="9">
                  <c:v>21.0226583882</c:v>
                </c:pt>
                <c:pt idx="10">
                  <c:v>21.146855040999998</c:v>
                </c:pt>
                <c:pt idx="11">
                  <c:v>21.2710516938</c:v>
                </c:pt>
                <c:pt idx="12">
                  <c:v>21.395248346599999</c:v>
                </c:pt>
                <c:pt idx="13">
                  <c:v>21.519444999400001</c:v>
                </c:pt>
                <c:pt idx="14">
                  <c:v>21.643641652199999</c:v>
                </c:pt>
                <c:pt idx="15">
                  <c:v>21.767838304999998</c:v>
                </c:pt>
                <c:pt idx="16">
                  <c:v>21.8920349578</c:v>
                </c:pt>
                <c:pt idx="17">
                  <c:v>22.016231610599998</c:v>
                </c:pt>
                <c:pt idx="18">
                  <c:v>22.1404282634</c:v>
                </c:pt>
                <c:pt idx="19">
                  <c:v>22.264624916199999</c:v>
                </c:pt>
                <c:pt idx="20">
                  <c:v>22.388821569000001</c:v>
                </c:pt>
                <c:pt idx="21">
                  <c:v>22.513018221799999</c:v>
                </c:pt>
                <c:pt idx="22">
                  <c:v>22.637214874599998</c:v>
                </c:pt>
                <c:pt idx="23">
                  <c:v>22.7614115274</c:v>
                </c:pt>
                <c:pt idx="24">
                  <c:v>22.885608180199998</c:v>
                </c:pt>
                <c:pt idx="25">
                  <c:v>23.009804833</c:v>
                </c:pt>
                <c:pt idx="26">
                  <c:v>23.134001485799999</c:v>
                </c:pt>
                <c:pt idx="27">
                  <c:v>23.258198138600001</c:v>
                </c:pt>
                <c:pt idx="28">
                  <c:v>23.382394791399999</c:v>
                </c:pt>
                <c:pt idx="29">
                  <c:v>23.506591444199998</c:v>
                </c:pt>
                <c:pt idx="30">
                  <c:v>23.630788097</c:v>
                </c:pt>
                <c:pt idx="31">
                  <c:v>23.754984749799998</c:v>
                </c:pt>
                <c:pt idx="32">
                  <c:v>23.8791814026</c:v>
                </c:pt>
                <c:pt idx="33">
                  <c:v>24.003378055399999</c:v>
                </c:pt>
                <c:pt idx="34">
                  <c:v>24.127574708200001</c:v>
                </c:pt>
                <c:pt idx="35">
                  <c:v>24.251771360999999</c:v>
                </c:pt>
                <c:pt idx="36">
                  <c:v>24.375968013799998</c:v>
                </c:pt>
                <c:pt idx="37">
                  <c:v>24.5001646666</c:v>
                </c:pt>
                <c:pt idx="38">
                  <c:v>24.624361319399998</c:v>
                </c:pt>
                <c:pt idx="39">
                  <c:v>24.7485579722</c:v>
                </c:pt>
                <c:pt idx="40">
                  <c:v>24.872754624999999</c:v>
                </c:pt>
                <c:pt idx="41">
                  <c:v>24.996951277800001</c:v>
                </c:pt>
                <c:pt idx="42">
                  <c:v>25.121147930599999</c:v>
                </c:pt>
                <c:pt idx="43">
                  <c:v>25.245344583399998</c:v>
                </c:pt>
                <c:pt idx="44">
                  <c:v>25.3695412362</c:v>
                </c:pt>
                <c:pt idx="45">
                  <c:v>25.493737888999998</c:v>
                </c:pt>
                <c:pt idx="46">
                  <c:v>25.6179345418</c:v>
                </c:pt>
                <c:pt idx="47">
                  <c:v>25.742131194599999</c:v>
                </c:pt>
                <c:pt idx="48">
                  <c:v>25.866327847400001</c:v>
                </c:pt>
                <c:pt idx="49">
                  <c:v>25.990524500199999</c:v>
                </c:pt>
                <c:pt idx="50">
                  <c:v>26.114721152999998</c:v>
                </c:pt>
                <c:pt idx="51">
                  <c:v>26.2389178058</c:v>
                </c:pt>
                <c:pt idx="52">
                  <c:v>26.363114458599998</c:v>
                </c:pt>
                <c:pt idx="53">
                  <c:v>26.4873111114</c:v>
                </c:pt>
                <c:pt idx="54">
                  <c:v>26.611507764199999</c:v>
                </c:pt>
                <c:pt idx="55">
                  <c:v>26.735704417000001</c:v>
                </c:pt>
                <c:pt idx="56">
                  <c:v>26.859901069799999</c:v>
                </c:pt>
                <c:pt idx="57">
                  <c:v>26.984097722599998</c:v>
                </c:pt>
                <c:pt idx="58">
                  <c:v>27.1082943754</c:v>
                </c:pt>
                <c:pt idx="59">
                  <c:v>27.232491028199998</c:v>
                </c:pt>
                <c:pt idx="60">
                  <c:v>27.356687681</c:v>
                </c:pt>
                <c:pt idx="61">
                  <c:v>27.480884333799999</c:v>
                </c:pt>
                <c:pt idx="62">
                  <c:v>27.605080986600001</c:v>
                </c:pt>
                <c:pt idx="63">
                  <c:v>27.729277639399999</c:v>
                </c:pt>
                <c:pt idx="64">
                  <c:v>27.853474292199998</c:v>
                </c:pt>
                <c:pt idx="65">
                  <c:v>27.977670945</c:v>
                </c:pt>
                <c:pt idx="66">
                  <c:v>28.101867597800002</c:v>
                </c:pt>
                <c:pt idx="67">
                  <c:v>28.2260642506</c:v>
                </c:pt>
                <c:pt idx="68">
                  <c:v>28.350260903399999</c:v>
                </c:pt>
                <c:pt idx="69">
                  <c:v>28.474457556200001</c:v>
                </c:pt>
              </c:numCache>
            </c:numRef>
          </c:xVal>
          <c:yVal>
            <c:numRef>
              <c:f>XLSTAT_20251015_115024_1_HID!ydata1</c:f>
              <c:numCache>
                <c:formatCode>General</c:formatCode>
                <c:ptCount val="70"/>
                <c:pt idx="0">
                  <c:v>18.668755787874012</c:v>
                </c:pt>
                <c:pt idx="1">
                  <c:v>18.800214750214721</c:v>
                </c:pt>
                <c:pt idx="2">
                  <c:v>18.931258954561088</c:v>
                </c:pt>
                <c:pt idx="3">
                  <c:v>19.061881391802157</c:v>
                </c:pt>
                <c:pt idx="4">
                  <c:v>19.192075340230307</c:v>
                </c:pt>
                <c:pt idx="5">
                  <c:v>19.321834396935717</c:v>
                </c:pt>
                <c:pt idx="6">
                  <c:v>19.45115250882623</c:v>
                </c:pt>
                <c:pt idx="7">
                  <c:v>19.580024002961341</c:v>
                </c:pt>
                <c:pt idx="8">
                  <c:v>19.708443615878942</c:v>
                </c:pt>
                <c:pt idx="9">
                  <c:v>19.836406521588124</c:v>
                </c:pt>
                <c:pt idx="10">
                  <c:v>19.963908357902373</c:v>
                </c:pt>
                <c:pt idx="11">
                  <c:v>20.09094525079454</c:v>
                </c:pt>
                <c:pt idx="12">
                  <c:v>20.21751383646874</c:v>
                </c:pt>
                <c:pt idx="13">
                  <c:v>20.343611280864497</c:v>
                </c:pt>
                <c:pt idx="14">
                  <c:v>20.469235296335153</c:v>
                </c:pt>
                <c:pt idx="15">
                  <c:v>20.594384155275236</c:v>
                </c:pt>
                <c:pt idx="16">
                  <c:v>20.719056700509366</c:v>
                </c:pt>
                <c:pt idx="17">
                  <c:v>20.843252352298009</c:v>
                </c:pt>
                <c:pt idx="18">
                  <c:v>20.966971111861611</c:v>
                </c:pt>
                <c:pt idx="19">
                  <c:v>21.090213561373123</c:v>
                </c:pt>
                <c:pt idx="20">
                  <c:v>21.212980860419197</c:v>
                </c:pt>
                <c:pt idx="21">
                  <c:v>21.335274738979944</c:v>
                </c:pt>
                <c:pt idx="22">
                  <c:v>21.457097487026111</c:v>
                </c:pt>
                <c:pt idx="23">
                  <c:v>21.578451940878498</c:v>
                </c:pt>
                <c:pt idx="24">
                  <c:v>21.699341466517186</c:v>
                </c:pt>
                <c:pt idx="25">
                  <c:v>21.819769940066049</c:v>
                </c:pt>
                <c:pt idx="26">
                  <c:v>21.939741725710672</c:v>
                </c:pt>
                <c:pt idx="27">
                  <c:v>22.059261651334428</c:v>
                </c:pt>
                <c:pt idx="28">
                  <c:v>22.178334982177631</c:v>
                </c:pt>
                <c:pt idx="29">
                  <c:v>22.296967392838461</c:v>
                </c:pt>
                <c:pt idx="30">
                  <c:v>22.415164937941324</c:v>
                </c:pt>
                <c:pt idx="31">
                  <c:v>22.532934021799282</c:v>
                </c:pt>
                <c:pt idx="32">
                  <c:v>22.650281367392022</c:v>
                </c:pt>
                <c:pt idx="33">
                  <c:v>22.767213984970407</c:v>
                </c:pt>
                <c:pt idx="34">
                  <c:v>22.883739140583547</c:v>
                </c:pt>
                <c:pt idx="35">
                  <c:v>22.999864324805127</c:v>
                </c:pt>
                <c:pt idx="36">
                  <c:v>23.115597221913536</c:v>
                </c:pt>
                <c:pt idx="37">
                  <c:v>23.230945679755493</c:v>
                </c:pt>
                <c:pt idx="38">
                  <c:v>23.345917680496637</c:v>
                </c:pt>
                <c:pt idx="39">
                  <c:v>23.460521312435166</c:v>
                </c:pt>
                <c:pt idx="40">
                  <c:v>23.574764743027252</c:v>
                </c:pt>
                <c:pt idx="41">
                  <c:v>23.688656193245716</c:v>
                </c:pt>
                <c:pt idx="42">
                  <c:v>23.802203913367283</c:v>
                </c:pt>
                <c:pt idx="43">
                  <c:v>23.915416160258793</c:v>
                </c:pt>
                <c:pt idx="44">
                  <c:v>24.028301176209425</c:v>
                </c:pt>
                <c:pt idx="45">
                  <c:v>24.140867169334594</c:v>
                </c:pt>
                <c:pt idx="46">
                  <c:v>24.253122295557954</c:v>
                </c:pt>
                <c:pt idx="47">
                  <c:v>24.365074642160586</c:v>
                </c:pt>
                <c:pt idx="48">
                  <c:v>24.476732212871671</c:v>
                </c:pt>
                <c:pt idx="49">
                  <c:v>24.588102914462009</c:v>
                </c:pt>
                <c:pt idx="50">
                  <c:v>24.699194544791126</c:v>
                </c:pt>
                <c:pt idx="51">
                  <c:v>24.810014782249915</c:v>
                </c:pt>
                <c:pt idx="52">
                  <c:v>24.920571176534036</c:v>
                </c:pt>
                <c:pt idx="53">
                  <c:v>25.03087114067807</c:v>
                </c:pt>
                <c:pt idx="54">
                  <c:v>25.140921944276812</c:v>
                </c:pt>
                <c:pt idx="55">
                  <c:v>25.250730707818047</c:v>
                </c:pt>
                <c:pt idx="56">
                  <c:v>25.360304398049937</c:v>
                </c:pt>
                <c:pt idx="57">
                  <c:v>25.469649824306394</c:v>
                </c:pt>
                <c:pt idx="58">
                  <c:v>25.578773635714604</c:v>
                </c:pt>
                <c:pt idx="59">
                  <c:v>25.687682319210627</c:v>
                </c:pt>
                <c:pt idx="60">
                  <c:v>25.79638219829129</c:v>
                </c:pt>
                <c:pt idx="61">
                  <c:v>25.904879432433223</c:v>
                </c:pt>
                <c:pt idx="62">
                  <c:v>26.013180017113157</c:v>
                </c:pt>
                <c:pt idx="63">
                  <c:v>26.121289784366887</c:v>
                </c:pt>
                <c:pt idx="64">
                  <c:v>26.229214403827871</c:v>
                </c:pt>
                <c:pt idx="65">
                  <c:v>26.336959384190155</c:v>
                </c:pt>
                <c:pt idx="66">
                  <c:v>26.444530075043907</c:v>
                </c:pt>
                <c:pt idx="67">
                  <c:v>26.551931669035639</c:v>
                </c:pt>
                <c:pt idx="68">
                  <c:v>26.659169204308792</c:v>
                </c:pt>
                <c:pt idx="69">
                  <c:v>26.766247567183775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41-43EC-8D87-68273113547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XLSTAT_20251015_115024_1_HID!xdata2</c:f>
              <c:numCache>
                <c:formatCode>General</c:formatCode>
                <c:ptCount val="70"/>
                <c:pt idx="0">
                  <c:v>16.0415669986</c:v>
                </c:pt>
                <c:pt idx="1">
                  <c:v>16.221753818300002</c:v>
                </c:pt>
                <c:pt idx="2">
                  <c:v>16.401940637999999</c:v>
                </c:pt>
                <c:pt idx="3">
                  <c:v>16.5821274577</c:v>
                </c:pt>
                <c:pt idx="4">
                  <c:v>16.762314277400002</c:v>
                </c:pt>
                <c:pt idx="5">
                  <c:v>16.942501097099999</c:v>
                </c:pt>
                <c:pt idx="6">
                  <c:v>17.1226879168</c:v>
                </c:pt>
                <c:pt idx="7">
                  <c:v>17.302874736500002</c:v>
                </c:pt>
                <c:pt idx="8">
                  <c:v>17.483061556199999</c:v>
                </c:pt>
                <c:pt idx="9">
                  <c:v>17.6632483759</c:v>
                </c:pt>
                <c:pt idx="10">
                  <c:v>17.843435195600001</c:v>
                </c:pt>
                <c:pt idx="11">
                  <c:v>18.023622015299999</c:v>
                </c:pt>
                <c:pt idx="12">
                  <c:v>18.203808835</c:v>
                </c:pt>
                <c:pt idx="13">
                  <c:v>18.383995654700001</c:v>
                </c:pt>
                <c:pt idx="14">
                  <c:v>18.564182474399999</c:v>
                </c:pt>
                <c:pt idx="15">
                  <c:v>18.7443692941</c:v>
                </c:pt>
                <c:pt idx="16">
                  <c:v>18.924556113800001</c:v>
                </c:pt>
                <c:pt idx="17">
                  <c:v>19.104742933499999</c:v>
                </c:pt>
                <c:pt idx="18">
                  <c:v>19.2849297532</c:v>
                </c:pt>
                <c:pt idx="19">
                  <c:v>19.465116572900001</c:v>
                </c:pt>
                <c:pt idx="20">
                  <c:v>19.645303392599999</c:v>
                </c:pt>
                <c:pt idx="21">
                  <c:v>19.8254902123</c:v>
                </c:pt>
                <c:pt idx="22">
                  <c:v>20.005677032000001</c:v>
                </c:pt>
                <c:pt idx="23">
                  <c:v>20.185863851699999</c:v>
                </c:pt>
                <c:pt idx="24">
                  <c:v>20.3660506714</c:v>
                </c:pt>
                <c:pt idx="25">
                  <c:v>20.546237491100001</c:v>
                </c:pt>
                <c:pt idx="26">
                  <c:v>20.726424310799999</c:v>
                </c:pt>
                <c:pt idx="27">
                  <c:v>20.9066111305</c:v>
                </c:pt>
                <c:pt idx="28">
                  <c:v>21.086797950200001</c:v>
                </c:pt>
                <c:pt idx="29">
                  <c:v>21.266984769899999</c:v>
                </c:pt>
                <c:pt idx="30">
                  <c:v>21.4471715896</c:v>
                </c:pt>
                <c:pt idx="31">
                  <c:v>21.627358409300001</c:v>
                </c:pt>
                <c:pt idx="32">
                  <c:v>21.807545228999999</c:v>
                </c:pt>
                <c:pt idx="33">
                  <c:v>21.9877320487</c:v>
                </c:pt>
                <c:pt idx="34">
                  <c:v>22.167918868400001</c:v>
                </c:pt>
                <c:pt idx="35">
                  <c:v>22.348105688099999</c:v>
                </c:pt>
                <c:pt idx="36">
                  <c:v>22.5282925078</c:v>
                </c:pt>
                <c:pt idx="37">
                  <c:v>22.708479327500001</c:v>
                </c:pt>
                <c:pt idx="38">
                  <c:v>22.888666147199999</c:v>
                </c:pt>
                <c:pt idx="39">
                  <c:v>23.0688529669</c:v>
                </c:pt>
                <c:pt idx="40">
                  <c:v>23.249039786600001</c:v>
                </c:pt>
                <c:pt idx="41">
                  <c:v>23.429226606299999</c:v>
                </c:pt>
                <c:pt idx="42">
                  <c:v>23.609413426</c:v>
                </c:pt>
                <c:pt idx="43">
                  <c:v>23.789600245700001</c:v>
                </c:pt>
                <c:pt idx="44">
                  <c:v>23.969787065399998</c:v>
                </c:pt>
                <c:pt idx="45">
                  <c:v>24.1499738851</c:v>
                </c:pt>
                <c:pt idx="46">
                  <c:v>24.330160704800001</c:v>
                </c:pt>
                <c:pt idx="47">
                  <c:v>24.510347524499998</c:v>
                </c:pt>
                <c:pt idx="48">
                  <c:v>24.6905343442</c:v>
                </c:pt>
                <c:pt idx="49">
                  <c:v>24.870721163900001</c:v>
                </c:pt>
                <c:pt idx="50">
                  <c:v>25.050907983599998</c:v>
                </c:pt>
                <c:pt idx="51">
                  <c:v>25.231094803300003</c:v>
                </c:pt>
                <c:pt idx="52">
                  <c:v>25.411281623000001</c:v>
                </c:pt>
                <c:pt idx="53">
                  <c:v>25.591468442699998</c:v>
                </c:pt>
                <c:pt idx="54">
                  <c:v>25.771655262400003</c:v>
                </c:pt>
                <c:pt idx="55">
                  <c:v>25.951842082100001</c:v>
                </c:pt>
                <c:pt idx="56">
                  <c:v>26.132028901799998</c:v>
                </c:pt>
                <c:pt idx="57">
                  <c:v>26.312215721500003</c:v>
                </c:pt>
                <c:pt idx="58">
                  <c:v>26.492402541200001</c:v>
                </c:pt>
                <c:pt idx="59">
                  <c:v>26.672589360899998</c:v>
                </c:pt>
                <c:pt idx="60">
                  <c:v>26.852776180600003</c:v>
                </c:pt>
                <c:pt idx="61">
                  <c:v>27.032963000300001</c:v>
                </c:pt>
                <c:pt idx="62">
                  <c:v>27.213149819999998</c:v>
                </c:pt>
                <c:pt idx="63">
                  <c:v>27.393336639700003</c:v>
                </c:pt>
                <c:pt idx="64">
                  <c:v>27.5735234594</c:v>
                </c:pt>
                <c:pt idx="65">
                  <c:v>27.753710279099998</c:v>
                </c:pt>
                <c:pt idx="66">
                  <c:v>27.933897098800003</c:v>
                </c:pt>
                <c:pt idx="67">
                  <c:v>28.1140839185</c:v>
                </c:pt>
                <c:pt idx="68">
                  <c:v>28.294270738199998</c:v>
                </c:pt>
                <c:pt idx="69">
                  <c:v>28.474457557900003</c:v>
                </c:pt>
              </c:numCache>
            </c:numRef>
          </c:xVal>
          <c:yVal>
            <c:numRef>
              <c:f>XLSTAT_20251015_115024_1_HID!ydata2</c:f>
              <c:numCache>
                <c:formatCode>General</c:formatCode>
                <c:ptCount val="70"/>
                <c:pt idx="0">
                  <c:v>17.667501562129249</c:v>
                </c:pt>
                <c:pt idx="1">
                  <c:v>17.824113617536163</c:v>
                </c:pt>
                <c:pt idx="2">
                  <c:v>17.981119537827762</c:v>
                </c:pt>
                <c:pt idx="3">
                  <c:v>18.138536921574541</c:v>
                </c:pt>
                <c:pt idx="4">
                  <c:v>18.296384090328736</c:v>
                </c:pt>
                <c:pt idx="5">
                  <c:v>18.454680092048719</c:v>
                </c:pt>
                <c:pt idx="6">
                  <c:v>18.613444699348044</c:v>
                </c:pt>
                <c:pt idx="7">
                  <c:v>18.772698401701312</c:v>
                </c:pt>
                <c:pt idx="8">
                  <c:v>18.932462390676989</c:v>
                </c:pt>
                <c:pt idx="9">
                  <c:v>19.092758537215168</c:v>
                </c:pt>
                <c:pt idx="10">
                  <c:v>19.253609359931485</c:v>
                </c:pt>
                <c:pt idx="11">
                  <c:v>19.415037983411846</c:v>
                </c:pt>
                <c:pt idx="12">
                  <c:v>19.577068085472835</c:v>
                </c:pt>
                <c:pt idx="13">
                  <c:v>19.739723832405893</c:v>
                </c:pt>
                <c:pt idx="14">
                  <c:v>19.903029801307078</c:v>
                </c:pt>
                <c:pt idx="15">
                  <c:v>20.067010888724436</c:v>
                </c:pt>
                <c:pt idx="16">
                  <c:v>20.231692205038804</c:v>
                </c:pt>
                <c:pt idx="17">
                  <c:v>20.397098954235538</c:v>
                </c:pt>
                <c:pt idx="18">
                  <c:v>20.563256299027667</c:v>
                </c:pt>
                <c:pt idx="19">
                  <c:v>20.730189211655556</c:v>
                </c:pt>
                <c:pt idx="20">
                  <c:v>20.897922311111188</c:v>
                </c:pt>
                <c:pt idx="21">
                  <c:v>21.066479688008915</c:v>
                </c:pt>
                <c:pt idx="22">
                  <c:v>21.235884718836818</c:v>
                </c:pt>
                <c:pt idx="23">
                  <c:v>21.406159871855948</c:v>
                </c:pt>
                <c:pt idx="24">
                  <c:v>21.5773265074458</c:v>
                </c:pt>
                <c:pt idx="25">
                  <c:v>21.749404676196242</c:v>
                </c:pt>
                <c:pt idx="26">
                  <c:v>21.922412918488348</c:v>
                </c:pt>
                <c:pt idx="27">
                  <c:v>22.096368069656979</c:v>
                </c:pt>
                <c:pt idx="28">
                  <c:v>22.27128507505531</c:v>
                </c:pt>
                <c:pt idx="29">
                  <c:v>22.447176819418956</c:v>
                </c:pt>
                <c:pt idx="30">
                  <c:v>22.624053974832897</c:v>
                </c:pt>
                <c:pt idx="31">
                  <c:v>22.801924871327223</c:v>
                </c:pt>
                <c:pt idx="32">
                  <c:v>22.980795393666838</c:v>
                </c:pt>
                <c:pt idx="33">
                  <c:v>23.160668907267564</c:v>
                </c:pt>
                <c:pt idx="34">
                  <c:v>23.341546215391315</c:v>
                </c:pt>
                <c:pt idx="35">
                  <c:v>23.523425548882308</c:v>
                </c:pt>
                <c:pt idx="36">
                  <c:v>23.706302588748706</c:v>
                </c:pt>
                <c:pt idx="37">
                  <c:v>23.890170520920751</c:v>
                </c:pt>
                <c:pt idx="38">
                  <c:v>24.075020121578426</c:v>
                </c:pt>
                <c:pt idx="39">
                  <c:v>24.26083987058761</c:v>
                </c:pt>
                <c:pt idx="40">
                  <c:v>24.447616089855664</c:v>
                </c:pt>
                <c:pt idx="41">
                  <c:v>24.635333102847131</c:v>
                </c:pt>
                <c:pt idx="42">
                  <c:v>24.823973411107502</c:v>
                </c:pt>
                <c:pt idx="43">
                  <c:v>25.013517883435249</c:v>
                </c:pt>
                <c:pt idx="44">
                  <c:v>25.203945953314548</c:v>
                </c:pt>
                <c:pt idx="45">
                  <c:v>25.395235820357588</c:v>
                </c:pt>
                <c:pt idx="46">
                  <c:v>25.587364651782519</c:v>
                </c:pt>
                <c:pt idx="47">
                  <c:v>25.780308780341816</c:v>
                </c:pt>
                <c:pt idx="48">
                  <c:v>25.974043895584085</c:v>
                </c:pt>
                <c:pt idx="49">
                  <c:v>26.168545225848685</c:v>
                </c:pt>
                <c:pt idx="50">
                  <c:v>26.363787708927394</c:v>
                </c:pt>
                <c:pt idx="51">
                  <c:v>26.559746149855016</c:v>
                </c:pt>
                <c:pt idx="52">
                  <c:v>26.756395364790304</c:v>
                </c:pt>
                <c:pt idx="53">
                  <c:v>26.953710310404745</c:v>
                </c:pt>
                <c:pt idx="54">
                  <c:v>27.151666198598079</c:v>
                </c:pt>
                <c:pt idx="55">
                  <c:v>27.350238596701207</c:v>
                </c:pt>
                <c:pt idx="56">
                  <c:v>27.549403513607079</c:v>
                </c:pt>
                <c:pt idx="57">
                  <c:v>27.749137472489142</c:v>
                </c:pt>
                <c:pt idx="58">
                  <c:v>27.949417570930326</c:v>
                </c:pt>
                <c:pt idx="59">
                  <c:v>28.150221529397417</c:v>
                </c:pt>
                <c:pt idx="60">
                  <c:v>28.351527729063143</c:v>
                </c:pt>
                <c:pt idx="61">
                  <c:v>28.55331524000858</c:v>
                </c:pt>
                <c:pt idx="62">
                  <c:v>28.755563840837812</c:v>
                </c:pt>
                <c:pt idx="63">
                  <c:v>28.95825403071181</c:v>
                </c:pt>
                <c:pt idx="64">
                  <c:v>29.161367034765433</c:v>
                </c:pt>
                <c:pt idx="65">
                  <c:v>29.364884803815219</c:v>
                </c:pt>
                <c:pt idx="66">
                  <c:v>29.568790009200349</c:v>
                </c:pt>
                <c:pt idx="67">
                  <c:v>29.773066033529346</c:v>
                </c:pt>
                <c:pt idx="68">
                  <c:v>29.977696958032972</c:v>
                </c:pt>
                <c:pt idx="69">
                  <c:v>30.182667547151613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41-43EC-8D87-682731135470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E41-43EC-8D87-68273113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43983"/>
        <c:axId val="859053103"/>
      </c:scatterChart>
      <c:valAx>
        <c:axId val="859043983"/>
        <c:scaling>
          <c:orientation val="minMax"/>
          <c:max val="31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53103"/>
        <c:crosses val="autoZero"/>
        <c:crossBetween val="midCat"/>
      </c:valAx>
      <c:valAx>
        <c:axId val="859053103"/>
        <c:scaling>
          <c:orientation val="minMax"/>
          <c:max val="31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439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Tn 7h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linéaire1'!$B$187:$B$247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linéaire1'!$G$187:$G$247</c:f>
              <c:numCache>
                <c:formatCode>0\.000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8-4BF6-BEA3-D31867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9057903"/>
        <c:axId val="859059823"/>
      </c:barChart>
      <c:catAx>
        <c:axId val="85905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59823"/>
        <c:crosses val="autoZero"/>
        <c:auto val="1"/>
        <c:lblAlgn val="ctr"/>
        <c:lblOffset val="100"/>
        <c:noMultiLvlLbl val="0"/>
      </c:catAx>
      <c:valAx>
        <c:axId val="859059823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5790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supprimés studentisés (Tn 7h) - Seuil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F0-4F7E-8387-D588BB507EF4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8F0-4F7E-8387-D588BB507EF4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F0-4F7E-8387-D588BB507EF4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8F0-4F7E-8387-D588BB507EF4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8F0-4F7E-8387-D588BB507EF4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8F0-4F7E-8387-D588BB507EF4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8F0-4F7E-8387-D588BB507EF4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8F0-4F7E-8387-D588BB507EF4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8F0-4F7E-8387-D588BB507EF4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8F0-4F7E-8387-D588BB507EF4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8F0-4F7E-8387-D588BB507EF4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8F0-4F7E-8387-D588BB507EF4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8F0-4F7E-8387-D588BB507EF4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8F0-4F7E-8387-D588BB507EF4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8F0-4F7E-8387-D588BB507EF4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8F0-4F7E-8387-D588BB507EF4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8F0-4F7E-8387-D588BB507EF4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8F0-4F7E-8387-D588BB507EF4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8F0-4F7E-8387-D588BB507EF4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8F0-4F7E-8387-D588BB507EF4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8F0-4F7E-8387-D588BB507EF4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8F0-4F7E-8387-D588BB507EF4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8F0-4F7E-8387-D588BB507EF4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8F0-4F7E-8387-D588BB507EF4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8F0-4F7E-8387-D588BB507EF4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8F0-4F7E-8387-D588BB507EF4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8F0-4F7E-8387-D588BB507EF4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8F0-4F7E-8387-D588BB507EF4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8F0-4F7E-8387-D588BB507EF4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8F0-4F7E-8387-D588BB507EF4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8F0-4F7E-8387-D588BB507EF4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F8F0-4F7E-8387-D588BB507EF4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8F0-4F7E-8387-D588BB507EF4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8F0-4F7E-8387-D588BB507EF4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8F0-4F7E-8387-D588BB507EF4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F8F0-4F7E-8387-D588BB507EF4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8F0-4F7E-8387-D588BB507EF4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F8F0-4F7E-8387-D588BB507EF4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8F0-4F7E-8387-D588BB507EF4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F8F0-4F7E-8387-D588BB507EF4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8F0-4F7E-8387-D588BB507EF4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F8F0-4F7E-8387-D588BB507EF4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8F0-4F7E-8387-D588BB507EF4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F8F0-4F7E-8387-D588BB507EF4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8F0-4F7E-8387-D588BB507EF4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F8F0-4F7E-8387-D588BB507EF4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8F0-4F7E-8387-D588BB507EF4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F8F0-4F7E-8387-D588BB507EF4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8F0-4F7E-8387-D588BB507EF4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F8F0-4F7E-8387-D588BB507EF4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8F0-4F7E-8387-D588BB507EF4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F8F0-4F7E-8387-D588BB507EF4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8F0-4F7E-8387-D588BB507EF4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F8F0-4F7E-8387-D588BB507EF4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8F0-4F7E-8387-D588BB507EF4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F8F0-4F7E-8387-D588BB507EF4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8F0-4F7E-8387-D588BB507EF4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F8F0-4F7E-8387-D588BB507EF4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8F0-4F7E-8387-D588BB507EF4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F8F0-4F7E-8387-D588BB507EF4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8F0-4F7E-8387-D588BB507EF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F0-4F7E-8387-D588BB507E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8F0-4F7E-8387-D588BB507E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8F0-4F7E-8387-D588BB507E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8F0-4F7E-8387-D588BB507E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8F0-4F7E-8387-D588BB507E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8F0-4F7E-8387-D588BB507E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8F0-4F7E-8387-D588BB507E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8F0-4F7E-8387-D588BB507E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8F0-4F7E-8387-D588BB507E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8F0-4F7E-8387-D588BB507EF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8F0-4F7E-8387-D588BB507EF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8F0-4F7E-8387-D588BB507EF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8F0-4F7E-8387-D588BB507EF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8F0-4F7E-8387-D588BB507EF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8F0-4F7E-8387-D588BB507EF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F8F0-4F7E-8387-D588BB507EF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F8F0-4F7E-8387-D588BB507EF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8F0-4F7E-8387-D588BB507EF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8F0-4F7E-8387-D588BB507EF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F8F0-4F7E-8387-D588BB507EF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8F0-4F7E-8387-D588BB507EF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8F0-4F7E-8387-D588BB507EF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8F0-4F7E-8387-D588BB507EF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F8F0-4F7E-8387-D588BB507EF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F8F0-4F7E-8387-D588BB507EF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F8F0-4F7E-8387-D588BB507EF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F8F0-4F7E-8387-D588BB507EF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F8F0-4F7E-8387-D588BB507EF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F8F0-4F7E-8387-D588BB507EF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F8F0-4F7E-8387-D588BB507EF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F8F0-4F7E-8387-D588BB507EF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F8F0-4F7E-8387-D588BB507EF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F8F0-4F7E-8387-D588BB507EF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F8F0-4F7E-8387-D588BB507EF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F8F0-4F7E-8387-D588BB507EF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F8F0-4F7E-8387-D588BB507EF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F8F0-4F7E-8387-D588BB507EF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F8F0-4F7E-8387-D588BB507EF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F8F0-4F7E-8387-D588BB507EF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F8F0-4F7E-8387-D588BB507EF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F8F0-4F7E-8387-D588BB507EF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F8F0-4F7E-8387-D588BB507EF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F8F0-4F7E-8387-D588BB507EF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F8F0-4F7E-8387-D588BB507EF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F8F0-4F7E-8387-D588BB507EF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F8F0-4F7E-8387-D588BB507EF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F8F0-4F7E-8387-D588BB507EF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F8F0-4F7E-8387-D588BB507EF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F8F0-4F7E-8387-D588BB507EF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F8F0-4F7E-8387-D588BB507EF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F8F0-4F7E-8387-D588BB507EF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F8F0-4F7E-8387-D588BB507EF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F8F0-4F7E-8387-D588BB507EF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F8F0-4F7E-8387-D588BB507EF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F8F0-4F7E-8387-D588BB507EF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F8F0-4F7E-8387-D588BB507EF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F8F0-4F7E-8387-D588BB507EF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F8F0-4F7E-8387-D588BB507EF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F8F0-4F7E-8387-D588BB507EF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F8F0-4F7E-8387-D588BB507EF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F8F0-4F7E-8387-D588BB507E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linéaire1'!$H$293:$H$353</c:f>
              <c:numCache>
                <c:formatCode>0\.000</c:formatCode>
                <c:ptCount val="61"/>
                <c:pt idx="0">
                  <c:v>0.87135251189415841</c:v>
                </c:pt>
                <c:pt idx="1">
                  <c:v>0.40754468849295428</c:v>
                </c:pt>
                <c:pt idx="2">
                  <c:v>-1.3049099586113346</c:v>
                </c:pt>
                <c:pt idx="3">
                  <c:v>1.9613598058963619</c:v>
                </c:pt>
                <c:pt idx="4">
                  <c:v>-0.3157523433760886</c:v>
                </c:pt>
                <c:pt idx="5">
                  <c:v>-0.11193008759971319</c:v>
                </c:pt>
                <c:pt idx="6">
                  <c:v>-2.0532728046739424</c:v>
                </c:pt>
                <c:pt idx="7">
                  <c:v>-1.2082674704705818</c:v>
                </c:pt>
                <c:pt idx="8">
                  <c:v>-1.0800565190144711</c:v>
                </c:pt>
                <c:pt idx="9">
                  <c:v>-1.2383940425845625</c:v>
                </c:pt>
                <c:pt idx="10">
                  <c:v>-2.2822686784489274</c:v>
                </c:pt>
                <c:pt idx="11">
                  <c:v>-0.18217171949973804</c:v>
                </c:pt>
                <c:pt idx="12">
                  <c:v>4.4304998658397219</c:v>
                </c:pt>
                <c:pt idx="13">
                  <c:v>1.2941755180532333</c:v>
                </c:pt>
                <c:pt idx="14">
                  <c:v>-8.6644333496631309E-2</c:v>
                </c:pt>
                <c:pt idx="15">
                  <c:v>0.14914744844074568</c:v>
                </c:pt>
                <c:pt idx="16">
                  <c:v>-1.4064817396826284</c:v>
                </c:pt>
                <c:pt idx="17">
                  <c:v>-2.0119736074812929E-2</c:v>
                </c:pt>
                <c:pt idx="18">
                  <c:v>2.1793636278791855</c:v>
                </c:pt>
                <c:pt idx="19">
                  <c:v>1.4358451079545334</c:v>
                </c:pt>
                <c:pt idx="20">
                  <c:v>-0.80483186104683779</c:v>
                </c:pt>
                <c:pt idx="21">
                  <c:v>1.6741345860748249</c:v>
                </c:pt>
                <c:pt idx="22">
                  <c:v>0.15292734086292104</c:v>
                </c:pt>
                <c:pt idx="23">
                  <c:v>1.1697233952718518</c:v>
                </c:pt>
                <c:pt idx="24">
                  <c:v>-0.73182725330935605</c:v>
                </c:pt>
                <c:pt idx="25">
                  <c:v>0.4495923064000078</c:v>
                </c:pt>
                <c:pt idx="26">
                  <c:v>0.47894477224234744</c:v>
                </c:pt>
                <c:pt idx="27">
                  <c:v>1.40333319244018</c:v>
                </c:pt>
                <c:pt idx="28">
                  <c:v>-0.74852572925491756</c:v>
                </c:pt>
                <c:pt idx="29">
                  <c:v>1.2438825533378561</c:v>
                </c:pt>
                <c:pt idx="30">
                  <c:v>-0.31199794040971685</c:v>
                </c:pt>
                <c:pt idx="31">
                  <c:v>-0.10190246437040743</c:v>
                </c:pt>
                <c:pt idx="32">
                  <c:v>0.62366092822050523</c:v>
                </c:pt>
                <c:pt idx="33">
                  <c:v>-0.40557685007425398</c:v>
                </c:pt>
                <c:pt idx="34">
                  <c:v>0.13711218767929559</c:v>
                </c:pt>
                <c:pt idx="35">
                  <c:v>-0.25207328459582995</c:v>
                </c:pt>
                <c:pt idx="36">
                  <c:v>-1.1583776199973561</c:v>
                </c:pt>
                <c:pt idx="37">
                  <c:v>0.29364153447261465</c:v>
                </c:pt>
                <c:pt idx="38">
                  <c:v>7.2004401661676001E-2</c:v>
                </c:pt>
                <c:pt idx="39">
                  <c:v>-1.3614985260387422</c:v>
                </c:pt>
                <c:pt idx="40">
                  <c:v>-1.7766648431706025</c:v>
                </c:pt>
                <c:pt idx="41">
                  <c:v>-0.10005112568490639</c:v>
                </c:pt>
                <c:pt idx="42">
                  <c:v>0.26480954414050961</c:v>
                </c:pt>
                <c:pt idx="43">
                  <c:v>0.95778503494447254</c:v>
                </c:pt>
                <c:pt idx="44">
                  <c:v>-6.5586130934403878E-3</c:v>
                </c:pt>
                <c:pt idx="45">
                  <c:v>8.0342034157648942E-2</c:v>
                </c:pt>
                <c:pt idx="46">
                  <c:v>-1.530784372736149</c:v>
                </c:pt>
                <c:pt idx="47">
                  <c:v>0.73162793013779048</c:v>
                </c:pt>
                <c:pt idx="48">
                  <c:v>-1.4823670870063479</c:v>
                </c:pt>
                <c:pt idx="49">
                  <c:v>-1.4709479061355315</c:v>
                </c:pt>
                <c:pt idx="50">
                  <c:v>-1.0604575041104651</c:v>
                </c:pt>
                <c:pt idx="51">
                  <c:v>0.62806537347598224</c:v>
                </c:pt>
                <c:pt idx="52">
                  <c:v>1.4119173431268559</c:v>
                </c:pt>
                <c:pt idx="53">
                  <c:v>0.76942527878300704</c:v>
                </c:pt>
                <c:pt idx="54">
                  <c:v>0.89412948197131314</c:v>
                </c:pt>
                <c:pt idx="55">
                  <c:v>-1.4305062194699374</c:v>
                </c:pt>
                <c:pt idx="56">
                  <c:v>0.13816451778139649</c:v>
                </c:pt>
                <c:pt idx="57">
                  <c:v>1.6976075206629524</c:v>
                </c:pt>
                <c:pt idx="58">
                  <c:v>-0.88469256584609601</c:v>
                </c:pt>
                <c:pt idx="59">
                  <c:v>0.13111982240122891</c:v>
                </c:pt>
                <c:pt idx="60">
                  <c:v>0.59331049923686918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F7E-8387-D588BB50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9063183"/>
        <c:axId val="85905694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F8F0-4F7E-8387-D588BB507EF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F8F0-4F7E-8387-D588BB50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62223"/>
        <c:axId val="859055983"/>
      </c:scatterChart>
      <c:catAx>
        <c:axId val="85906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56943"/>
        <c:crosses val="autoZero"/>
        <c:auto val="1"/>
        <c:lblAlgn val="ctr"/>
        <c:lblOffset val="100"/>
        <c:noMultiLvlLbl val="0"/>
      </c:catAx>
      <c:valAx>
        <c:axId val="859056943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supprimés studentisés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63183"/>
        <c:crosses val="autoZero"/>
        <c:crossBetween val="between"/>
      </c:valAx>
      <c:valAx>
        <c:axId val="859055983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9062223"/>
        <c:crosses val="max"/>
        <c:crossBetween val="midCat"/>
        <c:majorUnit val="10"/>
      </c:valAx>
      <c:valAx>
        <c:axId val="85906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05598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Tn'!$E$148:$E$208</c:f>
              <c:numCache>
                <c:formatCode>0.000</c:formatCode>
                <c:ptCount val="61"/>
                <c:pt idx="0">
                  <c:v>21.533244628151998</c:v>
                </c:pt>
                <c:pt idx="1">
                  <c:v>21.417875832712333</c:v>
                </c:pt>
                <c:pt idx="2">
                  <c:v>21.009110690523372</c:v>
                </c:pt>
                <c:pt idx="3">
                  <c:v>22.528540550856228</c:v>
                </c:pt>
                <c:pt idx="4">
                  <c:v>20.903043278639615</c:v>
                </c:pt>
                <c:pt idx="5">
                  <c:v>20.614559108486624</c:v>
                </c:pt>
                <c:pt idx="6">
                  <c:v>21.036431493231035</c:v>
                </c:pt>
                <c:pt idx="7">
                  <c:v>21.414237220219594</c:v>
                </c:pt>
                <c:pt idx="8">
                  <c:v>22.791137393729691</c:v>
                </c:pt>
                <c:pt idx="9">
                  <c:v>22.55198217685593</c:v>
                </c:pt>
                <c:pt idx="10">
                  <c:v>20.763164916361287</c:v>
                </c:pt>
                <c:pt idx="11">
                  <c:v>21.166643610835493</c:v>
                </c:pt>
                <c:pt idx="12">
                  <c:v>19.99560723590157</c:v>
                </c:pt>
                <c:pt idx="13">
                  <c:v>23.103735944172808</c:v>
                </c:pt>
                <c:pt idx="14">
                  <c:v>20.582175892067497</c:v>
                </c:pt>
                <c:pt idx="15">
                  <c:v>22.196932087241407</c:v>
                </c:pt>
                <c:pt idx="16">
                  <c:v>20.566847012617284</c:v>
                </c:pt>
                <c:pt idx="17">
                  <c:v>22.284798970927092</c:v>
                </c:pt>
                <c:pt idx="18">
                  <c:v>22.391027600225144</c:v>
                </c:pt>
                <c:pt idx="19">
                  <c:v>21.897825803605222</c:v>
                </c:pt>
                <c:pt idx="20">
                  <c:v>23.138648175735341</c:v>
                </c:pt>
                <c:pt idx="21">
                  <c:v>22.408636847212716</c:v>
                </c:pt>
                <c:pt idx="22">
                  <c:v>21.654333987143936</c:v>
                </c:pt>
                <c:pt idx="23">
                  <c:v>20.739089761029231</c:v>
                </c:pt>
                <c:pt idx="24">
                  <c:v>23.16047433426057</c:v>
                </c:pt>
                <c:pt idx="25">
                  <c:v>21.920591754447223</c:v>
                </c:pt>
                <c:pt idx="26">
                  <c:v>21.542155967620531</c:v>
                </c:pt>
                <c:pt idx="27">
                  <c:v>22.777990680890579</c:v>
                </c:pt>
                <c:pt idx="28">
                  <c:v>21.66170450126323</c:v>
                </c:pt>
                <c:pt idx="29">
                  <c:v>21.525381635501788</c:v>
                </c:pt>
                <c:pt idx="30">
                  <c:v>22.65915009854767</c:v>
                </c:pt>
                <c:pt idx="31">
                  <c:v>21.965936380658839</c:v>
                </c:pt>
                <c:pt idx="32">
                  <c:v>23.019670471546878</c:v>
                </c:pt>
                <c:pt idx="33">
                  <c:v>22.382105010322942</c:v>
                </c:pt>
                <c:pt idx="34">
                  <c:v>22.10914428013437</c:v>
                </c:pt>
                <c:pt idx="35">
                  <c:v>21.624758056187513</c:v>
                </c:pt>
                <c:pt idx="36">
                  <c:v>22.50920701369115</c:v>
                </c:pt>
                <c:pt idx="37">
                  <c:v>22.368465399037429</c:v>
                </c:pt>
                <c:pt idx="38">
                  <c:v>22.187557525397963</c:v>
                </c:pt>
                <c:pt idx="39">
                  <c:v>22.277611244123332</c:v>
                </c:pt>
                <c:pt idx="40">
                  <c:v>22.224073290286331</c:v>
                </c:pt>
                <c:pt idx="41">
                  <c:v>22.887783625285937</c:v>
                </c:pt>
                <c:pt idx="42">
                  <c:v>22.295234267544345</c:v>
                </c:pt>
                <c:pt idx="43">
                  <c:v>22.293296555928624</c:v>
                </c:pt>
                <c:pt idx="44">
                  <c:v>21.980425372060395</c:v>
                </c:pt>
                <c:pt idx="45">
                  <c:v>22.551076254351024</c:v>
                </c:pt>
                <c:pt idx="46">
                  <c:v>20.444619867512198</c:v>
                </c:pt>
                <c:pt idx="47">
                  <c:v>22.188416362150996</c:v>
                </c:pt>
                <c:pt idx="48">
                  <c:v>20.491532640420658</c:v>
                </c:pt>
                <c:pt idx="49">
                  <c:v>22.345767455863967</c:v>
                </c:pt>
                <c:pt idx="50">
                  <c:v>22.359857477733321</c:v>
                </c:pt>
                <c:pt idx="51">
                  <c:v>22.273022129781314</c:v>
                </c:pt>
                <c:pt idx="52">
                  <c:v>22.426061643944099</c:v>
                </c:pt>
                <c:pt idx="53">
                  <c:v>21.578351010519629</c:v>
                </c:pt>
                <c:pt idx="54">
                  <c:v>22.308782109098235</c:v>
                </c:pt>
                <c:pt idx="55">
                  <c:v>22.452374447749058</c:v>
                </c:pt>
                <c:pt idx="56">
                  <c:v>21.827967204545871</c:v>
                </c:pt>
                <c:pt idx="57">
                  <c:v>22.418656031821008</c:v>
                </c:pt>
                <c:pt idx="58">
                  <c:v>22.342938775687916</c:v>
                </c:pt>
                <c:pt idx="59">
                  <c:v>22.603899941683608</c:v>
                </c:pt>
                <c:pt idx="60">
                  <c:v>22.510560305726919</c:v>
                </c:pt>
              </c:numCache>
            </c:numRef>
          </c:xVal>
          <c:yVal>
            <c:numRef>
              <c:f>'express Tn'!$G$148:$G$208</c:f>
              <c:numCache>
                <c:formatCode>0.000</c:formatCode>
                <c:ptCount val="61"/>
                <c:pt idx="0">
                  <c:v>1.5074385020050434</c:v>
                </c:pt>
                <c:pt idx="1">
                  <c:v>0.38418988865232356</c:v>
                </c:pt>
                <c:pt idx="2">
                  <c:v>-0.64787871578081835</c:v>
                </c:pt>
                <c:pt idx="3">
                  <c:v>1.8438958073927543</c:v>
                </c:pt>
                <c:pt idx="4">
                  <c:v>-0.51114247802768509</c:v>
                </c:pt>
                <c:pt idx="5">
                  <c:v>0.47961920033678163</c:v>
                </c:pt>
                <c:pt idx="6">
                  <c:v>-0.91821481758818857</c:v>
                </c:pt>
                <c:pt idx="7">
                  <c:v>-1.0063764347988688</c:v>
                </c:pt>
                <c:pt idx="8">
                  <c:v>0.59612598702498198</c:v>
                </c:pt>
                <c:pt idx="9">
                  <c:v>-1.9261790011048527</c:v>
                </c:pt>
                <c:pt idx="10">
                  <c:v>-2.0297424761114931</c:v>
                </c:pt>
                <c:pt idx="11">
                  <c:v>0.6117724577393362</c:v>
                </c:pt>
                <c:pt idx="12">
                  <c:v>2.5172891563289599</c:v>
                </c:pt>
                <c:pt idx="13">
                  <c:v>0.5016031430211888</c:v>
                </c:pt>
                <c:pt idx="14">
                  <c:v>-0.95628774318912924</c:v>
                </c:pt>
                <c:pt idx="15">
                  <c:v>-0.73183902899237852</c:v>
                </c:pt>
                <c:pt idx="16">
                  <c:v>-1.2549385729784441</c:v>
                </c:pt>
                <c:pt idx="17">
                  <c:v>5.1306687411588531E-2</c:v>
                </c:pt>
                <c:pt idx="18">
                  <c:v>1.2662558370115251</c:v>
                </c:pt>
                <c:pt idx="19">
                  <c:v>0.47300925195937621</c:v>
                </c:pt>
                <c:pt idx="20">
                  <c:v>-1.3558784071446521</c:v>
                </c:pt>
                <c:pt idx="21">
                  <c:v>1.3231582109241882</c:v>
                </c:pt>
                <c:pt idx="22">
                  <c:v>1.0688765020404789</c:v>
                </c:pt>
                <c:pt idx="23">
                  <c:v>1.1971741432654213</c:v>
                </c:pt>
                <c:pt idx="24">
                  <c:v>0.49112261935970475</c:v>
                </c:pt>
                <c:pt idx="25">
                  <c:v>0.83428404963837799</c:v>
                </c:pt>
                <c:pt idx="26">
                  <c:v>-0.14794284667553251</c:v>
                </c:pt>
                <c:pt idx="27">
                  <c:v>0.67696827559005668</c:v>
                </c:pt>
                <c:pt idx="28">
                  <c:v>-0.19207848840570199</c:v>
                </c:pt>
                <c:pt idx="29">
                  <c:v>-7.8819311234315417E-2</c:v>
                </c:pt>
                <c:pt idx="30">
                  <c:v>-0.70111283810970615</c:v>
                </c:pt>
                <c:pt idx="31">
                  <c:v>-1.0407320003372775</c:v>
                </c:pt>
                <c:pt idx="32">
                  <c:v>0.63600093542993363</c:v>
                </c:pt>
                <c:pt idx="33">
                  <c:v>0.68836231796669023</c:v>
                </c:pt>
                <c:pt idx="34">
                  <c:v>0.50370450944422918</c:v>
                </c:pt>
                <c:pt idx="35">
                  <c:v>0.92075849141920862</c:v>
                </c:pt>
                <c:pt idx="36">
                  <c:v>0.47031289426536088</c:v>
                </c:pt>
                <c:pt idx="37">
                  <c:v>-0.6508237121024153</c:v>
                </c:pt>
                <c:pt idx="38">
                  <c:v>0.6956658780169318</c:v>
                </c:pt>
                <c:pt idx="39">
                  <c:v>-0.77441866342677068</c:v>
                </c:pt>
                <c:pt idx="40">
                  <c:v>-0.80511855075303707</c:v>
                </c:pt>
                <c:pt idx="41">
                  <c:v>-1.1509163967967104</c:v>
                </c:pt>
                <c:pt idx="42">
                  <c:v>-0.47047052487310909</c:v>
                </c:pt>
                <c:pt idx="43">
                  <c:v>-0.15552974265054204</c:v>
                </c:pt>
                <c:pt idx="44">
                  <c:v>0.65452801356344359</c:v>
                </c:pt>
                <c:pt idx="45">
                  <c:v>-0.13248806958388051</c:v>
                </c:pt>
                <c:pt idx="46">
                  <c:v>-0.48226778898449663</c:v>
                </c:pt>
                <c:pt idx="47">
                  <c:v>0.71255095323492812</c:v>
                </c:pt>
                <c:pt idx="48">
                  <c:v>-0.84923413963084493</c:v>
                </c:pt>
                <c:pt idx="49">
                  <c:v>-1.1667639777217447</c:v>
                </c:pt>
                <c:pt idx="50">
                  <c:v>-0.33563250489347335</c:v>
                </c:pt>
                <c:pt idx="51">
                  <c:v>-0.27900250089484208</c:v>
                </c:pt>
                <c:pt idx="52">
                  <c:v>-0.15212679464723253</c:v>
                </c:pt>
                <c:pt idx="53">
                  <c:v>0.52235765168061432</c:v>
                </c:pt>
                <c:pt idx="54">
                  <c:v>0.50953029413814188</c:v>
                </c:pt>
                <c:pt idx="55">
                  <c:v>-1.9622427655074164</c:v>
                </c:pt>
                <c:pt idx="56">
                  <c:v>0.68172224625574329</c:v>
                </c:pt>
                <c:pt idx="57">
                  <c:v>0.85168037730189594</c:v>
                </c:pt>
                <c:pt idx="58">
                  <c:v>-1.3502817819173882</c:v>
                </c:pt>
                <c:pt idx="59">
                  <c:v>-8.5412819330030892E-2</c:v>
                </c:pt>
                <c:pt idx="60">
                  <c:v>0.63062961177426791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D-4074-98E4-35BBC81013AB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21.417875832712333</c:v>
              </c:pt>
            </c:numLit>
          </c:xVal>
          <c:yVal>
            <c:numLit>
              <c:formatCode>General</c:formatCode>
              <c:ptCount val="1"/>
              <c:pt idx="0">
                <c:v>0.38418988865232356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6D-4074-98E4-35BBC810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0559"/>
        <c:axId val="168553519"/>
      </c:scatterChart>
      <c:valAx>
        <c:axId val="168540559"/>
        <c:scaling>
          <c:orientation val="minMax"/>
          <c:max val="24"/>
          <c:min val="1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53519"/>
        <c:crosses val="autoZero"/>
        <c:crossBetween val="midCat"/>
      </c:valAx>
      <c:valAx>
        <c:axId val="16855351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405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Distances de Cook (Tn 7h) - Seuil = 0,08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 de Cook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8F-4C61-8470-190FFF872F2D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8F-4C61-8470-190FFF872F2D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8F-4C61-8470-190FFF872F2D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98F-4C61-8470-190FFF872F2D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8F-4C61-8470-190FFF872F2D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98F-4C61-8470-190FFF872F2D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8F-4C61-8470-190FFF872F2D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98F-4C61-8470-190FFF872F2D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8F-4C61-8470-190FFF872F2D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98F-4C61-8470-190FFF872F2D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8F-4C61-8470-190FFF872F2D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98F-4C61-8470-190FFF872F2D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8F-4C61-8470-190FFF872F2D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98F-4C61-8470-190FFF872F2D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8F-4C61-8470-190FFF872F2D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98F-4C61-8470-190FFF872F2D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8F-4C61-8470-190FFF872F2D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98F-4C61-8470-190FFF872F2D}"/>
              </c:ext>
            </c:extLst>
          </c:dPt>
          <c:dPt>
            <c:idx val="18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8F-4C61-8470-190FFF872F2D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98F-4C61-8470-190FFF872F2D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8F-4C61-8470-190FFF872F2D}"/>
              </c:ext>
            </c:extLst>
          </c:dPt>
          <c:dPt>
            <c:idx val="21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98F-4C61-8470-190FFF872F2D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98F-4C61-8470-190FFF872F2D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98F-4C61-8470-190FFF872F2D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98F-4C61-8470-190FFF872F2D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98F-4C61-8470-190FFF872F2D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98F-4C61-8470-190FFF872F2D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98F-4C61-8470-190FFF872F2D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98F-4C61-8470-190FFF872F2D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E98F-4C61-8470-190FFF872F2D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98F-4C61-8470-190FFF872F2D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E98F-4C61-8470-190FFF872F2D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98F-4C61-8470-190FFF872F2D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E98F-4C61-8470-190FFF872F2D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98F-4C61-8470-190FFF872F2D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E98F-4C61-8470-190FFF872F2D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98F-4C61-8470-190FFF872F2D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E98F-4C61-8470-190FFF872F2D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98F-4C61-8470-190FFF872F2D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E98F-4C61-8470-190FFF872F2D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98F-4C61-8470-190FFF872F2D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E98F-4C61-8470-190FFF872F2D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98F-4C61-8470-190FFF872F2D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E98F-4C61-8470-190FFF872F2D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98F-4C61-8470-190FFF872F2D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E98F-4C61-8470-190FFF872F2D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98F-4C61-8470-190FFF872F2D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E98F-4C61-8470-190FFF872F2D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98F-4C61-8470-190FFF872F2D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E98F-4C61-8470-190FFF872F2D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98F-4C61-8470-190FFF872F2D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E98F-4C61-8470-190FFF872F2D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98F-4C61-8470-190FFF872F2D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E98F-4C61-8470-190FFF872F2D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98F-4C61-8470-190FFF872F2D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E98F-4C61-8470-190FFF872F2D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98F-4C61-8470-190FFF872F2D}"/>
              </c:ext>
            </c:extLst>
          </c:dPt>
          <c:dPt>
            <c:idx val="57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E98F-4C61-8470-190FFF872F2D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98F-4C61-8470-190FFF872F2D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E98F-4C61-8470-190FFF872F2D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98F-4C61-8470-190FFF872F2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98F-4C61-8470-190FFF872F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98F-4C61-8470-190FFF872F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98F-4C61-8470-190FFF872F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98F-4C61-8470-190FFF872F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98F-4C61-8470-190FFF872F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98F-4C61-8470-190FFF872F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98F-4C61-8470-190FFF872F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98F-4C61-8470-190FFF872F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98F-4C61-8470-190FFF872F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98F-4C61-8470-190FFF872F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98F-4C61-8470-190FFF872F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98F-4C61-8470-190FFF872F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98F-4C61-8470-190FFF872F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98F-4C61-8470-190FFF872F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98F-4C61-8470-190FFF872F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98F-4C61-8470-190FFF872F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98F-4C61-8470-190FFF872F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98F-4C61-8470-190FFF872F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Obs21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E98F-4C61-8470-190FFF872F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98F-4C61-8470-190FFF872F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98F-4C61-8470-190FFF872F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Obs24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E98F-4C61-8470-190FFF872F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98F-4C61-8470-190FFF872F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E98F-4C61-8470-190FFF872F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E98F-4C61-8470-190FFF872F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E98F-4C61-8470-190FFF872F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E98F-4C61-8470-190FFF872F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E98F-4C61-8470-190FFF872F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E98F-4C61-8470-190FFF872F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E98F-4C61-8470-190FFF872F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E98F-4C61-8470-190FFF872F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E98F-4C61-8470-190FFF872F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E98F-4C61-8470-190FFF872F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E98F-4C61-8470-190FFF872F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E98F-4C61-8470-190FFF872F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E98F-4C61-8470-190FFF872F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E98F-4C61-8470-190FFF872F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E98F-4C61-8470-190FFF872F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E98F-4C61-8470-190FFF872F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E98F-4C61-8470-190FFF872F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E98F-4C61-8470-190FFF872F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E98F-4C61-8470-190FFF872F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E98F-4C61-8470-190FFF872F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E98F-4C61-8470-190FFF872F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E98F-4C61-8470-190FFF872F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E98F-4C61-8470-190FFF872F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E98F-4C61-8470-190FFF872F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E98F-4C61-8470-190FFF872F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E98F-4C61-8470-190FFF872F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E98F-4C61-8470-190FFF872F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E98F-4C61-8470-190FFF872F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E98F-4C61-8470-190FFF872F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E98F-4C61-8470-190FFF872F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E98F-4C61-8470-190FFF872F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E98F-4C61-8470-190FFF872F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E98F-4C61-8470-190FFF872F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E98F-4C61-8470-190FFF872F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Obs61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E98F-4C61-8470-190FFF872F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E98F-4C61-8470-190FFF872F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E98F-4C61-8470-190FFF872F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E98F-4C61-8470-190FFF872F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linéaire1'!$K$293:$K$353</c:f>
              <c:numCache>
                <c:formatCode>0\.000</c:formatCode>
                <c:ptCount val="61"/>
                <c:pt idx="0">
                  <c:v>8.0845983386212145E-3</c:v>
                </c:pt>
                <c:pt idx="1">
                  <c:v>1.7721636749929903E-3</c:v>
                </c:pt>
                <c:pt idx="2">
                  <c:v>2.1050503249041248E-2</c:v>
                </c:pt>
                <c:pt idx="3">
                  <c:v>2.472063606589011E-2</c:v>
                </c:pt>
                <c:pt idx="4">
                  <c:v>6.3595901279537366E-4</c:v>
                </c:pt>
                <c:pt idx="5">
                  <c:v>1.7331978191614366E-4</c:v>
                </c:pt>
                <c:pt idx="6">
                  <c:v>5.206034844020356E-2</c:v>
                </c:pt>
                <c:pt idx="7">
                  <c:v>7.4945060029932096E-3</c:v>
                </c:pt>
                <c:pt idx="8">
                  <c:v>2.597791753880414E-2</c:v>
                </c:pt>
                <c:pt idx="9">
                  <c:v>2.9789403361067571E-2</c:v>
                </c:pt>
                <c:pt idx="10">
                  <c:v>6.1277066507753442E-2</c:v>
                </c:pt>
                <c:pt idx="11">
                  <c:v>1.9402115687488907E-3</c:v>
                </c:pt>
                <c:pt idx="12">
                  <c:v>0.5899879543128651</c:v>
                </c:pt>
                <c:pt idx="13">
                  <c:v>2.8732450020594762E-2</c:v>
                </c:pt>
                <c:pt idx="14">
                  <c:v>1.9165077924448507E-4</c:v>
                </c:pt>
                <c:pt idx="15">
                  <c:v>1.3377711460204418E-4</c:v>
                </c:pt>
                <c:pt idx="16">
                  <c:v>2.8145548956935884E-2</c:v>
                </c:pt>
                <c:pt idx="17">
                  <c:v>5.7430890955965925E-6</c:v>
                </c:pt>
                <c:pt idx="18">
                  <c:v>0.10095357604290532</c:v>
                </c:pt>
                <c:pt idx="19">
                  <c:v>1.7335241613959093E-2</c:v>
                </c:pt>
                <c:pt idx="20">
                  <c:v>8.915950179800753E-3</c:v>
                </c:pt>
                <c:pt idx="21">
                  <c:v>9.0189646725305897E-2</c:v>
                </c:pt>
                <c:pt idx="22">
                  <c:v>3.1435982226287747E-4</c:v>
                </c:pt>
                <c:pt idx="23">
                  <c:v>1.9119115348054497E-2</c:v>
                </c:pt>
                <c:pt idx="24">
                  <c:v>1.7298751290132242E-2</c:v>
                </c:pt>
                <c:pt idx="25">
                  <c:v>3.093468908003931E-3</c:v>
                </c:pt>
                <c:pt idx="26">
                  <c:v>2.2322576367171179E-3</c:v>
                </c:pt>
                <c:pt idx="27">
                  <c:v>1.2704038062396138E-2</c:v>
                </c:pt>
                <c:pt idx="28">
                  <c:v>6.6663412217304952E-3</c:v>
                </c:pt>
                <c:pt idx="29">
                  <c:v>1.7484951916841483E-2</c:v>
                </c:pt>
                <c:pt idx="30">
                  <c:v>7.4577296726371423E-4</c:v>
                </c:pt>
                <c:pt idx="31">
                  <c:v>1.3521373244155968E-4</c:v>
                </c:pt>
                <c:pt idx="32">
                  <c:v>1.2606518545688094E-2</c:v>
                </c:pt>
                <c:pt idx="33">
                  <c:v>7.1878889206996466E-3</c:v>
                </c:pt>
                <c:pt idx="34">
                  <c:v>2.7304794098548062E-4</c:v>
                </c:pt>
                <c:pt idx="35">
                  <c:v>1.2703044280182891E-3</c:v>
                </c:pt>
                <c:pt idx="36">
                  <c:v>2.188871559354524E-2</c:v>
                </c:pt>
                <c:pt idx="37">
                  <c:v>7.9783456173686035E-4</c:v>
                </c:pt>
                <c:pt idx="38">
                  <c:v>2.7772284508759987E-5</c:v>
                </c:pt>
                <c:pt idx="39">
                  <c:v>4.4898044472341268E-2</c:v>
                </c:pt>
                <c:pt idx="40">
                  <c:v>7.2737923767316748E-2</c:v>
                </c:pt>
                <c:pt idx="41">
                  <c:v>1.1236325099972753E-4</c:v>
                </c:pt>
                <c:pt idx="42">
                  <c:v>8.5535748060931217E-4</c:v>
                </c:pt>
                <c:pt idx="43">
                  <c:v>6.769527470573293E-3</c:v>
                </c:pt>
                <c:pt idx="44">
                  <c:v>9.0202989218759166E-7</c:v>
                </c:pt>
                <c:pt idx="45">
                  <c:v>3.5085567316257902E-5</c:v>
                </c:pt>
                <c:pt idx="46">
                  <c:v>1.789168065442244E-2</c:v>
                </c:pt>
                <c:pt idx="47">
                  <c:v>3.4758088328351888E-3</c:v>
                </c:pt>
                <c:pt idx="48">
                  <c:v>2.5646143532634981E-2</c:v>
                </c:pt>
                <c:pt idx="49">
                  <c:v>5.4823006387856296E-2</c:v>
                </c:pt>
                <c:pt idx="50">
                  <c:v>2.3335605043824051E-2</c:v>
                </c:pt>
                <c:pt idx="51">
                  <c:v>9.1598829858116852E-3</c:v>
                </c:pt>
                <c:pt idx="52">
                  <c:v>6.5702788694224731E-2</c:v>
                </c:pt>
                <c:pt idx="53">
                  <c:v>3.0484866336930165E-3</c:v>
                </c:pt>
                <c:pt idx="54">
                  <c:v>2.5783677306073696E-2</c:v>
                </c:pt>
                <c:pt idx="55">
                  <c:v>1.1261311032300566E-2</c:v>
                </c:pt>
                <c:pt idx="56">
                  <c:v>1.5738270109593659E-4</c:v>
                </c:pt>
                <c:pt idx="57">
                  <c:v>9.6374230651632933E-2</c:v>
                </c:pt>
                <c:pt idx="58">
                  <c:v>6.0310815767831817E-3</c:v>
                </c:pt>
                <c:pt idx="59">
                  <c:v>1.9036939173860162E-4</c:v>
                </c:pt>
                <c:pt idx="60">
                  <c:v>3.8640436820405362E-3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C61-8470-190FFF87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9061263"/>
        <c:axId val="85906510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0.08</c:v>
              </c:pt>
              <c:pt idx="1">
                <c:v>0.08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E98F-4C61-8470-190FFF87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7423"/>
        <c:axId val="859058383"/>
      </c:scatterChart>
      <c:catAx>
        <c:axId val="85906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65103"/>
        <c:crosses val="autoZero"/>
        <c:auto val="1"/>
        <c:lblAlgn val="ctr"/>
        <c:lblOffset val="100"/>
        <c:noMultiLvlLbl val="0"/>
      </c:catAx>
      <c:valAx>
        <c:axId val="85906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Distances de Cook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61263"/>
        <c:crosses val="autoZero"/>
        <c:crossBetween val="between"/>
      </c:valAx>
      <c:valAx>
        <c:axId val="859058383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9057423"/>
        <c:crosses val="max"/>
        <c:crossBetween val="midCat"/>
        <c:majorUnit val="10"/>
      </c:valAx>
      <c:valAx>
        <c:axId val="85905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05838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DFFits(Std) (Tn 7h) - Seuil = 1,024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A6-4DEE-88CA-999B44923A09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CA6-4DEE-88CA-999B44923A09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A6-4DEE-88CA-999B44923A09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CA6-4DEE-88CA-999B44923A09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A6-4DEE-88CA-999B44923A09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CA6-4DEE-88CA-999B44923A09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A6-4DEE-88CA-999B44923A09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CA6-4DEE-88CA-999B44923A09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A6-4DEE-88CA-999B44923A09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CA6-4DEE-88CA-999B44923A09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A6-4DEE-88CA-999B44923A09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CA6-4DEE-88CA-999B44923A09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A6-4DEE-88CA-999B44923A09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CA6-4DEE-88CA-999B44923A09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A6-4DEE-88CA-999B44923A09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CA6-4DEE-88CA-999B44923A09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CA6-4DEE-88CA-999B44923A09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CA6-4DEE-88CA-999B44923A09}"/>
              </c:ext>
            </c:extLst>
          </c:dPt>
          <c:dPt>
            <c:idx val="18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CA6-4DEE-88CA-999B44923A09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CA6-4DEE-88CA-999B44923A09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CA6-4DEE-88CA-999B44923A09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CA6-4DEE-88CA-999B44923A09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CA6-4DEE-88CA-999B44923A09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CA6-4DEE-88CA-999B44923A09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CA6-4DEE-88CA-999B44923A09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CA6-4DEE-88CA-999B44923A09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CA6-4DEE-88CA-999B44923A09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CA6-4DEE-88CA-999B44923A09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CA6-4DEE-88CA-999B44923A09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CA6-4DEE-88CA-999B44923A09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CA6-4DEE-88CA-999B44923A09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CA6-4DEE-88CA-999B44923A09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CA6-4DEE-88CA-999B44923A09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CA6-4DEE-88CA-999B44923A09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CA6-4DEE-88CA-999B44923A09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CA6-4DEE-88CA-999B44923A09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CA6-4DEE-88CA-999B44923A09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CA6-4DEE-88CA-999B44923A09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CA6-4DEE-88CA-999B44923A09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CA6-4DEE-88CA-999B44923A09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CA6-4DEE-88CA-999B44923A09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CA6-4DEE-88CA-999B44923A09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CA6-4DEE-88CA-999B44923A09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CA6-4DEE-88CA-999B44923A09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CA6-4DEE-88CA-999B44923A09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6CA6-4DEE-88CA-999B44923A09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CA6-4DEE-88CA-999B44923A09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6CA6-4DEE-88CA-999B44923A09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CA6-4DEE-88CA-999B44923A09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6CA6-4DEE-88CA-999B44923A09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CA6-4DEE-88CA-999B44923A09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6CA6-4DEE-88CA-999B44923A09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CA6-4DEE-88CA-999B44923A09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6CA6-4DEE-88CA-999B44923A09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CA6-4DEE-88CA-999B44923A09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6CA6-4DEE-88CA-999B44923A09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CA6-4DEE-88CA-999B44923A09}"/>
              </c:ext>
            </c:extLst>
          </c:dPt>
          <c:dPt>
            <c:idx val="57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6CA6-4DEE-88CA-999B44923A09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CA6-4DEE-88CA-999B44923A09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CA6-4DEE-88CA-999B44923A09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CA6-4DEE-88CA-999B44923A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CA6-4DEE-88CA-999B44923A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CA6-4DEE-88CA-999B44923A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CA6-4DEE-88CA-999B44923A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CA6-4DEE-88CA-999B44923A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CA6-4DEE-88CA-999B44923A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CA6-4DEE-88CA-999B44923A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CA6-4DEE-88CA-999B44923A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CA6-4DEE-88CA-999B44923A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CA6-4DEE-88CA-999B44923A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CA6-4DEE-88CA-999B44923A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CA6-4DEE-88CA-999B44923A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CA6-4DEE-88CA-999B44923A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CA6-4DEE-88CA-999B44923A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CA6-4DEE-88CA-999B44923A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6CA6-4DEE-88CA-999B44923A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CA6-4DEE-88CA-999B44923A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CA6-4DEE-88CA-999B44923A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6CA6-4DEE-88CA-999B44923A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Obs21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6CA6-4DEE-88CA-999B44923A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CA6-4DEE-88CA-999B44923A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A6-4DEE-88CA-999B44923A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A6-4DEE-88CA-999B44923A0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6CA6-4DEE-88CA-999B44923A0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6CA6-4DEE-88CA-999B44923A0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6CA6-4DEE-88CA-999B44923A0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6CA6-4DEE-88CA-999B44923A0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6CA6-4DEE-88CA-999B44923A0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CA6-4DEE-88CA-999B44923A0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6CA6-4DEE-88CA-999B44923A0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6CA6-4DEE-88CA-999B44923A0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6CA6-4DEE-88CA-999B44923A0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6CA6-4DEE-88CA-999B44923A0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CA6-4DEE-88CA-999B44923A0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6CA6-4DEE-88CA-999B44923A0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CA6-4DEE-88CA-999B44923A0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6CA6-4DEE-88CA-999B44923A0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6CA6-4DEE-88CA-999B44923A0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6CA6-4DEE-88CA-999B44923A0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6CA6-4DEE-88CA-999B44923A0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6CA6-4DEE-88CA-999B44923A0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6CA6-4DEE-88CA-999B44923A0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6CA6-4DEE-88CA-999B44923A0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6CA6-4DEE-88CA-999B44923A0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6CA6-4DEE-88CA-999B44923A0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6CA6-4DEE-88CA-999B44923A0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6CA6-4DEE-88CA-999B44923A0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6CA6-4DEE-88CA-999B44923A0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6CA6-4DEE-88CA-999B44923A0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6CA6-4DEE-88CA-999B44923A0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6CA6-4DEE-88CA-999B44923A0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6CA6-4DEE-88CA-999B44923A0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6CA6-4DEE-88CA-999B44923A0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6CA6-4DEE-88CA-999B44923A0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6CA6-4DEE-88CA-999B44923A0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6CA6-4DEE-88CA-999B44923A0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6CA6-4DEE-88CA-999B44923A0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6CA6-4DEE-88CA-999B44923A0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Obs61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6CA6-4DEE-88CA-999B44923A0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6CA6-4DEE-88CA-999B44923A0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6CA6-4DEE-88CA-999B44923A0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6CA6-4DEE-88CA-999B44923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linéaire1'!$N$293:$N$353</c:f>
              <c:numCache>
                <c:formatCode>0\.000</c:formatCode>
                <c:ptCount val="61"/>
                <c:pt idx="0">
                  <c:v>0.29722930259024471</c:v>
                </c:pt>
                <c:pt idx="1">
                  <c:v>0.13842402056361122</c:v>
                </c:pt>
                <c:pt idx="2">
                  <c:v>-0.48345404606053749</c:v>
                </c:pt>
                <c:pt idx="3">
                  <c:v>0.53465457543249728</c:v>
                </c:pt>
                <c:pt idx="4">
                  <c:v>-8.2877175522846874E-2</c:v>
                </c:pt>
                <c:pt idx="5">
                  <c:v>-4.3229546625898722E-2</c:v>
                </c:pt>
                <c:pt idx="6">
                  <c:v>-0.7762699734817563</c:v>
                </c:pt>
                <c:pt idx="7">
                  <c:v>-0.28820290074946175</c:v>
                </c:pt>
                <c:pt idx="8">
                  <c:v>-0.53392838504913298</c:v>
                </c:pt>
                <c:pt idx="9">
                  <c:v>-0.5736063878762464</c:v>
                </c:pt>
                <c:pt idx="10">
                  <c:v>-0.84915549717080541</c:v>
                </c:pt>
                <c:pt idx="11">
                  <c:v>-0.14463995413992109</c:v>
                </c:pt>
                <c:pt idx="12">
                  <c:v>2.8079379954387473</c:v>
                </c:pt>
                <c:pt idx="13">
                  <c:v>0.56419051548340127</c:v>
                </c:pt>
                <c:pt idx="14">
                  <c:v>-4.5455745629501783E-2</c:v>
                </c:pt>
                <c:pt idx="15">
                  <c:v>3.7983279547348071E-2</c:v>
                </c:pt>
                <c:pt idx="16">
                  <c:v>-0.56010310122774998</c:v>
                </c:pt>
                <c:pt idx="17">
                  <c:v>-7.8683501249402696E-3</c:v>
                </c:pt>
                <c:pt idx="18">
                  <c:v>1.0806620474663287</c:v>
                </c:pt>
                <c:pt idx="19">
                  <c:v>0.44045053959098085</c:v>
                </c:pt>
                <c:pt idx="20">
                  <c:v>-0.31175931781149352</c:v>
                </c:pt>
                <c:pt idx="21">
                  <c:v>1.0039211535431114</c:v>
                </c:pt>
                <c:pt idx="22">
                  <c:v>5.8225267980163802E-2</c:v>
                </c:pt>
                <c:pt idx="23">
                  <c:v>0.45931669358023369</c:v>
                </c:pt>
                <c:pt idx="24">
                  <c:v>-0.43336364048141801</c:v>
                </c:pt>
                <c:pt idx="25">
                  <c:v>0.18292726969750672</c:v>
                </c:pt>
                <c:pt idx="26">
                  <c:v>0.15544941923064498</c:v>
                </c:pt>
                <c:pt idx="27">
                  <c:v>0.37690395961559819</c:v>
                </c:pt>
                <c:pt idx="28">
                  <c:v>-0.26940385088572899</c:v>
                </c:pt>
                <c:pt idx="29">
                  <c:v>0.4401073341753805</c:v>
                </c:pt>
                <c:pt idx="30">
                  <c:v>-8.9744538428668155E-2</c:v>
                </c:pt>
                <c:pt idx="31">
                  <c:v>-3.8182058153662803E-2</c:v>
                </c:pt>
                <c:pt idx="32">
                  <c:v>0.3695918820925102</c:v>
                </c:pt>
                <c:pt idx="33">
                  <c:v>-0.27860870915923813</c:v>
                </c:pt>
                <c:pt idx="34">
                  <c:v>5.4262410957647736E-2</c:v>
                </c:pt>
                <c:pt idx="35">
                  <c:v>-0.11708035039557413</c:v>
                </c:pt>
                <c:pt idx="36">
                  <c:v>-0.49118246004503768</c:v>
                </c:pt>
                <c:pt idx="37">
                  <c:v>9.2813141044204683E-2</c:v>
                </c:pt>
                <c:pt idx="38">
                  <c:v>1.7303614513024142E-2</c:v>
                </c:pt>
                <c:pt idx="39">
                  <c:v>-0.70526425919701918</c:v>
                </c:pt>
                <c:pt idx="40">
                  <c:v>-0.90635599962400371</c:v>
                </c:pt>
                <c:pt idx="41">
                  <c:v>-3.4806513036291072E-2</c:v>
                </c:pt>
                <c:pt idx="42">
                  <c:v>9.6084401402874553E-2</c:v>
                </c:pt>
                <c:pt idx="43">
                  <c:v>0.27245396476754247</c:v>
                </c:pt>
                <c:pt idx="44">
                  <c:v>-3.1183150649621311E-3</c:v>
                </c:pt>
                <c:pt idx="45">
                  <c:v>1.9449147016584446E-2</c:v>
                </c:pt>
                <c:pt idx="46">
                  <c:v>-0.44866867739908989</c:v>
                </c:pt>
                <c:pt idx="47">
                  <c:v>0.19454971817335326</c:v>
                </c:pt>
                <c:pt idx="48">
                  <c:v>-0.53595045661579999</c:v>
                </c:pt>
                <c:pt idx="49">
                  <c:v>-0.78085487532248066</c:v>
                </c:pt>
                <c:pt idx="50">
                  <c:v>-0.50598105695763929</c:v>
                </c:pt>
                <c:pt idx="51">
                  <c:v>0.3151797465165046</c:v>
                </c:pt>
                <c:pt idx="52">
                  <c:v>0.85240185655134049</c:v>
                </c:pt>
                <c:pt idx="53">
                  <c:v>0.18231138140146083</c:v>
                </c:pt>
                <c:pt idx="54">
                  <c:v>0.52999021437060623</c:v>
                </c:pt>
                <c:pt idx="55">
                  <c:v>-0.35518191251346443</c:v>
                </c:pt>
                <c:pt idx="56">
                  <c:v>4.1196938118349409E-2</c:v>
                </c:pt>
                <c:pt idx="57">
                  <c:v>1.0378718188659912</c:v>
                </c:pt>
                <c:pt idx="58">
                  <c:v>-0.25683851724426227</c:v>
                </c:pt>
                <c:pt idx="59">
                  <c:v>4.5308013730605917E-2</c:v>
                </c:pt>
                <c:pt idx="60">
                  <c:v>0.20473886568990288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6-4DEE-88CA-999B4492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9060303"/>
        <c:axId val="85906078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1.0242950394631678</c:v>
              </c:pt>
              <c:pt idx="1">
                <c:v>1.0242950394631678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6CA6-4DEE-88CA-999B44923A0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-1.0242950394631678</c:v>
              </c:pt>
              <c:pt idx="1">
                <c:v>-1.0242950394631678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6CA6-4DEE-88CA-999B4492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3743"/>
        <c:axId val="859070863"/>
      </c:scatterChart>
      <c:catAx>
        <c:axId val="85906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60783"/>
        <c:crosses val="autoZero"/>
        <c:auto val="1"/>
        <c:lblAlgn val="ctr"/>
        <c:lblOffset val="100"/>
        <c:noMultiLvlLbl val="0"/>
      </c:catAx>
      <c:valAx>
        <c:axId val="859060783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60303"/>
        <c:crosses val="autoZero"/>
        <c:crossBetween val="between"/>
      </c:valAx>
      <c:valAx>
        <c:axId val="859070863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9073743"/>
        <c:crosses val="max"/>
        <c:crossBetween val="midCat"/>
        <c:majorUnit val="10"/>
      </c:valAx>
      <c:valAx>
        <c:axId val="85907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07086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DFBetas(Std) (Tn 7h) - Seuil = 0,256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9"/>
          <c:order val="0"/>
          <c:tx>
            <c:v>DFBetaStd(MNE_Nice_2154)</c:v>
          </c:tx>
          <c:spPr>
            <a:solidFill>
              <a:srgbClr val="5A0007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linéaire1'!$AO$293:$AO$353</c:f>
              <c:numCache>
                <c:formatCode>0\.000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4B0-4B60-BB5D-18863C4BF927}"/>
            </c:ext>
          </c:extLst>
        </c:ser>
        <c:ser>
          <c:idx val="8"/>
          <c:order val="1"/>
          <c:tx>
            <c:v>DFBetaStd(MNE_Nice_2154_2m)</c:v>
          </c:tx>
          <c:spPr>
            <a:solidFill>
              <a:srgbClr val="997D87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2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A4B0-4B60-BB5D-18863C4BF927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4B0-4B60-BB5D-18863C4BF927}"/>
              </c:ext>
            </c:extLst>
          </c:dPt>
          <c:dPt>
            <c:idx val="4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A4B0-4B60-BB5D-18863C4BF927}"/>
              </c:ext>
            </c:extLst>
          </c:dPt>
          <c:dPt>
            <c:idx val="5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4B0-4B60-BB5D-18863C4BF927}"/>
              </c:ext>
            </c:extLst>
          </c:dPt>
          <c:dPt>
            <c:idx val="5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linéaire1'!$AN$293:$AN$353</c:f>
              <c:numCache>
                <c:formatCode>0\.000</c:formatCode>
                <c:ptCount val="61"/>
                <c:pt idx="0">
                  <c:v>-0.14219951237870337</c:v>
                </c:pt>
                <c:pt idx="1">
                  <c:v>1.0839609646602107E-2</c:v>
                </c:pt>
                <c:pt idx="2">
                  <c:v>-2.613542551249368E-2</c:v>
                </c:pt>
                <c:pt idx="3">
                  <c:v>-4.9428670030306418E-2</c:v>
                </c:pt>
                <c:pt idx="4">
                  <c:v>1.1870125422684533E-4</c:v>
                </c:pt>
                <c:pt idx="5">
                  <c:v>-9.617491158528696E-3</c:v>
                </c:pt>
                <c:pt idx="6">
                  <c:v>-3.3977278356342129E-2</c:v>
                </c:pt>
                <c:pt idx="7">
                  <c:v>-6.095966897308687E-3</c:v>
                </c:pt>
                <c:pt idx="8">
                  <c:v>8.1124565836837345E-2</c:v>
                </c:pt>
                <c:pt idx="9">
                  <c:v>-0.20727085807767981</c:v>
                </c:pt>
                <c:pt idx="10">
                  <c:v>-4.8317052322754239E-2</c:v>
                </c:pt>
                <c:pt idx="11">
                  <c:v>7.2422250482609201E-3</c:v>
                </c:pt>
                <c:pt idx="12">
                  <c:v>0.13890299110179805</c:v>
                </c:pt>
                <c:pt idx="13">
                  <c:v>-4.5156843915869257E-2</c:v>
                </c:pt>
                <c:pt idx="14">
                  <c:v>-1.9798172786527721E-2</c:v>
                </c:pt>
                <c:pt idx="15">
                  <c:v>-7.3862612767215986E-3</c:v>
                </c:pt>
                <c:pt idx="16">
                  <c:v>-8.609887608795079E-2</c:v>
                </c:pt>
                <c:pt idx="17">
                  <c:v>4.062610470924319E-3</c:v>
                </c:pt>
                <c:pt idx="18">
                  <c:v>9.344547614086722E-2</c:v>
                </c:pt>
                <c:pt idx="19">
                  <c:v>0.13141722389247623</c:v>
                </c:pt>
                <c:pt idx="20">
                  <c:v>-9.995937535954047E-2</c:v>
                </c:pt>
                <c:pt idx="21">
                  <c:v>-0.31261779711228049</c:v>
                </c:pt>
                <c:pt idx="22">
                  <c:v>-1.6879668194973569E-2</c:v>
                </c:pt>
                <c:pt idx="23">
                  <c:v>5.889546671304461E-2</c:v>
                </c:pt>
                <c:pt idx="24">
                  <c:v>0.11278935738242897</c:v>
                </c:pt>
                <c:pt idx="25">
                  <c:v>-9.2122054204106685E-2</c:v>
                </c:pt>
                <c:pt idx="26">
                  <c:v>-4.5340670830673183E-2</c:v>
                </c:pt>
                <c:pt idx="27">
                  <c:v>2.8919402477124771E-2</c:v>
                </c:pt>
                <c:pt idx="28">
                  <c:v>4.8635392037132179E-2</c:v>
                </c:pt>
                <c:pt idx="29">
                  <c:v>-5.8210069606566541E-3</c:v>
                </c:pt>
                <c:pt idx="30">
                  <c:v>-3.8563833100594093E-3</c:v>
                </c:pt>
                <c:pt idx="31">
                  <c:v>-2.2249100970616821E-3</c:v>
                </c:pt>
                <c:pt idx="32">
                  <c:v>9.5402511841176402E-2</c:v>
                </c:pt>
                <c:pt idx="33">
                  <c:v>-0.19333724998547167</c:v>
                </c:pt>
                <c:pt idx="34">
                  <c:v>-8.1539121440291837E-3</c:v>
                </c:pt>
                <c:pt idx="35">
                  <c:v>4.405523025532862E-2</c:v>
                </c:pt>
                <c:pt idx="36">
                  <c:v>0.35361892986484272</c:v>
                </c:pt>
                <c:pt idx="37">
                  <c:v>-6.9691771048012822E-3</c:v>
                </c:pt>
                <c:pt idx="38">
                  <c:v>-2.1139228906818476E-3</c:v>
                </c:pt>
                <c:pt idx="39">
                  <c:v>-0.21597832696588279</c:v>
                </c:pt>
                <c:pt idx="40">
                  <c:v>-0.28107158474442279</c:v>
                </c:pt>
                <c:pt idx="41">
                  <c:v>-1.5013132054911067E-2</c:v>
                </c:pt>
                <c:pt idx="42">
                  <c:v>4.9793131544535558E-3</c:v>
                </c:pt>
                <c:pt idx="43">
                  <c:v>-2.6612357029689143E-2</c:v>
                </c:pt>
                <c:pt idx="44">
                  <c:v>1.4744841661045059E-4</c:v>
                </c:pt>
                <c:pt idx="45">
                  <c:v>-1.3205980715678964E-3</c:v>
                </c:pt>
                <c:pt idx="46">
                  <c:v>5.9683053216600959E-2</c:v>
                </c:pt>
                <c:pt idx="47">
                  <c:v>3.8743225352940384E-2</c:v>
                </c:pt>
                <c:pt idx="48">
                  <c:v>-6.5692886254066371E-2</c:v>
                </c:pt>
                <c:pt idx="49">
                  <c:v>-8.0768650888679044E-2</c:v>
                </c:pt>
                <c:pt idx="50">
                  <c:v>0.32992192465756448</c:v>
                </c:pt>
                <c:pt idx="51">
                  <c:v>6.4056100467145716E-2</c:v>
                </c:pt>
                <c:pt idx="52">
                  <c:v>-3.9901043940770271E-2</c:v>
                </c:pt>
                <c:pt idx="53">
                  <c:v>9.7656124853430313E-3</c:v>
                </c:pt>
                <c:pt idx="54">
                  <c:v>-2.0397501158914651E-2</c:v>
                </c:pt>
                <c:pt idx="55">
                  <c:v>0.16620146390527268</c:v>
                </c:pt>
                <c:pt idx="56">
                  <c:v>-2.4085263809846699E-2</c:v>
                </c:pt>
                <c:pt idx="57">
                  <c:v>0.36860479236857702</c:v>
                </c:pt>
                <c:pt idx="58">
                  <c:v>-3.7072053010338439E-2</c:v>
                </c:pt>
                <c:pt idx="59">
                  <c:v>1.084019086982208E-2</c:v>
                </c:pt>
                <c:pt idx="60">
                  <c:v>5.9212173382888521E-3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4B0-4B60-BB5D-18863C4BF927}"/>
            </c:ext>
          </c:extLst>
        </c:ser>
        <c:ser>
          <c:idx val="7"/>
          <c:order val="2"/>
          <c:tx>
            <c:v>DFBetaStd(MNE_Nice_2154_5m)</c:v>
          </c:tx>
          <c:spPr>
            <a:solidFill>
              <a:srgbClr val="8FB0FF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linéaire1'!$AM$293:$AM$353</c:f>
              <c:numCache>
                <c:formatCode>0\.000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4B0-4B60-BB5D-18863C4BF927}"/>
            </c:ext>
          </c:extLst>
        </c:ser>
        <c:ser>
          <c:idx val="6"/>
          <c:order val="3"/>
          <c:tx>
            <c:v>DFBetaStd(MNE_Nice_2154_10m)</c:v>
          </c:tx>
          <c:spPr>
            <a:solidFill>
              <a:srgbClr val="004D43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4B0-4B60-BB5D-18863C4BF927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A4B0-4B60-BB5D-18863C4BF927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4B0-4B60-BB5D-18863C4BF927}"/>
              </c:ext>
            </c:extLst>
          </c:dPt>
          <c:dPt>
            <c:idx val="5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A4B0-4B60-BB5D-18863C4BF927}"/>
              </c:ext>
            </c:extLst>
          </c:dPt>
          <c:dPt>
            <c:idx val="5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linéaire1'!$AL$293:$AL$353</c:f>
              <c:numCache>
                <c:formatCode>0\.000</c:formatCode>
                <c:ptCount val="61"/>
                <c:pt idx="0">
                  <c:v>0.15607940412501733</c:v>
                </c:pt>
                <c:pt idx="1">
                  <c:v>-5.9750053487018437E-3</c:v>
                </c:pt>
                <c:pt idx="2">
                  <c:v>1.7384955241369262E-2</c:v>
                </c:pt>
                <c:pt idx="3">
                  <c:v>0.10211839910770616</c:v>
                </c:pt>
                <c:pt idx="4">
                  <c:v>8.9662378261377972E-3</c:v>
                </c:pt>
                <c:pt idx="5">
                  <c:v>2.4180729823698589E-4</c:v>
                </c:pt>
                <c:pt idx="6">
                  <c:v>7.6517234297377459E-2</c:v>
                </c:pt>
                <c:pt idx="7">
                  <c:v>3.758364030831024E-2</c:v>
                </c:pt>
                <c:pt idx="8">
                  <c:v>8.0978208708994311E-3</c:v>
                </c:pt>
                <c:pt idx="9">
                  <c:v>0.27255197600646697</c:v>
                </c:pt>
                <c:pt idx="10">
                  <c:v>0.16757864294403318</c:v>
                </c:pt>
                <c:pt idx="11">
                  <c:v>-7.4403578578348784E-2</c:v>
                </c:pt>
                <c:pt idx="12">
                  <c:v>-1.9176878265223778E-2</c:v>
                </c:pt>
                <c:pt idx="13">
                  <c:v>-0.13182787734716625</c:v>
                </c:pt>
                <c:pt idx="14">
                  <c:v>2.4019776944194864E-2</c:v>
                </c:pt>
                <c:pt idx="15">
                  <c:v>4.8666605345391196E-3</c:v>
                </c:pt>
                <c:pt idx="16">
                  <c:v>0.11744675294699233</c:v>
                </c:pt>
                <c:pt idx="17">
                  <c:v>-3.663575489258092E-3</c:v>
                </c:pt>
                <c:pt idx="18">
                  <c:v>0.30553953187482374</c:v>
                </c:pt>
                <c:pt idx="19">
                  <c:v>-0.19639795182806424</c:v>
                </c:pt>
                <c:pt idx="20">
                  <c:v>8.2999199459424883E-2</c:v>
                </c:pt>
                <c:pt idx="21">
                  <c:v>0.24300309505775861</c:v>
                </c:pt>
                <c:pt idx="22">
                  <c:v>2.7685745387111719E-2</c:v>
                </c:pt>
                <c:pt idx="23">
                  <c:v>-1.5950897816999363E-2</c:v>
                </c:pt>
                <c:pt idx="24">
                  <c:v>-7.2572807795652367E-2</c:v>
                </c:pt>
                <c:pt idx="25">
                  <c:v>2.1462575914117474E-2</c:v>
                </c:pt>
                <c:pt idx="26">
                  <c:v>2.4369410300426983E-2</c:v>
                </c:pt>
                <c:pt idx="27">
                  <c:v>-2.0403346877940282E-2</c:v>
                </c:pt>
                <c:pt idx="28">
                  <c:v>-1.7464278581624307E-3</c:v>
                </c:pt>
                <c:pt idx="29">
                  <c:v>-2.2379776294581193E-2</c:v>
                </c:pt>
                <c:pt idx="30">
                  <c:v>-8.3302563337262926E-3</c:v>
                </c:pt>
                <c:pt idx="31">
                  <c:v>7.3633505887799868E-3</c:v>
                </c:pt>
                <c:pt idx="32">
                  <c:v>6.3928416427742121E-2</c:v>
                </c:pt>
                <c:pt idx="33">
                  <c:v>8.0192960304992802E-2</c:v>
                </c:pt>
                <c:pt idx="34">
                  <c:v>1.4427400240509994E-2</c:v>
                </c:pt>
                <c:pt idx="35">
                  <c:v>-4.1478304771492301E-2</c:v>
                </c:pt>
                <c:pt idx="36">
                  <c:v>-0.2781295615424601</c:v>
                </c:pt>
                <c:pt idx="37">
                  <c:v>1.6664194782547393E-3</c:v>
                </c:pt>
                <c:pt idx="38">
                  <c:v>-7.8373134396258923E-5</c:v>
                </c:pt>
                <c:pt idx="39">
                  <c:v>0.20856996999358898</c:v>
                </c:pt>
                <c:pt idx="40">
                  <c:v>-0.17875149391877865</c:v>
                </c:pt>
                <c:pt idx="41">
                  <c:v>1.6087655827792095E-2</c:v>
                </c:pt>
                <c:pt idx="42">
                  <c:v>-4.0754766267720968E-2</c:v>
                </c:pt>
                <c:pt idx="43">
                  <c:v>1.8830913904917337E-2</c:v>
                </c:pt>
                <c:pt idx="44">
                  <c:v>-6.3946113642835269E-4</c:v>
                </c:pt>
                <c:pt idx="45">
                  <c:v>1.6490496559324001E-3</c:v>
                </c:pt>
                <c:pt idx="46">
                  <c:v>-6.3903008363786276E-2</c:v>
                </c:pt>
                <c:pt idx="47">
                  <c:v>-7.8286828938179856E-2</c:v>
                </c:pt>
                <c:pt idx="48">
                  <c:v>0.10351272554802864</c:v>
                </c:pt>
                <c:pt idx="49">
                  <c:v>0.13361111418518254</c:v>
                </c:pt>
                <c:pt idx="50">
                  <c:v>-0.26492877371094103</c:v>
                </c:pt>
                <c:pt idx="51">
                  <c:v>-0.14454929734369701</c:v>
                </c:pt>
                <c:pt idx="52">
                  <c:v>-0.10979865169813535</c:v>
                </c:pt>
                <c:pt idx="53">
                  <c:v>-1.7768037710592547E-2</c:v>
                </c:pt>
                <c:pt idx="54">
                  <c:v>-2.0892060229415959E-2</c:v>
                </c:pt>
                <c:pt idx="55">
                  <c:v>-0.20792777607971233</c:v>
                </c:pt>
                <c:pt idx="56">
                  <c:v>1.3565382497969704E-2</c:v>
                </c:pt>
                <c:pt idx="57">
                  <c:v>-0.41976452297500133</c:v>
                </c:pt>
                <c:pt idx="58">
                  <c:v>5.3913455788059159E-2</c:v>
                </c:pt>
                <c:pt idx="59">
                  <c:v>-8.7923877683685758E-3</c:v>
                </c:pt>
                <c:pt idx="60">
                  <c:v>-1.2942646332146288E-2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4B0-4B60-BB5D-18863C4BF927}"/>
            </c:ext>
          </c:extLst>
        </c:ser>
        <c:ser>
          <c:idx val="5"/>
          <c:order val="4"/>
          <c:tx>
            <c:v>DFBetaStd(MNE_Nice_2154_20m)</c:v>
          </c:tx>
          <c:spPr>
            <a:solidFill>
              <a:srgbClr val="B79762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A4B0-4B60-BB5D-18863C4BF927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4B0-4B60-BB5D-18863C4BF927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A4B0-4B60-BB5D-18863C4BF927}"/>
              </c:ext>
            </c:extLst>
          </c:dPt>
          <c:dPt>
            <c:idx val="4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4B0-4B60-BB5D-18863C4BF927}"/>
              </c:ext>
            </c:extLst>
          </c:dPt>
          <c:dPt>
            <c:idx val="5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linéaire1'!$AK$293:$AK$353</c:f>
              <c:numCache>
                <c:formatCode>0\.000</c:formatCode>
                <c:ptCount val="61"/>
                <c:pt idx="0">
                  <c:v>3.979735690840396E-3</c:v>
                </c:pt>
                <c:pt idx="1">
                  <c:v>7.9725125759352571E-3</c:v>
                </c:pt>
                <c:pt idx="2">
                  <c:v>-3.6879101989757373E-3</c:v>
                </c:pt>
                <c:pt idx="3">
                  <c:v>-0.16171880775407446</c:v>
                </c:pt>
                <c:pt idx="4">
                  <c:v>-1.149401253943475E-2</c:v>
                </c:pt>
                <c:pt idx="5">
                  <c:v>-5.6190485235487544E-3</c:v>
                </c:pt>
                <c:pt idx="6">
                  <c:v>0.14071056135225116</c:v>
                </c:pt>
                <c:pt idx="7">
                  <c:v>-0.17828971017596779</c:v>
                </c:pt>
                <c:pt idx="8">
                  <c:v>-3.0775070160857218E-2</c:v>
                </c:pt>
                <c:pt idx="9">
                  <c:v>0.27635257799787027</c:v>
                </c:pt>
                <c:pt idx="10">
                  <c:v>-0.27748165431292604</c:v>
                </c:pt>
                <c:pt idx="11">
                  <c:v>4.4787065569499934E-2</c:v>
                </c:pt>
                <c:pt idx="12">
                  <c:v>0.10221342012242335</c:v>
                </c:pt>
                <c:pt idx="13">
                  <c:v>-1.0113325035088359E-2</c:v>
                </c:pt>
                <c:pt idx="14">
                  <c:v>-1.1864531596624227E-2</c:v>
                </c:pt>
                <c:pt idx="15">
                  <c:v>-2.8344136867977697E-3</c:v>
                </c:pt>
                <c:pt idx="16">
                  <c:v>-5.5821476655363272E-2</c:v>
                </c:pt>
                <c:pt idx="17">
                  <c:v>3.2916655603315026E-3</c:v>
                </c:pt>
                <c:pt idx="18">
                  <c:v>0.56523098495065061</c:v>
                </c:pt>
                <c:pt idx="19">
                  <c:v>-1.3766715913752605E-2</c:v>
                </c:pt>
                <c:pt idx="20">
                  <c:v>-0.1561924640257292</c:v>
                </c:pt>
                <c:pt idx="21">
                  <c:v>0.23002662712129662</c:v>
                </c:pt>
                <c:pt idx="22">
                  <c:v>-1.1909193638430097E-2</c:v>
                </c:pt>
                <c:pt idx="23">
                  <c:v>-0.11570476472762747</c:v>
                </c:pt>
                <c:pt idx="24">
                  <c:v>-3.6158928829310628E-3</c:v>
                </c:pt>
                <c:pt idx="25">
                  <c:v>-8.6561902008787259E-2</c:v>
                </c:pt>
                <c:pt idx="26">
                  <c:v>-5.5174453957160035E-3</c:v>
                </c:pt>
                <c:pt idx="27">
                  <c:v>-9.2633260088410774E-2</c:v>
                </c:pt>
                <c:pt idx="28">
                  <c:v>0.16656669158681153</c:v>
                </c:pt>
                <c:pt idx="29">
                  <c:v>-5.1555368740627246E-3</c:v>
                </c:pt>
                <c:pt idx="30">
                  <c:v>1.0251870745867267E-2</c:v>
                </c:pt>
                <c:pt idx="31">
                  <c:v>-1.5725614614980191E-2</c:v>
                </c:pt>
                <c:pt idx="32">
                  <c:v>-8.8625790495325332E-3</c:v>
                </c:pt>
                <c:pt idx="33">
                  <c:v>-1.7055612891285252E-2</c:v>
                </c:pt>
                <c:pt idx="34">
                  <c:v>-3.9125947353977612E-2</c:v>
                </c:pt>
                <c:pt idx="35">
                  <c:v>5.3721861759874694E-2</c:v>
                </c:pt>
                <c:pt idx="36">
                  <c:v>9.1913626725351513E-2</c:v>
                </c:pt>
                <c:pt idx="37">
                  <c:v>6.6594809127648952E-2</c:v>
                </c:pt>
                <c:pt idx="38">
                  <c:v>-1.4184868896136612E-3</c:v>
                </c:pt>
                <c:pt idx="39">
                  <c:v>8.58663526958207E-2</c:v>
                </c:pt>
                <c:pt idx="40">
                  <c:v>0.26406586815420069</c:v>
                </c:pt>
                <c:pt idx="41">
                  <c:v>-1.0819107068013726E-2</c:v>
                </c:pt>
                <c:pt idx="42">
                  <c:v>8.7656414671576574E-3</c:v>
                </c:pt>
                <c:pt idx="43">
                  <c:v>1.4818964185077929E-2</c:v>
                </c:pt>
                <c:pt idx="44">
                  <c:v>-1.7243246235783391E-3</c:v>
                </c:pt>
                <c:pt idx="45">
                  <c:v>-3.8570033892170705E-4</c:v>
                </c:pt>
                <c:pt idx="46">
                  <c:v>-0.13754154539321881</c:v>
                </c:pt>
                <c:pt idx="47">
                  <c:v>-2.0559945634333408E-2</c:v>
                </c:pt>
                <c:pt idx="48">
                  <c:v>-0.15612222927977756</c:v>
                </c:pt>
                <c:pt idx="49">
                  <c:v>-0.11131742451288125</c:v>
                </c:pt>
                <c:pt idx="50">
                  <c:v>5.5888920925675642E-2</c:v>
                </c:pt>
                <c:pt idx="51">
                  <c:v>0.16055097426977957</c:v>
                </c:pt>
                <c:pt idx="52">
                  <c:v>-0.12836504532089818</c:v>
                </c:pt>
                <c:pt idx="53">
                  <c:v>6.5927998315167512E-3</c:v>
                </c:pt>
                <c:pt idx="54">
                  <c:v>0.16638451240997404</c:v>
                </c:pt>
                <c:pt idx="55">
                  <c:v>4.1067608885548008E-2</c:v>
                </c:pt>
                <c:pt idx="56">
                  <c:v>-1.5003985091701555E-2</c:v>
                </c:pt>
                <c:pt idx="57">
                  <c:v>-0.42301121716574219</c:v>
                </c:pt>
                <c:pt idx="58">
                  <c:v>-9.5482984780642488E-2</c:v>
                </c:pt>
                <c:pt idx="59">
                  <c:v>-8.6948506565616823E-3</c:v>
                </c:pt>
                <c:pt idx="60">
                  <c:v>5.9711465551494064E-2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4B0-4B60-BB5D-18863C4BF927}"/>
            </c:ext>
          </c:extLst>
        </c:ser>
        <c:ser>
          <c:idx val="4"/>
          <c:order val="5"/>
          <c:tx>
            <c:v>DFBetaStd(MNE_Nice_2154_25m)</c:v>
          </c:tx>
          <c:spPr>
            <a:solidFill>
              <a:srgbClr val="0000A6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linéaire1'!$AJ$293:$AJ$353</c:f>
              <c:numCache>
                <c:formatCode>0\.000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4B0-4B60-BB5D-18863C4BF927}"/>
            </c:ext>
          </c:extLst>
        </c:ser>
        <c:ser>
          <c:idx val="3"/>
          <c:order val="6"/>
          <c:tx>
            <c:v>DFBetaStd(MNE_Nice_2154_30m)</c:v>
          </c:tx>
          <c:spPr>
            <a:solidFill>
              <a:srgbClr val="7A4900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A4B0-4B60-BB5D-18863C4BF927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4B0-4B60-BB5D-18863C4BF927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A4B0-4B60-BB5D-18863C4BF927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4B0-4B60-BB5D-18863C4BF927}"/>
              </c:ext>
            </c:extLst>
          </c:dPt>
          <c:dPt>
            <c:idx val="4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A4B0-4B60-BB5D-18863C4BF927}"/>
              </c:ext>
            </c:extLst>
          </c:dPt>
          <c:dPt>
            <c:idx val="4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linéaire1'!$AI$293:$AI$353</c:f>
              <c:numCache>
                <c:formatCode>0\.000</c:formatCode>
                <c:ptCount val="61"/>
                <c:pt idx="0">
                  <c:v>-0.14669322619512695</c:v>
                </c:pt>
                <c:pt idx="1">
                  <c:v>8.0931529413420366E-3</c:v>
                </c:pt>
                <c:pt idx="2">
                  <c:v>4.4002740697406395E-2</c:v>
                </c:pt>
                <c:pt idx="3">
                  <c:v>-1.7601486232684045E-2</c:v>
                </c:pt>
                <c:pt idx="4">
                  <c:v>-5.8154803477255355E-3</c:v>
                </c:pt>
                <c:pt idx="5">
                  <c:v>1.2360016070088096E-2</c:v>
                </c:pt>
                <c:pt idx="6">
                  <c:v>-0.23580029315593931</c:v>
                </c:pt>
                <c:pt idx="7">
                  <c:v>2.8193240868074794E-2</c:v>
                </c:pt>
                <c:pt idx="8">
                  <c:v>3.8791300718383971E-2</c:v>
                </c:pt>
                <c:pt idx="9">
                  <c:v>-0.25703769967346657</c:v>
                </c:pt>
                <c:pt idx="10">
                  <c:v>-0.10421885806075568</c:v>
                </c:pt>
                <c:pt idx="11">
                  <c:v>-2.1388477627924628E-2</c:v>
                </c:pt>
                <c:pt idx="12">
                  <c:v>-0.15192939285796117</c:v>
                </c:pt>
                <c:pt idx="13">
                  <c:v>0.31684769026554066</c:v>
                </c:pt>
                <c:pt idx="14">
                  <c:v>-1.4867535019503242E-2</c:v>
                </c:pt>
                <c:pt idx="15">
                  <c:v>3.5124539586886007E-4</c:v>
                </c:pt>
                <c:pt idx="16">
                  <c:v>-4.2184025177862079E-2</c:v>
                </c:pt>
                <c:pt idx="17">
                  <c:v>2.3467677618329848E-3</c:v>
                </c:pt>
                <c:pt idx="18">
                  <c:v>-0.61605009425952328</c:v>
                </c:pt>
                <c:pt idx="19">
                  <c:v>0.25213192075739294</c:v>
                </c:pt>
                <c:pt idx="20">
                  <c:v>1.1933044865203019E-2</c:v>
                </c:pt>
                <c:pt idx="21">
                  <c:v>0.49045510037819634</c:v>
                </c:pt>
                <c:pt idx="22">
                  <c:v>-4.7430268461899433E-2</c:v>
                </c:pt>
                <c:pt idx="23">
                  <c:v>-0.14552980799106155</c:v>
                </c:pt>
                <c:pt idx="24">
                  <c:v>0.12104936109128031</c:v>
                </c:pt>
                <c:pt idx="25">
                  <c:v>-2.6500962280289881E-2</c:v>
                </c:pt>
                <c:pt idx="26">
                  <c:v>-2.1531316576139246E-2</c:v>
                </c:pt>
                <c:pt idx="27">
                  <c:v>3.4506308376087362E-2</c:v>
                </c:pt>
                <c:pt idx="28">
                  <c:v>-5.9630806187042383E-2</c:v>
                </c:pt>
                <c:pt idx="29">
                  <c:v>5.0304905129338346E-3</c:v>
                </c:pt>
                <c:pt idx="30">
                  <c:v>2.5349565075841598E-2</c:v>
                </c:pt>
                <c:pt idx="31">
                  <c:v>-3.2748426295488979E-3</c:v>
                </c:pt>
                <c:pt idx="32">
                  <c:v>-4.967860352910318E-2</c:v>
                </c:pt>
                <c:pt idx="33">
                  <c:v>5.6155099962045658E-2</c:v>
                </c:pt>
                <c:pt idx="34">
                  <c:v>-1.6271082313794604E-2</c:v>
                </c:pt>
                <c:pt idx="35">
                  <c:v>-1.2852654167385664E-2</c:v>
                </c:pt>
                <c:pt idx="36">
                  <c:v>0.1390602222361543</c:v>
                </c:pt>
                <c:pt idx="37">
                  <c:v>-7.0594170414089137E-3</c:v>
                </c:pt>
                <c:pt idx="38">
                  <c:v>-3.1868180348060163E-3</c:v>
                </c:pt>
                <c:pt idx="39">
                  <c:v>-0.24779028505030404</c:v>
                </c:pt>
                <c:pt idx="40">
                  <c:v>0.26959541391850578</c:v>
                </c:pt>
                <c:pt idx="41">
                  <c:v>-3.7700609247610295E-3</c:v>
                </c:pt>
                <c:pt idx="42">
                  <c:v>4.551954110449568E-2</c:v>
                </c:pt>
                <c:pt idx="43">
                  <c:v>-1.6626798068064382E-2</c:v>
                </c:pt>
                <c:pt idx="44">
                  <c:v>1.0855317795323075E-3</c:v>
                </c:pt>
                <c:pt idx="45">
                  <c:v>-3.8175741101712395E-3</c:v>
                </c:pt>
                <c:pt idx="46">
                  <c:v>0.15524679883197501</c:v>
                </c:pt>
                <c:pt idx="47">
                  <c:v>9.9672698516940855E-2</c:v>
                </c:pt>
                <c:pt idx="48">
                  <c:v>4.8032120215765105E-2</c:v>
                </c:pt>
                <c:pt idx="49">
                  <c:v>-0.35459861198257675</c:v>
                </c:pt>
                <c:pt idx="50">
                  <c:v>0.14738052272998353</c:v>
                </c:pt>
                <c:pt idx="51">
                  <c:v>0.21072865151697026</c:v>
                </c:pt>
                <c:pt idx="52">
                  <c:v>-8.2107172082630187E-2</c:v>
                </c:pt>
                <c:pt idx="53">
                  <c:v>2.9287261451949435E-2</c:v>
                </c:pt>
                <c:pt idx="54">
                  <c:v>1.6841873108495449E-2</c:v>
                </c:pt>
                <c:pt idx="55">
                  <c:v>2.2018397462629496E-2</c:v>
                </c:pt>
                <c:pt idx="56">
                  <c:v>-1.4441333716496583E-2</c:v>
                </c:pt>
                <c:pt idx="57">
                  <c:v>0.11556218671210187</c:v>
                </c:pt>
                <c:pt idx="58">
                  <c:v>-5.9131037651488021E-2</c:v>
                </c:pt>
                <c:pt idx="59">
                  <c:v>3.4486934354744652E-3</c:v>
                </c:pt>
                <c:pt idx="60">
                  <c:v>1.0320803442093095E-2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4B0-4B60-BB5D-18863C4BF927}"/>
            </c:ext>
          </c:extLst>
        </c:ser>
        <c:ser>
          <c:idx val="2"/>
          <c:order val="7"/>
          <c:tx>
            <c:v>DFBetaStd(MNE_Nice_2154_40m)</c:v>
          </c:tx>
          <c:spPr>
            <a:solidFill>
              <a:srgbClr val="A30059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18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E-A4B0-4B60-BB5D-18863C4BF927}"/>
              </c:ext>
            </c:extLst>
          </c:dPt>
          <c:dPt>
            <c:idx val="21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F-A4B0-4B60-BB5D-18863C4BF927}"/>
              </c:ext>
            </c:extLst>
          </c:dPt>
          <c:dPt>
            <c:idx val="52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50-A4B0-4B60-BB5D-18863C4BF927}"/>
              </c:ext>
            </c:extLst>
          </c:dPt>
          <c:dPt>
            <c:idx val="57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51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linéaire1'!$AH$293:$AH$353</c:f>
              <c:numCache>
                <c:formatCode>0\.000</c:formatCode>
                <c:ptCount val="61"/>
                <c:pt idx="0">
                  <c:v>3.6543291414074704E-2</c:v>
                </c:pt>
                <c:pt idx="1">
                  <c:v>-1.5676179289335658E-2</c:v>
                </c:pt>
                <c:pt idx="2">
                  <c:v>-1.5977238949041486E-2</c:v>
                </c:pt>
                <c:pt idx="3">
                  <c:v>4.8835544876741008E-2</c:v>
                </c:pt>
                <c:pt idx="4">
                  <c:v>1.1158724962805678E-3</c:v>
                </c:pt>
                <c:pt idx="5">
                  <c:v>7.652495593797444E-3</c:v>
                </c:pt>
                <c:pt idx="6">
                  <c:v>-4.4090000569100909E-2</c:v>
                </c:pt>
                <c:pt idx="7">
                  <c:v>6.9740977815639774E-2</c:v>
                </c:pt>
                <c:pt idx="8">
                  <c:v>-0.10144262086468499</c:v>
                </c:pt>
                <c:pt idx="9">
                  <c:v>-0.15609870256557221</c:v>
                </c:pt>
                <c:pt idx="10">
                  <c:v>0.10252071438683619</c:v>
                </c:pt>
                <c:pt idx="11">
                  <c:v>6.4471464462090081E-2</c:v>
                </c:pt>
                <c:pt idx="12">
                  <c:v>-5.4246940565012128E-2</c:v>
                </c:pt>
                <c:pt idx="13">
                  <c:v>5.7464303931219589E-2</c:v>
                </c:pt>
                <c:pt idx="14">
                  <c:v>9.1438585550170787E-3</c:v>
                </c:pt>
                <c:pt idx="15">
                  <c:v>3.4212514084506164E-3</c:v>
                </c:pt>
                <c:pt idx="16">
                  <c:v>2.0470568097164698E-2</c:v>
                </c:pt>
                <c:pt idx="17">
                  <c:v>-3.488125039604109E-3</c:v>
                </c:pt>
                <c:pt idx="18">
                  <c:v>-0.54952332515948954</c:v>
                </c:pt>
                <c:pt idx="19">
                  <c:v>-2.5183303313050402E-2</c:v>
                </c:pt>
                <c:pt idx="20">
                  <c:v>0.10809708850183423</c:v>
                </c:pt>
                <c:pt idx="21">
                  <c:v>-0.35032457584813576</c:v>
                </c:pt>
                <c:pt idx="22">
                  <c:v>1.6904198676101434E-2</c:v>
                </c:pt>
                <c:pt idx="23">
                  <c:v>0.11182841621184847</c:v>
                </c:pt>
                <c:pt idx="24">
                  <c:v>-9.6946492461882292E-2</c:v>
                </c:pt>
                <c:pt idx="25">
                  <c:v>0.14691301584438815</c:v>
                </c:pt>
                <c:pt idx="26">
                  <c:v>3.678916425284643E-2</c:v>
                </c:pt>
                <c:pt idx="27">
                  <c:v>3.6567546094490609E-2</c:v>
                </c:pt>
                <c:pt idx="28">
                  <c:v>-0.13120235367612945</c:v>
                </c:pt>
                <c:pt idx="29">
                  <c:v>1.9983092402666894E-2</c:v>
                </c:pt>
                <c:pt idx="30">
                  <c:v>-4.9501409444526918E-3</c:v>
                </c:pt>
                <c:pt idx="31">
                  <c:v>5.7079587126553461E-3</c:v>
                </c:pt>
                <c:pt idx="32">
                  <c:v>-0.15318980573206703</c:v>
                </c:pt>
                <c:pt idx="33">
                  <c:v>0.10128209327082527</c:v>
                </c:pt>
                <c:pt idx="34">
                  <c:v>2.6361619758816131E-2</c:v>
                </c:pt>
                <c:pt idx="35">
                  <c:v>-3.1130832500086636E-2</c:v>
                </c:pt>
                <c:pt idx="36">
                  <c:v>-0.18834161219138873</c:v>
                </c:pt>
                <c:pt idx="37">
                  <c:v>-3.4710981491379925E-2</c:v>
                </c:pt>
                <c:pt idx="38">
                  <c:v>4.9504081948924319E-3</c:v>
                </c:pt>
                <c:pt idx="39">
                  <c:v>3.2137162843118232E-2</c:v>
                </c:pt>
                <c:pt idx="40">
                  <c:v>0.22325870522700081</c:v>
                </c:pt>
                <c:pt idx="41">
                  <c:v>5.9583285564335378E-3</c:v>
                </c:pt>
                <c:pt idx="42">
                  <c:v>1.4792887018439806E-2</c:v>
                </c:pt>
                <c:pt idx="43">
                  <c:v>6.3450812126722191E-3</c:v>
                </c:pt>
                <c:pt idx="44">
                  <c:v>1.1585184979166026E-3</c:v>
                </c:pt>
                <c:pt idx="45">
                  <c:v>1.4902754159838755E-3</c:v>
                </c:pt>
                <c:pt idx="46">
                  <c:v>2.7886580375137752E-2</c:v>
                </c:pt>
                <c:pt idx="47">
                  <c:v>1.4818093915631868E-2</c:v>
                </c:pt>
                <c:pt idx="48">
                  <c:v>3.9776991243853928E-2</c:v>
                </c:pt>
                <c:pt idx="49">
                  <c:v>0.16865494775077342</c:v>
                </c:pt>
                <c:pt idx="50">
                  <c:v>-0.15778323560968388</c:v>
                </c:pt>
                <c:pt idx="51">
                  <c:v>-0.11065812425696367</c:v>
                </c:pt>
                <c:pt idx="52">
                  <c:v>0.29968703371543465</c:v>
                </c:pt>
                <c:pt idx="53">
                  <c:v>-1.1316229411268676E-2</c:v>
                </c:pt>
                <c:pt idx="54">
                  <c:v>-7.3612953627533367E-2</c:v>
                </c:pt>
                <c:pt idx="55">
                  <c:v>2.2929998556369992E-2</c:v>
                </c:pt>
                <c:pt idx="56">
                  <c:v>2.7128930931653861E-2</c:v>
                </c:pt>
                <c:pt idx="57">
                  <c:v>0.32026088443794926</c:v>
                </c:pt>
                <c:pt idx="58">
                  <c:v>6.8236942934185099E-2</c:v>
                </c:pt>
                <c:pt idx="59">
                  <c:v>3.0946500852194296E-3</c:v>
                </c:pt>
                <c:pt idx="60">
                  <c:v>-3.6261936640596883E-2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4B0-4B60-BB5D-18863C4BF927}"/>
            </c:ext>
          </c:extLst>
        </c:ser>
        <c:ser>
          <c:idx val="1"/>
          <c:order val="8"/>
          <c:tx>
            <c:v>DFBetaStd(Expo_E-W_10m)</c:v>
          </c:tx>
          <c:spPr>
            <a:solidFill>
              <a:srgbClr val="008941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9-A4B0-4B60-BB5D-18863C4BF927}"/>
              </c:ext>
            </c:extLst>
          </c:dPt>
          <c:dPt>
            <c:idx val="19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A-A4B0-4B60-BB5D-18863C4BF927}"/>
              </c:ext>
            </c:extLst>
          </c:dPt>
          <c:dPt>
            <c:idx val="39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B-A4B0-4B60-BB5D-18863C4BF927}"/>
              </c:ext>
            </c:extLst>
          </c:dPt>
          <c:dPt>
            <c:idx val="54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C-A4B0-4B60-BB5D-18863C4BF927}"/>
              </c:ext>
            </c:extLst>
          </c:dPt>
          <c:dPt>
            <c:idx val="57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D-A4B0-4B60-BB5D-18863C4BF927}"/>
              </c:ext>
            </c:extLst>
          </c:dPt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linéaire1'!$AG$293:$AG$353</c:f>
              <c:numCache>
                <c:formatCode>0\.000</c:formatCode>
                <c:ptCount val="61"/>
                <c:pt idx="0">
                  <c:v>0.1291462636887612</c:v>
                </c:pt>
                <c:pt idx="1">
                  <c:v>-9.8953679380455243E-6</c:v>
                </c:pt>
                <c:pt idx="2">
                  <c:v>-2.7853527636815919E-2</c:v>
                </c:pt>
                <c:pt idx="3">
                  <c:v>-8.3425832523265395E-2</c:v>
                </c:pt>
                <c:pt idx="4">
                  <c:v>-5.8359318448886373E-3</c:v>
                </c:pt>
                <c:pt idx="5">
                  <c:v>2.3911557903444115E-2</c:v>
                </c:pt>
                <c:pt idx="6">
                  <c:v>0.29625654083034325</c:v>
                </c:pt>
                <c:pt idx="7">
                  <c:v>-2.6897122335609813E-2</c:v>
                </c:pt>
                <c:pt idx="8">
                  <c:v>-1.4323434510137756E-2</c:v>
                </c:pt>
                <c:pt idx="9">
                  <c:v>-5.7046016431123524E-2</c:v>
                </c:pt>
                <c:pt idx="10">
                  <c:v>0.13131233946440049</c:v>
                </c:pt>
                <c:pt idx="11">
                  <c:v>5.982015535495701E-3</c:v>
                </c:pt>
                <c:pt idx="12">
                  <c:v>0.23455129735646493</c:v>
                </c:pt>
                <c:pt idx="13">
                  <c:v>-5.8342313934911953E-2</c:v>
                </c:pt>
                <c:pt idx="14">
                  <c:v>2.875287949752663E-2</c:v>
                </c:pt>
                <c:pt idx="15">
                  <c:v>3.5854914118278666E-3</c:v>
                </c:pt>
                <c:pt idx="16">
                  <c:v>0.16674808298727237</c:v>
                </c:pt>
                <c:pt idx="17">
                  <c:v>-3.0362370151269754E-3</c:v>
                </c:pt>
                <c:pt idx="18">
                  <c:v>5.9672582620017699E-2</c:v>
                </c:pt>
                <c:pt idx="19">
                  <c:v>-0.31076166338631167</c:v>
                </c:pt>
                <c:pt idx="20">
                  <c:v>0.12321819011095575</c:v>
                </c:pt>
                <c:pt idx="21">
                  <c:v>1.2862873379056445E-3</c:v>
                </c:pt>
                <c:pt idx="22">
                  <c:v>2.4813085878003377E-3</c:v>
                </c:pt>
                <c:pt idx="23">
                  <c:v>1.0244594116867137E-2</c:v>
                </c:pt>
                <c:pt idx="24">
                  <c:v>-0.2255020224332864</c:v>
                </c:pt>
                <c:pt idx="25">
                  <c:v>5.2774031128899959E-2</c:v>
                </c:pt>
                <c:pt idx="26">
                  <c:v>2.0787559037271124E-2</c:v>
                </c:pt>
                <c:pt idx="27">
                  <c:v>-5.7645395244294462E-2</c:v>
                </c:pt>
                <c:pt idx="28">
                  <c:v>-0.10606253091103453</c:v>
                </c:pt>
                <c:pt idx="29">
                  <c:v>-3.6025692758135928E-3</c:v>
                </c:pt>
                <c:pt idx="30">
                  <c:v>3.1085770863407193E-3</c:v>
                </c:pt>
                <c:pt idx="31">
                  <c:v>-1.0848530253527675E-2</c:v>
                </c:pt>
                <c:pt idx="32">
                  <c:v>-1.0847359363776855E-2</c:v>
                </c:pt>
                <c:pt idx="33">
                  <c:v>-3.1530925615879266E-2</c:v>
                </c:pt>
                <c:pt idx="34">
                  <c:v>2.233211935037956E-2</c:v>
                </c:pt>
                <c:pt idx="35">
                  <c:v>-9.0640015452560594E-3</c:v>
                </c:pt>
                <c:pt idx="36">
                  <c:v>-9.5850859777182218E-2</c:v>
                </c:pt>
                <c:pt idx="37">
                  <c:v>1.4661879810586587E-2</c:v>
                </c:pt>
                <c:pt idx="38">
                  <c:v>4.3589754291701059E-3</c:v>
                </c:pt>
                <c:pt idx="39">
                  <c:v>0.27275266760207828</c:v>
                </c:pt>
                <c:pt idx="40">
                  <c:v>-0.10276887764548248</c:v>
                </c:pt>
                <c:pt idx="41">
                  <c:v>1.0402571655555234E-2</c:v>
                </c:pt>
                <c:pt idx="42">
                  <c:v>-3.0440222488784037E-2</c:v>
                </c:pt>
                <c:pt idx="43">
                  <c:v>7.2178886814600773E-2</c:v>
                </c:pt>
                <c:pt idx="44">
                  <c:v>1.6868850759849147E-5</c:v>
                </c:pt>
                <c:pt idx="45">
                  <c:v>-4.6045171284376908E-3</c:v>
                </c:pt>
                <c:pt idx="46">
                  <c:v>-0.15320270007665718</c:v>
                </c:pt>
                <c:pt idx="47">
                  <c:v>-1.6538077906706271E-2</c:v>
                </c:pt>
                <c:pt idx="48">
                  <c:v>-0.21163292559095345</c:v>
                </c:pt>
                <c:pt idx="49">
                  <c:v>5.806981537876519E-2</c:v>
                </c:pt>
                <c:pt idx="50">
                  <c:v>5.8576948612265242E-2</c:v>
                </c:pt>
                <c:pt idx="51">
                  <c:v>-3.3970030879229764E-2</c:v>
                </c:pt>
                <c:pt idx="52">
                  <c:v>7.1107883802300154E-2</c:v>
                </c:pt>
                <c:pt idx="53">
                  <c:v>4.6768063092676249E-3</c:v>
                </c:pt>
                <c:pt idx="54">
                  <c:v>0.40188801002786922</c:v>
                </c:pt>
                <c:pt idx="55">
                  <c:v>2.955191435775524E-3</c:v>
                </c:pt>
                <c:pt idx="56">
                  <c:v>1.7851199980523178E-2</c:v>
                </c:pt>
                <c:pt idx="57">
                  <c:v>-0.53300753146152446</c:v>
                </c:pt>
                <c:pt idx="58">
                  <c:v>0.1027987893819941</c:v>
                </c:pt>
                <c:pt idx="59">
                  <c:v>-6.2522688197746215E-3</c:v>
                </c:pt>
                <c:pt idx="60">
                  <c:v>-0.11333609817461168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4B0-4B60-BB5D-18863C4BF927}"/>
            </c:ext>
          </c:extLst>
        </c:ser>
        <c:ser>
          <c:idx val="0"/>
          <c:order val="9"/>
          <c:tx>
            <c:v>DFBetaStd(Constante)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4B0-4B60-BB5D-18863C4BF927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B0-4B60-BB5D-18863C4BF927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4B0-4B60-BB5D-18863C4BF927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4B0-4B60-BB5D-18863C4BF927}"/>
              </c:ext>
            </c:extLst>
          </c:dPt>
          <c:dPt>
            <c:idx val="4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4B0-4B60-BB5D-18863C4BF9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4B0-4B60-BB5D-18863C4BF9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4B0-4B60-BB5D-18863C4BF9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4B0-4B60-BB5D-18863C4BF9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4B0-4B60-BB5D-18863C4BF9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4B0-4B60-BB5D-18863C4BF9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4B0-4B60-BB5D-18863C4BF9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4B0-4B60-BB5D-18863C4BF9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4B0-4B60-BB5D-18863C4BF9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4B0-4B60-BB5D-18863C4BF9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4B0-4B60-BB5D-18863C4BF9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4B0-4B60-BB5D-18863C4BF9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4B0-4B60-BB5D-18863C4BF9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4B0-4B60-BB5D-18863C4BF9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4B0-4B60-BB5D-18863C4BF9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4B0-4B60-BB5D-18863C4BF9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4B0-4B60-BB5D-18863C4BF9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4B0-4B60-BB5D-18863C4BF9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A4B0-4B60-BB5D-18863C4BF9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Obs21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4B0-4B60-BB5D-18863C4BF9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4B0-4B60-BB5D-18863C4BF9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4B0-4B60-BB5D-18863C4BF9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4B0-4B60-BB5D-18863C4BF9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4B0-4B60-BB5D-18863C4BF9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4B0-4B60-BB5D-18863C4BF9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A4B0-4B60-BB5D-18863C4BF9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A4B0-4B60-BB5D-18863C4BF9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A4B0-4B60-BB5D-18863C4BF9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A4B0-4B60-BB5D-18863C4BF9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A4B0-4B60-BB5D-18863C4BF9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A4B0-4B60-BB5D-18863C4BF9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A4B0-4B60-BB5D-18863C4BF9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A4B0-4B60-BB5D-18863C4BF9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A4B0-4B60-BB5D-18863C4BF9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A4B0-4B60-BB5D-18863C4BF9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A4B0-4B60-BB5D-18863C4BF9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A4B0-4B60-BB5D-18863C4BF9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A4B0-4B60-BB5D-18863C4BF9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A4B0-4B60-BB5D-18863C4BF9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A4B0-4B60-BB5D-18863C4BF9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A4B0-4B60-BB5D-18863C4BF9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A4B0-4B60-BB5D-18863C4BF9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A4B0-4B60-BB5D-18863C4BF9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A4B0-4B60-BB5D-18863C4BF9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A4B0-4B60-BB5D-18863C4BF9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A4B0-4B60-BB5D-18863C4BF9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A4B0-4B60-BB5D-18863C4BF9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A4B0-4B60-BB5D-18863C4BF9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A4B0-4B60-BB5D-18863C4BF9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A4B0-4B60-BB5D-18863C4BF9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A4B0-4B60-BB5D-18863C4BF92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A4B0-4B60-BB5D-18863C4BF92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A4B0-4B60-BB5D-18863C4BF92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A4B0-4B60-BB5D-18863C4BF92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A4B0-4B60-BB5D-18863C4BF92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A4B0-4B60-BB5D-18863C4BF92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A4B0-4B60-BB5D-18863C4BF92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A4B0-4B60-BB5D-18863C4BF92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Obs61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A4B0-4B60-BB5D-18863C4BF92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A4B0-4B60-BB5D-18863C4BF92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A4B0-4B60-BB5D-18863C4BF92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A4B0-4B60-BB5D-18863C4BF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linéaire1'!$B$293:$B$353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'Régression linéaire1'!$AF$293:$AF$353</c:f>
              <c:numCache>
                <c:formatCode>0\.000</c:formatCode>
                <c:ptCount val="61"/>
                <c:pt idx="0">
                  <c:v>-0.1074062558351095</c:v>
                </c:pt>
                <c:pt idx="1">
                  <c:v>5.6429819062042509E-2</c:v>
                </c:pt>
                <c:pt idx="2">
                  <c:v>6.6771381667875052E-2</c:v>
                </c:pt>
                <c:pt idx="3">
                  <c:v>0.47069538027005037</c:v>
                </c:pt>
                <c:pt idx="4">
                  <c:v>-1.436480034909318E-3</c:v>
                </c:pt>
                <c:pt idx="5">
                  <c:v>5.291691240016376E-3</c:v>
                </c:pt>
                <c:pt idx="6">
                  <c:v>-0.13497122745839155</c:v>
                </c:pt>
                <c:pt idx="7">
                  <c:v>-2.8772790369148947E-2</c:v>
                </c:pt>
                <c:pt idx="8">
                  <c:v>5.6629956913314725E-2</c:v>
                </c:pt>
                <c:pt idx="9">
                  <c:v>-0.1942208298231653</c:v>
                </c:pt>
                <c:pt idx="10">
                  <c:v>5.2516658437054331E-2</c:v>
                </c:pt>
                <c:pt idx="11">
                  <c:v>-2.2941928419184857E-2</c:v>
                </c:pt>
                <c:pt idx="12">
                  <c:v>-1.4374770459483166</c:v>
                </c:pt>
                <c:pt idx="13">
                  <c:v>-2.4415960664680575E-2</c:v>
                </c:pt>
                <c:pt idx="14">
                  <c:v>-6.1655513764244481E-3</c:v>
                </c:pt>
                <c:pt idx="15">
                  <c:v>2.3326698016709505E-2</c:v>
                </c:pt>
                <c:pt idx="16">
                  <c:v>-3.2167198034569714E-3</c:v>
                </c:pt>
                <c:pt idx="17">
                  <c:v>-1.0237332933685421E-3</c:v>
                </c:pt>
                <c:pt idx="18">
                  <c:v>0.26642529912917851</c:v>
                </c:pt>
                <c:pt idx="19">
                  <c:v>0.1999917969180795</c:v>
                </c:pt>
                <c:pt idx="20">
                  <c:v>-4.9505362449443297E-3</c:v>
                </c:pt>
                <c:pt idx="21">
                  <c:v>-0.20878409488017116</c:v>
                </c:pt>
                <c:pt idx="22">
                  <c:v>1.0724984729952319E-2</c:v>
                </c:pt>
                <c:pt idx="23">
                  <c:v>-6.3421243503635205E-2</c:v>
                </c:pt>
                <c:pt idx="24">
                  <c:v>0.12321606888121885</c:v>
                </c:pt>
                <c:pt idx="25">
                  <c:v>9.8644775518959588E-2</c:v>
                </c:pt>
                <c:pt idx="26">
                  <c:v>-5.932774465665356E-2</c:v>
                </c:pt>
                <c:pt idx="27">
                  <c:v>0.36182586444419879</c:v>
                </c:pt>
                <c:pt idx="28">
                  <c:v>-7.6358561257980601E-2</c:v>
                </c:pt>
                <c:pt idx="29">
                  <c:v>9.8084689274054879E-2</c:v>
                </c:pt>
                <c:pt idx="30">
                  <c:v>-7.8622037415955387E-2</c:v>
                </c:pt>
                <c:pt idx="31">
                  <c:v>5.1445905577624865E-3</c:v>
                </c:pt>
                <c:pt idx="32">
                  <c:v>-4.1024603811724528E-2</c:v>
                </c:pt>
                <c:pt idx="33">
                  <c:v>-6.6794464565094825E-3</c:v>
                </c:pt>
                <c:pt idx="34">
                  <c:v>2.1555661760667717E-2</c:v>
                </c:pt>
                <c:pt idx="35">
                  <c:v>-5.01286625434436E-4</c:v>
                </c:pt>
                <c:pt idx="36">
                  <c:v>-4.8331415580970392E-2</c:v>
                </c:pt>
                <c:pt idx="37">
                  <c:v>6.7803563771974323E-4</c:v>
                </c:pt>
                <c:pt idx="38">
                  <c:v>4.909370309652555E-3</c:v>
                </c:pt>
                <c:pt idx="39">
                  <c:v>-0.17659017204632049</c:v>
                </c:pt>
                <c:pt idx="40">
                  <c:v>-0.44341034585304706</c:v>
                </c:pt>
                <c:pt idx="41">
                  <c:v>-6.4383125202227137E-3</c:v>
                </c:pt>
                <c:pt idx="42">
                  <c:v>4.5110867496177973E-2</c:v>
                </c:pt>
                <c:pt idx="43">
                  <c:v>-1.2195281395724102E-2</c:v>
                </c:pt>
                <c:pt idx="44">
                  <c:v>-2.7488357554570383E-4</c:v>
                </c:pt>
                <c:pt idx="45">
                  <c:v>1.3544819112591281E-3</c:v>
                </c:pt>
                <c:pt idx="46">
                  <c:v>0.13451105237518102</c:v>
                </c:pt>
                <c:pt idx="47">
                  <c:v>0.15125015018725502</c:v>
                </c:pt>
                <c:pt idx="48">
                  <c:v>3.7358923884619095E-2</c:v>
                </c:pt>
                <c:pt idx="49">
                  <c:v>1.5206796911404894E-2</c:v>
                </c:pt>
                <c:pt idx="50">
                  <c:v>-0.16182665243296901</c:v>
                </c:pt>
                <c:pt idx="51">
                  <c:v>0.12055292975234572</c:v>
                </c:pt>
                <c:pt idx="52">
                  <c:v>0.15661765360111735</c:v>
                </c:pt>
                <c:pt idx="53">
                  <c:v>9.1753118713106221E-2</c:v>
                </c:pt>
                <c:pt idx="54">
                  <c:v>5.3419865556904395E-2</c:v>
                </c:pt>
                <c:pt idx="55">
                  <c:v>-6.8381023679549929E-2</c:v>
                </c:pt>
                <c:pt idx="56">
                  <c:v>1.4815330856759687E-2</c:v>
                </c:pt>
                <c:pt idx="57">
                  <c:v>0.14438035350211881</c:v>
                </c:pt>
                <c:pt idx="58">
                  <c:v>-0.17245737776231534</c:v>
                </c:pt>
                <c:pt idx="59">
                  <c:v>3.2177118061708684E-2</c:v>
                </c:pt>
                <c:pt idx="60">
                  <c:v>5.0248501406042131E-2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B60-BB5D-18863C4B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9071823"/>
        <c:axId val="859068943"/>
      </c:barChart>
      <c:scatterChart>
        <c:scatterStyle val="lineMarker"/>
        <c:varyColors val="0"/>
        <c:ser>
          <c:idx val="10"/>
          <c:order val="10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0.25607375986579195</c:v>
              </c:pt>
              <c:pt idx="1">
                <c:v>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7-A4B0-4B60-BB5D-18863C4BF927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-0.25607375986579195</c:v>
              </c:pt>
              <c:pt idx="1">
                <c:v>-0.25607375986579195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8-A4B0-4B60-BB5D-18863C4B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59983"/>
        <c:axId val="858949903"/>
      </c:scatterChart>
      <c:catAx>
        <c:axId val="85907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9068943"/>
        <c:crosses val="autoZero"/>
        <c:auto val="1"/>
        <c:lblAlgn val="ctr"/>
        <c:lblOffset val="100"/>
        <c:noMultiLvlLbl val="0"/>
      </c:catAx>
      <c:valAx>
        <c:axId val="859068943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9071823"/>
        <c:crosses val="autoZero"/>
        <c:crossBetween val="between"/>
      </c:valAx>
      <c:valAx>
        <c:axId val="858949903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8959983"/>
        <c:crosses val="max"/>
        <c:crossBetween val="midCat"/>
        <c:majorUnit val="10"/>
      </c:valAx>
      <c:valAx>
        <c:axId val="858959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49903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Coefficients normalisés(Int.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41-4490-A882-871B70E03A8C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41-4490-A882-871B70E03A8C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41-4490-A882-871B70E03A8C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41-4490-A882-871B70E03A8C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41-4490-A882-871B70E03A8C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41-4490-A882-871B70E03A8C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41-4490-A882-871B70E03A8C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41-4490-A882-871B70E03A8C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41-4490-A882-871B70E03A8C}"/>
              </c:ext>
            </c:extLst>
          </c:dPt>
          <c:dPt>
            <c:idx val="9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41-4490-A882-871B70E03A8C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41-4490-A882-871B70E03A8C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41-4490-A882-871B70E03A8C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41-4490-A882-871B70E03A8C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41-4490-A882-871B70E03A8C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41-4490-A882-871B70E03A8C}"/>
              </c:ext>
            </c:extLst>
          </c:dPt>
          <c:dPt>
            <c:idx val="1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041-4490-A882-871B70E03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6"/>
                <c:pt idx="0">
                  <c:v>0.18885857182432794</c:v>
                </c:pt>
                <c:pt idx="1">
                  <c:v>6.9368557256697532</c:v>
                </c:pt>
                <c:pt idx="2">
                  <c:v>3.4828405709506867</c:v>
                </c:pt>
                <c:pt idx="3">
                  <c:v>-</c:v>
                </c:pt>
                <c:pt idx="4">
                  <c:v>4.6365303123515051</c:v>
                </c:pt>
                <c:pt idx="5">
                  <c:v>8.4489631672372187</c:v>
                </c:pt>
                <c:pt idx="6">
                  <c:v>-</c:v>
                </c:pt>
                <c:pt idx="7">
                  <c:v>7.7535969494925752</c:v>
                </c:pt>
                <c:pt idx="8">
                  <c:v>-</c:v>
                </c:pt>
                <c:pt idx="9">
                  <c:v>0.21789972020892934</c:v>
                </c:pt>
                <c:pt idx="10">
                  <c:v>-</c:v>
                </c:pt>
                <c:pt idx="11">
                  <c:v>0.19323689816894407</c:v>
                </c:pt>
                <c:pt idx="12">
                  <c:v>-</c:v>
                </c:pt>
                <c:pt idx="13">
                  <c:v>0.21083805967804667</c:v>
                </c:pt>
                <c:pt idx="14">
                  <c:v>-</c:v>
                </c:pt>
                <c:pt idx="15">
                  <c:v>0.24134817416258236</c:v>
                </c:pt>
              </c:numLit>
            </c:plus>
            <c:minus>
              <c:numLit>
                <c:formatCode>General</c:formatCode>
                <c:ptCount val="16"/>
                <c:pt idx="0">
                  <c:v>0.18885857182432794</c:v>
                </c:pt>
                <c:pt idx="1">
                  <c:v>6.9368557256697523</c:v>
                </c:pt>
                <c:pt idx="2">
                  <c:v>3.4828405709506867</c:v>
                </c:pt>
                <c:pt idx="3">
                  <c:v>0</c:v>
                </c:pt>
                <c:pt idx="4">
                  <c:v>4.6365303123515051</c:v>
                </c:pt>
                <c:pt idx="5">
                  <c:v>8.4489631672372187</c:v>
                </c:pt>
                <c:pt idx="6">
                  <c:v>0</c:v>
                </c:pt>
                <c:pt idx="7">
                  <c:v>7.7535969494925761</c:v>
                </c:pt>
                <c:pt idx="8">
                  <c:v>0</c:v>
                </c:pt>
                <c:pt idx="9">
                  <c:v>0.21789972020892928</c:v>
                </c:pt>
                <c:pt idx="10">
                  <c:v>0</c:v>
                </c:pt>
                <c:pt idx="11">
                  <c:v>0.19323689816894407</c:v>
                </c:pt>
                <c:pt idx="12">
                  <c:v>0</c:v>
                </c:pt>
                <c:pt idx="13">
                  <c:v>0.21083805967804664</c:v>
                </c:pt>
                <c:pt idx="14">
                  <c:v>0</c:v>
                </c:pt>
                <c:pt idx="15">
                  <c:v>0.24134817416258236</c:v>
                </c:pt>
              </c:numLit>
            </c:minus>
          </c:errBars>
          <c:cat>
            <c:strRef>
              <c:f>'MCE Tn'!$B$138:$B$153</c:f>
              <c:strCache>
                <c:ptCount val="16"/>
                <c:pt idx="0">
                  <c:v>Expo_E-W_10m</c:v>
                </c:pt>
                <c:pt idx="1">
                  <c:v>MNE_Nice_2154_40m</c:v>
                </c:pt>
                <c:pt idx="2">
                  <c:v>MNE_Nice_2154_30m</c:v>
                </c:pt>
                <c:pt idx="3">
                  <c:v>MNE_Nice_2154_25m</c:v>
                </c:pt>
                <c:pt idx="4">
                  <c:v>MNE_Nice_2154_20m</c:v>
                </c:pt>
                <c:pt idx="5">
                  <c:v>MNE_Nice_2154_10m</c:v>
                </c:pt>
                <c:pt idx="6">
                  <c:v>MNE_Nice_2154_5m</c:v>
                </c:pt>
                <c:pt idx="7">
                  <c:v>MNE_Nice_2154_2m</c:v>
                </c:pt>
                <c:pt idx="8">
                  <c:v>MNE_Nice_2154</c:v>
                </c:pt>
                <c:pt idx="9">
                  <c:v>DENSITE_BATI_NICE_GR100M</c:v>
                </c:pt>
                <c:pt idx="10">
                  <c:v>DENSITE_BATI_NICE_GR50M</c:v>
                </c:pt>
                <c:pt idx="11">
                  <c:v>DENSITE_BATI_NICE_GR25M</c:v>
                </c:pt>
                <c:pt idx="12">
                  <c:v>Encaissement_200m</c:v>
                </c:pt>
                <c:pt idx="13">
                  <c:v>TPI_250m_MNE_4m</c:v>
                </c:pt>
                <c:pt idx="14">
                  <c:v>TPI_100m_MNE_40m</c:v>
                </c:pt>
                <c:pt idx="15">
                  <c:v>Dmer_zone</c:v>
                </c:pt>
              </c:strCache>
            </c:strRef>
          </c:cat>
          <c:val>
            <c:numRef>
              <c:f>'MCE Tn'!$C$138:$C$153</c:f>
              <c:numCache>
                <c:formatCode>0.000</c:formatCode>
                <c:ptCount val="16"/>
                <c:pt idx="0">
                  <c:v>0.19630745671046659</c:v>
                </c:pt>
                <c:pt idx="1">
                  <c:v>3.5496962396111282</c:v>
                </c:pt>
                <c:pt idx="2">
                  <c:v>-2.7459823705228685</c:v>
                </c:pt>
                <c:pt idx="3">
                  <c:v>0</c:v>
                </c:pt>
                <c:pt idx="4">
                  <c:v>-3.821350431082807</c:v>
                </c:pt>
                <c:pt idx="5">
                  <c:v>11.011659570700294</c:v>
                </c:pt>
                <c:pt idx="6">
                  <c:v>0</c:v>
                </c:pt>
                <c:pt idx="7">
                  <c:v>-7.6794219906520658</c:v>
                </c:pt>
                <c:pt idx="8">
                  <c:v>0</c:v>
                </c:pt>
                <c:pt idx="9">
                  <c:v>0.46891259593536294</c:v>
                </c:pt>
                <c:pt idx="10">
                  <c:v>0</c:v>
                </c:pt>
                <c:pt idx="11">
                  <c:v>-0.12492206928523342</c:v>
                </c:pt>
                <c:pt idx="12">
                  <c:v>0</c:v>
                </c:pt>
                <c:pt idx="13">
                  <c:v>-0.12501588916741918</c:v>
                </c:pt>
                <c:pt idx="14">
                  <c:v>0</c:v>
                </c:pt>
                <c:pt idx="15">
                  <c:v>-0.79136652240443939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1-4490-A882-871B70E0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542959"/>
        <c:axId val="168567919"/>
      </c:barChart>
      <c:catAx>
        <c:axId val="16854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67919"/>
        <c:crosses val="autoZero"/>
        <c:auto val="1"/>
        <c:lblAlgn val="ctr"/>
        <c:lblOffset val="100"/>
        <c:noMultiLvlLbl val="0"/>
      </c:catAx>
      <c:valAx>
        <c:axId val="16856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4295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Tn 7h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Tn'!$D$180:$D$240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xVal>
          <c:yVal>
            <c:numRef>
              <c:f>'MCE Tn'!$G$180:$G$240</c:f>
              <c:numCache>
                <c:formatCode>0.000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F-46E3-86FF-2CEF39D2888D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21.645652173913</c:v>
              </c:pt>
            </c:numLit>
          </c:xVal>
          <c:yVal>
            <c:numLit>
              <c:formatCode>General</c:formatCode>
              <c:ptCount val="1"/>
              <c:pt idx="0">
                <c:v>0.36364394946399003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8F-46E3-86FF-2CEF39D2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2639"/>
        <c:axId val="168563119"/>
      </c:scatterChart>
      <c:valAx>
        <c:axId val="168562639"/>
        <c:scaling>
          <c:orientation val="minMax"/>
          <c:max val="24"/>
          <c:min val="1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63119"/>
        <c:crosses val="autoZero"/>
        <c:crossBetween val="midCat"/>
      </c:valAx>
      <c:valAx>
        <c:axId val="168563119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626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Tn'!$E$180:$E$240</c:f>
              <c:numCache>
                <c:formatCode>0.000</c:formatCode>
                <c:ptCount val="61"/>
                <c:pt idx="0">
                  <c:v>21.979503622575066</c:v>
                </c:pt>
                <c:pt idx="1">
                  <c:v>21.435017972155212</c:v>
                </c:pt>
                <c:pt idx="2">
                  <c:v>21.274059550150476</c:v>
                </c:pt>
                <c:pt idx="3">
                  <c:v>22.596017612738972</c:v>
                </c:pt>
                <c:pt idx="4">
                  <c:v>20.771859895503265</c:v>
                </c:pt>
                <c:pt idx="5">
                  <c:v>20.954629605985328</c:v>
                </c:pt>
                <c:pt idx="6">
                  <c:v>21.485735832813816</c:v>
                </c:pt>
                <c:pt idx="7">
                  <c:v>21.475157536820699</c:v>
                </c:pt>
                <c:pt idx="8">
                  <c:v>23.617842393272937</c:v>
                </c:pt>
                <c:pt idx="9">
                  <c:v>21.972274230014119</c:v>
                </c:pt>
                <c:pt idx="10">
                  <c:v>20.660982718834912</c:v>
                </c:pt>
                <c:pt idx="11">
                  <c:v>21.56873916414547</c:v>
                </c:pt>
                <c:pt idx="12">
                  <c:v>20.094962649684295</c:v>
                </c:pt>
                <c:pt idx="13">
                  <c:v>22.796115155062392</c:v>
                </c:pt>
                <c:pt idx="14">
                  <c:v>20.051958748231886</c:v>
                </c:pt>
                <c:pt idx="15">
                  <c:v>21.681452634412256</c:v>
                </c:pt>
                <c:pt idx="16">
                  <c:v>20.503797742191573</c:v>
                </c:pt>
                <c:pt idx="17">
                  <c:v>22.325189204007472</c:v>
                </c:pt>
                <c:pt idx="18">
                  <c:v>22.21345280637048</c:v>
                </c:pt>
                <c:pt idx="19">
                  <c:v>21.43128664531201</c:v>
                </c:pt>
                <c:pt idx="20">
                  <c:v>22.732810122116348</c:v>
                </c:pt>
                <c:pt idx="21">
                  <c:v>22.576976823297937</c:v>
                </c:pt>
                <c:pt idx="22">
                  <c:v>22.211550479155235</c:v>
                </c:pt>
                <c:pt idx="23">
                  <c:v>20.876692191035573</c:v>
                </c:pt>
                <c:pt idx="24">
                  <c:v>23.728714628819656</c:v>
                </c:pt>
                <c:pt idx="25">
                  <c:v>22.196081017235336</c:v>
                </c:pt>
                <c:pt idx="26">
                  <c:v>21.204252265250442</c:v>
                </c:pt>
                <c:pt idx="27">
                  <c:v>22.431290060095744</c:v>
                </c:pt>
                <c:pt idx="28">
                  <c:v>21.927181113389725</c:v>
                </c:pt>
                <c:pt idx="29">
                  <c:v>20.850568454510679</c:v>
                </c:pt>
                <c:pt idx="30">
                  <c:v>22.410775434255669</c:v>
                </c:pt>
                <c:pt idx="31">
                  <c:v>21.400161871322062</c:v>
                </c:pt>
                <c:pt idx="32">
                  <c:v>23.160589619402746</c:v>
                </c:pt>
                <c:pt idx="33">
                  <c:v>22.915430663324916</c:v>
                </c:pt>
                <c:pt idx="34">
                  <c:v>22.340127620651494</c:v>
                </c:pt>
                <c:pt idx="35">
                  <c:v>22.286266093851978</c:v>
                </c:pt>
                <c:pt idx="36">
                  <c:v>23.337821056589146</c:v>
                </c:pt>
                <c:pt idx="37">
                  <c:v>21.828082534642046</c:v>
                </c:pt>
                <c:pt idx="38">
                  <c:v>22.560304359689596</c:v>
                </c:pt>
                <c:pt idx="39">
                  <c:v>22.393445456414156</c:v>
                </c:pt>
                <c:pt idx="40">
                  <c:v>22.498054786136798</c:v>
                </c:pt>
                <c:pt idx="41">
                  <c:v>22.256886364011486</c:v>
                </c:pt>
                <c:pt idx="42">
                  <c:v>21.881843583765676</c:v>
                </c:pt>
                <c:pt idx="43">
                  <c:v>21.690397633683286</c:v>
                </c:pt>
                <c:pt idx="44">
                  <c:v>22.371448291386095</c:v>
                </c:pt>
                <c:pt idx="45">
                  <c:v>22.428275924690965</c:v>
                </c:pt>
                <c:pt idx="46">
                  <c:v>20.960103455621113</c:v>
                </c:pt>
                <c:pt idx="47">
                  <c:v>22.215058658749932</c:v>
                </c:pt>
                <c:pt idx="48">
                  <c:v>20.727736210114685</c:v>
                </c:pt>
                <c:pt idx="49">
                  <c:v>22.262579152826287</c:v>
                </c:pt>
                <c:pt idx="50">
                  <c:v>22.63590646055718</c:v>
                </c:pt>
                <c:pt idx="51">
                  <c:v>21.833488610079911</c:v>
                </c:pt>
                <c:pt idx="52">
                  <c:v>21.817503132815027</c:v>
                </c:pt>
                <c:pt idx="53">
                  <c:v>21.465520879806316</c:v>
                </c:pt>
                <c:pt idx="54">
                  <c:v>22.273297082463099</c:v>
                </c:pt>
                <c:pt idx="55">
                  <c:v>22.059466964878965</c:v>
                </c:pt>
                <c:pt idx="56">
                  <c:v>22.158501535094373</c:v>
                </c:pt>
                <c:pt idx="57">
                  <c:v>22.312721359071666</c:v>
                </c:pt>
                <c:pt idx="58">
                  <c:v>22.012978794536192</c:v>
                </c:pt>
                <c:pt idx="59">
                  <c:v>22.485711979606787</c:v>
                </c:pt>
                <c:pt idx="60">
                  <c:v>22.579592896581069</c:v>
                </c:pt>
              </c:numCache>
            </c:numRef>
          </c:xVal>
          <c:yVal>
            <c:numRef>
              <c:f>'MCE Tn'!$G$180:$G$240</c:f>
              <c:numCache>
                <c:formatCode>0.000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7-4E78-B588-D995E5301074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21.435017972155212</c:v>
              </c:pt>
            </c:numLit>
          </c:xVal>
          <c:yVal>
            <c:numLit>
              <c:formatCode>General</c:formatCode>
              <c:ptCount val="1"/>
              <c:pt idx="0">
                <c:v>0.36364394946399003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A7-4E78-B588-D995E530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5039"/>
        <c:axId val="168625519"/>
      </c:scatterChart>
      <c:valAx>
        <c:axId val="168625039"/>
        <c:scaling>
          <c:orientation val="minMax"/>
          <c:max val="24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625519"/>
        <c:crosses val="autoZero"/>
        <c:crossBetween val="midCat"/>
      </c:valAx>
      <c:valAx>
        <c:axId val="168625519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6250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- Tn 7h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Tn'!$E$180:$E$240</c:f>
              <c:numCache>
                <c:formatCode>0.000</c:formatCode>
                <c:ptCount val="61"/>
                <c:pt idx="0">
                  <c:v>21.979503622575066</c:v>
                </c:pt>
                <c:pt idx="1">
                  <c:v>21.435017972155212</c:v>
                </c:pt>
                <c:pt idx="2">
                  <c:v>21.274059550150476</c:v>
                </c:pt>
                <c:pt idx="3">
                  <c:v>22.596017612738972</c:v>
                </c:pt>
                <c:pt idx="4">
                  <c:v>20.771859895503265</c:v>
                </c:pt>
                <c:pt idx="5">
                  <c:v>20.954629605985328</c:v>
                </c:pt>
                <c:pt idx="6">
                  <c:v>21.485735832813816</c:v>
                </c:pt>
                <c:pt idx="7">
                  <c:v>21.475157536820699</c:v>
                </c:pt>
                <c:pt idx="8">
                  <c:v>23.617842393272937</c:v>
                </c:pt>
                <c:pt idx="9">
                  <c:v>21.972274230014119</c:v>
                </c:pt>
                <c:pt idx="10">
                  <c:v>20.660982718834912</c:v>
                </c:pt>
                <c:pt idx="11">
                  <c:v>21.56873916414547</c:v>
                </c:pt>
                <c:pt idx="12">
                  <c:v>20.094962649684295</c:v>
                </c:pt>
                <c:pt idx="13">
                  <c:v>22.796115155062392</c:v>
                </c:pt>
                <c:pt idx="14">
                  <c:v>20.051958748231886</c:v>
                </c:pt>
                <c:pt idx="15">
                  <c:v>21.681452634412256</c:v>
                </c:pt>
                <c:pt idx="16">
                  <c:v>20.503797742191573</c:v>
                </c:pt>
                <c:pt idx="17">
                  <c:v>22.325189204007472</c:v>
                </c:pt>
                <c:pt idx="18">
                  <c:v>22.21345280637048</c:v>
                </c:pt>
                <c:pt idx="19">
                  <c:v>21.43128664531201</c:v>
                </c:pt>
                <c:pt idx="20">
                  <c:v>22.732810122116348</c:v>
                </c:pt>
                <c:pt idx="21">
                  <c:v>22.576976823297937</c:v>
                </c:pt>
                <c:pt idx="22">
                  <c:v>22.211550479155235</c:v>
                </c:pt>
                <c:pt idx="23">
                  <c:v>20.876692191035573</c:v>
                </c:pt>
                <c:pt idx="24">
                  <c:v>23.728714628819656</c:v>
                </c:pt>
                <c:pt idx="25">
                  <c:v>22.196081017235336</c:v>
                </c:pt>
                <c:pt idx="26">
                  <c:v>21.204252265250442</c:v>
                </c:pt>
                <c:pt idx="27">
                  <c:v>22.431290060095744</c:v>
                </c:pt>
                <c:pt idx="28">
                  <c:v>21.927181113389725</c:v>
                </c:pt>
                <c:pt idx="29">
                  <c:v>20.850568454510679</c:v>
                </c:pt>
                <c:pt idx="30">
                  <c:v>22.410775434255669</c:v>
                </c:pt>
                <c:pt idx="31">
                  <c:v>21.400161871322062</c:v>
                </c:pt>
                <c:pt idx="32">
                  <c:v>23.160589619402746</c:v>
                </c:pt>
                <c:pt idx="33">
                  <c:v>22.915430663324916</c:v>
                </c:pt>
                <c:pt idx="34">
                  <c:v>22.340127620651494</c:v>
                </c:pt>
                <c:pt idx="35">
                  <c:v>22.286266093851978</c:v>
                </c:pt>
                <c:pt idx="36">
                  <c:v>23.337821056589146</c:v>
                </c:pt>
                <c:pt idx="37">
                  <c:v>21.828082534642046</c:v>
                </c:pt>
                <c:pt idx="38">
                  <c:v>22.560304359689596</c:v>
                </c:pt>
                <c:pt idx="39">
                  <c:v>22.393445456414156</c:v>
                </c:pt>
                <c:pt idx="40">
                  <c:v>22.498054786136798</c:v>
                </c:pt>
                <c:pt idx="41">
                  <c:v>22.256886364011486</c:v>
                </c:pt>
                <c:pt idx="42">
                  <c:v>21.881843583765676</c:v>
                </c:pt>
                <c:pt idx="43">
                  <c:v>21.690397633683286</c:v>
                </c:pt>
                <c:pt idx="44">
                  <c:v>22.371448291386095</c:v>
                </c:pt>
                <c:pt idx="45">
                  <c:v>22.428275924690965</c:v>
                </c:pt>
                <c:pt idx="46">
                  <c:v>20.960103455621113</c:v>
                </c:pt>
                <c:pt idx="47">
                  <c:v>22.215058658749932</c:v>
                </c:pt>
                <c:pt idx="48">
                  <c:v>20.727736210114685</c:v>
                </c:pt>
                <c:pt idx="49">
                  <c:v>22.262579152826287</c:v>
                </c:pt>
                <c:pt idx="50">
                  <c:v>22.63590646055718</c:v>
                </c:pt>
                <c:pt idx="51">
                  <c:v>21.833488610079911</c:v>
                </c:pt>
                <c:pt idx="52">
                  <c:v>21.817503132815027</c:v>
                </c:pt>
                <c:pt idx="53">
                  <c:v>21.465520879806316</c:v>
                </c:pt>
                <c:pt idx="54">
                  <c:v>22.273297082463099</c:v>
                </c:pt>
                <c:pt idx="55">
                  <c:v>22.059466964878965</c:v>
                </c:pt>
                <c:pt idx="56">
                  <c:v>22.158501535094373</c:v>
                </c:pt>
                <c:pt idx="57">
                  <c:v>22.312721359071666</c:v>
                </c:pt>
                <c:pt idx="58">
                  <c:v>22.012978794536192</c:v>
                </c:pt>
                <c:pt idx="59">
                  <c:v>22.485711979606787</c:v>
                </c:pt>
                <c:pt idx="60">
                  <c:v>22.579592896581069</c:v>
                </c:pt>
              </c:numCache>
            </c:numRef>
          </c:xVal>
          <c:yVal>
            <c:numRef>
              <c:f>'MCE Tn'!$D$180:$D$240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43F3-B3C5-6C96ED13FD37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21.435017972155212</c:v>
              </c:pt>
            </c:numLit>
          </c:xVal>
          <c:yVal>
            <c:numLit>
              <c:formatCode>General</c:formatCode>
              <c:ptCount val="1"/>
              <c:pt idx="0">
                <c:v>21.645652173913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22-43F3-B3C5-6C96ED13FD3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XLSTAT_20251015_112757_1_HID!xdata1</c:f>
              <c:numCache>
                <c:formatCode>General</c:formatCode>
                <c:ptCount val="70"/>
                <c:pt idx="0">
                  <c:v>19.904888513</c:v>
                </c:pt>
                <c:pt idx="1">
                  <c:v>20.029085165799998</c:v>
                </c:pt>
                <c:pt idx="2">
                  <c:v>20.1532818186</c:v>
                </c:pt>
                <c:pt idx="3">
                  <c:v>20.277478471399998</c:v>
                </c:pt>
                <c:pt idx="4">
                  <c:v>20.401675124200001</c:v>
                </c:pt>
                <c:pt idx="5">
                  <c:v>20.525871776999999</c:v>
                </c:pt>
                <c:pt idx="6">
                  <c:v>20.650068429800001</c:v>
                </c:pt>
                <c:pt idx="7">
                  <c:v>20.774265082599999</c:v>
                </c:pt>
                <c:pt idx="8">
                  <c:v>20.898461735399998</c:v>
                </c:pt>
                <c:pt idx="9">
                  <c:v>21.0226583882</c:v>
                </c:pt>
                <c:pt idx="10">
                  <c:v>21.146855040999998</c:v>
                </c:pt>
                <c:pt idx="11">
                  <c:v>21.2710516938</c:v>
                </c:pt>
                <c:pt idx="12">
                  <c:v>21.395248346599999</c:v>
                </c:pt>
                <c:pt idx="13">
                  <c:v>21.519444999400001</c:v>
                </c:pt>
                <c:pt idx="14">
                  <c:v>21.643641652199999</c:v>
                </c:pt>
                <c:pt idx="15">
                  <c:v>21.767838304999998</c:v>
                </c:pt>
                <c:pt idx="16">
                  <c:v>21.8920349578</c:v>
                </c:pt>
                <c:pt idx="17">
                  <c:v>22.016231610599998</c:v>
                </c:pt>
                <c:pt idx="18">
                  <c:v>22.1404282634</c:v>
                </c:pt>
                <c:pt idx="19">
                  <c:v>22.264624916199999</c:v>
                </c:pt>
                <c:pt idx="20">
                  <c:v>22.388821569000001</c:v>
                </c:pt>
                <c:pt idx="21">
                  <c:v>22.513018221799999</c:v>
                </c:pt>
                <c:pt idx="22">
                  <c:v>22.637214874599998</c:v>
                </c:pt>
                <c:pt idx="23">
                  <c:v>22.7614115274</c:v>
                </c:pt>
                <c:pt idx="24">
                  <c:v>22.885608180199998</c:v>
                </c:pt>
                <c:pt idx="25">
                  <c:v>23.009804833</c:v>
                </c:pt>
                <c:pt idx="26">
                  <c:v>23.134001485799999</c:v>
                </c:pt>
                <c:pt idx="27">
                  <c:v>23.258198138600001</c:v>
                </c:pt>
                <c:pt idx="28">
                  <c:v>23.382394791399999</c:v>
                </c:pt>
                <c:pt idx="29">
                  <c:v>23.506591444199998</c:v>
                </c:pt>
                <c:pt idx="30">
                  <c:v>23.630788097</c:v>
                </c:pt>
                <c:pt idx="31">
                  <c:v>23.754984749799998</c:v>
                </c:pt>
                <c:pt idx="32">
                  <c:v>23.8791814026</c:v>
                </c:pt>
                <c:pt idx="33">
                  <c:v>24.003378055399999</c:v>
                </c:pt>
                <c:pt idx="34">
                  <c:v>24.127574708200001</c:v>
                </c:pt>
                <c:pt idx="35">
                  <c:v>24.251771360999999</c:v>
                </c:pt>
                <c:pt idx="36">
                  <c:v>24.375968013799998</c:v>
                </c:pt>
                <c:pt idx="37">
                  <c:v>24.5001646666</c:v>
                </c:pt>
                <c:pt idx="38">
                  <c:v>24.624361319399998</c:v>
                </c:pt>
                <c:pt idx="39">
                  <c:v>24.7485579722</c:v>
                </c:pt>
                <c:pt idx="40">
                  <c:v>24.872754624999999</c:v>
                </c:pt>
                <c:pt idx="41">
                  <c:v>24.996951277800001</c:v>
                </c:pt>
                <c:pt idx="42">
                  <c:v>25.121147930599999</c:v>
                </c:pt>
                <c:pt idx="43">
                  <c:v>25.245344583399998</c:v>
                </c:pt>
                <c:pt idx="44">
                  <c:v>25.3695412362</c:v>
                </c:pt>
                <c:pt idx="45">
                  <c:v>25.493737888999998</c:v>
                </c:pt>
                <c:pt idx="46">
                  <c:v>25.6179345418</c:v>
                </c:pt>
                <c:pt idx="47">
                  <c:v>25.742131194599999</c:v>
                </c:pt>
                <c:pt idx="48">
                  <c:v>25.866327847400001</c:v>
                </c:pt>
                <c:pt idx="49">
                  <c:v>25.990524500199999</c:v>
                </c:pt>
                <c:pt idx="50">
                  <c:v>26.114721152999998</c:v>
                </c:pt>
                <c:pt idx="51">
                  <c:v>26.2389178058</c:v>
                </c:pt>
                <c:pt idx="52">
                  <c:v>26.363114458599998</c:v>
                </c:pt>
                <c:pt idx="53">
                  <c:v>26.4873111114</c:v>
                </c:pt>
                <c:pt idx="54">
                  <c:v>26.611507764199999</c:v>
                </c:pt>
                <c:pt idx="55">
                  <c:v>26.735704417000001</c:v>
                </c:pt>
                <c:pt idx="56">
                  <c:v>26.859901069799999</c:v>
                </c:pt>
                <c:pt idx="57">
                  <c:v>26.984097722599998</c:v>
                </c:pt>
                <c:pt idx="58">
                  <c:v>27.1082943754</c:v>
                </c:pt>
                <c:pt idx="59">
                  <c:v>27.232491028199998</c:v>
                </c:pt>
                <c:pt idx="60">
                  <c:v>27.356687681</c:v>
                </c:pt>
                <c:pt idx="61">
                  <c:v>27.480884333799999</c:v>
                </c:pt>
                <c:pt idx="62">
                  <c:v>27.605080986600001</c:v>
                </c:pt>
                <c:pt idx="63">
                  <c:v>27.729277639399999</c:v>
                </c:pt>
                <c:pt idx="64">
                  <c:v>27.853474292199998</c:v>
                </c:pt>
                <c:pt idx="65">
                  <c:v>27.977670945</c:v>
                </c:pt>
                <c:pt idx="66">
                  <c:v>28.101867597800002</c:v>
                </c:pt>
                <c:pt idx="67">
                  <c:v>28.2260642506</c:v>
                </c:pt>
                <c:pt idx="68">
                  <c:v>28.350260903399999</c:v>
                </c:pt>
                <c:pt idx="69">
                  <c:v>28.474457556200001</c:v>
                </c:pt>
              </c:numCache>
            </c:numRef>
          </c:xVal>
          <c:yVal>
            <c:numRef>
              <c:f>XLSTAT_20251015_112757_1_HID!ydata1</c:f>
              <c:numCache>
                <c:formatCode>General</c:formatCode>
                <c:ptCount val="70"/>
                <c:pt idx="0">
                  <c:v>18.668755787874012</c:v>
                </c:pt>
                <c:pt idx="1">
                  <c:v>18.800214750214721</c:v>
                </c:pt>
                <c:pt idx="2">
                  <c:v>18.931258954561088</c:v>
                </c:pt>
                <c:pt idx="3">
                  <c:v>19.061881391802157</c:v>
                </c:pt>
                <c:pt idx="4">
                  <c:v>19.192075340230307</c:v>
                </c:pt>
                <c:pt idx="5">
                  <c:v>19.321834396935717</c:v>
                </c:pt>
                <c:pt idx="6">
                  <c:v>19.45115250882623</c:v>
                </c:pt>
                <c:pt idx="7">
                  <c:v>19.580024002961341</c:v>
                </c:pt>
                <c:pt idx="8">
                  <c:v>19.708443615878942</c:v>
                </c:pt>
                <c:pt idx="9">
                  <c:v>19.836406521588124</c:v>
                </c:pt>
                <c:pt idx="10">
                  <c:v>19.963908357902373</c:v>
                </c:pt>
                <c:pt idx="11">
                  <c:v>20.09094525079454</c:v>
                </c:pt>
                <c:pt idx="12">
                  <c:v>20.21751383646874</c:v>
                </c:pt>
                <c:pt idx="13">
                  <c:v>20.343611280864497</c:v>
                </c:pt>
                <c:pt idx="14">
                  <c:v>20.469235296335153</c:v>
                </c:pt>
                <c:pt idx="15">
                  <c:v>20.594384155275236</c:v>
                </c:pt>
                <c:pt idx="16">
                  <c:v>20.719056700509366</c:v>
                </c:pt>
                <c:pt idx="17">
                  <c:v>20.843252352298009</c:v>
                </c:pt>
                <c:pt idx="18">
                  <c:v>20.966971111861611</c:v>
                </c:pt>
                <c:pt idx="19">
                  <c:v>21.090213561373123</c:v>
                </c:pt>
                <c:pt idx="20">
                  <c:v>21.212980860419197</c:v>
                </c:pt>
                <c:pt idx="21">
                  <c:v>21.335274738979944</c:v>
                </c:pt>
                <c:pt idx="22">
                  <c:v>21.457097487026111</c:v>
                </c:pt>
                <c:pt idx="23">
                  <c:v>21.578451940878498</c:v>
                </c:pt>
                <c:pt idx="24">
                  <c:v>21.699341466517186</c:v>
                </c:pt>
                <c:pt idx="25">
                  <c:v>21.819769940066049</c:v>
                </c:pt>
                <c:pt idx="26">
                  <c:v>21.939741725710672</c:v>
                </c:pt>
                <c:pt idx="27">
                  <c:v>22.059261651334428</c:v>
                </c:pt>
                <c:pt idx="28">
                  <c:v>22.178334982177631</c:v>
                </c:pt>
                <c:pt idx="29">
                  <c:v>22.296967392838461</c:v>
                </c:pt>
                <c:pt idx="30">
                  <c:v>22.415164937941324</c:v>
                </c:pt>
                <c:pt idx="31">
                  <c:v>22.532934021799282</c:v>
                </c:pt>
                <c:pt idx="32">
                  <c:v>22.650281367392022</c:v>
                </c:pt>
                <c:pt idx="33">
                  <c:v>22.767213984970407</c:v>
                </c:pt>
                <c:pt idx="34">
                  <c:v>22.883739140583547</c:v>
                </c:pt>
                <c:pt idx="35">
                  <c:v>22.999864324805127</c:v>
                </c:pt>
                <c:pt idx="36">
                  <c:v>23.115597221913536</c:v>
                </c:pt>
                <c:pt idx="37">
                  <c:v>23.230945679755493</c:v>
                </c:pt>
                <c:pt idx="38">
                  <c:v>23.345917680496637</c:v>
                </c:pt>
                <c:pt idx="39">
                  <c:v>23.460521312435166</c:v>
                </c:pt>
                <c:pt idx="40">
                  <c:v>23.574764743027252</c:v>
                </c:pt>
                <c:pt idx="41">
                  <c:v>23.688656193245716</c:v>
                </c:pt>
                <c:pt idx="42">
                  <c:v>23.802203913367283</c:v>
                </c:pt>
                <c:pt idx="43">
                  <c:v>23.915416160258793</c:v>
                </c:pt>
                <c:pt idx="44">
                  <c:v>24.028301176209425</c:v>
                </c:pt>
                <c:pt idx="45">
                  <c:v>24.140867169334594</c:v>
                </c:pt>
                <c:pt idx="46">
                  <c:v>24.253122295557954</c:v>
                </c:pt>
                <c:pt idx="47">
                  <c:v>24.365074642160586</c:v>
                </c:pt>
                <c:pt idx="48">
                  <c:v>24.476732212871671</c:v>
                </c:pt>
                <c:pt idx="49">
                  <c:v>24.588102914462009</c:v>
                </c:pt>
                <c:pt idx="50">
                  <c:v>24.699194544791126</c:v>
                </c:pt>
                <c:pt idx="51">
                  <c:v>24.810014782249915</c:v>
                </c:pt>
                <c:pt idx="52">
                  <c:v>24.920571176534036</c:v>
                </c:pt>
                <c:pt idx="53">
                  <c:v>25.03087114067807</c:v>
                </c:pt>
                <c:pt idx="54">
                  <c:v>25.140921944276812</c:v>
                </c:pt>
                <c:pt idx="55">
                  <c:v>25.250730707818047</c:v>
                </c:pt>
                <c:pt idx="56">
                  <c:v>25.360304398049937</c:v>
                </c:pt>
                <c:pt idx="57">
                  <c:v>25.469649824306394</c:v>
                </c:pt>
                <c:pt idx="58">
                  <c:v>25.578773635714604</c:v>
                </c:pt>
                <c:pt idx="59">
                  <c:v>25.687682319210627</c:v>
                </c:pt>
                <c:pt idx="60">
                  <c:v>25.79638219829129</c:v>
                </c:pt>
                <c:pt idx="61">
                  <c:v>25.904879432433223</c:v>
                </c:pt>
                <c:pt idx="62">
                  <c:v>26.013180017113157</c:v>
                </c:pt>
                <c:pt idx="63">
                  <c:v>26.121289784366887</c:v>
                </c:pt>
                <c:pt idx="64">
                  <c:v>26.229214403827871</c:v>
                </c:pt>
                <c:pt idx="65">
                  <c:v>26.336959384190155</c:v>
                </c:pt>
                <c:pt idx="66">
                  <c:v>26.444530075043907</c:v>
                </c:pt>
                <c:pt idx="67">
                  <c:v>26.551931669035639</c:v>
                </c:pt>
                <c:pt idx="68">
                  <c:v>26.659169204308792</c:v>
                </c:pt>
                <c:pt idx="69">
                  <c:v>26.766247567183775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22-43F3-B3C5-6C96ED13FD3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XLSTAT_20251015_112757_1_HID!xdata2</c:f>
              <c:numCache>
                <c:formatCode>General</c:formatCode>
                <c:ptCount val="70"/>
                <c:pt idx="0">
                  <c:v>16.0415669986</c:v>
                </c:pt>
                <c:pt idx="1">
                  <c:v>16.221753818300002</c:v>
                </c:pt>
                <c:pt idx="2">
                  <c:v>16.401940637999999</c:v>
                </c:pt>
                <c:pt idx="3">
                  <c:v>16.5821274577</c:v>
                </c:pt>
                <c:pt idx="4">
                  <c:v>16.762314277400002</c:v>
                </c:pt>
                <c:pt idx="5">
                  <c:v>16.942501097099999</c:v>
                </c:pt>
                <c:pt idx="6">
                  <c:v>17.1226879168</c:v>
                </c:pt>
                <c:pt idx="7">
                  <c:v>17.302874736500002</c:v>
                </c:pt>
                <c:pt idx="8">
                  <c:v>17.483061556199999</c:v>
                </c:pt>
                <c:pt idx="9">
                  <c:v>17.6632483759</c:v>
                </c:pt>
                <c:pt idx="10">
                  <c:v>17.843435195600001</c:v>
                </c:pt>
                <c:pt idx="11">
                  <c:v>18.023622015299999</c:v>
                </c:pt>
                <c:pt idx="12">
                  <c:v>18.203808835</c:v>
                </c:pt>
                <c:pt idx="13">
                  <c:v>18.383995654700001</c:v>
                </c:pt>
                <c:pt idx="14">
                  <c:v>18.564182474399999</c:v>
                </c:pt>
                <c:pt idx="15">
                  <c:v>18.7443692941</c:v>
                </c:pt>
                <c:pt idx="16">
                  <c:v>18.924556113800001</c:v>
                </c:pt>
                <c:pt idx="17">
                  <c:v>19.104742933499999</c:v>
                </c:pt>
                <c:pt idx="18">
                  <c:v>19.2849297532</c:v>
                </c:pt>
                <c:pt idx="19">
                  <c:v>19.465116572900001</c:v>
                </c:pt>
                <c:pt idx="20">
                  <c:v>19.645303392599999</c:v>
                </c:pt>
                <c:pt idx="21">
                  <c:v>19.8254902123</c:v>
                </c:pt>
                <c:pt idx="22">
                  <c:v>20.005677032000001</c:v>
                </c:pt>
                <c:pt idx="23">
                  <c:v>20.185863851699999</c:v>
                </c:pt>
                <c:pt idx="24">
                  <c:v>20.3660506714</c:v>
                </c:pt>
                <c:pt idx="25">
                  <c:v>20.546237491100001</c:v>
                </c:pt>
                <c:pt idx="26">
                  <c:v>20.726424310799999</c:v>
                </c:pt>
                <c:pt idx="27">
                  <c:v>20.9066111305</c:v>
                </c:pt>
                <c:pt idx="28">
                  <c:v>21.086797950200001</c:v>
                </c:pt>
                <c:pt idx="29">
                  <c:v>21.266984769899999</c:v>
                </c:pt>
                <c:pt idx="30">
                  <c:v>21.4471715896</c:v>
                </c:pt>
                <c:pt idx="31">
                  <c:v>21.627358409300001</c:v>
                </c:pt>
                <c:pt idx="32">
                  <c:v>21.807545228999999</c:v>
                </c:pt>
                <c:pt idx="33">
                  <c:v>21.9877320487</c:v>
                </c:pt>
                <c:pt idx="34">
                  <c:v>22.167918868400001</c:v>
                </c:pt>
                <c:pt idx="35">
                  <c:v>22.348105688099999</c:v>
                </c:pt>
                <c:pt idx="36">
                  <c:v>22.5282925078</c:v>
                </c:pt>
                <c:pt idx="37">
                  <c:v>22.708479327500001</c:v>
                </c:pt>
                <c:pt idx="38">
                  <c:v>22.888666147199999</c:v>
                </c:pt>
                <c:pt idx="39">
                  <c:v>23.0688529669</c:v>
                </c:pt>
                <c:pt idx="40">
                  <c:v>23.249039786600001</c:v>
                </c:pt>
                <c:pt idx="41">
                  <c:v>23.429226606299999</c:v>
                </c:pt>
                <c:pt idx="42">
                  <c:v>23.609413426</c:v>
                </c:pt>
                <c:pt idx="43">
                  <c:v>23.789600245700001</c:v>
                </c:pt>
                <c:pt idx="44">
                  <c:v>23.969787065399998</c:v>
                </c:pt>
                <c:pt idx="45">
                  <c:v>24.1499738851</c:v>
                </c:pt>
                <c:pt idx="46">
                  <c:v>24.330160704800001</c:v>
                </c:pt>
                <c:pt idx="47">
                  <c:v>24.510347524499998</c:v>
                </c:pt>
                <c:pt idx="48">
                  <c:v>24.6905343442</c:v>
                </c:pt>
                <c:pt idx="49">
                  <c:v>24.870721163900001</c:v>
                </c:pt>
                <c:pt idx="50">
                  <c:v>25.050907983599998</c:v>
                </c:pt>
                <c:pt idx="51">
                  <c:v>25.231094803300003</c:v>
                </c:pt>
                <c:pt idx="52">
                  <c:v>25.411281623000001</c:v>
                </c:pt>
                <c:pt idx="53">
                  <c:v>25.591468442699998</c:v>
                </c:pt>
                <c:pt idx="54">
                  <c:v>25.771655262400003</c:v>
                </c:pt>
                <c:pt idx="55">
                  <c:v>25.951842082100001</c:v>
                </c:pt>
                <c:pt idx="56">
                  <c:v>26.132028901799998</c:v>
                </c:pt>
                <c:pt idx="57">
                  <c:v>26.312215721500003</c:v>
                </c:pt>
                <c:pt idx="58">
                  <c:v>26.492402541200001</c:v>
                </c:pt>
                <c:pt idx="59">
                  <c:v>26.672589360899998</c:v>
                </c:pt>
                <c:pt idx="60">
                  <c:v>26.852776180600003</c:v>
                </c:pt>
                <c:pt idx="61">
                  <c:v>27.032963000300001</c:v>
                </c:pt>
                <c:pt idx="62">
                  <c:v>27.213149819999998</c:v>
                </c:pt>
                <c:pt idx="63">
                  <c:v>27.393336639700003</c:v>
                </c:pt>
                <c:pt idx="64">
                  <c:v>27.5735234594</c:v>
                </c:pt>
                <c:pt idx="65">
                  <c:v>27.753710279099998</c:v>
                </c:pt>
                <c:pt idx="66">
                  <c:v>27.933897098800003</c:v>
                </c:pt>
                <c:pt idx="67">
                  <c:v>28.1140839185</c:v>
                </c:pt>
                <c:pt idx="68">
                  <c:v>28.294270738199998</c:v>
                </c:pt>
                <c:pt idx="69">
                  <c:v>28.474457557900003</c:v>
                </c:pt>
              </c:numCache>
            </c:numRef>
          </c:xVal>
          <c:yVal>
            <c:numRef>
              <c:f>XLSTAT_20251015_112757_1_HID!ydata2</c:f>
              <c:numCache>
                <c:formatCode>General</c:formatCode>
                <c:ptCount val="70"/>
                <c:pt idx="0">
                  <c:v>17.667501562129249</c:v>
                </c:pt>
                <c:pt idx="1">
                  <c:v>17.824113617536163</c:v>
                </c:pt>
                <c:pt idx="2">
                  <c:v>17.981119537827762</c:v>
                </c:pt>
                <c:pt idx="3">
                  <c:v>18.138536921574541</c:v>
                </c:pt>
                <c:pt idx="4">
                  <c:v>18.296384090328736</c:v>
                </c:pt>
                <c:pt idx="5">
                  <c:v>18.454680092048719</c:v>
                </c:pt>
                <c:pt idx="6">
                  <c:v>18.613444699348044</c:v>
                </c:pt>
                <c:pt idx="7">
                  <c:v>18.772698401701312</c:v>
                </c:pt>
                <c:pt idx="8">
                  <c:v>18.932462390676989</c:v>
                </c:pt>
                <c:pt idx="9">
                  <c:v>19.092758537215168</c:v>
                </c:pt>
                <c:pt idx="10">
                  <c:v>19.253609359931485</c:v>
                </c:pt>
                <c:pt idx="11">
                  <c:v>19.415037983411846</c:v>
                </c:pt>
                <c:pt idx="12">
                  <c:v>19.577068085472835</c:v>
                </c:pt>
                <c:pt idx="13">
                  <c:v>19.739723832405893</c:v>
                </c:pt>
                <c:pt idx="14">
                  <c:v>19.903029801307078</c:v>
                </c:pt>
                <c:pt idx="15">
                  <c:v>20.067010888724436</c:v>
                </c:pt>
                <c:pt idx="16">
                  <c:v>20.231692205038804</c:v>
                </c:pt>
                <c:pt idx="17">
                  <c:v>20.397098954235538</c:v>
                </c:pt>
                <c:pt idx="18">
                  <c:v>20.563256299027667</c:v>
                </c:pt>
                <c:pt idx="19">
                  <c:v>20.730189211655556</c:v>
                </c:pt>
                <c:pt idx="20">
                  <c:v>20.897922311111188</c:v>
                </c:pt>
                <c:pt idx="21">
                  <c:v>21.066479688008915</c:v>
                </c:pt>
                <c:pt idx="22">
                  <c:v>21.235884718836818</c:v>
                </c:pt>
                <c:pt idx="23">
                  <c:v>21.406159871855948</c:v>
                </c:pt>
                <c:pt idx="24">
                  <c:v>21.5773265074458</c:v>
                </c:pt>
                <c:pt idx="25">
                  <c:v>21.749404676196242</c:v>
                </c:pt>
                <c:pt idx="26">
                  <c:v>21.922412918488348</c:v>
                </c:pt>
                <c:pt idx="27">
                  <c:v>22.096368069656979</c:v>
                </c:pt>
                <c:pt idx="28">
                  <c:v>22.27128507505531</c:v>
                </c:pt>
                <c:pt idx="29">
                  <c:v>22.447176819418956</c:v>
                </c:pt>
                <c:pt idx="30">
                  <c:v>22.624053974832897</c:v>
                </c:pt>
                <c:pt idx="31">
                  <c:v>22.801924871327223</c:v>
                </c:pt>
                <c:pt idx="32">
                  <c:v>22.980795393666838</c:v>
                </c:pt>
                <c:pt idx="33">
                  <c:v>23.160668907267564</c:v>
                </c:pt>
                <c:pt idx="34">
                  <c:v>23.341546215391315</c:v>
                </c:pt>
                <c:pt idx="35">
                  <c:v>23.523425548882308</c:v>
                </c:pt>
                <c:pt idx="36">
                  <c:v>23.706302588748706</c:v>
                </c:pt>
                <c:pt idx="37">
                  <c:v>23.890170520920751</c:v>
                </c:pt>
                <c:pt idx="38">
                  <c:v>24.075020121578426</c:v>
                </c:pt>
                <c:pt idx="39">
                  <c:v>24.26083987058761</c:v>
                </c:pt>
                <c:pt idx="40">
                  <c:v>24.447616089855664</c:v>
                </c:pt>
                <c:pt idx="41">
                  <c:v>24.635333102847131</c:v>
                </c:pt>
                <c:pt idx="42">
                  <c:v>24.823973411107502</c:v>
                </c:pt>
                <c:pt idx="43">
                  <c:v>25.013517883435249</c:v>
                </c:pt>
                <c:pt idx="44">
                  <c:v>25.203945953314548</c:v>
                </c:pt>
                <c:pt idx="45">
                  <c:v>25.395235820357588</c:v>
                </c:pt>
                <c:pt idx="46">
                  <c:v>25.587364651782519</c:v>
                </c:pt>
                <c:pt idx="47">
                  <c:v>25.780308780341816</c:v>
                </c:pt>
                <c:pt idx="48">
                  <c:v>25.974043895584085</c:v>
                </c:pt>
                <c:pt idx="49">
                  <c:v>26.168545225848685</c:v>
                </c:pt>
                <c:pt idx="50">
                  <c:v>26.363787708927394</c:v>
                </c:pt>
                <c:pt idx="51">
                  <c:v>26.559746149855016</c:v>
                </c:pt>
                <c:pt idx="52">
                  <c:v>26.756395364790304</c:v>
                </c:pt>
                <c:pt idx="53">
                  <c:v>26.953710310404745</c:v>
                </c:pt>
                <c:pt idx="54">
                  <c:v>27.151666198598079</c:v>
                </c:pt>
                <c:pt idx="55">
                  <c:v>27.350238596701207</c:v>
                </c:pt>
                <c:pt idx="56">
                  <c:v>27.549403513607079</c:v>
                </c:pt>
                <c:pt idx="57">
                  <c:v>27.749137472489142</c:v>
                </c:pt>
                <c:pt idx="58">
                  <c:v>27.949417570930326</c:v>
                </c:pt>
                <c:pt idx="59">
                  <c:v>28.150221529397417</c:v>
                </c:pt>
                <c:pt idx="60">
                  <c:v>28.351527729063143</c:v>
                </c:pt>
                <c:pt idx="61">
                  <c:v>28.55331524000858</c:v>
                </c:pt>
                <c:pt idx="62">
                  <c:v>28.755563840837812</c:v>
                </c:pt>
                <c:pt idx="63">
                  <c:v>28.95825403071181</c:v>
                </c:pt>
                <c:pt idx="64">
                  <c:v>29.161367034765433</c:v>
                </c:pt>
                <c:pt idx="65">
                  <c:v>29.364884803815219</c:v>
                </c:pt>
                <c:pt idx="66">
                  <c:v>29.568790009200349</c:v>
                </c:pt>
                <c:pt idx="67">
                  <c:v>29.773066033529346</c:v>
                </c:pt>
                <c:pt idx="68">
                  <c:v>29.977696958032972</c:v>
                </c:pt>
                <c:pt idx="69">
                  <c:v>30.182667547151613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22-43F3-B3C5-6C96ED13FD37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722-43F3-B3C5-6C96ED13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9919"/>
        <c:axId val="168511279"/>
      </c:scatterChart>
      <c:valAx>
        <c:axId val="168519919"/>
        <c:scaling>
          <c:orientation val="minMax"/>
          <c:max val="31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11279"/>
        <c:crosses val="autoZero"/>
        <c:crossBetween val="midCat"/>
      </c:valAx>
      <c:valAx>
        <c:axId val="168511279"/>
        <c:scaling>
          <c:orientation val="minMax"/>
          <c:max val="31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199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Tn 7h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'MCE Tn'!$B$180:$B$240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'MCE Tn'!$G$180:$G$240</c:f>
              <c:numCache>
                <c:formatCode>0.000</c:formatCode>
                <c:ptCount val="61"/>
                <c:pt idx="0">
                  <c:v>0.77251030952472344</c:v>
                </c:pt>
                <c:pt idx="1">
                  <c:v>0.36364394946399003</c:v>
                </c:pt>
                <c:pt idx="2">
                  <c:v>-1.1205520104728803</c:v>
                </c:pt>
                <c:pt idx="3">
                  <c:v>1.7708302860236595</c:v>
                </c:pt>
                <c:pt idx="4">
                  <c:v>-0.29670305502968869</c:v>
                </c:pt>
                <c:pt idx="5">
                  <c:v>-9.6190412912676104E-2</c:v>
                </c:pt>
                <c:pt idx="6">
                  <c:v>-1.7155309569021395</c:v>
                </c:pt>
                <c:pt idx="7">
                  <c:v>-1.1352534936564631</c:v>
                </c:pt>
                <c:pt idx="8">
                  <c:v>-0.81707709380771898</c:v>
                </c:pt>
                <c:pt idx="9">
                  <c:v>-0.97072374751028745</c:v>
                </c:pt>
                <c:pt idx="10">
                  <c:v>-1.9011383424887434</c:v>
                </c:pt>
                <c:pt idx="11">
                  <c:v>-6.8006152973791853E-2</c:v>
                </c:pt>
                <c:pt idx="12">
                  <c:v>2.4050482314771249</c:v>
                </c:pt>
                <c:pt idx="13">
                  <c:v>1.0445011157058324</c:v>
                </c:pt>
                <c:pt idx="14">
                  <c:v>-6.3431161844935802E-2</c:v>
                </c:pt>
                <c:pt idx="15">
                  <c:v>0.14086039422666449</c:v>
                </c:pt>
                <c:pt idx="16">
                  <c:v>-1.1756458358432595</c:v>
                </c:pt>
                <c:pt idx="17">
                  <c:v>-1.7215577168373776E-2</c:v>
                </c:pt>
                <c:pt idx="18">
                  <c:v>1.6026488196891227</c:v>
                </c:pt>
                <c:pt idx="19">
                  <c:v>1.2895942576675434</c:v>
                </c:pt>
                <c:pt idx="20">
                  <c:v>-0.68716426756778504</c:v>
                </c:pt>
                <c:pt idx="21">
                  <c:v>1.0636958167626771</c:v>
                </c:pt>
                <c:pt idx="22">
                  <c:v>0.13205935251253956</c:v>
                </c:pt>
                <c:pt idx="23">
                  <c:v>0.98781053795272533</c:v>
                </c:pt>
                <c:pt idx="24">
                  <c:v>-0.47833388145451877</c:v>
                </c:pt>
                <c:pt idx="25">
                  <c:v>0.3783223041303152</c:v>
                </c:pt>
                <c:pt idx="26">
                  <c:v>0.43193779266537602</c:v>
                </c:pt>
                <c:pt idx="27">
                  <c:v>1.2914649101719846</c:v>
                </c:pt>
                <c:pt idx="28">
                  <c:v>-0.65492763715469726</c:v>
                </c:pt>
                <c:pt idx="29">
                  <c:v>1.0843379886277853</c:v>
                </c:pt>
                <c:pt idx="30">
                  <c:v>-0.28882586188081977</c:v>
                </c:pt>
                <c:pt idx="31">
                  <c:v>-8.8477208387722009E-2</c:v>
                </c:pt>
                <c:pt idx="32">
                  <c:v>0.40769419277138269</c:v>
                </c:pt>
                <c:pt idx="33">
                  <c:v>-0.21617120288586883</c:v>
                </c:pt>
                <c:pt idx="34">
                  <c:v>0.11679285754152013</c:v>
                </c:pt>
                <c:pt idx="35">
                  <c:v>-0.19959865068812216</c:v>
                </c:pt>
                <c:pt idx="36">
                  <c:v>-0.94914922762603837</c:v>
                </c:pt>
                <c:pt idx="37">
                  <c:v>0.26677767910577671</c:v>
                </c:pt>
                <c:pt idx="38">
                  <c:v>6.8531507696822286E-2</c:v>
                </c:pt>
                <c:pt idx="39">
                  <c:v>-0.99263718833508863</c:v>
                </c:pt>
                <c:pt idx="40">
                  <c:v>-1.2970894092867802</c:v>
                </c:pt>
                <c:pt idx="41">
                  <c:v>-8.8827247006121615E-2</c:v>
                </c:pt>
                <c:pt idx="42">
                  <c:v>0.2321362954488497</c:v>
                </c:pt>
                <c:pt idx="43">
                  <c:v>0.88166632368470399</c:v>
                </c:pt>
                <c:pt idx="44">
                  <c:v>-5.1275320818424857E-3</c:v>
                </c:pt>
                <c:pt idx="45">
                  <c:v>7.6396935971852792E-2</c:v>
                </c:pt>
                <c:pt idx="46">
                  <c:v>-1.3835696973463141</c:v>
                </c:pt>
                <c:pt idx="47">
                  <c:v>0.68333746403760343</c:v>
                </c:pt>
                <c:pt idx="48">
                  <c:v>-1.2770233141454839</c:v>
                </c:pt>
                <c:pt idx="49">
                  <c:v>-1.0506259914932177</c:v>
                </c:pt>
                <c:pt idx="50">
                  <c:v>-0.82011511578310303</c:v>
                </c:pt>
                <c:pt idx="51">
                  <c:v>0.47324750545279537</c:v>
                </c:pt>
                <c:pt idx="52">
                  <c:v>0.89492027019010911</c:v>
                </c:pt>
                <c:pt idx="53">
                  <c:v>0.72945317122095366</c:v>
                </c:pt>
                <c:pt idx="54">
                  <c:v>0.58279324931426824</c:v>
                </c:pt>
                <c:pt idx="55">
                  <c:v>-1.3301337181457997</c:v>
                </c:pt>
                <c:pt idx="56">
                  <c:v>0.12713614868809289</c:v>
                </c:pt>
                <c:pt idx="57">
                  <c:v>1.0546278117311467</c:v>
                </c:pt>
                <c:pt idx="58">
                  <c:v>-0.8124335557680944</c:v>
                </c:pt>
                <c:pt idx="59">
                  <c:v>0.11661802746845495</c:v>
                </c:pt>
                <c:pt idx="60">
                  <c:v>0.52630304072227452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8-4506-B45D-C543C4489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522799"/>
        <c:axId val="168524719"/>
      </c:barChart>
      <c:catAx>
        <c:axId val="16852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24719"/>
        <c:crosses val="autoZero"/>
        <c:auto val="1"/>
        <c:lblAlgn val="ctr"/>
        <c:lblOffset val="100"/>
        <c:noMultiLvlLbl val="0"/>
      </c:catAx>
      <c:valAx>
        <c:axId val="16852471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2279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DB-4464-8FB4-6533A8EADE70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DB-4464-8FB4-6533A8EADE70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DB-4464-8FB4-6533A8EADE70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EDB-4464-8FB4-6533A8EADE70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DB-4464-8FB4-6533A8EADE70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EDB-4464-8FB4-6533A8EADE70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EDB-4464-8FB4-6533A8EAD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0.75485629361654194</c:v>
                </c:pt>
                <c:pt idx="1">
                  <c:v>0.53738177474509119</c:v>
                </c:pt>
                <c:pt idx="2">
                  <c:v>0.17993050447585934</c:v>
                </c:pt>
                <c:pt idx="3">
                  <c:v>0.41221249276038296</c:v>
                </c:pt>
                <c:pt idx="4">
                  <c:v>0.18048366415828579</c:v>
                </c:pt>
                <c:pt idx="5">
                  <c:v>0.41755930634920124</c:v>
                </c:pt>
                <c:pt idx="6">
                  <c:v>0.53472604297878124</c:v>
                </c:pt>
              </c:numLit>
            </c:plus>
            <c:minus>
              <c:numLit>
                <c:formatCode>General</c:formatCode>
                <c:ptCount val="7"/>
                <c:pt idx="0">
                  <c:v>0.75485629361654205</c:v>
                </c:pt>
                <c:pt idx="1">
                  <c:v>0.53738177474509119</c:v>
                </c:pt>
                <c:pt idx="2">
                  <c:v>0.17993050447585929</c:v>
                </c:pt>
                <c:pt idx="3">
                  <c:v>0.41221249276038296</c:v>
                </c:pt>
                <c:pt idx="4">
                  <c:v>0.18048366415828582</c:v>
                </c:pt>
                <c:pt idx="5">
                  <c:v>0.41755930634920124</c:v>
                </c:pt>
                <c:pt idx="6">
                  <c:v>0.53472604297878112</c:v>
                </c:pt>
              </c:numLit>
            </c:minus>
          </c:errBars>
          <c:cat>
            <c:strRef>
              <c:f>'TX REGRESSION'!$B$93:$B$99</c:f>
              <c:strCache>
                <c:ptCount val="7"/>
                <c:pt idx="0">
                  <c:v>MNE_Nice_2154_25m</c:v>
                </c:pt>
                <c:pt idx="1">
                  <c:v>Encaissement_4000m</c:v>
                </c:pt>
                <c:pt idx="2">
                  <c:v>Expo_E-W_25m</c:v>
                </c:pt>
                <c:pt idx="3">
                  <c:v>TPI_500m_MNE_4m</c:v>
                </c:pt>
                <c:pt idx="4">
                  <c:v>DENSITE_BATI_NICE_GR50M</c:v>
                </c:pt>
                <c:pt idx="5">
                  <c:v>Dmer_zone</c:v>
                </c:pt>
                <c:pt idx="6">
                  <c:v>Encaissement_1000m</c:v>
                </c:pt>
              </c:strCache>
            </c:strRef>
          </c:cat>
          <c:val>
            <c:numRef>
              <c:f>'TX REGRESSION'!$C$93:$C$99</c:f>
              <c:numCache>
                <c:formatCode>0.000</c:formatCode>
                <c:ptCount val="7"/>
                <c:pt idx="0">
                  <c:v>-0.31237343217059255</c:v>
                </c:pt>
                <c:pt idx="1">
                  <c:v>-0.61415593609756736</c:v>
                </c:pt>
                <c:pt idx="2">
                  <c:v>-0.35838389968111301</c:v>
                </c:pt>
                <c:pt idx="3">
                  <c:v>-0.10799646137991814</c:v>
                </c:pt>
                <c:pt idx="4">
                  <c:v>0.18731636286804085</c:v>
                </c:pt>
                <c:pt idx="5">
                  <c:v>0.62369306964167193</c:v>
                </c:pt>
                <c:pt idx="6">
                  <c:v>0.46958674420182184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464-8FB4-6533A8EA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8164863"/>
        <c:axId val="198165343"/>
      </c:barChart>
      <c:catAx>
        <c:axId val="19816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98165343"/>
        <c:crosses val="autoZero"/>
        <c:auto val="1"/>
        <c:lblAlgn val="ctr"/>
        <c:lblOffset val="100"/>
        <c:noMultiLvlLbl val="0"/>
      </c:catAx>
      <c:valAx>
        <c:axId val="19816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9816486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'TX REGRESSION'!$D$126:$D$186</c:f>
              <c:numCache>
                <c:formatCode>0.000</c:formatCode>
                <c:ptCount val="61"/>
                <c:pt idx="0">
                  <c:v>28.6034090909091</c:v>
                </c:pt>
                <c:pt idx="1">
                  <c:v>28.111956521739099</c:v>
                </c:pt>
                <c:pt idx="2">
                  <c:v>29.391358024691399</c:v>
                </c:pt>
                <c:pt idx="3">
                  <c:v>26.724175824175799</c:v>
                </c:pt>
                <c:pt idx="4">
                  <c:v>29.3413043478261</c:v>
                </c:pt>
                <c:pt idx="5">
                  <c:v>29.259782608695701</c:v>
                </c:pt>
                <c:pt idx="6">
                  <c:v>26.834444444444401</c:v>
                </c:pt>
                <c:pt idx="7">
                  <c:v>27.667391304347799</c:v>
                </c:pt>
                <c:pt idx="8">
                  <c:v>27.6879120879121</c:v>
                </c:pt>
                <c:pt idx="9">
                  <c:v>27.456179775280901</c:v>
                </c:pt>
                <c:pt idx="10">
                  <c:v>29.3912087912088</c:v>
                </c:pt>
                <c:pt idx="11">
                  <c:v>28.504347826086999</c:v>
                </c:pt>
                <c:pt idx="12">
                  <c:v>26.4478260869565</c:v>
                </c:pt>
                <c:pt idx="13">
                  <c:v>28.538202247190998</c:v>
                </c:pt>
                <c:pt idx="14">
                  <c:v>29.616304347826102</c:v>
                </c:pt>
                <c:pt idx="15">
                  <c:v>27.8554347826087</c:v>
                </c:pt>
                <c:pt idx="16">
                  <c:v>29.9467391304348</c:v>
                </c:pt>
                <c:pt idx="17">
                  <c:v>27.4989130434783</c:v>
                </c:pt>
                <c:pt idx="18">
                  <c:v>28.293333333333301</c:v>
                </c:pt>
                <c:pt idx="19">
                  <c:v>28.3923913043478</c:v>
                </c:pt>
                <c:pt idx="20">
                  <c:v>28.9644444444444</c:v>
                </c:pt>
                <c:pt idx="21">
                  <c:v>28.7043956043956</c:v>
                </c:pt>
                <c:pt idx="22">
                  <c:v>28.958241758241801</c:v>
                </c:pt>
                <c:pt idx="23">
                  <c:v>27.5223529411765</c:v>
                </c:pt>
                <c:pt idx="24">
                  <c:v>28.0695652173913</c:v>
                </c:pt>
                <c:pt idx="25">
                  <c:v>28.472826086956498</c:v>
                </c:pt>
                <c:pt idx="26">
                  <c:v>27.227173913043501</c:v>
                </c:pt>
                <c:pt idx="27">
                  <c:v>26.635164835164801</c:v>
                </c:pt>
                <c:pt idx="28">
                  <c:v>28.255434782608699</c:v>
                </c:pt>
                <c:pt idx="29">
                  <c:v>28.957303370786502</c:v>
                </c:pt>
                <c:pt idx="30">
                  <c:v>26.7711111111111</c:v>
                </c:pt>
                <c:pt idx="31">
                  <c:v>27.238043478260899</c:v>
                </c:pt>
                <c:pt idx="32">
                  <c:v>27.901086956521699</c:v>
                </c:pt>
                <c:pt idx="33">
                  <c:v>27.478260869565201</c:v>
                </c:pt>
                <c:pt idx="34">
                  <c:v>28.7043956043956</c:v>
                </c:pt>
                <c:pt idx="35">
                  <c:v>28.798913043478301</c:v>
                </c:pt>
                <c:pt idx="36">
                  <c:v>28.054347826087</c:v>
                </c:pt>
                <c:pt idx="37">
                  <c:v>27.380434782608699</c:v>
                </c:pt>
                <c:pt idx="38">
                  <c:v>28.6076086956522</c:v>
                </c:pt>
                <c:pt idx="39">
                  <c:v>27.513043478260901</c:v>
                </c:pt>
                <c:pt idx="40">
                  <c:v>27.4648351648352</c:v>
                </c:pt>
                <c:pt idx="41">
                  <c:v>28.745652173913001</c:v>
                </c:pt>
                <c:pt idx="42">
                  <c:v>28.185869565217399</c:v>
                </c:pt>
                <c:pt idx="43">
                  <c:v>26.813043478260902</c:v>
                </c:pt>
                <c:pt idx="44">
                  <c:v>28.4445652173913</c:v>
                </c:pt>
                <c:pt idx="45">
                  <c:v>28.360439560439598</c:v>
                </c:pt>
                <c:pt idx="46">
                  <c:v>28.2604395604396</c:v>
                </c:pt>
                <c:pt idx="47">
                  <c:v>28.469565217391299</c:v>
                </c:pt>
                <c:pt idx="48">
                  <c:v>29.0056179775281</c:v>
                </c:pt>
                <c:pt idx="49">
                  <c:v>27.8571428571429</c:v>
                </c:pt>
                <c:pt idx="50">
                  <c:v>28.3391304347826</c:v>
                </c:pt>
                <c:pt idx="51">
                  <c:v>27.301086956521701</c:v>
                </c:pt>
                <c:pt idx="52">
                  <c:v>28.196666666666701</c:v>
                </c:pt>
                <c:pt idx="53">
                  <c:v>28.6955555555556</c:v>
                </c:pt>
                <c:pt idx="54">
                  <c:v>26.889130434782601</c:v>
                </c:pt>
                <c:pt idx="55">
                  <c:v>28.664473684210499</c:v>
                </c:pt>
                <c:pt idx="56">
                  <c:v>28.678409090909099</c:v>
                </c:pt>
                <c:pt idx="57">
                  <c:v>29.031460674157302</c:v>
                </c:pt>
                <c:pt idx="58">
                  <c:v>27.360439560439598</c:v>
                </c:pt>
                <c:pt idx="59">
                  <c:v>27.478260869565201</c:v>
                </c:pt>
                <c:pt idx="60">
                  <c:v>28.0622222222222</c:v>
                </c:pt>
              </c:numCache>
            </c:numRef>
          </c:xVal>
          <c:yVal>
            <c:numRef>
              <c:f>'TX REGRESSION'!$G$126:$G$186</c:f>
              <c:numCache>
                <c:formatCode>0.000</c:formatCode>
                <c:ptCount val="61"/>
                <c:pt idx="0">
                  <c:v>0.89252836065767016</c:v>
                </c:pt>
                <c:pt idx="1">
                  <c:v>-0.45636474654961273</c:v>
                </c:pt>
                <c:pt idx="2">
                  <c:v>1.3687143136631132</c:v>
                </c:pt>
                <c:pt idx="3">
                  <c:v>-1.8460669861776784</c:v>
                </c:pt>
                <c:pt idx="4">
                  <c:v>1.8913723055451388</c:v>
                </c:pt>
                <c:pt idx="5">
                  <c:v>-4.5266689341000928E-2</c:v>
                </c:pt>
                <c:pt idx="6">
                  <c:v>-0.7363998181016308</c:v>
                </c:pt>
                <c:pt idx="7">
                  <c:v>-1.6417856406739419</c:v>
                </c:pt>
                <c:pt idx="8">
                  <c:v>-0.58840210098972701</c:v>
                </c:pt>
                <c:pt idx="9">
                  <c:v>0.34942471332053099</c:v>
                </c:pt>
                <c:pt idx="10">
                  <c:v>5.7280577295201966E-2</c:v>
                </c:pt>
                <c:pt idx="11">
                  <c:v>-0.47724233222213552</c:v>
                </c:pt>
                <c:pt idx="12">
                  <c:v>-1.7897163411247066</c:v>
                </c:pt>
                <c:pt idx="13">
                  <c:v>3.4814951275121804E-2</c:v>
                </c:pt>
                <c:pt idx="14">
                  <c:v>-1.2444344302548404E-2</c:v>
                </c:pt>
                <c:pt idx="15">
                  <c:v>-0.3680175463682071</c:v>
                </c:pt>
                <c:pt idx="16">
                  <c:v>0.4760671408955906</c:v>
                </c:pt>
                <c:pt idx="17">
                  <c:v>1.856597791680643E-2</c:v>
                </c:pt>
                <c:pt idx="18">
                  <c:v>0.40441671054028944</c:v>
                </c:pt>
                <c:pt idx="19">
                  <c:v>0.69137629400999689</c:v>
                </c:pt>
                <c:pt idx="20">
                  <c:v>1.2999196182031256</c:v>
                </c:pt>
                <c:pt idx="21">
                  <c:v>-0.32533146258130585</c:v>
                </c:pt>
                <c:pt idx="22">
                  <c:v>0.17193966896125279</c:v>
                </c:pt>
                <c:pt idx="23">
                  <c:v>-0.72024223518752906</c:v>
                </c:pt>
                <c:pt idx="24">
                  <c:v>-0.36566154112167143</c:v>
                </c:pt>
                <c:pt idx="25">
                  <c:v>0.40199465698446452</c:v>
                </c:pt>
                <c:pt idx="26">
                  <c:v>-1.7833236705354811</c:v>
                </c:pt>
                <c:pt idx="27">
                  <c:v>-1.6241160770737031</c:v>
                </c:pt>
                <c:pt idx="28">
                  <c:v>-0.54326479885106782</c:v>
                </c:pt>
                <c:pt idx="29">
                  <c:v>0.44884250190651809</c:v>
                </c:pt>
                <c:pt idx="30">
                  <c:v>-1.4705623852044598</c:v>
                </c:pt>
                <c:pt idx="31">
                  <c:v>8.6120862777515628E-2</c:v>
                </c:pt>
                <c:pt idx="32">
                  <c:v>-1.0150469230980832</c:v>
                </c:pt>
                <c:pt idx="33">
                  <c:v>-1.1126090021924462</c:v>
                </c:pt>
                <c:pt idx="34">
                  <c:v>2.8358690901229719</c:v>
                </c:pt>
                <c:pt idx="35">
                  <c:v>0.27512159391734631</c:v>
                </c:pt>
                <c:pt idx="36">
                  <c:v>-0.23568534962828561</c:v>
                </c:pt>
                <c:pt idx="37">
                  <c:v>0.83828659029518904</c:v>
                </c:pt>
                <c:pt idx="38">
                  <c:v>0.78933534729126775</c:v>
                </c:pt>
                <c:pt idx="39">
                  <c:v>0.96995785376445343</c:v>
                </c:pt>
                <c:pt idx="40">
                  <c:v>-0.6378667733088812</c:v>
                </c:pt>
                <c:pt idx="41">
                  <c:v>1.0870135824270319</c:v>
                </c:pt>
                <c:pt idx="42">
                  <c:v>1.3892248084441425</c:v>
                </c:pt>
                <c:pt idx="43">
                  <c:v>-0.21510231592644344</c:v>
                </c:pt>
                <c:pt idx="44">
                  <c:v>0.8022045390861744</c:v>
                </c:pt>
                <c:pt idx="45">
                  <c:v>-4.6377685297050317E-2</c:v>
                </c:pt>
                <c:pt idx="46">
                  <c:v>-0.46820370933891231</c:v>
                </c:pt>
                <c:pt idx="47">
                  <c:v>0.56567495623935893</c:v>
                </c:pt>
                <c:pt idx="48">
                  <c:v>0.91584737906748137</c:v>
                </c:pt>
                <c:pt idx="49">
                  <c:v>-0.50656896809352814</c:v>
                </c:pt>
                <c:pt idx="50">
                  <c:v>-0.31916444860538229</c:v>
                </c:pt>
                <c:pt idx="51">
                  <c:v>-2.0353786192789628E-3</c:v>
                </c:pt>
                <c:pt idx="52">
                  <c:v>-0.74076876239790779</c:v>
                </c:pt>
                <c:pt idx="53">
                  <c:v>0.38965694988428923</c:v>
                </c:pt>
                <c:pt idx="54">
                  <c:v>-0.86115618772764435</c:v>
                </c:pt>
                <c:pt idx="55">
                  <c:v>1.7126537171516953</c:v>
                </c:pt>
                <c:pt idx="56">
                  <c:v>0.34607902214055813</c:v>
                </c:pt>
                <c:pt idx="57">
                  <c:v>0.46585929197784687</c:v>
                </c:pt>
                <c:pt idx="58">
                  <c:v>-0.25615013019993987</c:v>
                </c:pt>
                <c:pt idx="59">
                  <c:v>-0.64674241306721991</c:v>
                </c:pt>
                <c:pt idx="60">
                  <c:v>-0.11847661185452321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5-471A-A62B-BEF6179A7A2F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28.111956521739099</c:v>
              </c:pt>
            </c:numLit>
          </c:xVal>
          <c:yVal>
            <c:numLit>
              <c:formatCode>General</c:formatCode>
              <c:ptCount val="1"/>
              <c:pt idx="0">
                <c:v>-0.45636474654961273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E5-471A-A62B-BEF6179A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57567"/>
        <c:axId val="551957087"/>
      </c:scatterChart>
      <c:valAx>
        <c:axId val="551957567"/>
        <c:scaling>
          <c:orientation val="minMax"/>
          <c:max val="30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1957087"/>
        <c:crosses val="autoZero"/>
        <c:crossBetween val="midCat"/>
      </c:valAx>
      <c:valAx>
        <c:axId val="551957087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519575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Préd(Tn 7h) - Tn 7h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'express Tn'!$E$148:$E$208</c:f>
              <c:numCache>
                <c:formatCode>0.000</c:formatCode>
                <c:ptCount val="61"/>
                <c:pt idx="0">
                  <c:v>21.533244628151998</c:v>
                </c:pt>
                <c:pt idx="1">
                  <c:v>21.417875832712333</c:v>
                </c:pt>
                <c:pt idx="2">
                  <c:v>21.009110690523372</c:v>
                </c:pt>
                <c:pt idx="3">
                  <c:v>22.528540550856228</c:v>
                </c:pt>
                <c:pt idx="4">
                  <c:v>20.903043278639615</c:v>
                </c:pt>
                <c:pt idx="5">
                  <c:v>20.614559108486624</c:v>
                </c:pt>
                <c:pt idx="6">
                  <c:v>21.036431493231035</c:v>
                </c:pt>
                <c:pt idx="7">
                  <c:v>21.414237220219594</c:v>
                </c:pt>
                <c:pt idx="8">
                  <c:v>22.791137393729691</c:v>
                </c:pt>
                <c:pt idx="9">
                  <c:v>22.55198217685593</c:v>
                </c:pt>
                <c:pt idx="10">
                  <c:v>20.763164916361287</c:v>
                </c:pt>
                <c:pt idx="11">
                  <c:v>21.166643610835493</c:v>
                </c:pt>
                <c:pt idx="12">
                  <c:v>19.99560723590157</c:v>
                </c:pt>
                <c:pt idx="13">
                  <c:v>23.103735944172808</c:v>
                </c:pt>
                <c:pt idx="14">
                  <c:v>20.582175892067497</c:v>
                </c:pt>
                <c:pt idx="15">
                  <c:v>22.196932087241407</c:v>
                </c:pt>
                <c:pt idx="16">
                  <c:v>20.566847012617284</c:v>
                </c:pt>
                <c:pt idx="17">
                  <c:v>22.284798970927092</c:v>
                </c:pt>
                <c:pt idx="18">
                  <c:v>22.391027600225144</c:v>
                </c:pt>
                <c:pt idx="19">
                  <c:v>21.897825803605222</c:v>
                </c:pt>
                <c:pt idx="20">
                  <c:v>23.138648175735341</c:v>
                </c:pt>
                <c:pt idx="21">
                  <c:v>22.408636847212716</c:v>
                </c:pt>
                <c:pt idx="22">
                  <c:v>21.654333987143936</c:v>
                </c:pt>
                <c:pt idx="23">
                  <c:v>20.739089761029231</c:v>
                </c:pt>
                <c:pt idx="24">
                  <c:v>23.16047433426057</c:v>
                </c:pt>
                <c:pt idx="25">
                  <c:v>21.920591754447223</c:v>
                </c:pt>
                <c:pt idx="26">
                  <c:v>21.542155967620531</c:v>
                </c:pt>
                <c:pt idx="27">
                  <c:v>22.777990680890579</c:v>
                </c:pt>
                <c:pt idx="28">
                  <c:v>21.66170450126323</c:v>
                </c:pt>
                <c:pt idx="29">
                  <c:v>21.525381635501788</c:v>
                </c:pt>
                <c:pt idx="30">
                  <c:v>22.65915009854767</c:v>
                </c:pt>
                <c:pt idx="31">
                  <c:v>21.965936380658839</c:v>
                </c:pt>
                <c:pt idx="32">
                  <c:v>23.019670471546878</c:v>
                </c:pt>
                <c:pt idx="33">
                  <c:v>22.382105010322942</c:v>
                </c:pt>
                <c:pt idx="34">
                  <c:v>22.10914428013437</c:v>
                </c:pt>
                <c:pt idx="35">
                  <c:v>21.624758056187513</c:v>
                </c:pt>
                <c:pt idx="36">
                  <c:v>22.50920701369115</c:v>
                </c:pt>
                <c:pt idx="37">
                  <c:v>22.368465399037429</c:v>
                </c:pt>
                <c:pt idx="38">
                  <c:v>22.187557525397963</c:v>
                </c:pt>
                <c:pt idx="39">
                  <c:v>22.277611244123332</c:v>
                </c:pt>
                <c:pt idx="40">
                  <c:v>22.224073290286331</c:v>
                </c:pt>
                <c:pt idx="41">
                  <c:v>22.887783625285937</c:v>
                </c:pt>
                <c:pt idx="42">
                  <c:v>22.295234267544345</c:v>
                </c:pt>
                <c:pt idx="43">
                  <c:v>22.293296555928624</c:v>
                </c:pt>
                <c:pt idx="44">
                  <c:v>21.980425372060395</c:v>
                </c:pt>
                <c:pt idx="45">
                  <c:v>22.551076254351024</c:v>
                </c:pt>
                <c:pt idx="46">
                  <c:v>20.444619867512198</c:v>
                </c:pt>
                <c:pt idx="47">
                  <c:v>22.188416362150996</c:v>
                </c:pt>
                <c:pt idx="48">
                  <c:v>20.491532640420658</c:v>
                </c:pt>
                <c:pt idx="49">
                  <c:v>22.345767455863967</c:v>
                </c:pt>
                <c:pt idx="50">
                  <c:v>22.359857477733321</c:v>
                </c:pt>
                <c:pt idx="51">
                  <c:v>22.273022129781314</c:v>
                </c:pt>
                <c:pt idx="52">
                  <c:v>22.426061643944099</c:v>
                </c:pt>
                <c:pt idx="53">
                  <c:v>21.578351010519629</c:v>
                </c:pt>
                <c:pt idx="54">
                  <c:v>22.308782109098235</c:v>
                </c:pt>
                <c:pt idx="55">
                  <c:v>22.452374447749058</c:v>
                </c:pt>
                <c:pt idx="56">
                  <c:v>21.827967204545871</c:v>
                </c:pt>
                <c:pt idx="57">
                  <c:v>22.418656031821008</c:v>
                </c:pt>
                <c:pt idx="58">
                  <c:v>22.342938775687916</c:v>
                </c:pt>
                <c:pt idx="59">
                  <c:v>22.603899941683608</c:v>
                </c:pt>
                <c:pt idx="60">
                  <c:v>22.510560305726919</c:v>
                </c:pt>
              </c:numCache>
            </c:numRef>
          </c:xVal>
          <c:yVal>
            <c:numRef>
              <c:f>'express Tn'!$D$148:$D$208</c:f>
              <c:numCache>
                <c:formatCode>0.000</c:formatCode>
                <c:ptCount val="61"/>
                <c:pt idx="0">
                  <c:v>22.4269662921348</c:v>
                </c:pt>
                <c:pt idx="1">
                  <c:v>21.645652173913</c:v>
                </c:pt>
                <c:pt idx="2">
                  <c:v>20.625</c:v>
                </c:pt>
                <c:pt idx="3">
                  <c:v>23.621739130434801</c:v>
                </c:pt>
                <c:pt idx="4">
                  <c:v>20.6</c:v>
                </c:pt>
                <c:pt idx="5">
                  <c:v>20.898913043478299</c:v>
                </c:pt>
                <c:pt idx="6">
                  <c:v>20.492045454545501</c:v>
                </c:pt>
                <c:pt idx="7">
                  <c:v>20.8175824175824</c:v>
                </c:pt>
                <c:pt idx="8">
                  <c:v>23.1445652173913</c:v>
                </c:pt>
                <c:pt idx="9">
                  <c:v>21.41</c:v>
                </c:pt>
                <c:pt idx="10">
                  <c:v>19.559782608695599</c:v>
                </c:pt>
                <c:pt idx="11">
                  <c:v>21.529347826087001</c:v>
                </c:pt>
                <c:pt idx="12">
                  <c:v>21.488043478260899</c:v>
                </c:pt>
                <c:pt idx="13">
                  <c:v>23.401123595505599</c:v>
                </c:pt>
                <c:pt idx="14">
                  <c:v>20.0152173913044</c:v>
                </c:pt>
                <c:pt idx="15">
                  <c:v>21.763043478260901</c:v>
                </c:pt>
                <c:pt idx="16">
                  <c:v>19.8228260869565</c:v>
                </c:pt>
                <c:pt idx="17">
                  <c:v>22.315217391304401</c:v>
                </c:pt>
                <c:pt idx="18">
                  <c:v>23.1417582417582</c:v>
                </c:pt>
                <c:pt idx="19">
                  <c:v>22.1782608695652</c:v>
                </c:pt>
                <c:pt idx="20">
                  <c:v>22.334782608695701</c:v>
                </c:pt>
                <c:pt idx="21">
                  <c:v>23.193103448275899</c:v>
                </c:pt>
                <c:pt idx="22">
                  <c:v>22.288043478260899</c:v>
                </c:pt>
                <c:pt idx="23">
                  <c:v>21.448863636363601</c:v>
                </c:pt>
                <c:pt idx="24">
                  <c:v>23.451648351648299</c:v>
                </c:pt>
                <c:pt idx="25">
                  <c:v>22.415217391304299</c:v>
                </c:pt>
                <c:pt idx="26">
                  <c:v>21.454444444444398</c:v>
                </c:pt>
                <c:pt idx="27">
                  <c:v>23.179347826087</c:v>
                </c:pt>
                <c:pt idx="28">
                  <c:v>21.547826086956501</c:v>
                </c:pt>
                <c:pt idx="29">
                  <c:v>21.478651685393299</c:v>
                </c:pt>
                <c:pt idx="30">
                  <c:v>22.243478260869601</c:v>
                </c:pt>
                <c:pt idx="31">
                  <c:v>21.348913043478301</c:v>
                </c:pt>
                <c:pt idx="32">
                  <c:v>23.396739130434799</c:v>
                </c:pt>
                <c:pt idx="33">
                  <c:v>22.790217391304299</c:v>
                </c:pt>
                <c:pt idx="34">
                  <c:v>22.407777777777799</c:v>
                </c:pt>
                <c:pt idx="35">
                  <c:v>22.170652173912998</c:v>
                </c:pt>
                <c:pt idx="36">
                  <c:v>22.788043478260899</c:v>
                </c:pt>
                <c:pt idx="37">
                  <c:v>21.9826086956522</c:v>
                </c:pt>
                <c:pt idx="38">
                  <c:v>22.6</c:v>
                </c:pt>
                <c:pt idx="39">
                  <c:v>21.8184782608696</c:v>
                </c:pt>
                <c:pt idx="40">
                  <c:v>21.746739130434801</c:v>
                </c:pt>
                <c:pt idx="41">
                  <c:v>22.205434782608702</c:v>
                </c:pt>
                <c:pt idx="42">
                  <c:v>22.0163043478261</c:v>
                </c:pt>
                <c:pt idx="43">
                  <c:v>22.201086956521699</c:v>
                </c:pt>
                <c:pt idx="44">
                  <c:v>22.368478260869601</c:v>
                </c:pt>
                <c:pt idx="45">
                  <c:v>22.472527472527499</c:v>
                </c:pt>
                <c:pt idx="46">
                  <c:v>20.1586956521739</c:v>
                </c:pt>
                <c:pt idx="47">
                  <c:v>22.610869565217399</c:v>
                </c:pt>
                <c:pt idx="48">
                  <c:v>19.988043478260899</c:v>
                </c:pt>
                <c:pt idx="49">
                  <c:v>21.654022988505801</c:v>
                </c:pt>
                <c:pt idx="50">
                  <c:v>22.1608695652174</c:v>
                </c:pt>
                <c:pt idx="51">
                  <c:v>22.1076086956522</c:v>
                </c:pt>
                <c:pt idx="52">
                  <c:v>22.335869565217401</c:v>
                </c:pt>
                <c:pt idx="53">
                  <c:v>21.888043478260901</c:v>
                </c:pt>
                <c:pt idx="54">
                  <c:v>22.610869565217399</c:v>
                </c:pt>
                <c:pt idx="55">
                  <c:v>21.289010989011</c:v>
                </c:pt>
                <c:pt idx="56">
                  <c:v>22.2321428571429</c:v>
                </c:pt>
                <c:pt idx="57">
                  <c:v>22.923595505618</c:v>
                </c:pt>
                <c:pt idx="58">
                  <c:v>21.542391304347799</c:v>
                </c:pt>
                <c:pt idx="59">
                  <c:v>22.5532608695652</c:v>
                </c:pt>
                <c:pt idx="60">
                  <c:v>22.884444444444402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85C-9585-27E2A25F0E6A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21.417875832712333</c:v>
              </c:pt>
            </c:numLit>
          </c:xVal>
          <c:yVal>
            <c:numLit>
              <c:formatCode>General</c:formatCode>
              <c:ptCount val="1"/>
              <c:pt idx="0">
                <c:v>21.645652173913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83-485C-9585-27E2A25F0E6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XLSTAT_20251015_122725_1_HID!xdata1</c:f>
              <c:numCache>
                <c:formatCode>General</c:formatCode>
                <c:ptCount val="70"/>
                <c:pt idx="0">
                  <c:v>19.869012552000001</c:v>
                </c:pt>
                <c:pt idx="1">
                  <c:v>19.9838467063</c:v>
                </c:pt>
                <c:pt idx="2">
                  <c:v>20.098680860600002</c:v>
                </c:pt>
                <c:pt idx="3">
                  <c:v>20.2135150149</c:v>
                </c:pt>
                <c:pt idx="4">
                  <c:v>20.328349169200003</c:v>
                </c:pt>
                <c:pt idx="5">
                  <c:v>20.443183323500001</c:v>
                </c:pt>
                <c:pt idx="6">
                  <c:v>20.5580174778</c:v>
                </c:pt>
                <c:pt idx="7">
                  <c:v>20.672851632100002</c:v>
                </c:pt>
                <c:pt idx="8">
                  <c:v>20.787685786400001</c:v>
                </c:pt>
                <c:pt idx="9">
                  <c:v>20.9025199407</c:v>
                </c:pt>
                <c:pt idx="10">
                  <c:v>21.017354095000002</c:v>
                </c:pt>
                <c:pt idx="11">
                  <c:v>21.1321882493</c:v>
                </c:pt>
                <c:pt idx="12">
                  <c:v>21.247022403600003</c:v>
                </c:pt>
                <c:pt idx="13">
                  <c:v>21.361856557900001</c:v>
                </c:pt>
                <c:pt idx="14">
                  <c:v>21.4766907122</c:v>
                </c:pt>
                <c:pt idx="15">
                  <c:v>21.591524866500002</c:v>
                </c:pt>
                <c:pt idx="16">
                  <c:v>21.706359020800001</c:v>
                </c:pt>
                <c:pt idx="17">
                  <c:v>21.821193175099999</c:v>
                </c:pt>
                <c:pt idx="18">
                  <c:v>21.936027329400002</c:v>
                </c:pt>
                <c:pt idx="19">
                  <c:v>22.0508614837</c:v>
                </c:pt>
                <c:pt idx="20">
                  <c:v>22.165695638000003</c:v>
                </c:pt>
                <c:pt idx="21">
                  <c:v>22.280529792300001</c:v>
                </c:pt>
                <c:pt idx="22">
                  <c:v>22.3953639466</c:v>
                </c:pt>
                <c:pt idx="23">
                  <c:v>22.510198100900002</c:v>
                </c:pt>
                <c:pt idx="24">
                  <c:v>22.625032255200001</c:v>
                </c:pt>
                <c:pt idx="25">
                  <c:v>22.739866409500003</c:v>
                </c:pt>
                <c:pt idx="26">
                  <c:v>22.854700563800002</c:v>
                </c:pt>
                <c:pt idx="27">
                  <c:v>22.9695347181</c:v>
                </c:pt>
                <c:pt idx="28">
                  <c:v>23.084368872400002</c:v>
                </c:pt>
                <c:pt idx="29">
                  <c:v>23.199203026700001</c:v>
                </c:pt>
                <c:pt idx="30">
                  <c:v>23.314037181</c:v>
                </c:pt>
                <c:pt idx="31">
                  <c:v>23.428871335300002</c:v>
                </c:pt>
                <c:pt idx="32">
                  <c:v>23.543705489600001</c:v>
                </c:pt>
                <c:pt idx="33">
                  <c:v>23.658539643899999</c:v>
                </c:pt>
                <c:pt idx="34">
                  <c:v>23.773373798200002</c:v>
                </c:pt>
                <c:pt idx="35">
                  <c:v>23.8882079525</c:v>
                </c:pt>
                <c:pt idx="36">
                  <c:v>24.003042106800002</c:v>
                </c:pt>
                <c:pt idx="37">
                  <c:v>24.117876261100001</c:v>
                </c:pt>
                <c:pt idx="38">
                  <c:v>24.2327104154</c:v>
                </c:pt>
                <c:pt idx="39">
                  <c:v>24.347544569700002</c:v>
                </c:pt>
                <c:pt idx="40">
                  <c:v>24.462378724000001</c:v>
                </c:pt>
                <c:pt idx="41">
                  <c:v>24.577212878300003</c:v>
                </c:pt>
                <c:pt idx="42">
                  <c:v>24.692047032600001</c:v>
                </c:pt>
                <c:pt idx="43">
                  <c:v>24.8068811869</c:v>
                </c:pt>
                <c:pt idx="44">
                  <c:v>24.921715341200002</c:v>
                </c:pt>
                <c:pt idx="45">
                  <c:v>25.036549495500001</c:v>
                </c:pt>
                <c:pt idx="46">
                  <c:v>25.151383649800003</c:v>
                </c:pt>
                <c:pt idx="47">
                  <c:v>25.266217804100002</c:v>
                </c:pt>
                <c:pt idx="48">
                  <c:v>25.381051958400001</c:v>
                </c:pt>
                <c:pt idx="49">
                  <c:v>25.495886112699999</c:v>
                </c:pt>
                <c:pt idx="50">
                  <c:v>25.610720267000001</c:v>
                </c:pt>
                <c:pt idx="51">
                  <c:v>25.7255544213</c:v>
                </c:pt>
                <c:pt idx="52">
                  <c:v>25.840388575600002</c:v>
                </c:pt>
                <c:pt idx="53">
                  <c:v>25.955222729900001</c:v>
                </c:pt>
                <c:pt idx="54">
                  <c:v>26.0700568842</c:v>
                </c:pt>
                <c:pt idx="55">
                  <c:v>26.184891038500002</c:v>
                </c:pt>
                <c:pt idx="56">
                  <c:v>26.2997251928</c:v>
                </c:pt>
                <c:pt idx="57">
                  <c:v>26.414559347100003</c:v>
                </c:pt>
                <c:pt idx="58">
                  <c:v>26.529393501400001</c:v>
                </c:pt>
                <c:pt idx="59">
                  <c:v>26.6442276557</c:v>
                </c:pt>
                <c:pt idx="60">
                  <c:v>26.759061810000002</c:v>
                </c:pt>
                <c:pt idx="61">
                  <c:v>26.873895964300001</c:v>
                </c:pt>
                <c:pt idx="62">
                  <c:v>26.988730118600003</c:v>
                </c:pt>
                <c:pt idx="63">
                  <c:v>27.103564272900002</c:v>
                </c:pt>
                <c:pt idx="64">
                  <c:v>27.2183984272</c:v>
                </c:pt>
                <c:pt idx="65">
                  <c:v>27.333232581500003</c:v>
                </c:pt>
                <c:pt idx="66">
                  <c:v>27.448066735800001</c:v>
                </c:pt>
                <c:pt idx="67">
                  <c:v>27.562900890100003</c:v>
                </c:pt>
                <c:pt idx="68">
                  <c:v>27.677735044400002</c:v>
                </c:pt>
                <c:pt idx="69">
                  <c:v>27.792569198700001</c:v>
                </c:pt>
              </c:numCache>
            </c:numRef>
          </c:xVal>
          <c:yVal>
            <c:numRef>
              <c:f>XLSTAT_20251015_122725_1_HID!ydata1</c:f>
              <c:numCache>
                <c:formatCode>General</c:formatCode>
                <c:ptCount val="70"/>
                <c:pt idx="0">
                  <c:v>18.599615498796954</c:v>
                </c:pt>
                <c:pt idx="1">
                  <c:v>18.721920598218706</c:v>
                </c:pt>
                <c:pt idx="2">
                  <c:v>18.843843315672402</c:v>
                </c:pt>
                <c:pt idx="3">
                  <c:v>18.965377136142703</c:v>
                </c:pt>
                <c:pt idx="4">
                  <c:v>19.086515765339517</c:v>
                </c:pt>
                <c:pt idx="5">
                  <c:v>19.207253155640672</c:v>
                </c:pt>
                <c:pt idx="6">
                  <c:v>19.327583531977648</c:v>
                </c:pt>
                <c:pt idx="7">
                  <c:v>19.44750141744084</c:v>
                </c:pt>
                <c:pt idx="8">
                  <c:v>19.567001658369882</c:v>
                </c:pt>
                <c:pt idx="9">
                  <c:v>19.686079448686453</c:v>
                </c:pt>
                <c:pt idx="10">
                  <c:v>19.804730353222784</c:v>
                </c:pt>
                <c:pt idx="11">
                  <c:v>19.92295032979883</c:v>
                </c:pt>
                <c:pt idx="12">
                  <c:v>20.04073574980524</c:v>
                </c:pt>
                <c:pt idx="13">
                  <c:v>20.158083417057707</c:v>
                </c:pt>
                <c:pt idx="14">
                  <c:v>20.274990584701719</c:v>
                </c:pt>
                <c:pt idx="15">
                  <c:v>20.391454969964151</c:v>
                </c:pt>
                <c:pt idx="16">
                  <c:v>20.507474766570319</c:v>
                </c:pt>
                <c:pt idx="17">
                  <c:v>20.623048654670907</c:v>
                </c:pt>
                <c:pt idx="18">
                  <c:v>20.738175808152576</c:v>
                </c:pt>
                <c:pt idx="19">
                  <c:v>20.852855899238307</c:v>
                </c:pt>
                <c:pt idx="20">
                  <c:v>20.96708910031796</c:v>
                </c:pt>
                <c:pt idx="21">
                  <c:v>21.080876082985107</c:v>
                </c:pt>
                <c:pt idx="22">
                  <c:v>21.194218014292879</c:v>
                </c:pt>
                <c:pt idx="23">
                  <c:v>21.307116550277179</c:v>
                </c:pt>
                <c:pt idx="24">
                  <c:v>21.41957382683086</c:v>
                </c:pt>
                <c:pt idx="25">
                  <c:v>21.531592448045277</c:v>
                </c:pt>
                <c:pt idx="26">
                  <c:v>21.64317547216595</c:v>
                </c:pt>
                <c:pt idx="27">
                  <c:v>21.754326395336196</c:v>
                </c:pt>
                <c:pt idx="28">
                  <c:v>21.865049133325776</c:v>
                </c:pt>
                <c:pt idx="29">
                  <c:v>21.975348001460581</c:v>
                </c:pt>
                <c:pt idx="30">
                  <c:v>22.085227692984208</c:v>
                </c:pt>
                <c:pt idx="31">
                  <c:v>22.194693256091984</c:v>
                </c:pt>
                <c:pt idx="32">
                  <c:v>22.303750069883762</c:v>
                </c:pt>
                <c:pt idx="33">
                  <c:v>22.412403819482829</c:v>
                </c:pt>
                <c:pt idx="34">
                  <c:v>22.520660470565083</c:v>
                </c:pt>
                <c:pt idx="35">
                  <c:v>22.628526243535962</c:v>
                </c:pt>
                <c:pt idx="36">
                  <c:v>22.73600758758236</c:v>
                </c:pt>
                <c:pt idx="37">
                  <c:v>22.843111154813471</c:v>
                </c:pt>
                <c:pt idx="38">
                  <c:v>22.94984377468926</c:v>
                </c:pt>
                <c:pt idx="39">
                  <c:v>23.056212428917735</c:v>
                </c:pt>
                <c:pt idx="40">
                  <c:v>23.162224226983483</c:v>
                </c:pt>
                <c:pt idx="41">
                  <c:v>23.26788638245057</c:v>
                </c:pt>
                <c:pt idx="42">
                  <c:v>23.373206190162772</c:v>
                </c:pt>
                <c:pt idx="43">
                  <c:v>23.478191004444419</c:v>
                </c:pt>
                <c:pt idx="44">
                  <c:v>23.582848218385625</c:v>
                </c:pt>
                <c:pt idx="45">
                  <c:v>23.687185244276939</c:v>
                </c:pt>
                <c:pt idx="46">
                  <c:v>23.79120949524096</c:v>
                </c:pt>
                <c:pt idx="47">
                  <c:v>23.89492836809163</c:v>
                </c:pt>
                <c:pt idx="48">
                  <c:v>23.998349227437192</c:v>
                </c:pt>
                <c:pt idx="49">
                  <c:v>24.101479391028743</c:v>
                </c:pt>
                <c:pt idx="50">
                  <c:v>24.204326116344483</c:v>
                </c:pt>
                <c:pt idx="51">
                  <c:v>24.306896588388817</c:v>
                </c:pt>
                <c:pt idx="52">
                  <c:v>24.409197908676632</c:v>
                </c:pt>
                <c:pt idx="53">
                  <c:v>24.511237085365067</c:v>
                </c:pt>
                <c:pt idx="54">
                  <c:v>24.613021024489093</c:v>
                </c:pt>
                <c:pt idx="55">
                  <c:v>24.714556522252039</c:v>
                </c:pt>
                <c:pt idx="56">
                  <c:v>24.815850258318363</c:v>
                </c:pt>
                <c:pt idx="57">
                  <c:v>24.916908790053483</c:v>
                </c:pt>
                <c:pt idx="58">
                  <c:v>25.017738547653373</c:v>
                </c:pt>
                <c:pt idx="59">
                  <c:v>25.11834583010609</c:v>
                </c:pt>
                <c:pt idx="60">
                  <c:v>25.218736801927033</c:v>
                </c:pt>
                <c:pt idx="61">
                  <c:v>25.318917490610318</c:v>
                </c:pt>
                <c:pt idx="62">
                  <c:v>25.418893784739776</c:v>
                </c:pt>
                <c:pt idx="63">
                  <c:v>25.518671432704409</c:v>
                </c:pt>
                <c:pt idx="64">
                  <c:v>25.618256041965207</c:v>
                </c:pt>
                <c:pt idx="65">
                  <c:v>25.717653078822206</c:v>
                </c:pt>
                <c:pt idx="66">
                  <c:v>25.816867868633125</c:v>
                </c:pt>
                <c:pt idx="67">
                  <c:v>25.915905596437486</c:v>
                </c:pt>
                <c:pt idx="68">
                  <c:v>26.014771307942539</c:v>
                </c:pt>
                <c:pt idx="69">
                  <c:v>26.113469910830233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3-485C-9585-27E2A25F0E6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XLSTAT_20251015_122725_1_HID!xdata2</c:f>
              <c:numCache>
                <c:formatCode>General</c:formatCode>
                <c:ptCount val="70"/>
                <c:pt idx="0">
                  <c:v>15.996485788699999</c:v>
                </c:pt>
                <c:pt idx="1">
                  <c:v>16.167443519300001</c:v>
                </c:pt>
                <c:pt idx="2">
                  <c:v>16.338401249899999</c:v>
                </c:pt>
                <c:pt idx="3">
                  <c:v>16.5093589805</c:v>
                </c:pt>
                <c:pt idx="4">
                  <c:v>16.680316711099998</c:v>
                </c:pt>
                <c:pt idx="5">
                  <c:v>16.851274441699999</c:v>
                </c:pt>
                <c:pt idx="6">
                  <c:v>17.022232172300001</c:v>
                </c:pt>
                <c:pt idx="7">
                  <c:v>17.193189902899999</c:v>
                </c:pt>
                <c:pt idx="8">
                  <c:v>17.3641476335</c:v>
                </c:pt>
                <c:pt idx="9">
                  <c:v>17.535105364099998</c:v>
                </c:pt>
                <c:pt idx="10">
                  <c:v>17.706063094699999</c:v>
                </c:pt>
                <c:pt idx="11">
                  <c:v>17.877020825300001</c:v>
                </c:pt>
                <c:pt idx="12">
                  <c:v>18.047978555899999</c:v>
                </c:pt>
                <c:pt idx="13">
                  <c:v>18.2189362865</c:v>
                </c:pt>
                <c:pt idx="14">
                  <c:v>18.389894017099998</c:v>
                </c:pt>
                <c:pt idx="15">
                  <c:v>18.560851747699999</c:v>
                </c:pt>
                <c:pt idx="16">
                  <c:v>18.731809478300001</c:v>
                </c:pt>
                <c:pt idx="17">
                  <c:v>18.902767208899999</c:v>
                </c:pt>
                <c:pt idx="18">
                  <c:v>19.0737249395</c:v>
                </c:pt>
                <c:pt idx="19">
                  <c:v>19.244682670099998</c:v>
                </c:pt>
                <c:pt idx="20">
                  <c:v>19.415640400699999</c:v>
                </c:pt>
                <c:pt idx="21">
                  <c:v>19.586598131300001</c:v>
                </c:pt>
                <c:pt idx="22">
                  <c:v>19.757555861899998</c:v>
                </c:pt>
                <c:pt idx="23">
                  <c:v>19.9285135925</c:v>
                </c:pt>
                <c:pt idx="24">
                  <c:v>20.099471323099998</c:v>
                </c:pt>
                <c:pt idx="25">
                  <c:v>20.270429053699999</c:v>
                </c:pt>
                <c:pt idx="26">
                  <c:v>20.441386784300001</c:v>
                </c:pt>
                <c:pt idx="27">
                  <c:v>20.612344514899998</c:v>
                </c:pt>
                <c:pt idx="28">
                  <c:v>20.7833022455</c:v>
                </c:pt>
                <c:pt idx="29">
                  <c:v>20.954259976099998</c:v>
                </c:pt>
                <c:pt idx="30">
                  <c:v>21.125217706699999</c:v>
                </c:pt>
                <c:pt idx="31">
                  <c:v>21.296175437300001</c:v>
                </c:pt>
                <c:pt idx="32">
                  <c:v>21.467133167899998</c:v>
                </c:pt>
                <c:pt idx="33">
                  <c:v>21.6380908985</c:v>
                </c:pt>
                <c:pt idx="34">
                  <c:v>21.809048629099998</c:v>
                </c:pt>
                <c:pt idx="35">
                  <c:v>21.980006359699999</c:v>
                </c:pt>
                <c:pt idx="36">
                  <c:v>22.1509640903</c:v>
                </c:pt>
                <c:pt idx="37">
                  <c:v>22.321921820899998</c:v>
                </c:pt>
                <c:pt idx="38">
                  <c:v>22.4928795515</c:v>
                </c:pt>
                <c:pt idx="39">
                  <c:v>22.663837282099998</c:v>
                </c:pt>
                <c:pt idx="40">
                  <c:v>22.834795012699999</c:v>
                </c:pt>
                <c:pt idx="41">
                  <c:v>23.0057527433</c:v>
                </c:pt>
                <c:pt idx="42">
                  <c:v>23.176710473899998</c:v>
                </c:pt>
                <c:pt idx="43">
                  <c:v>23.3476682045</c:v>
                </c:pt>
                <c:pt idx="44">
                  <c:v>23.518625935099998</c:v>
                </c:pt>
                <c:pt idx="45">
                  <c:v>23.689583665699999</c:v>
                </c:pt>
                <c:pt idx="46">
                  <c:v>23.8605413963</c:v>
                </c:pt>
                <c:pt idx="47">
                  <c:v>24.031499126900002</c:v>
                </c:pt>
                <c:pt idx="48">
                  <c:v>24.2024568575</c:v>
                </c:pt>
                <c:pt idx="49">
                  <c:v>24.373414588099998</c:v>
                </c:pt>
                <c:pt idx="50">
                  <c:v>24.544372318699999</c:v>
                </c:pt>
                <c:pt idx="51">
                  <c:v>24.7153300493</c:v>
                </c:pt>
                <c:pt idx="52">
                  <c:v>24.886287779900002</c:v>
                </c:pt>
                <c:pt idx="53">
                  <c:v>25.0572455105</c:v>
                </c:pt>
                <c:pt idx="54">
                  <c:v>25.228203241099997</c:v>
                </c:pt>
                <c:pt idx="55">
                  <c:v>25.399160971699999</c:v>
                </c:pt>
                <c:pt idx="56">
                  <c:v>25.5701187023</c:v>
                </c:pt>
                <c:pt idx="57">
                  <c:v>25.741076432900002</c:v>
                </c:pt>
                <c:pt idx="58">
                  <c:v>25.9120341635</c:v>
                </c:pt>
                <c:pt idx="59">
                  <c:v>26.082991894099997</c:v>
                </c:pt>
                <c:pt idx="60">
                  <c:v>26.253949624699999</c:v>
                </c:pt>
                <c:pt idx="61">
                  <c:v>26.4249073553</c:v>
                </c:pt>
                <c:pt idx="62">
                  <c:v>26.595865085900002</c:v>
                </c:pt>
                <c:pt idx="63">
                  <c:v>26.7668228165</c:v>
                </c:pt>
                <c:pt idx="64">
                  <c:v>26.937780547099997</c:v>
                </c:pt>
                <c:pt idx="65">
                  <c:v>27.108738277699999</c:v>
                </c:pt>
                <c:pt idx="66">
                  <c:v>27.2796960083</c:v>
                </c:pt>
                <c:pt idx="67">
                  <c:v>27.450653738900002</c:v>
                </c:pt>
                <c:pt idx="68">
                  <c:v>27.621611469499999</c:v>
                </c:pt>
                <c:pt idx="69">
                  <c:v>27.792569200099997</c:v>
                </c:pt>
              </c:numCache>
            </c:numRef>
          </c:xVal>
          <c:yVal>
            <c:numRef>
              <c:f>XLSTAT_20251015_122725_1_HID!ydata2</c:f>
              <c:numCache>
                <c:formatCode>General</c:formatCode>
                <c:ptCount val="70"/>
                <c:pt idx="0">
                  <c:v>17.692433013175116</c:v>
                </c:pt>
                <c:pt idx="1">
                  <c:v>17.839178205063821</c:v>
                </c:pt>
                <c:pt idx="2">
                  <c:v>17.986287997206887</c:v>
                </c:pt>
                <c:pt idx="3">
                  <c:v>18.133778447662444</c:v>
                </c:pt>
                <c:pt idx="4">
                  <c:v>18.281666291805529</c:v>
                </c:pt>
                <c:pt idx="5">
                  <c:v>18.429968951394027</c:v>
                </c:pt>
                <c:pt idx="6">
                  <c:v>18.578704539942024</c:v>
                </c:pt>
                <c:pt idx="7">
                  <c:v>18.727891863709029</c:v>
                </c:pt>
                <c:pt idx="8">
                  <c:v>18.877550417550506</c:v>
                </c:pt>
                <c:pt idx="9">
                  <c:v>19.027700374816362</c:v>
                </c:pt>
                <c:pt idx="10">
                  <c:v>19.178362570432352</c:v>
                </c:pt>
                <c:pt idx="11">
                  <c:v>19.329558476258132</c:v>
                </c:pt>
                <c:pt idx="12">
                  <c:v>19.481310167789928</c:v>
                </c:pt>
                <c:pt idx="13">
                  <c:v>19.633640281269866</c:v>
                </c:pt>
                <c:pt idx="14">
                  <c:v>19.786571960283563</c:v>
                </c:pt>
                <c:pt idx="15">
                  <c:v>19.940128790978815</c:v>
                </c:pt>
                <c:pt idx="16">
                  <c:v>20.094334725126366</c:v>
                </c:pt>
                <c:pt idx="17">
                  <c:v>20.249213990375363</c:v>
                </c:pt>
                <c:pt idx="18">
                  <c:v>20.404790987235536</c:v>
                </c:pt>
                <c:pt idx="19">
                  <c:v>20.561090172549775</c:v>
                </c:pt>
                <c:pt idx="20">
                  <c:v>20.718135929506388</c:v>
                </c:pt>
                <c:pt idx="21">
                  <c:v>20.875952424579403</c:v>
                </c:pt>
                <c:pt idx="22">
                  <c:v>21.034563452174325</c:v>
                </c:pt>
                <c:pt idx="23">
                  <c:v>21.193992268188087</c:v>
                </c:pt>
                <c:pt idx="24">
                  <c:v>21.354261414153928</c:v>
                </c:pt>
                <c:pt idx="25">
                  <c:v>21.515392534118522</c:v>
                </c:pt>
                <c:pt idx="26">
                  <c:v>21.677406186869106</c:v>
                </c:pt>
                <c:pt idx="27">
                  <c:v>21.840321656569014</c:v>
                </c:pt>
                <c:pt idx="28">
                  <c:v>22.004156765243746</c:v>
                </c:pt>
                <c:pt idx="29">
                  <c:v>22.168927690859341</c:v>
                </c:pt>
                <c:pt idx="30">
                  <c:v>22.334648794923488</c:v>
                </c:pt>
                <c:pt idx="31">
                  <c:v>22.501332463594519</c:v>
                </c:pt>
                <c:pt idx="32">
                  <c:v>22.668988966186738</c:v>
                </c:pt>
                <c:pt idx="33">
                  <c:v>22.837626334702986</c:v>
                </c:pt>
                <c:pt idx="34">
                  <c:v>23.007250267606945</c:v>
                </c:pt>
                <c:pt idx="35">
                  <c:v>23.177864060479855</c:v>
                </c:pt>
                <c:pt idx="36">
                  <c:v>23.349468565509536</c:v>
                </c:pt>
                <c:pt idx="37">
                  <c:v>23.522062180966184</c:v>
                </c:pt>
                <c:pt idx="38">
                  <c:v>23.695640870966635</c:v>
                </c:pt>
                <c:pt idx="39">
                  <c:v>23.870198214961</c:v>
                </c:pt>
                <c:pt idx="40">
                  <c:v>24.045725485536583</c:v>
                </c:pt>
                <c:pt idx="41">
                  <c:v>24.222211752366075</c:v>
                </c:pt>
                <c:pt idx="42">
                  <c:v>24.399644009467089</c:v>
                </c:pt>
                <c:pt idx="43">
                  <c:v>24.578007322415889</c:v>
                </c:pt>
                <c:pt idx="44">
                  <c:v>24.757284991788435</c:v>
                </c:pt>
                <c:pt idx="45">
                  <c:v>24.937458728893969</c:v>
                </c:pt>
                <c:pt idx="46">
                  <c:v>25.118508839817213</c:v>
                </c:pt>
                <c:pt idx="47">
                  <c:v>25.300414413883313</c:v>
                </c:pt>
                <c:pt idx="48">
                  <c:v>25.483153512884662</c:v>
                </c:pt>
                <c:pt idx="49">
                  <c:v>25.666703357737237</c:v>
                </c:pt>
                <c:pt idx="50">
                  <c:v>25.851040509637915</c:v>
                </c:pt>
                <c:pt idx="51">
                  <c:v>26.036141043246879</c:v>
                </c:pt>
                <c:pt idx="52">
                  <c:v>26.221980709893923</c:v>
                </c:pt>
                <c:pt idx="53">
                  <c:v>26.408535089281454</c:v>
                </c:pt>
                <c:pt idx="54">
                  <c:v>26.595779728611319</c:v>
                </c:pt>
                <c:pt idx="55">
                  <c:v>26.783690268481781</c:v>
                </c:pt>
                <c:pt idx="56">
                  <c:v>26.972242555275599</c:v>
                </c:pt>
                <c:pt idx="57">
                  <c:v>27.16141274008293</c:v>
                </c:pt>
                <c:pt idx="58">
                  <c:v>27.351177364471937</c:v>
                </c:pt>
                <c:pt idx="59">
                  <c:v>27.541513433635252</c:v>
                </c:pt>
                <c:pt idx="60">
                  <c:v>27.732398477604843</c:v>
                </c:pt>
                <c:pt idx="61">
                  <c:v>27.923810601345529</c:v>
                </c:pt>
                <c:pt idx="62">
                  <c:v>28.115728524613761</c:v>
                </c:pt>
                <c:pt idx="63">
                  <c:v>28.308131612508973</c:v>
                </c:pt>
                <c:pt idx="64">
                  <c:v>28.500999897656172</c:v>
                </c:pt>
                <c:pt idx="65">
                  <c:v>28.69431409494581</c:v>
                </c:pt>
                <c:pt idx="66">
                  <c:v>28.888055609725935</c:v>
                </c:pt>
                <c:pt idx="67">
                  <c:v>29.082206540296905</c:v>
                </c:pt>
                <c:pt idx="68">
                  <c:v>29.276749675504561</c:v>
                </c:pt>
                <c:pt idx="69">
                  <c:v>29.471668488167481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3-485C-9585-27E2A25F0E6A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xVal>
          <c:yVal>
            <c:numLit>
              <c:formatCode>General</c:formatCode>
              <c:ptCount val="2"/>
              <c:pt idx="0">
                <c:v>15</c:v>
              </c:pt>
              <c:pt idx="1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583-485C-9585-27E2A25F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6399"/>
        <c:axId val="168540559"/>
      </c:scatterChart>
      <c:valAx>
        <c:axId val="168556399"/>
        <c:scaling>
          <c:orientation val="minMax"/>
          <c:max val="31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Préd(Tn 7h)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40559"/>
        <c:crosses val="autoZero"/>
        <c:crossBetween val="midCat"/>
      </c:valAx>
      <c:valAx>
        <c:axId val="168540559"/>
        <c:scaling>
          <c:orientation val="minMax"/>
          <c:max val="31"/>
          <c:min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Tn 7h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563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'TX REGRESSION'!$E$126:$E$186</c:f>
              <c:numCache>
                <c:formatCode>0.000</c:formatCode>
                <c:ptCount val="61"/>
                <c:pt idx="0">
                  <c:v>28.119010494769146</c:v>
                </c:pt>
                <c:pt idx="1">
                  <c:v>28.359637662530531</c:v>
                </c:pt>
                <c:pt idx="2">
                  <c:v>28.648520798133656</c:v>
                </c:pt>
                <c:pt idx="3">
                  <c:v>27.726084890489229</c:v>
                </c:pt>
                <c:pt idx="4">
                  <c:v>28.314806894110504</c:v>
                </c:pt>
                <c:pt idx="5">
                  <c:v>29.284350030567346</c:v>
                </c:pt>
                <c:pt idx="6">
                  <c:v>27.234107977627033</c:v>
                </c:pt>
                <c:pt idx="7">
                  <c:v>28.558431516133542</c:v>
                </c:pt>
                <c:pt idx="8">
                  <c:v>28.007253370776436</c:v>
                </c:pt>
                <c:pt idx="9">
                  <c:v>27.266537800807004</c:v>
                </c:pt>
                <c:pt idx="10">
                  <c:v>29.360121116630665</c:v>
                </c:pt>
                <c:pt idx="11">
                  <c:v>28.763359781266345</c:v>
                </c:pt>
                <c:pt idx="12">
                  <c:v>27.419152177357404</c:v>
                </c:pt>
                <c:pt idx="13">
                  <c:v>28.519307258229613</c:v>
                </c:pt>
                <c:pt idx="14">
                  <c:v>29.623058220504831</c:v>
                </c:pt>
                <c:pt idx="15">
                  <c:v>28.055167576179844</c:v>
                </c:pt>
                <c:pt idx="16">
                  <c:v>29.688364982471299</c:v>
                </c:pt>
                <c:pt idx="17">
                  <c:v>27.488836799366304</c:v>
                </c:pt>
                <c:pt idx="18">
                  <c:v>28.073845756829957</c:v>
                </c:pt>
                <c:pt idx="19">
                  <c:v>28.017163220865825</c:v>
                </c:pt>
                <c:pt idx="20">
                  <c:v>28.258943906973084</c:v>
                </c:pt>
                <c:pt idx="21">
                  <c:v>28.880961538545211</c:v>
                </c:pt>
                <c:pt idx="22">
                  <c:v>28.864925581482748</c:v>
                </c:pt>
                <c:pt idx="23">
                  <c:v>27.913247329505474</c:v>
                </c:pt>
                <c:pt idx="24">
                  <c:v>28.268019345001534</c:v>
                </c:pt>
                <c:pt idx="25">
                  <c:v>28.254653022567204</c:v>
                </c:pt>
                <c:pt idx="26">
                  <c:v>28.195030533122225</c:v>
                </c:pt>
                <c:pt idx="27">
                  <c:v>27.516615310445079</c:v>
                </c:pt>
                <c:pt idx="28">
                  <c:v>28.550278865436276</c:v>
                </c:pt>
                <c:pt idx="29">
                  <c:v>28.713704749840435</c:v>
                </c:pt>
                <c:pt idx="30">
                  <c:v>27.569223962566451</c:v>
                </c:pt>
                <c:pt idx="31">
                  <c:v>27.191303422855768</c:v>
                </c:pt>
                <c:pt idx="32">
                  <c:v>28.451979596171363</c:v>
                </c:pt>
                <c:pt idx="33">
                  <c:v>28.082103013379619</c:v>
                </c:pt>
                <c:pt idx="34">
                  <c:v>27.165294925196974</c:v>
                </c:pt>
                <c:pt idx="35">
                  <c:v>28.649597324521036</c:v>
                </c:pt>
                <c:pt idx="36">
                  <c:v>28.182260458920954</c:v>
                </c:pt>
                <c:pt idx="37">
                  <c:v>26.925474620667487</c:v>
                </c:pt>
                <c:pt idx="38">
                  <c:v>28.179215659682125</c:v>
                </c:pt>
                <c:pt idx="39">
                  <c:v>26.986621861437193</c:v>
                </c:pt>
                <c:pt idx="40">
                  <c:v>27.811022225252493</c:v>
                </c:pt>
                <c:pt idx="41">
                  <c:v>28.155701337028979</c:v>
                </c:pt>
                <c:pt idx="42">
                  <c:v>27.43190075414536</c:v>
                </c:pt>
                <c:pt idx="43">
                  <c:v>26.92978515780198</c:v>
                </c:pt>
                <c:pt idx="44">
                  <c:v>28.009187732843799</c:v>
                </c:pt>
                <c:pt idx="45">
                  <c:v>28.385609949012526</c:v>
                </c:pt>
                <c:pt idx="46">
                  <c:v>28.514546017453661</c:v>
                </c:pt>
                <c:pt idx="47">
                  <c:v>28.162558553231108</c:v>
                </c:pt>
                <c:pt idx="48">
                  <c:v>28.508563537295135</c:v>
                </c:pt>
                <c:pt idx="49">
                  <c:v>28.132071148286229</c:v>
                </c:pt>
                <c:pt idx="50">
                  <c:v>28.512349368384115</c:v>
                </c:pt>
                <c:pt idx="51">
                  <c:v>27.302191609986231</c:v>
                </c:pt>
                <c:pt idx="52">
                  <c:v>28.598701340730695</c:v>
                </c:pt>
                <c:pt idx="53">
                  <c:v>28.484078489032981</c:v>
                </c:pt>
                <c:pt idx="54">
                  <c:v>27.35650252824205</c:v>
                </c:pt>
                <c:pt idx="55">
                  <c:v>27.734971504973473</c:v>
                </c:pt>
                <c:pt idx="56">
                  <c:v>28.49058291096021</c:v>
                </c:pt>
                <c:pt idx="57">
                  <c:v>28.778626594054188</c:v>
                </c:pt>
                <c:pt idx="58">
                  <c:v>27.499458967485094</c:v>
                </c:pt>
                <c:pt idx="59">
                  <c:v>27.829264972922861</c:v>
                </c:pt>
                <c:pt idx="60">
                  <c:v>28.126522592930264</c:v>
                </c:pt>
              </c:numCache>
            </c:numRef>
          </c:xVal>
          <c:yVal>
            <c:numRef>
              <c:f>'TX REGRESSION'!$G$126:$G$186</c:f>
              <c:numCache>
                <c:formatCode>0.000</c:formatCode>
                <c:ptCount val="61"/>
                <c:pt idx="0">
                  <c:v>0.89252836065767016</c:v>
                </c:pt>
                <c:pt idx="1">
                  <c:v>-0.45636474654961273</c:v>
                </c:pt>
                <c:pt idx="2">
                  <c:v>1.3687143136631132</c:v>
                </c:pt>
                <c:pt idx="3">
                  <c:v>-1.8460669861776784</c:v>
                </c:pt>
                <c:pt idx="4">
                  <c:v>1.8913723055451388</c:v>
                </c:pt>
                <c:pt idx="5">
                  <c:v>-4.5266689341000928E-2</c:v>
                </c:pt>
                <c:pt idx="6">
                  <c:v>-0.7363998181016308</c:v>
                </c:pt>
                <c:pt idx="7">
                  <c:v>-1.6417856406739419</c:v>
                </c:pt>
                <c:pt idx="8">
                  <c:v>-0.58840210098972701</c:v>
                </c:pt>
                <c:pt idx="9">
                  <c:v>0.34942471332053099</c:v>
                </c:pt>
                <c:pt idx="10">
                  <c:v>5.7280577295201966E-2</c:v>
                </c:pt>
                <c:pt idx="11">
                  <c:v>-0.47724233222213552</c:v>
                </c:pt>
                <c:pt idx="12">
                  <c:v>-1.7897163411247066</c:v>
                </c:pt>
                <c:pt idx="13">
                  <c:v>3.4814951275121804E-2</c:v>
                </c:pt>
                <c:pt idx="14">
                  <c:v>-1.2444344302548404E-2</c:v>
                </c:pt>
                <c:pt idx="15">
                  <c:v>-0.3680175463682071</c:v>
                </c:pt>
                <c:pt idx="16">
                  <c:v>0.4760671408955906</c:v>
                </c:pt>
                <c:pt idx="17">
                  <c:v>1.856597791680643E-2</c:v>
                </c:pt>
                <c:pt idx="18">
                  <c:v>0.40441671054028944</c:v>
                </c:pt>
                <c:pt idx="19">
                  <c:v>0.69137629400999689</c:v>
                </c:pt>
                <c:pt idx="20">
                  <c:v>1.2999196182031256</c:v>
                </c:pt>
                <c:pt idx="21">
                  <c:v>-0.32533146258130585</c:v>
                </c:pt>
                <c:pt idx="22">
                  <c:v>0.17193966896125279</c:v>
                </c:pt>
                <c:pt idx="23">
                  <c:v>-0.72024223518752906</c:v>
                </c:pt>
                <c:pt idx="24">
                  <c:v>-0.36566154112167143</c:v>
                </c:pt>
                <c:pt idx="25">
                  <c:v>0.40199465698446452</c:v>
                </c:pt>
                <c:pt idx="26">
                  <c:v>-1.7833236705354811</c:v>
                </c:pt>
                <c:pt idx="27">
                  <c:v>-1.6241160770737031</c:v>
                </c:pt>
                <c:pt idx="28">
                  <c:v>-0.54326479885106782</c:v>
                </c:pt>
                <c:pt idx="29">
                  <c:v>0.44884250190651809</c:v>
                </c:pt>
                <c:pt idx="30">
                  <c:v>-1.4705623852044598</c:v>
                </c:pt>
                <c:pt idx="31">
                  <c:v>8.6120862777515628E-2</c:v>
                </c:pt>
                <c:pt idx="32">
                  <c:v>-1.0150469230980832</c:v>
                </c:pt>
                <c:pt idx="33">
                  <c:v>-1.1126090021924462</c:v>
                </c:pt>
                <c:pt idx="34">
                  <c:v>2.8358690901229719</c:v>
                </c:pt>
                <c:pt idx="35">
                  <c:v>0.27512159391734631</c:v>
                </c:pt>
                <c:pt idx="36">
                  <c:v>-0.23568534962828561</c:v>
                </c:pt>
                <c:pt idx="37">
                  <c:v>0.83828659029518904</c:v>
                </c:pt>
                <c:pt idx="38">
                  <c:v>0.78933534729126775</c:v>
                </c:pt>
                <c:pt idx="39">
                  <c:v>0.96995785376445343</c:v>
                </c:pt>
                <c:pt idx="40">
                  <c:v>-0.6378667733088812</c:v>
                </c:pt>
                <c:pt idx="41">
                  <c:v>1.0870135824270319</c:v>
                </c:pt>
                <c:pt idx="42">
                  <c:v>1.3892248084441425</c:v>
                </c:pt>
                <c:pt idx="43">
                  <c:v>-0.21510231592644344</c:v>
                </c:pt>
                <c:pt idx="44">
                  <c:v>0.8022045390861744</c:v>
                </c:pt>
                <c:pt idx="45">
                  <c:v>-4.6377685297050317E-2</c:v>
                </c:pt>
                <c:pt idx="46">
                  <c:v>-0.46820370933891231</c:v>
                </c:pt>
                <c:pt idx="47">
                  <c:v>0.56567495623935893</c:v>
                </c:pt>
                <c:pt idx="48">
                  <c:v>0.91584737906748137</c:v>
                </c:pt>
                <c:pt idx="49">
                  <c:v>-0.50656896809352814</c:v>
                </c:pt>
                <c:pt idx="50">
                  <c:v>-0.31916444860538229</c:v>
                </c:pt>
                <c:pt idx="51">
                  <c:v>-2.0353786192789628E-3</c:v>
                </c:pt>
                <c:pt idx="52">
                  <c:v>-0.74076876239790779</c:v>
                </c:pt>
                <c:pt idx="53">
                  <c:v>0.38965694988428923</c:v>
                </c:pt>
                <c:pt idx="54">
                  <c:v>-0.86115618772764435</c:v>
                </c:pt>
                <c:pt idx="55">
                  <c:v>1.7126537171516953</c:v>
                </c:pt>
                <c:pt idx="56">
                  <c:v>0.34607902214055813</c:v>
                </c:pt>
                <c:pt idx="57">
                  <c:v>0.46585929197784687</c:v>
                </c:pt>
                <c:pt idx="58">
                  <c:v>-0.25615013019993987</c:v>
                </c:pt>
                <c:pt idx="59">
                  <c:v>-0.64674241306721991</c:v>
                </c:pt>
                <c:pt idx="60">
                  <c:v>-0.11847661185452321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0-4BA4-8874-7FAB407960E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28.359637662530531</c:v>
              </c:pt>
            </c:numLit>
          </c:xVal>
          <c:yVal>
            <c:numLit>
              <c:formatCode>General</c:formatCode>
              <c:ptCount val="1"/>
              <c:pt idx="0">
                <c:v>-0.45636474654961273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E0-4BA4-8874-7FAB4079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0847"/>
        <c:axId val="551956607"/>
      </c:scatterChart>
      <c:valAx>
        <c:axId val="455500847"/>
        <c:scaling>
          <c:orientation val="minMax"/>
          <c:max val="30"/>
          <c:min val="26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551956607"/>
        <c:crosses val="autoZero"/>
        <c:crossBetween val="midCat"/>
      </c:valAx>
      <c:valAx>
        <c:axId val="551956607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45550084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- Tx 16h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'TX REGRESSION'!$E$126:$E$186</c:f>
              <c:numCache>
                <c:formatCode>0.000</c:formatCode>
                <c:ptCount val="61"/>
                <c:pt idx="0">
                  <c:v>28.119010494769146</c:v>
                </c:pt>
                <c:pt idx="1">
                  <c:v>28.359637662530531</c:v>
                </c:pt>
                <c:pt idx="2">
                  <c:v>28.648520798133656</c:v>
                </c:pt>
                <c:pt idx="3">
                  <c:v>27.726084890489229</c:v>
                </c:pt>
                <c:pt idx="4">
                  <c:v>28.314806894110504</c:v>
                </c:pt>
                <c:pt idx="5">
                  <c:v>29.284350030567346</c:v>
                </c:pt>
                <c:pt idx="6">
                  <c:v>27.234107977627033</c:v>
                </c:pt>
                <c:pt idx="7">
                  <c:v>28.558431516133542</c:v>
                </c:pt>
                <c:pt idx="8">
                  <c:v>28.007253370776436</c:v>
                </c:pt>
                <c:pt idx="9">
                  <c:v>27.266537800807004</c:v>
                </c:pt>
                <c:pt idx="10">
                  <c:v>29.360121116630665</c:v>
                </c:pt>
                <c:pt idx="11">
                  <c:v>28.763359781266345</c:v>
                </c:pt>
                <c:pt idx="12">
                  <c:v>27.419152177357404</c:v>
                </c:pt>
                <c:pt idx="13">
                  <c:v>28.519307258229613</c:v>
                </c:pt>
                <c:pt idx="14">
                  <c:v>29.623058220504831</c:v>
                </c:pt>
                <c:pt idx="15">
                  <c:v>28.055167576179844</c:v>
                </c:pt>
                <c:pt idx="16">
                  <c:v>29.688364982471299</c:v>
                </c:pt>
                <c:pt idx="17">
                  <c:v>27.488836799366304</c:v>
                </c:pt>
                <c:pt idx="18">
                  <c:v>28.073845756829957</c:v>
                </c:pt>
                <c:pt idx="19">
                  <c:v>28.017163220865825</c:v>
                </c:pt>
                <c:pt idx="20">
                  <c:v>28.258943906973084</c:v>
                </c:pt>
                <c:pt idx="21">
                  <c:v>28.880961538545211</c:v>
                </c:pt>
                <c:pt idx="22">
                  <c:v>28.864925581482748</c:v>
                </c:pt>
                <c:pt idx="23">
                  <c:v>27.913247329505474</c:v>
                </c:pt>
                <c:pt idx="24">
                  <c:v>28.268019345001534</c:v>
                </c:pt>
                <c:pt idx="25">
                  <c:v>28.254653022567204</c:v>
                </c:pt>
                <c:pt idx="26">
                  <c:v>28.195030533122225</c:v>
                </c:pt>
                <c:pt idx="27">
                  <c:v>27.516615310445079</c:v>
                </c:pt>
                <c:pt idx="28">
                  <c:v>28.550278865436276</c:v>
                </c:pt>
                <c:pt idx="29">
                  <c:v>28.713704749840435</c:v>
                </c:pt>
                <c:pt idx="30">
                  <c:v>27.569223962566451</c:v>
                </c:pt>
                <c:pt idx="31">
                  <c:v>27.191303422855768</c:v>
                </c:pt>
                <c:pt idx="32">
                  <c:v>28.451979596171363</c:v>
                </c:pt>
                <c:pt idx="33">
                  <c:v>28.082103013379619</c:v>
                </c:pt>
                <c:pt idx="34">
                  <c:v>27.165294925196974</c:v>
                </c:pt>
                <c:pt idx="35">
                  <c:v>28.649597324521036</c:v>
                </c:pt>
                <c:pt idx="36">
                  <c:v>28.182260458920954</c:v>
                </c:pt>
                <c:pt idx="37">
                  <c:v>26.925474620667487</c:v>
                </c:pt>
                <c:pt idx="38">
                  <c:v>28.179215659682125</c:v>
                </c:pt>
                <c:pt idx="39">
                  <c:v>26.986621861437193</c:v>
                </c:pt>
                <c:pt idx="40">
                  <c:v>27.811022225252493</c:v>
                </c:pt>
                <c:pt idx="41">
                  <c:v>28.155701337028979</c:v>
                </c:pt>
                <c:pt idx="42">
                  <c:v>27.43190075414536</c:v>
                </c:pt>
                <c:pt idx="43">
                  <c:v>26.92978515780198</c:v>
                </c:pt>
                <c:pt idx="44">
                  <c:v>28.009187732843799</c:v>
                </c:pt>
                <c:pt idx="45">
                  <c:v>28.385609949012526</c:v>
                </c:pt>
                <c:pt idx="46">
                  <c:v>28.514546017453661</c:v>
                </c:pt>
                <c:pt idx="47">
                  <c:v>28.162558553231108</c:v>
                </c:pt>
                <c:pt idx="48">
                  <c:v>28.508563537295135</c:v>
                </c:pt>
                <c:pt idx="49">
                  <c:v>28.132071148286229</c:v>
                </c:pt>
                <c:pt idx="50">
                  <c:v>28.512349368384115</c:v>
                </c:pt>
                <c:pt idx="51">
                  <c:v>27.302191609986231</c:v>
                </c:pt>
                <c:pt idx="52">
                  <c:v>28.598701340730695</c:v>
                </c:pt>
                <c:pt idx="53">
                  <c:v>28.484078489032981</c:v>
                </c:pt>
                <c:pt idx="54">
                  <c:v>27.35650252824205</c:v>
                </c:pt>
                <c:pt idx="55">
                  <c:v>27.734971504973473</c:v>
                </c:pt>
                <c:pt idx="56">
                  <c:v>28.49058291096021</c:v>
                </c:pt>
                <c:pt idx="57">
                  <c:v>28.778626594054188</c:v>
                </c:pt>
                <c:pt idx="58">
                  <c:v>27.499458967485094</c:v>
                </c:pt>
                <c:pt idx="59">
                  <c:v>27.829264972922861</c:v>
                </c:pt>
                <c:pt idx="60">
                  <c:v>28.126522592930264</c:v>
                </c:pt>
              </c:numCache>
            </c:numRef>
          </c:xVal>
          <c:yVal>
            <c:numRef>
              <c:f>'TX REGRESSION'!$D$126:$D$186</c:f>
              <c:numCache>
                <c:formatCode>0.000</c:formatCode>
                <c:ptCount val="61"/>
                <c:pt idx="0">
                  <c:v>28.6034090909091</c:v>
                </c:pt>
                <c:pt idx="1">
                  <c:v>28.111956521739099</c:v>
                </c:pt>
                <c:pt idx="2">
                  <c:v>29.391358024691399</c:v>
                </c:pt>
                <c:pt idx="3">
                  <c:v>26.724175824175799</c:v>
                </c:pt>
                <c:pt idx="4">
                  <c:v>29.3413043478261</c:v>
                </c:pt>
                <c:pt idx="5">
                  <c:v>29.259782608695701</c:v>
                </c:pt>
                <c:pt idx="6">
                  <c:v>26.834444444444401</c:v>
                </c:pt>
                <c:pt idx="7">
                  <c:v>27.667391304347799</c:v>
                </c:pt>
                <c:pt idx="8">
                  <c:v>27.6879120879121</c:v>
                </c:pt>
                <c:pt idx="9">
                  <c:v>27.456179775280901</c:v>
                </c:pt>
                <c:pt idx="10">
                  <c:v>29.3912087912088</c:v>
                </c:pt>
                <c:pt idx="11">
                  <c:v>28.504347826086999</c:v>
                </c:pt>
                <c:pt idx="12">
                  <c:v>26.4478260869565</c:v>
                </c:pt>
                <c:pt idx="13">
                  <c:v>28.538202247190998</c:v>
                </c:pt>
                <c:pt idx="14">
                  <c:v>29.616304347826102</c:v>
                </c:pt>
                <c:pt idx="15">
                  <c:v>27.8554347826087</c:v>
                </c:pt>
                <c:pt idx="16">
                  <c:v>29.9467391304348</c:v>
                </c:pt>
                <c:pt idx="17">
                  <c:v>27.4989130434783</c:v>
                </c:pt>
                <c:pt idx="18">
                  <c:v>28.293333333333301</c:v>
                </c:pt>
                <c:pt idx="19">
                  <c:v>28.3923913043478</c:v>
                </c:pt>
                <c:pt idx="20">
                  <c:v>28.9644444444444</c:v>
                </c:pt>
                <c:pt idx="21">
                  <c:v>28.7043956043956</c:v>
                </c:pt>
                <c:pt idx="22">
                  <c:v>28.958241758241801</c:v>
                </c:pt>
                <c:pt idx="23">
                  <c:v>27.5223529411765</c:v>
                </c:pt>
                <c:pt idx="24">
                  <c:v>28.0695652173913</c:v>
                </c:pt>
                <c:pt idx="25">
                  <c:v>28.472826086956498</c:v>
                </c:pt>
                <c:pt idx="26">
                  <c:v>27.227173913043501</c:v>
                </c:pt>
                <c:pt idx="27">
                  <c:v>26.635164835164801</c:v>
                </c:pt>
                <c:pt idx="28">
                  <c:v>28.255434782608699</c:v>
                </c:pt>
                <c:pt idx="29">
                  <c:v>28.957303370786502</c:v>
                </c:pt>
                <c:pt idx="30">
                  <c:v>26.7711111111111</c:v>
                </c:pt>
                <c:pt idx="31">
                  <c:v>27.238043478260899</c:v>
                </c:pt>
                <c:pt idx="32">
                  <c:v>27.901086956521699</c:v>
                </c:pt>
                <c:pt idx="33">
                  <c:v>27.478260869565201</c:v>
                </c:pt>
                <c:pt idx="34">
                  <c:v>28.7043956043956</c:v>
                </c:pt>
                <c:pt idx="35">
                  <c:v>28.798913043478301</c:v>
                </c:pt>
                <c:pt idx="36">
                  <c:v>28.054347826087</c:v>
                </c:pt>
                <c:pt idx="37">
                  <c:v>27.380434782608699</c:v>
                </c:pt>
                <c:pt idx="38">
                  <c:v>28.6076086956522</c:v>
                </c:pt>
                <c:pt idx="39">
                  <c:v>27.513043478260901</c:v>
                </c:pt>
                <c:pt idx="40">
                  <c:v>27.4648351648352</c:v>
                </c:pt>
                <c:pt idx="41">
                  <c:v>28.745652173913001</c:v>
                </c:pt>
                <c:pt idx="42">
                  <c:v>28.185869565217399</c:v>
                </c:pt>
                <c:pt idx="43">
                  <c:v>26.813043478260902</c:v>
                </c:pt>
                <c:pt idx="44">
                  <c:v>28.4445652173913</c:v>
                </c:pt>
                <c:pt idx="45">
                  <c:v>28.360439560439598</c:v>
                </c:pt>
                <c:pt idx="46">
                  <c:v>28.2604395604396</c:v>
                </c:pt>
                <c:pt idx="47">
                  <c:v>28.469565217391299</c:v>
                </c:pt>
                <c:pt idx="48">
                  <c:v>29.0056179775281</c:v>
                </c:pt>
                <c:pt idx="49">
                  <c:v>27.8571428571429</c:v>
                </c:pt>
                <c:pt idx="50">
                  <c:v>28.3391304347826</c:v>
                </c:pt>
                <c:pt idx="51">
                  <c:v>27.301086956521701</c:v>
                </c:pt>
                <c:pt idx="52">
                  <c:v>28.196666666666701</c:v>
                </c:pt>
                <c:pt idx="53">
                  <c:v>28.6955555555556</c:v>
                </c:pt>
                <c:pt idx="54">
                  <c:v>26.889130434782601</c:v>
                </c:pt>
                <c:pt idx="55">
                  <c:v>28.664473684210499</c:v>
                </c:pt>
                <c:pt idx="56">
                  <c:v>28.678409090909099</c:v>
                </c:pt>
                <c:pt idx="57">
                  <c:v>29.031460674157302</c:v>
                </c:pt>
                <c:pt idx="58">
                  <c:v>27.360439560439598</c:v>
                </c:pt>
                <c:pt idx="59">
                  <c:v>27.478260869565201</c:v>
                </c:pt>
                <c:pt idx="60">
                  <c:v>28.0622222222222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3-403A-9DE7-CA545F983296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28.359637662530531</c:v>
              </c:pt>
            </c:numLit>
          </c:xVal>
          <c:yVal>
            <c:numLit>
              <c:formatCode>General</c:formatCode>
              <c:ptCount val="1"/>
              <c:pt idx="0">
                <c:v>28.111956521739099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143-403A-9DE7-CA545F98329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XLSTAT_20251014_211553_1_HID!xdata1</c:f>
              <c:numCache>
                <c:formatCode>General</c:formatCode>
                <c:ptCount val="70"/>
                <c:pt idx="0">
                  <c:v>26.814959006199999</c:v>
                </c:pt>
                <c:pt idx="1">
                  <c:v>26.942655802899999</c:v>
                </c:pt>
                <c:pt idx="2">
                  <c:v>27.0703525996</c:v>
                </c:pt>
                <c:pt idx="3">
                  <c:v>27.1980493963</c:v>
                </c:pt>
                <c:pt idx="4">
                  <c:v>27.325746193000001</c:v>
                </c:pt>
                <c:pt idx="5">
                  <c:v>27.453442989699997</c:v>
                </c:pt>
                <c:pt idx="6">
                  <c:v>27.581139786399998</c:v>
                </c:pt>
                <c:pt idx="7">
                  <c:v>27.708836583099998</c:v>
                </c:pt>
                <c:pt idx="8">
                  <c:v>27.836533379799999</c:v>
                </c:pt>
                <c:pt idx="9">
                  <c:v>27.964230176499999</c:v>
                </c:pt>
                <c:pt idx="10">
                  <c:v>28.0919269732</c:v>
                </c:pt>
                <c:pt idx="11">
                  <c:v>28.2196237699</c:v>
                </c:pt>
                <c:pt idx="12">
                  <c:v>28.347320566599997</c:v>
                </c:pt>
                <c:pt idx="13">
                  <c:v>28.475017363299997</c:v>
                </c:pt>
                <c:pt idx="14">
                  <c:v>28.602714159999998</c:v>
                </c:pt>
                <c:pt idx="15">
                  <c:v>28.730410956699998</c:v>
                </c:pt>
                <c:pt idx="16">
                  <c:v>28.858107753399999</c:v>
                </c:pt>
                <c:pt idx="17">
                  <c:v>28.985804550099999</c:v>
                </c:pt>
                <c:pt idx="18">
                  <c:v>29.1135013468</c:v>
                </c:pt>
                <c:pt idx="19">
                  <c:v>29.2411981435</c:v>
                </c:pt>
                <c:pt idx="20">
                  <c:v>29.368894940200001</c:v>
                </c:pt>
                <c:pt idx="21">
                  <c:v>29.496591736899997</c:v>
                </c:pt>
                <c:pt idx="22">
                  <c:v>29.624288533599998</c:v>
                </c:pt>
                <c:pt idx="23">
                  <c:v>29.751985330299998</c:v>
                </c:pt>
                <c:pt idx="24">
                  <c:v>29.879682126999999</c:v>
                </c:pt>
                <c:pt idx="25">
                  <c:v>30.007378923699999</c:v>
                </c:pt>
                <c:pt idx="26">
                  <c:v>30.1350757204</c:v>
                </c:pt>
                <c:pt idx="27">
                  <c:v>30.2627725171</c:v>
                </c:pt>
                <c:pt idx="28">
                  <c:v>30.390469313799997</c:v>
                </c:pt>
                <c:pt idx="29">
                  <c:v>30.518166110499998</c:v>
                </c:pt>
                <c:pt idx="30">
                  <c:v>30.645862907199998</c:v>
                </c:pt>
                <c:pt idx="31">
                  <c:v>30.773559703899998</c:v>
                </c:pt>
                <c:pt idx="32">
                  <c:v>30.901256500599999</c:v>
                </c:pt>
                <c:pt idx="33">
                  <c:v>31.028953297299999</c:v>
                </c:pt>
                <c:pt idx="34">
                  <c:v>31.156650094</c:v>
                </c:pt>
                <c:pt idx="35">
                  <c:v>31.2843468907</c:v>
                </c:pt>
                <c:pt idx="36">
                  <c:v>31.412043687400001</c:v>
                </c:pt>
                <c:pt idx="37">
                  <c:v>31.539740484100001</c:v>
                </c:pt>
                <c:pt idx="38">
                  <c:v>31.667437280799998</c:v>
                </c:pt>
                <c:pt idx="39">
                  <c:v>31.795134077499998</c:v>
                </c:pt>
                <c:pt idx="40">
                  <c:v>31.922830874199999</c:v>
                </c:pt>
                <c:pt idx="41">
                  <c:v>32.050527670899996</c:v>
                </c:pt>
                <c:pt idx="42">
                  <c:v>32.178224467599996</c:v>
                </c:pt>
                <c:pt idx="43">
                  <c:v>32.305921264299997</c:v>
                </c:pt>
                <c:pt idx="44">
                  <c:v>32.433618060999997</c:v>
                </c:pt>
                <c:pt idx="45">
                  <c:v>32.561314857699998</c:v>
                </c:pt>
                <c:pt idx="46">
                  <c:v>32.689011654399998</c:v>
                </c:pt>
                <c:pt idx="47">
                  <c:v>32.816708451099998</c:v>
                </c:pt>
                <c:pt idx="48">
                  <c:v>32.944405247799999</c:v>
                </c:pt>
                <c:pt idx="49">
                  <c:v>33.072102044499999</c:v>
                </c:pt>
                <c:pt idx="50">
                  <c:v>33.1997988412</c:v>
                </c:pt>
                <c:pt idx="51">
                  <c:v>33.3274956379</c:v>
                </c:pt>
                <c:pt idx="52">
                  <c:v>33.455192434600001</c:v>
                </c:pt>
                <c:pt idx="53">
                  <c:v>33.582889231300001</c:v>
                </c:pt>
                <c:pt idx="54">
                  <c:v>33.710586028000002</c:v>
                </c:pt>
                <c:pt idx="55">
                  <c:v>33.838282824700002</c:v>
                </c:pt>
                <c:pt idx="56">
                  <c:v>33.965979621399995</c:v>
                </c:pt>
                <c:pt idx="57">
                  <c:v>34.093676418100003</c:v>
                </c:pt>
                <c:pt idx="58">
                  <c:v>34.221373214799996</c:v>
                </c:pt>
                <c:pt idx="59">
                  <c:v>34.349070011499997</c:v>
                </c:pt>
                <c:pt idx="60">
                  <c:v>34.476766808199997</c:v>
                </c:pt>
                <c:pt idx="61">
                  <c:v>34.604463604899998</c:v>
                </c:pt>
                <c:pt idx="62">
                  <c:v>34.732160401599998</c:v>
                </c:pt>
                <c:pt idx="63">
                  <c:v>34.859857198299999</c:v>
                </c:pt>
                <c:pt idx="64">
                  <c:v>34.987553994999999</c:v>
                </c:pt>
                <c:pt idx="65">
                  <c:v>35.115250791699999</c:v>
                </c:pt>
                <c:pt idx="66">
                  <c:v>35.2429475884</c:v>
                </c:pt>
                <c:pt idx="67">
                  <c:v>35.3706443851</c:v>
                </c:pt>
                <c:pt idx="68">
                  <c:v>35.498341181800001</c:v>
                </c:pt>
                <c:pt idx="69">
                  <c:v>35.626037978500001</c:v>
                </c:pt>
              </c:numCache>
            </c:numRef>
          </c:xVal>
          <c:yVal>
            <c:numRef>
              <c:f>XLSTAT_20251014_211553_1_HID!ydata1</c:f>
              <c:numCache>
                <c:formatCode>General</c:formatCode>
                <c:ptCount val="70"/>
                <c:pt idx="0">
                  <c:v>25.679120511389414</c:v>
                </c:pt>
                <c:pt idx="1">
                  <c:v>25.81379857561587</c:v>
                </c:pt>
                <c:pt idx="2">
                  <c:v>25.947802544240215</c:v>
                </c:pt>
                <c:pt idx="3">
                  <c:v>26.081120997572711</c:v>
                </c:pt>
                <c:pt idx="4">
                  <c:v>26.213743538831693</c:v>
                </c:pt>
                <c:pt idx="5">
                  <c:v>26.345660884875308</c:v>
                </c:pt>
                <c:pt idx="6">
                  <c:v>26.476864949884703</c:v>
                </c:pt>
                <c:pt idx="7">
                  <c:v>26.607348920322721</c:v>
                </c:pt>
                <c:pt idx="8">
                  <c:v>26.73710731960367</c:v>
                </c:pt>
                <c:pt idx="9">
                  <c:v>26.866136061077416</c:v>
                </c:pt>
                <c:pt idx="10">
                  <c:v>26.994432488151812</c:v>
                </c:pt>
                <c:pt idx="11">
                  <c:v>27.121995400644142</c:v>
                </c:pt>
                <c:pt idx="12">
                  <c:v>27.248825066755792</c:v>
                </c:pt>
                <c:pt idx="13">
                  <c:v>27.374923220392553</c:v>
                </c:pt>
                <c:pt idx="14">
                  <c:v>27.500293043892739</c:v>
                </c:pt>
                <c:pt idx="15">
                  <c:v>27.624939136562695</c:v>
                </c:pt>
                <c:pt idx="16">
                  <c:v>27.748867469739693</c:v>
                </c:pt>
                <c:pt idx="17">
                  <c:v>27.872085329393762</c:v>
                </c:pt>
                <c:pt idx="18">
                  <c:v>27.994601247530706</c:v>
                </c:pt>
                <c:pt idx="19">
                  <c:v>28.116424923860698</c:v>
                </c:pt>
                <c:pt idx="20">
                  <c:v>28.237567139344169</c:v>
                </c:pt>
                <c:pt idx="21">
                  <c:v>28.358039663317314</c:v>
                </c:pt>
                <c:pt idx="22">
                  <c:v>28.477855155933344</c:v>
                </c:pt>
                <c:pt idx="23">
                  <c:v>28.597027067636137</c:v>
                </c:pt>
                <c:pt idx="24">
                  <c:v>28.715569537315705</c:v>
                </c:pt>
                <c:pt idx="25">
                  <c:v>28.833497290686676</c:v>
                </c:pt>
                <c:pt idx="26">
                  <c:v>28.95082554029058</c:v>
                </c:pt>
                <c:pt idx="27">
                  <c:v>29.067569888358346</c:v>
                </c:pt>
                <c:pt idx="28">
                  <c:v>29.183746233590071</c:v>
                </c:pt>
                <c:pt idx="29">
                  <c:v>29.29937068272292</c:v>
                </c:pt>
                <c:pt idx="30">
                  <c:v>29.414459467571909</c:v>
                </c:pt>
                <c:pt idx="31">
                  <c:v>29.529028868048961</c:v>
                </c:pt>
                <c:pt idx="32">
                  <c:v>29.643095141497412</c:v>
                </c:pt>
                <c:pt idx="33">
                  <c:v>29.756674458525943</c:v>
                </c:pt>
                <c:pt idx="34">
                  <c:v>29.869782845390311</c:v>
                </c:pt>
                <c:pt idx="35">
                  <c:v>29.982436132854104</c:v>
                </c:pt>
                <c:pt idx="36">
                  <c:v>30.094649911361838</c:v>
                </c:pt>
                <c:pt idx="37">
                  <c:v>30.206439492278612</c:v>
                </c:pt>
                <c:pt idx="38">
                  <c:v>30.317819874888855</c:v>
                </c:pt>
                <c:pt idx="39">
                  <c:v>30.428805718801641</c:v>
                </c:pt>
                <c:pt idx="40">
                  <c:v>30.53941132137917</c:v>
                </c:pt>
                <c:pt idx="41">
                  <c:v>30.649650599787325</c:v>
                </c:pt>
                <c:pt idx="42">
                  <c:v>30.759537077259878</c:v>
                </c:pt>
                <c:pt idx="43">
                  <c:v>30.869083873169913</c:v>
                </c:pt>
                <c:pt idx="44">
                  <c:v>30.978303696511158</c:v>
                </c:pt>
                <c:pt idx="45">
                  <c:v>31.087208842406589</c:v>
                </c:pt>
                <c:pt idx="46">
                  <c:v>31.195811191280772</c:v>
                </c:pt>
                <c:pt idx="47">
                  <c:v>31.304122210354254</c:v>
                </c:pt>
                <c:pt idx="48">
                  <c:v>31.412152957142286</c:v>
                </c:pt>
                <c:pt idx="49">
                  <c:v>31.519914084664954</c:v>
                </c:pt>
                <c:pt idx="50">
                  <c:v>31.62741584810113</c:v>
                </c:pt>
                <c:pt idx="51">
                  <c:v>31.734668112643469</c:v>
                </c:pt>
                <c:pt idx="52">
                  <c:v>31.841680362335978</c:v>
                </c:pt>
                <c:pt idx="53">
                  <c:v>31.948461709698865</c:v>
                </c:pt>
                <c:pt idx="54">
                  <c:v>32.055020905967247</c:v>
                </c:pt>
                <c:pt idx="55">
                  <c:v>32.161366351790861</c:v>
                </c:pt>
                <c:pt idx="56">
                  <c:v>32.267506108260818</c:v>
                </c:pt>
                <c:pt idx="57">
                  <c:v>32.373447908146957</c:v>
                </c:pt>
                <c:pt idx="58">
                  <c:v>32.479199167245106</c:v>
                </c:pt>
                <c:pt idx="59">
                  <c:v>32.584766995748197</c:v>
                </c:pt>
                <c:pt idx="60">
                  <c:v>32.690158209567763</c:v>
                </c:pt>
                <c:pt idx="61">
                  <c:v>32.795379341544368</c:v>
                </c:pt>
                <c:pt idx="62">
                  <c:v>32.900436652495372</c:v>
                </c:pt>
                <c:pt idx="63">
                  <c:v>33.005336142057857</c:v>
                </c:pt>
                <c:pt idx="64">
                  <c:v>33.110083559292526</c:v>
                </c:pt>
                <c:pt idx="65">
                  <c:v>33.214684413021168</c:v>
                </c:pt>
                <c:pt idx="66">
                  <c:v>33.319143981876785</c:v>
                </c:pt>
                <c:pt idx="67">
                  <c:v>33.423467324050421</c:v>
                </c:pt>
                <c:pt idx="68">
                  <c:v>33.527659286723512</c:v>
                </c:pt>
                <c:pt idx="69">
                  <c:v>33.63172451517849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3-403A-9DE7-CA545F98329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XLSTAT_20251014_211553_1_HID!xdata2</c:f>
              <c:numCache>
                <c:formatCode>General</c:formatCode>
                <c:ptCount val="70"/>
                <c:pt idx="0">
                  <c:v>21.540379696500001</c:v>
                </c:pt>
                <c:pt idx="1">
                  <c:v>21.744519671599999</c:v>
                </c:pt>
                <c:pt idx="2">
                  <c:v>21.948659646700001</c:v>
                </c:pt>
                <c:pt idx="3">
                  <c:v>22.1527996218</c:v>
                </c:pt>
                <c:pt idx="4">
                  <c:v>22.356939596900002</c:v>
                </c:pt>
                <c:pt idx="5">
                  <c:v>22.561079572000001</c:v>
                </c:pt>
                <c:pt idx="6">
                  <c:v>22.765219547099999</c:v>
                </c:pt>
                <c:pt idx="7">
                  <c:v>22.969359522200001</c:v>
                </c:pt>
                <c:pt idx="8">
                  <c:v>23.1734994973</c:v>
                </c:pt>
                <c:pt idx="9">
                  <c:v>23.377639472400002</c:v>
                </c:pt>
                <c:pt idx="10">
                  <c:v>23.581779447500001</c:v>
                </c:pt>
                <c:pt idx="11">
                  <c:v>23.785919422599999</c:v>
                </c:pt>
                <c:pt idx="12">
                  <c:v>23.990059397700001</c:v>
                </c:pt>
                <c:pt idx="13">
                  <c:v>24.1941993728</c:v>
                </c:pt>
                <c:pt idx="14">
                  <c:v>24.398339347900002</c:v>
                </c:pt>
                <c:pt idx="15">
                  <c:v>24.602479323000001</c:v>
                </c:pt>
                <c:pt idx="16">
                  <c:v>24.806619298099999</c:v>
                </c:pt>
                <c:pt idx="17">
                  <c:v>25.010759273200001</c:v>
                </c:pt>
                <c:pt idx="18">
                  <c:v>25.2148992483</c:v>
                </c:pt>
                <c:pt idx="19">
                  <c:v>25.419039223400002</c:v>
                </c:pt>
                <c:pt idx="20">
                  <c:v>25.623179198500001</c:v>
                </c:pt>
                <c:pt idx="21">
                  <c:v>25.827319173599999</c:v>
                </c:pt>
                <c:pt idx="22">
                  <c:v>26.031459148700002</c:v>
                </c:pt>
                <c:pt idx="23">
                  <c:v>26.2355991238</c:v>
                </c:pt>
                <c:pt idx="24">
                  <c:v>26.439739098899999</c:v>
                </c:pt>
                <c:pt idx="25">
                  <c:v>26.643879074000001</c:v>
                </c:pt>
                <c:pt idx="26">
                  <c:v>26.848019049099999</c:v>
                </c:pt>
                <c:pt idx="27">
                  <c:v>27.052159024200002</c:v>
                </c:pt>
                <c:pt idx="28">
                  <c:v>27.2562989993</c:v>
                </c:pt>
                <c:pt idx="29">
                  <c:v>27.460438974399999</c:v>
                </c:pt>
                <c:pt idx="30">
                  <c:v>27.664578949500001</c:v>
                </c:pt>
                <c:pt idx="31">
                  <c:v>27.8687189246</c:v>
                </c:pt>
                <c:pt idx="32">
                  <c:v>28.072858899700002</c:v>
                </c:pt>
                <c:pt idx="33">
                  <c:v>28.2769988748</c:v>
                </c:pt>
                <c:pt idx="34">
                  <c:v>28.481138849899999</c:v>
                </c:pt>
                <c:pt idx="35">
                  <c:v>28.685278825000001</c:v>
                </c:pt>
                <c:pt idx="36">
                  <c:v>28.8894188001</c:v>
                </c:pt>
                <c:pt idx="37">
                  <c:v>29.093558775200002</c:v>
                </c:pt>
                <c:pt idx="38">
                  <c:v>29.2976987503</c:v>
                </c:pt>
                <c:pt idx="39">
                  <c:v>29.501838725399999</c:v>
                </c:pt>
                <c:pt idx="40">
                  <c:v>29.705978700500001</c:v>
                </c:pt>
                <c:pt idx="41">
                  <c:v>29.910118675600003</c:v>
                </c:pt>
                <c:pt idx="42">
                  <c:v>30.114258650700002</c:v>
                </c:pt>
                <c:pt idx="43">
                  <c:v>30.3183986258</c:v>
                </c:pt>
                <c:pt idx="44">
                  <c:v>30.522538600899999</c:v>
                </c:pt>
                <c:pt idx="45">
                  <c:v>30.726678576000001</c:v>
                </c:pt>
                <c:pt idx="46">
                  <c:v>30.930818551100003</c:v>
                </c:pt>
                <c:pt idx="47">
                  <c:v>31.134958526200002</c:v>
                </c:pt>
                <c:pt idx="48">
                  <c:v>31.339098501300001</c:v>
                </c:pt>
                <c:pt idx="49">
                  <c:v>31.543238476399999</c:v>
                </c:pt>
                <c:pt idx="50">
                  <c:v>31.747378451500001</c:v>
                </c:pt>
                <c:pt idx="51">
                  <c:v>31.951518426600003</c:v>
                </c:pt>
                <c:pt idx="52">
                  <c:v>32.155658401700002</c:v>
                </c:pt>
                <c:pt idx="53">
                  <c:v>32.359798376800001</c:v>
                </c:pt>
                <c:pt idx="54">
                  <c:v>32.563938351899999</c:v>
                </c:pt>
                <c:pt idx="55">
                  <c:v>32.768078326999998</c:v>
                </c:pt>
                <c:pt idx="56">
                  <c:v>32.972218302100003</c:v>
                </c:pt>
                <c:pt idx="57">
                  <c:v>33.176358277200002</c:v>
                </c:pt>
                <c:pt idx="58">
                  <c:v>33.380498252300001</c:v>
                </c:pt>
                <c:pt idx="59">
                  <c:v>33.584638227399999</c:v>
                </c:pt>
                <c:pt idx="60">
                  <c:v>33.788778202499998</c:v>
                </c:pt>
                <c:pt idx="61">
                  <c:v>33.992918177600004</c:v>
                </c:pt>
                <c:pt idx="62">
                  <c:v>34.197058152700002</c:v>
                </c:pt>
                <c:pt idx="63">
                  <c:v>34.401198127800001</c:v>
                </c:pt>
                <c:pt idx="64">
                  <c:v>34.605338102899999</c:v>
                </c:pt>
                <c:pt idx="65">
                  <c:v>34.809478077999998</c:v>
                </c:pt>
                <c:pt idx="66">
                  <c:v>35.013618053100004</c:v>
                </c:pt>
                <c:pt idx="67">
                  <c:v>35.217758028200002</c:v>
                </c:pt>
                <c:pt idx="68">
                  <c:v>35.421898003300001</c:v>
                </c:pt>
                <c:pt idx="69">
                  <c:v>35.626037978399999</c:v>
                </c:pt>
              </c:numCache>
            </c:numRef>
          </c:xVal>
          <c:yVal>
            <c:numRef>
              <c:f>XLSTAT_20251014_211553_1_HID!ydata2</c:f>
              <c:numCache>
                <c:formatCode>General</c:formatCode>
                <c:ptCount val="70"/>
                <c:pt idx="0">
                  <c:v>23.370752128822424</c:v>
                </c:pt>
                <c:pt idx="1">
                  <c:v>23.538793408790369</c:v>
                </c:pt>
                <c:pt idx="2">
                  <c:v>23.70726389507746</c:v>
                </c:pt>
                <c:pt idx="3">
                  <c:v>23.876190238092896</c:v>
                </c:pt>
                <c:pt idx="4">
                  <c:v>24.045600955999728</c:v>
                </c:pt>
                <c:pt idx="5">
                  <c:v>24.215526552287262</c:v>
                </c:pt>
                <c:pt idx="6">
                  <c:v>24.385999634256098</c:v>
                </c:pt>
                <c:pt idx="7">
                  <c:v>24.557055030393183</c:v>
                </c:pt>
                <c:pt idx="8">
                  <c:v>24.728729904032992</c:v>
                </c:pt>
                <c:pt idx="9">
                  <c:v>24.901063860018862</c:v>
                </c:pt>
                <c:pt idx="10">
                  <c:v>25.074099040292349</c:v>
                </c:pt>
                <c:pt idx="11">
                  <c:v>25.247880203451157</c:v>
                </c:pt>
                <c:pt idx="12">
                  <c:v>25.422454782339631</c:v>
                </c:pt>
                <c:pt idx="13">
                  <c:v>25.597872912695184</c:v>
                </c:pt>
                <c:pt idx="14">
                  <c:v>25.774187424811778</c:v>
                </c:pt>
                <c:pt idx="15">
                  <c:v>25.951453789161892</c:v>
                </c:pt>
                <c:pt idx="16">
                  <c:v>26.12973000603289</c:v>
                </c:pt>
                <c:pt idx="17">
                  <c:v>26.309076428602168</c:v>
                </c:pt>
                <c:pt idx="18">
                  <c:v>26.489555508650785</c:v>
                </c:pt>
                <c:pt idx="19">
                  <c:v>26.671231454475688</c:v>
                </c:pt>
                <c:pt idx="20">
                  <c:v>26.854169791703761</c:v>
                </c:pt>
                <c:pt idx="21">
                  <c:v>27.038436819834654</c:v>
                </c:pt>
                <c:pt idx="22">
                  <c:v>27.224098960613379</c:v>
                </c:pt>
                <c:pt idx="23">
                  <c:v>27.411221998864775</c:v>
                </c:pt>
                <c:pt idx="24">
                  <c:v>27.599870222206903</c:v>
                </c:pt>
                <c:pt idx="25">
                  <c:v>27.790105472941363</c:v>
                </c:pt>
                <c:pt idx="26">
                  <c:v>27.9819861330446</c:v>
                </c:pt>
                <c:pt idx="27">
                  <c:v>28.175566070993163</c:v>
                </c:pt>
                <c:pt idx="28">
                  <c:v>28.370893586391752</c:v>
                </c:pt>
                <c:pt idx="29">
                  <c:v>28.568010394146334</c:v>
                </c:pt>
                <c:pt idx="30">
                  <c:v>28.766950693322645</c:v>
                </c:pt>
                <c:pt idx="31">
                  <c:v>28.967740366062003</c:v>
                </c:pt>
                <c:pt idx="32">
                  <c:v>29.170396348483798</c:v>
                </c:pt>
                <c:pt idx="33">
                  <c:v>29.374926208300472</c:v>
                </c:pt>
                <c:pt idx="34">
                  <c:v>29.581327953321338</c:v>
                </c:pt>
                <c:pt idx="35">
                  <c:v>29.789590082029296</c:v>
                </c:pt>
                <c:pt idx="36">
                  <c:v>29.999691873263163</c:v>
                </c:pt>
                <c:pt idx="37">
                  <c:v>30.211603898196259</c:v>
                </c:pt>
                <c:pt idx="38">
                  <c:v>30.425288725687878</c:v>
                </c:pt>
                <c:pt idx="39">
                  <c:v>30.640701782843575</c:v>
                </c:pt>
                <c:pt idx="40">
                  <c:v>30.857792326960123</c:v>
                </c:pt>
                <c:pt idx="41">
                  <c:v>31.076504483154125</c:v>
                </c:pt>
                <c:pt idx="42">
                  <c:v>31.296778303603549</c:v>
                </c:pt>
                <c:pt idx="43">
                  <c:v>31.51855080882412</c:v>
                </c:pt>
                <c:pt idx="44">
                  <c:v>31.741756977896905</c:v>
                </c:pt>
                <c:pt idx="45">
                  <c:v>31.966330662140045</c:v>
                </c:pt>
                <c:pt idx="46">
                  <c:v>32.192205404531869</c:v>
                </c:pt>
                <c:pt idx="47">
                  <c:v>32.419315154564998</c:v>
                </c:pt>
                <c:pt idx="48">
                  <c:v>32.647594874666943</c:v>
                </c:pt>
                <c:pt idx="49">
                  <c:v>32.876981039595293</c:v>
                </c:pt>
                <c:pt idx="50">
                  <c:v>33.107412034217006</c:v>
                </c:pt>
                <c:pt idx="51">
                  <c:v>33.338828457859179</c:v>
                </c:pt>
                <c:pt idx="52">
                  <c:v>33.571173345111625</c:v>
                </c:pt>
                <c:pt idx="53">
                  <c:v>33.804392313754555</c:v>
                </c:pt>
                <c:pt idx="54">
                  <c:v>34.038433650578533</c:v>
                </c:pt>
                <c:pt idx="55">
                  <c:v>34.27324834544951</c:v>
                </c:pt>
                <c:pt idx="56">
                  <c:v>34.508790083218123</c:v>
                </c:pt>
                <c:pt idx="57">
                  <c:v>34.745015202117841</c:v>
                </c:pt>
                <c:pt idx="58">
                  <c:v>34.98188262625019</c:v>
                </c:pt>
                <c:pt idx="59">
                  <c:v>35.21935377869508</c:v>
                </c:pt>
                <c:pt idx="60">
                  <c:v>35.457392480766579</c:v>
                </c:pt>
                <c:pt idx="61">
                  <c:v>35.69596484199274</c:v>
                </c:pt>
                <c:pt idx="62">
                  <c:v>35.935039144551844</c:v>
                </c:pt>
                <c:pt idx="63">
                  <c:v>36.174585725154955</c:v>
                </c:pt>
                <c:pt idx="64">
                  <c:v>36.414576856724779</c:v>
                </c:pt>
                <c:pt idx="65">
                  <c:v>36.65498663167984</c:v>
                </c:pt>
                <c:pt idx="66">
                  <c:v>36.895790848181392</c:v>
                </c:pt>
                <c:pt idx="67">
                  <c:v>37.13696690032895</c:v>
                </c:pt>
                <c:pt idx="68">
                  <c:v>37.378493672989435</c:v>
                </c:pt>
                <c:pt idx="69">
                  <c:v>37.620351441702951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3-403A-9DE7-CA545F983296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143-403A-9DE7-CA545F98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0816"/>
        <c:axId val="78931296"/>
      </c:scatterChart>
      <c:valAx>
        <c:axId val="78930816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8931296"/>
        <c:crosses val="autoZero"/>
        <c:crossBetween val="midCat"/>
      </c:valAx>
      <c:valAx>
        <c:axId val="78931296"/>
        <c:scaling>
          <c:orientation val="minMax"/>
          <c:max val="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89308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Tx 16h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'TX REGRESSION'!$B$126:$B$186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'TX REGRESSION'!$G$126:$G$186</c:f>
              <c:numCache>
                <c:formatCode>0.000</c:formatCode>
                <c:ptCount val="61"/>
                <c:pt idx="0">
                  <c:v>0.89252836065767016</c:v>
                </c:pt>
                <c:pt idx="1">
                  <c:v>-0.45636474654961273</c:v>
                </c:pt>
                <c:pt idx="2">
                  <c:v>1.3687143136631132</c:v>
                </c:pt>
                <c:pt idx="3">
                  <c:v>-1.8460669861776784</c:v>
                </c:pt>
                <c:pt idx="4">
                  <c:v>1.8913723055451388</c:v>
                </c:pt>
                <c:pt idx="5">
                  <c:v>-4.5266689341000928E-2</c:v>
                </c:pt>
                <c:pt idx="6">
                  <c:v>-0.7363998181016308</c:v>
                </c:pt>
                <c:pt idx="7">
                  <c:v>-1.6417856406739419</c:v>
                </c:pt>
                <c:pt idx="8">
                  <c:v>-0.58840210098972701</c:v>
                </c:pt>
                <c:pt idx="9">
                  <c:v>0.34942471332053099</c:v>
                </c:pt>
                <c:pt idx="10">
                  <c:v>5.7280577295201966E-2</c:v>
                </c:pt>
                <c:pt idx="11">
                  <c:v>-0.47724233222213552</c:v>
                </c:pt>
                <c:pt idx="12">
                  <c:v>-1.7897163411247066</c:v>
                </c:pt>
                <c:pt idx="13">
                  <c:v>3.4814951275121804E-2</c:v>
                </c:pt>
                <c:pt idx="14">
                  <c:v>-1.2444344302548404E-2</c:v>
                </c:pt>
                <c:pt idx="15">
                  <c:v>-0.3680175463682071</c:v>
                </c:pt>
                <c:pt idx="16">
                  <c:v>0.4760671408955906</c:v>
                </c:pt>
                <c:pt idx="17">
                  <c:v>1.856597791680643E-2</c:v>
                </c:pt>
                <c:pt idx="18">
                  <c:v>0.40441671054028944</c:v>
                </c:pt>
                <c:pt idx="19">
                  <c:v>0.69137629400999689</c:v>
                </c:pt>
                <c:pt idx="20">
                  <c:v>1.2999196182031256</c:v>
                </c:pt>
                <c:pt idx="21">
                  <c:v>-0.32533146258130585</c:v>
                </c:pt>
                <c:pt idx="22">
                  <c:v>0.17193966896125279</c:v>
                </c:pt>
                <c:pt idx="23">
                  <c:v>-0.72024223518752906</c:v>
                </c:pt>
                <c:pt idx="24">
                  <c:v>-0.36566154112167143</c:v>
                </c:pt>
                <c:pt idx="25">
                  <c:v>0.40199465698446452</c:v>
                </c:pt>
                <c:pt idx="26">
                  <c:v>-1.7833236705354811</c:v>
                </c:pt>
                <c:pt idx="27">
                  <c:v>-1.6241160770737031</c:v>
                </c:pt>
                <c:pt idx="28">
                  <c:v>-0.54326479885106782</c:v>
                </c:pt>
                <c:pt idx="29">
                  <c:v>0.44884250190651809</c:v>
                </c:pt>
                <c:pt idx="30">
                  <c:v>-1.4705623852044598</c:v>
                </c:pt>
                <c:pt idx="31">
                  <c:v>8.6120862777515628E-2</c:v>
                </c:pt>
                <c:pt idx="32">
                  <c:v>-1.0150469230980832</c:v>
                </c:pt>
                <c:pt idx="33">
                  <c:v>-1.1126090021924462</c:v>
                </c:pt>
                <c:pt idx="34">
                  <c:v>2.8358690901229719</c:v>
                </c:pt>
                <c:pt idx="35">
                  <c:v>0.27512159391734631</c:v>
                </c:pt>
                <c:pt idx="36">
                  <c:v>-0.23568534962828561</c:v>
                </c:pt>
                <c:pt idx="37">
                  <c:v>0.83828659029518904</c:v>
                </c:pt>
                <c:pt idx="38">
                  <c:v>0.78933534729126775</c:v>
                </c:pt>
                <c:pt idx="39">
                  <c:v>0.96995785376445343</c:v>
                </c:pt>
                <c:pt idx="40">
                  <c:v>-0.6378667733088812</c:v>
                </c:pt>
                <c:pt idx="41">
                  <c:v>1.0870135824270319</c:v>
                </c:pt>
                <c:pt idx="42">
                  <c:v>1.3892248084441425</c:v>
                </c:pt>
                <c:pt idx="43">
                  <c:v>-0.21510231592644344</c:v>
                </c:pt>
                <c:pt idx="44">
                  <c:v>0.8022045390861744</c:v>
                </c:pt>
                <c:pt idx="45">
                  <c:v>-4.6377685297050317E-2</c:v>
                </c:pt>
                <c:pt idx="46">
                  <c:v>-0.46820370933891231</c:v>
                </c:pt>
                <c:pt idx="47">
                  <c:v>0.56567495623935893</c:v>
                </c:pt>
                <c:pt idx="48">
                  <c:v>0.91584737906748137</c:v>
                </c:pt>
                <c:pt idx="49">
                  <c:v>-0.50656896809352814</c:v>
                </c:pt>
                <c:pt idx="50">
                  <c:v>-0.31916444860538229</c:v>
                </c:pt>
                <c:pt idx="51">
                  <c:v>-2.0353786192789628E-3</c:v>
                </c:pt>
                <c:pt idx="52">
                  <c:v>-0.74076876239790779</c:v>
                </c:pt>
                <c:pt idx="53">
                  <c:v>0.38965694988428923</c:v>
                </c:pt>
                <c:pt idx="54">
                  <c:v>-0.86115618772764435</c:v>
                </c:pt>
                <c:pt idx="55">
                  <c:v>1.7126537171516953</c:v>
                </c:pt>
                <c:pt idx="56">
                  <c:v>0.34607902214055813</c:v>
                </c:pt>
                <c:pt idx="57">
                  <c:v>0.46585929197784687</c:v>
                </c:pt>
                <c:pt idx="58">
                  <c:v>-0.25615013019993987</c:v>
                </c:pt>
                <c:pt idx="59">
                  <c:v>-0.64674241306721991</c:v>
                </c:pt>
                <c:pt idx="60">
                  <c:v>-0.11847661185452321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6-4B96-B17C-4FF0A442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17472864"/>
        <c:axId val="1817473344"/>
      </c:barChart>
      <c:catAx>
        <c:axId val="181747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817473344"/>
        <c:crosses val="autoZero"/>
        <c:auto val="1"/>
        <c:lblAlgn val="ctr"/>
        <c:lblOffset val="100"/>
        <c:noMultiLvlLbl val="0"/>
      </c:catAx>
      <c:valAx>
        <c:axId val="181747334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8174728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61-4D4D-AB5B-87E14749C992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161-4D4D-AB5B-87E14749C992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61-4D4D-AB5B-87E14749C992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161-4D4D-AB5B-87E14749C992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61-4D4D-AB5B-87E14749C992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161-4D4D-AB5B-87E14749C992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61-4D4D-AB5B-87E14749C992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161-4D4D-AB5B-87E14749C992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61-4D4D-AB5B-87E14749C992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161-4D4D-AB5B-87E14749C992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61-4D4D-AB5B-87E14749C992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161-4D4D-AB5B-87E14749C992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161-4D4D-AB5B-87E14749C9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3"/>
                <c:pt idx="0">
                  <c:v>-</c:v>
                </c:pt>
                <c:pt idx="1">
                  <c:v>0.323449724780626</c:v>
                </c:pt>
                <c:pt idx="2">
                  <c:v>0.18435749644188085</c:v>
                </c:pt>
                <c:pt idx="3">
                  <c:v>0.18449920867841568</c:v>
                </c:pt>
                <c:pt idx="4">
                  <c:v>0.27835861663281847</c:v>
                </c:pt>
                <c:pt idx="5">
                  <c:v>-</c:v>
                </c:pt>
                <c:pt idx="6">
                  <c:v>0.19817808359027381</c:v>
                </c:pt>
                <c:pt idx="7">
                  <c:v>0.26295754457141712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</c:numLit>
            </c:plus>
            <c:minus>
              <c:numLit>
                <c:formatCode>General</c:formatCode>
                <c:ptCount val="13"/>
                <c:pt idx="0">
                  <c:v>0</c:v>
                </c:pt>
                <c:pt idx="1">
                  <c:v>0.32344972478062606</c:v>
                </c:pt>
                <c:pt idx="2">
                  <c:v>0.18435749644188082</c:v>
                </c:pt>
                <c:pt idx="3">
                  <c:v>0.18449920867841568</c:v>
                </c:pt>
                <c:pt idx="4">
                  <c:v>0.27835861663281847</c:v>
                </c:pt>
                <c:pt idx="5">
                  <c:v>0</c:v>
                </c:pt>
                <c:pt idx="6">
                  <c:v>0.19817808359027383</c:v>
                </c:pt>
                <c:pt idx="7">
                  <c:v>0.26295754457141712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Lit>
            </c:minus>
          </c:errBars>
          <c:cat>
            <c:strRef>
              <c:f>'MCE Tx'!$B$129:$B$141</c:f>
              <c:strCache>
                <c:ptCount val="13"/>
                <c:pt idx="0">
                  <c:v>MNE_Nice_2154_25m</c:v>
                </c:pt>
                <c:pt idx="1">
                  <c:v>Encaissement_4000m</c:v>
                </c:pt>
                <c:pt idx="2">
                  <c:v>DENSITE_BATI_NICE_GR50M</c:v>
                </c:pt>
                <c:pt idx="3">
                  <c:v>Dmer_zone</c:v>
                </c:pt>
                <c:pt idx="4">
                  <c:v>Encaissement_1000m</c:v>
                </c:pt>
                <c:pt idx="5">
                  <c:v>TPI_500m_MNE_4m</c:v>
                </c:pt>
                <c:pt idx="6">
                  <c:v>Expo_E-W_25m</c:v>
                </c:pt>
                <c:pt idx="7">
                  <c:v>Wind Effect final</c:v>
                </c:pt>
                <c:pt idx="8">
                  <c:v>DENSITE_BATI_NICE_GR100M</c:v>
                </c:pt>
                <c:pt idx="9">
                  <c:v>Expo_E-W_10m</c:v>
                </c:pt>
                <c:pt idx="10">
                  <c:v>Expo_E_W_41c</c:v>
                </c:pt>
                <c:pt idx="11">
                  <c:v>Expo_E_W_61c</c:v>
                </c:pt>
                <c:pt idx="12">
                  <c:v>NICE_NDVI_2023_1m</c:v>
                </c:pt>
              </c:strCache>
            </c:strRef>
          </c:cat>
          <c:val>
            <c:numRef>
              <c:f>'MCE Tx'!$C$129:$C$141</c:f>
              <c:numCache>
                <c:formatCode>0.000</c:formatCode>
                <c:ptCount val="13"/>
                <c:pt idx="0">
                  <c:v>0</c:v>
                </c:pt>
                <c:pt idx="1">
                  <c:v>-0.68917321334489712</c:v>
                </c:pt>
                <c:pt idx="2">
                  <c:v>0.15584003415521561</c:v>
                </c:pt>
                <c:pt idx="3">
                  <c:v>0.46900561604654972</c:v>
                </c:pt>
                <c:pt idx="4">
                  <c:v>0.31458612474818859</c:v>
                </c:pt>
                <c:pt idx="5">
                  <c:v>0</c:v>
                </c:pt>
                <c:pt idx="6">
                  <c:v>-0.28431622572855547</c:v>
                </c:pt>
                <c:pt idx="7">
                  <c:v>-0.17131710193525979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D4D-AB5B-87E14749C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576079"/>
        <c:axId val="168588559"/>
      </c:barChart>
      <c:catAx>
        <c:axId val="16857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88559"/>
        <c:crosses val="autoZero"/>
        <c:auto val="1"/>
        <c:lblAlgn val="ctr"/>
        <c:lblOffset val="100"/>
        <c:noMultiLvlLbl val="0"/>
      </c:catAx>
      <c:valAx>
        <c:axId val="16858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7607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Tx'!$D$168:$D$227</c:f>
              <c:numCache>
                <c:formatCode>0.000</c:formatCode>
                <c:ptCount val="60"/>
                <c:pt idx="0">
                  <c:v>28.6034090909091</c:v>
                </c:pt>
                <c:pt idx="1">
                  <c:v>29.391358024691399</c:v>
                </c:pt>
                <c:pt idx="2">
                  <c:v>26.724175824175799</c:v>
                </c:pt>
                <c:pt idx="3">
                  <c:v>29.3413043478261</c:v>
                </c:pt>
                <c:pt idx="4">
                  <c:v>29.259782608695701</c:v>
                </c:pt>
                <c:pt idx="5">
                  <c:v>26.834444444444401</c:v>
                </c:pt>
                <c:pt idx="6">
                  <c:v>27.667391304347799</c:v>
                </c:pt>
                <c:pt idx="7">
                  <c:v>27.6879120879121</c:v>
                </c:pt>
                <c:pt idx="8">
                  <c:v>27.456179775280901</c:v>
                </c:pt>
                <c:pt idx="9">
                  <c:v>29.3912087912088</c:v>
                </c:pt>
                <c:pt idx="10">
                  <c:v>28.504347826086999</c:v>
                </c:pt>
                <c:pt idx="11">
                  <c:v>26.4478260869565</c:v>
                </c:pt>
                <c:pt idx="12">
                  <c:v>28.538202247190998</c:v>
                </c:pt>
                <c:pt idx="13">
                  <c:v>29.616304347826102</c:v>
                </c:pt>
                <c:pt idx="14">
                  <c:v>27.8554347826087</c:v>
                </c:pt>
                <c:pt idx="15">
                  <c:v>29.9467391304348</c:v>
                </c:pt>
                <c:pt idx="16">
                  <c:v>27.4989130434783</c:v>
                </c:pt>
                <c:pt idx="17">
                  <c:v>28.293333333333301</c:v>
                </c:pt>
                <c:pt idx="18">
                  <c:v>28.3923913043478</c:v>
                </c:pt>
                <c:pt idx="19">
                  <c:v>28.9644444444444</c:v>
                </c:pt>
                <c:pt idx="20">
                  <c:v>28.7043956043956</c:v>
                </c:pt>
                <c:pt idx="21">
                  <c:v>28.958241758241801</c:v>
                </c:pt>
                <c:pt idx="22">
                  <c:v>27.5223529411765</c:v>
                </c:pt>
                <c:pt idx="23">
                  <c:v>28.0695652173913</c:v>
                </c:pt>
                <c:pt idx="24">
                  <c:v>28.472826086956498</c:v>
                </c:pt>
                <c:pt idx="25">
                  <c:v>27.227173913043501</c:v>
                </c:pt>
                <c:pt idx="26">
                  <c:v>26.635164835164801</c:v>
                </c:pt>
                <c:pt idx="27">
                  <c:v>28.255434782608699</c:v>
                </c:pt>
                <c:pt idx="28">
                  <c:v>28.957303370786502</c:v>
                </c:pt>
                <c:pt idx="29">
                  <c:v>26.7711111111111</c:v>
                </c:pt>
                <c:pt idx="30">
                  <c:v>27.238043478260899</c:v>
                </c:pt>
                <c:pt idx="31">
                  <c:v>27.901086956521699</c:v>
                </c:pt>
                <c:pt idx="32">
                  <c:v>27.478260869565201</c:v>
                </c:pt>
                <c:pt idx="33">
                  <c:v>28.7043956043956</c:v>
                </c:pt>
                <c:pt idx="34">
                  <c:v>28.798913043478301</c:v>
                </c:pt>
                <c:pt idx="35">
                  <c:v>28.054347826087</c:v>
                </c:pt>
                <c:pt idx="36">
                  <c:v>27.380434782608699</c:v>
                </c:pt>
                <c:pt idx="37">
                  <c:v>28.6076086956522</c:v>
                </c:pt>
                <c:pt idx="38">
                  <c:v>27.513043478260901</c:v>
                </c:pt>
                <c:pt idx="39">
                  <c:v>27.4648351648352</c:v>
                </c:pt>
                <c:pt idx="40">
                  <c:v>28.745652173913001</c:v>
                </c:pt>
                <c:pt idx="41">
                  <c:v>28.185869565217399</c:v>
                </c:pt>
                <c:pt idx="42">
                  <c:v>26.813043478260902</c:v>
                </c:pt>
                <c:pt idx="43">
                  <c:v>28.4445652173913</c:v>
                </c:pt>
                <c:pt idx="44">
                  <c:v>28.360439560439598</c:v>
                </c:pt>
                <c:pt idx="45">
                  <c:v>28.2604395604396</c:v>
                </c:pt>
                <c:pt idx="46">
                  <c:v>28.469565217391299</c:v>
                </c:pt>
                <c:pt idx="47">
                  <c:v>29.0056179775281</c:v>
                </c:pt>
                <c:pt idx="48">
                  <c:v>27.8571428571429</c:v>
                </c:pt>
                <c:pt idx="49">
                  <c:v>28.3391304347826</c:v>
                </c:pt>
                <c:pt idx="50">
                  <c:v>27.301086956521701</c:v>
                </c:pt>
                <c:pt idx="51">
                  <c:v>28.196666666666701</c:v>
                </c:pt>
                <c:pt idx="52">
                  <c:v>28.6955555555556</c:v>
                </c:pt>
                <c:pt idx="53">
                  <c:v>26.889130434782601</c:v>
                </c:pt>
                <c:pt idx="54">
                  <c:v>28.664473684210499</c:v>
                </c:pt>
                <c:pt idx="55">
                  <c:v>28.678409090909099</c:v>
                </c:pt>
                <c:pt idx="56">
                  <c:v>29.031460674157302</c:v>
                </c:pt>
                <c:pt idx="57">
                  <c:v>27.360439560439598</c:v>
                </c:pt>
                <c:pt idx="58">
                  <c:v>27.478260869565201</c:v>
                </c:pt>
                <c:pt idx="59">
                  <c:v>28.0622222222222</c:v>
                </c:pt>
              </c:numCache>
            </c:numRef>
          </c:xVal>
          <c:yVal>
            <c:numRef>
              <c:f>'MCE Tx'!$G$168:$G$227</c:f>
              <c:numCache>
                <c:formatCode>0.000</c:formatCode>
                <c:ptCount val="60"/>
                <c:pt idx="0">
                  <c:v>0.84046334038878967</c:v>
                </c:pt>
                <c:pt idx="1">
                  <c:v>1.2986813566556401</c:v>
                </c:pt>
                <c:pt idx="2">
                  <c:v>-1.7411344618206492</c:v>
                </c:pt>
                <c:pt idx="3">
                  <c:v>2.0517462573613567</c:v>
                </c:pt>
                <c:pt idx="4">
                  <c:v>8.6381056411507732E-3</c:v>
                </c:pt>
                <c:pt idx="5">
                  <c:v>-1.3232166548565198</c:v>
                </c:pt>
                <c:pt idx="6">
                  <c:v>-1.3107220816996579</c:v>
                </c:pt>
                <c:pt idx="7">
                  <c:v>-0.71046168622389905</c:v>
                </c:pt>
                <c:pt idx="8">
                  <c:v>0.48298932532241523</c:v>
                </c:pt>
                <c:pt idx="9">
                  <c:v>-0.11979265722720521</c:v>
                </c:pt>
                <c:pt idx="10">
                  <c:v>-0.25028943249556929</c:v>
                </c:pt>
                <c:pt idx="11">
                  <c:v>-2.0444794206002643</c:v>
                </c:pt>
                <c:pt idx="12">
                  <c:v>8.2734287857202937E-3</c:v>
                </c:pt>
                <c:pt idx="13">
                  <c:v>-0.21255850080645117</c:v>
                </c:pt>
                <c:pt idx="14">
                  <c:v>-0.40282629388069346</c:v>
                </c:pt>
                <c:pt idx="15">
                  <c:v>0.45707486603388164</c:v>
                </c:pt>
                <c:pt idx="16">
                  <c:v>0.10583468114707582</c:v>
                </c:pt>
                <c:pt idx="17">
                  <c:v>0.40277712743720534</c:v>
                </c:pt>
                <c:pt idx="18">
                  <c:v>0.16872809116223986</c:v>
                </c:pt>
                <c:pt idx="19">
                  <c:v>1.3594112223846144</c:v>
                </c:pt>
                <c:pt idx="20">
                  <c:v>-0.32179972042982041</c:v>
                </c:pt>
                <c:pt idx="21">
                  <c:v>0.23717753339038686</c:v>
                </c:pt>
                <c:pt idx="22">
                  <c:v>-0.58688381938096212</c:v>
                </c:pt>
                <c:pt idx="23">
                  <c:v>-0.4822091009537563</c:v>
                </c:pt>
                <c:pt idx="24">
                  <c:v>0.14368177827950451</c:v>
                </c:pt>
                <c:pt idx="25">
                  <c:v>-1.5413896153098958</c:v>
                </c:pt>
                <c:pt idx="26">
                  <c:v>-1.5432723001140436</c:v>
                </c:pt>
                <c:pt idx="27">
                  <c:v>-0.33501501032245268</c:v>
                </c:pt>
                <c:pt idx="28">
                  <c:v>0.58649989368099065</c:v>
                </c:pt>
                <c:pt idx="29">
                  <c:v>-1.3099752477851978</c:v>
                </c:pt>
                <c:pt idx="30">
                  <c:v>-4.253719390323687E-3</c:v>
                </c:pt>
                <c:pt idx="31">
                  <c:v>-0.89201421996689101</c:v>
                </c:pt>
                <c:pt idx="32">
                  <c:v>-0.82088963156242456</c:v>
                </c:pt>
                <c:pt idx="33">
                  <c:v>2.8686155129392503</c:v>
                </c:pt>
                <c:pt idx="34">
                  <c:v>0.55685572948122175</c:v>
                </c:pt>
                <c:pt idx="35">
                  <c:v>-8.9078166541721529E-2</c:v>
                </c:pt>
                <c:pt idx="36">
                  <c:v>0.66967609063830902</c:v>
                </c:pt>
                <c:pt idx="37">
                  <c:v>0.82043612892669571</c:v>
                </c:pt>
                <c:pt idx="38">
                  <c:v>0.87206394062565695</c:v>
                </c:pt>
                <c:pt idx="39">
                  <c:v>-0.33981789805936174</c:v>
                </c:pt>
                <c:pt idx="40">
                  <c:v>0.92547330513517079</c:v>
                </c:pt>
                <c:pt idx="41">
                  <c:v>1.4677595389612021</c:v>
                </c:pt>
                <c:pt idx="42">
                  <c:v>-0.14231656153145741</c:v>
                </c:pt>
                <c:pt idx="43">
                  <c:v>0.61453299126091254</c:v>
                </c:pt>
                <c:pt idx="44">
                  <c:v>-0.38113232532953145</c:v>
                </c:pt>
                <c:pt idx="45">
                  <c:v>-0.47205285223527244</c:v>
                </c:pt>
                <c:pt idx="46">
                  <c:v>0.42484439047141176</c:v>
                </c:pt>
                <c:pt idx="47">
                  <c:v>0.80946213136379108</c:v>
                </c:pt>
                <c:pt idx="48">
                  <c:v>-0.23896589887950764</c:v>
                </c:pt>
                <c:pt idx="49">
                  <c:v>-0.54558604442392811</c:v>
                </c:pt>
                <c:pt idx="50">
                  <c:v>-4.4503910710899743E-2</c:v>
                </c:pt>
                <c:pt idx="51">
                  <c:v>-0.92416332281044367</c:v>
                </c:pt>
                <c:pt idx="52">
                  <c:v>0.25986994654035733</c:v>
                </c:pt>
                <c:pt idx="53">
                  <c:v>-0.63061287987876424</c:v>
                </c:pt>
                <c:pt idx="54">
                  <c:v>2.2221813828075834</c:v>
                </c:pt>
                <c:pt idx="55">
                  <c:v>0.26772590675669744</c:v>
                </c:pt>
                <c:pt idx="56">
                  <c:v>0.55497217858296899</c:v>
                </c:pt>
                <c:pt idx="57">
                  <c:v>-0.84422237996139127</c:v>
                </c:pt>
                <c:pt idx="58">
                  <c:v>-0.55726794057023465</c:v>
                </c:pt>
                <c:pt idx="59">
                  <c:v>-0.32354242640321446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E-4896-8CD8-D05B7FFD4C1C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29.391358024691399</c:v>
              </c:pt>
            </c:numLit>
          </c:xVal>
          <c:yVal>
            <c:numLit>
              <c:formatCode>General</c:formatCode>
              <c:ptCount val="1"/>
              <c:pt idx="0">
                <c:v>1.2986813566556401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2E-4896-8CD8-D05B7FFD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2719"/>
        <c:axId val="168589519"/>
      </c:scatterChart>
      <c:valAx>
        <c:axId val="168572719"/>
        <c:scaling>
          <c:orientation val="minMax"/>
          <c:max val="30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89519"/>
        <c:crosses val="autoZero"/>
        <c:crossBetween val="midCat"/>
      </c:valAx>
      <c:valAx>
        <c:axId val="16858951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727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Tx'!$E$168:$E$227</c:f>
              <c:numCache>
                <c:formatCode>0.000</c:formatCode>
                <c:ptCount val="60"/>
                <c:pt idx="0">
                  <c:v>28.151994319647592</c:v>
                </c:pt>
                <c:pt idx="1">
                  <c:v>28.693833314946058</c:v>
                </c:pt>
                <c:pt idx="2">
                  <c:v>27.659343102804172</c:v>
                </c:pt>
                <c:pt idx="3">
                  <c:v>28.239306767509287</c:v>
                </c:pt>
                <c:pt idx="4">
                  <c:v>29.255143062513557</c:v>
                </c:pt>
                <c:pt idx="5">
                  <c:v>27.545147118644515</c:v>
                </c:pt>
                <c:pt idx="6">
                  <c:v>28.371383114893817</c:v>
                </c:pt>
                <c:pt idx="7">
                  <c:v>28.069502675109476</c:v>
                </c:pt>
                <c:pt idx="8">
                  <c:v>27.196765110375576</c:v>
                </c:pt>
                <c:pt idx="9">
                  <c:v>29.455549699803353</c:v>
                </c:pt>
                <c:pt idx="10">
                  <c:v>28.638778849416219</c:v>
                </c:pt>
                <c:pt idx="11">
                  <c:v>27.545920632724791</c:v>
                </c:pt>
                <c:pt idx="12">
                  <c:v>28.533758569777149</c:v>
                </c:pt>
                <c:pt idx="13">
                  <c:v>29.730470001948323</c:v>
                </c:pt>
                <c:pt idx="14">
                  <c:v>28.071793701043092</c:v>
                </c:pt>
                <c:pt idx="15">
                  <c:v>29.701243180540516</c:v>
                </c:pt>
                <c:pt idx="16">
                  <c:v>27.442068995575578</c:v>
                </c:pt>
                <c:pt idx="17">
                  <c:v>28.077000822307507</c:v>
                </c:pt>
                <c:pt idx="18">
                  <c:v>28.301767062911928</c:v>
                </c:pt>
                <c:pt idx="19">
                  <c:v>28.234301585721727</c:v>
                </c:pt>
                <c:pt idx="20">
                  <c:v>28.877234965982325</c:v>
                </c:pt>
                <c:pt idx="21">
                  <c:v>28.830853165737263</c:v>
                </c:pt>
                <c:pt idx="22">
                  <c:v>27.837569575087485</c:v>
                </c:pt>
                <c:pt idx="23">
                  <c:v>28.328560822014058</c:v>
                </c:pt>
                <c:pt idx="24">
                  <c:v>28.395654277123025</c:v>
                </c:pt>
                <c:pt idx="25">
                  <c:v>28.05505778040898</c:v>
                </c:pt>
                <c:pt idx="26">
                  <c:v>27.464059896819645</c:v>
                </c:pt>
                <c:pt idx="27">
                  <c:v>28.435372106447147</c:v>
                </c:pt>
                <c:pt idx="28">
                  <c:v>28.642292944241984</c:v>
                </c:pt>
                <c:pt idx="29">
                  <c:v>27.474701795463428</c:v>
                </c:pt>
                <c:pt idx="30">
                  <c:v>27.24032816061802</c:v>
                </c:pt>
                <c:pt idx="31">
                  <c:v>28.380189822426708</c:v>
                </c:pt>
                <c:pt idx="32">
                  <c:v>27.9191625573072</c:v>
                </c:pt>
                <c:pt idx="33">
                  <c:v>27.163655689420057</c:v>
                </c:pt>
                <c:pt idx="34">
                  <c:v>28.499824564933665</c:v>
                </c:pt>
                <c:pt idx="35">
                  <c:v>28.102191911892366</c:v>
                </c:pt>
                <c:pt idx="36">
                  <c:v>27.02075023154315</c:v>
                </c:pt>
                <c:pt idx="37">
                  <c:v>28.166950585207076</c:v>
                </c:pt>
                <c:pt idx="38">
                  <c:v>27.044655952755225</c:v>
                </c:pt>
                <c:pt idx="39">
                  <c:v>27.647352130598481</c:v>
                </c:pt>
                <c:pt idx="40">
                  <c:v>28.248578357281133</c:v>
                </c:pt>
                <c:pt idx="41">
                  <c:v>27.397532579287031</c:v>
                </c:pt>
                <c:pt idx="42">
                  <c:v>26.889482027074617</c:v>
                </c:pt>
                <c:pt idx="43">
                  <c:v>28.114498150391842</c:v>
                </c:pt>
                <c:pt idx="44">
                  <c:v>28.56514659903501</c:v>
                </c:pt>
                <c:pt idx="45">
                  <c:v>28.513980220781256</c:v>
                </c:pt>
                <c:pt idx="46">
                  <c:v>28.241380329210845</c:v>
                </c:pt>
                <c:pt idx="47">
                  <c:v>28.570854026127904</c:v>
                </c:pt>
                <c:pt idx="48">
                  <c:v>27.985491984818228</c:v>
                </c:pt>
                <c:pt idx="49">
                  <c:v>28.632165939856705</c:v>
                </c:pt>
                <c:pt idx="50">
                  <c:v>27.324990108162449</c:v>
                </c:pt>
                <c:pt idx="51">
                  <c:v>28.693036888813175</c:v>
                </c:pt>
                <c:pt idx="52">
                  <c:v>28.55597881634769</c:v>
                </c:pt>
                <c:pt idx="53">
                  <c:v>27.22783404652294</c:v>
                </c:pt>
                <c:pt idx="54">
                  <c:v>27.470935010462242</c:v>
                </c:pt>
                <c:pt idx="55">
                  <c:v>28.534612897605239</c:v>
                </c:pt>
                <c:pt idx="56">
                  <c:v>28.733383855083144</c:v>
                </c:pt>
                <c:pt idx="57">
                  <c:v>27.813873320403271</c:v>
                </c:pt>
                <c:pt idx="58">
                  <c:v>27.777570747623077</c:v>
                </c:pt>
                <c:pt idx="59">
                  <c:v>28.235997595149993</c:v>
                </c:pt>
              </c:numCache>
            </c:numRef>
          </c:xVal>
          <c:yVal>
            <c:numRef>
              <c:f>'MCE Tx'!$G$168:$G$227</c:f>
              <c:numCache>
                <c:formatCode>0.000</c:formatCode>
                <c:ptCount val="60"/>
                <c:pt idx="0">
                  <c:v>0.84046334038878967</c:v>
                </c:pt>
                <c:pt idx="1">
                  <c:v>1.2986813566556401</c:v>
                </c:pt>
                <c:pt idx="2">
                  <c:v>-1.7411344618206492</c:v>
                </c:pt>
                <c:pt idx="3">
                  <c:v>2.0517462573613567</c:v>
                </c:pt>
                <c:pt idx="4">
                  <c:v>8.6381056411507732E-3</c:v>
                </c:pt>
                <c:pt idx="5">
                  <c:v>-1.3232166548565198</c:v>
                </c:pt>
                <c:pt idx="6">
                  <c:v>-1.3107220816996579</c:v>
                </c:pt>
                <c:pt idx="7">
                  <c:v>-0.71046168622389905</c:v>
                </c:pt>
                <c:pt idx="8">
                  <c:v>0.48298932532241523</c:v>
                </c:pt>
                <c:pt idx="9">
                  <c:v>-0.11979265722720521</c:v>
                </c:pt>
                <c:pt idx="10">
                  <c:v>-0.25028943249556929</c:v>
                </c:pt>
                <c:pt idx="11">
                  <c:v>-2.0444794206002643</c:v>
                </c:pt>
                <c:pt idx="12">
                  <c:v>8.2734287857202937E-3</c:v>
                </c:pt>
                <c:pt idx="13">
                  <c:v>-0.21255850080645117</c:v>
                </c:pt>
                <c:pt idx="14">
                  <c:v>-0.40282629388069346</c:v>
                </c:pt>
                <c:pt idx="15">
                  <c:v>0.45707486603388164</c:v>
                </c:pt>
                <c:pt idx="16">
                  <c:v>0.10583468114707582</c:v>
                </c:pt>
                <c:pt idx="17">
                  <c:v>0.40277712743720534</c:v>
                </c:pt>
                <c:pt idx="18">
                  <c:v>0.16872809116223986</c:v>
                </c:pt>
                <c:pt idx="19">
                  <c:v>1.3594112223846144</c:v>
                </c:pt>
                <c:pt idx="20">
                  <c:v>-0.32179972042982041</c:v>
                </c:pt>
                <c:pt idx="21">
                  <c:v>0.23717753339038686</c:v>
                </c:pt>
                <c:pt idx="22">
                  <c:v>-0.58688381938096212</c:v>
                </c:pt>
                <c:pt idx="23">
                  <c:v>-0.4822091009537563</c:v>
                </c:pt>
                <c:pt idx="24">
                  <c:v>0.14368177827950451</c:v>
                </c:pt>
                <c:pt idx="25">
                  <c:v>-1.5413896153098958</c:v>
                </c:pt>
                <c:pt idx="26">
                  <c:v>-1.5432723001140436</c:v>
                </c:pt>
                <c:pt idx="27">
                  <c:v>-0.33501501032245268</c:v>
                </c:pt>
                <c:pt idx="28">
                  <c:v>0.58649989368099065</c:v>
                </c:pt>
                <c:pt idx="29">
                  <c:v>-1.3099752477851978</c:v>
                </c:pt>
                <c:pt idx="30">
                  <c:v>-4.253719390323687E-3</c:v>
                </c:pt>
                <c:pt idx="31">
                  <c:v>-0.89201421996689101</c:v>
                </c:pt>
                <c:pt idx="32">
                  <c:v>-0.82088963156242456</c:v>
                </c:pt>
                <c:pt idx="33">
                  <c:v>2.8686155129392503</c:v>
                </c:pt>
                <c:pt idx="34">
                  <c:v>0.55685572948122175</c:v>
                </c:pt>
                <c:pt idx="35">
                  <c:v>-8.9078166541721529E-2</c:v>
                </c:pt>
                <c:pt idx="36">
                  <c:v>0.66967609063830902</c:v>
                </c:pt>
                <c:pt idx="37">
                  <c:v>0.82043612892669571</c:v>
                </c:pt>
                <c:pt idx="38">
                  <c:v>0.87206394062565695</c:v>
                </c:pt>
                <c:pt idx="39">
                  <c:v>-0.33981789805936174</c:v>
                </c:pt>
                <c:pt idx="40">
                  <c:v>0.92547330513517079</c:v>
                </c:pt>
                <c:pt idx="41">
                  <c:v>1.4677595389612021</c:v>
                </c:pt>
                <c:pt idx="42">
                  <c:v>-0.14231656153145741</c:v>
                </c:pt>
                <c:pt idx="43">
                  <c:v>0.61453299126091254</c:v>
                </c:pt>
                <c:pt idx="44">
                  <c:v>-0.38113232532953145</c:v>
                </c:pt>
                <c:pt idx="45">
                  <c:v>-0.47205285223527244</c:v>
                </c:pt>
                <c:pt idx="46">
                  <c:v>0.42484439047141176</c:v>
                </c:pt>
                <c:pt idx="47">
                  <c:v>0.80946213136379108</c:v>
                </c:pt>
                <c:pt idx="48">
                  <c:v>-0.23896589887950764</c:v>
                </c:pt>
                <c:pt idx="49">
                  <c:v>-0.54558604442392811</c:v>
                </c:pt>
                <c:pt idx="50">
                  <c:v>-4.4503910710899743E-2</c:v>
                </c:pt>
                <c:pt idx="51">
                  <c:v>-0.92416332281044367</c:v>
                </c:pt>
                <c:pt idx="52">
                  <c:v>0.25986994654035733</c:v>
                </c:pt>
                <c:pt idx="53">
                  <c:v>-0.63061287987876424</c:v>
                </c:pt>
                <c:pt idx="54">
                  <c:v>2.2221813828075834</c:v>
                </c:pt>
                <c:pt idx="55">
                  <c:v>0.26772590675669744</c:v>
                </c:pt>
                <c:pt idx="56">
                  <c:v>0.55497217858296899</c:v>
                </c:pt>
                <c:pt idx="57">
                  <c:v>-0.84422237996139127</c:v>
                </c:pt>
                <c:pt idx="58">
                  <c:v>-0.55726794057023465</c:v>
                </c:pt>
                <c:pt idx="59">
                  <c:v>-0.32354242640321446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C-4E63-B994-60ACD71705F3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28.693833314946058</c:v>
              </c:pt>
            </c:numLit>
          </c:xVal>
          <c:yVal>
            <c:numLit>
              <c:formatCode>General</c:formatCode>
              <c:ptCount val="1"/>
              <c:pt idx="0">
                <c:v>1.2986813566556401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1C-4E63-B994-60ACD717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0479"/>
        <c:axId val="168577519"/>
      </c:scatterChart>
      <c:valAx>
        <c:axId val="168590479"/>
        <c:scaling>
          <c:orientation val="minMax"/>
          <c:max val="30"/>
          <c:min val="26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77519"/>
        <c:crosses val="autoZero"/>
        <c:crossBetween val="midCat"/>
      </c:valAx>
      <c:valAx>
        <c:axId val="168577519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904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- Tx 16h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'MCE Tx'!$E$168:$E$227</c:f>
              <c:numCache>
                <c:formatCode>0.000</c:formatCode>
                <c:ptCount val="60"/>
                <c:pt idx="0">
                  <c:v>28.151994319647592</c:v>
                </c:pt>
                <c:pt idx="1">
                  <c:v>28.693833314946058</c:v>
                </c:pt>
                <c:pt idx="2">
                  <c:v>27.659343102804172</c:v>
                </c:pt>
                <c:pt idx="3">
                  <c:v>28.239306767509287</c:v>
                </c:pt>
                <c:pt idx="4">
                  <c:v>29.255143062513557</c:v>
                </c:pt>
                <c:pt idx="5">
                  <c:v>27.545147118644515</c:v>
                </c:pt>
                <c:pt idx="6">
                  <c:v>28.371383114893817</c:v>
                </c:pt>
                <c:pt idx="7">
                  <c:v>28.069502675109476</c:v>
                </c:pt>
                <c:pt idx="8">
                  <c:v>27.196765110375576</c:v>
                </c:pt>
                <c:pt idx="9">
                  <c:v>29.455549699803353</c:v>
                </c:pt>
                <c:pt idx="10">
                  <c:v>28.638778849416219</c:v>
                </c:pt>
                <c:pt idx="11">
                  <c:v>27.545920632724791</c:v>
                </c:pt>
                <c:pt idx="12">
                  <c:v>28.533758569777149</c:v>
                </c:pt>
                <c:pt idx="13">
                  <c:v>29.730470001948323</c:v>
                </c:pt>
                <c:pt idx="14">
                  <c:v>28.071793701043092</c:v>
                </c:pt>
                <c:pt idx="15">
                  <c:v>29.701243180540516</c:v>
                </c:pt>
                <c:pt idx="16">
                  <c:v>27.442068995575578</c:v>
                </c:pt>
                <c:pt idx="17">
                  <c:v>28.077000822307507</c:v>
                </c:pt>
                <c:pt idx="18">
                  <c:v>28.301767062911928</c:v>
                </c:pt>
                <c:pt idx="19">
                  <c:v>28.234301585721727</c:v>
                </c:pt>
                <c:pt idx="20">
                  <c:v>28.877234965982325</c:v>
                </c:pt>
                <c:pt idx="21">
                  <c:v>28.830853165737263</c:v>
                </c:pt>
                <c:pt idx="22">
                  <c:v>27.837569575087485</c:v>
                </c:pt>
                <c:pt idx="23">
                  <c:v>28.328560822014058</c:v>
                </c:pt>
                <c:pt idx="24">
                  <c:v>28.395654277123025</c:v>
                </c:pt>
                <c:pt idx="25">
                  <c:v>28.05505778040898</c:v>
                </c:pt>
                <c:pt idx="26">
                  <c:v>27.464059896819645</c:v>
                </c:pt>
                <c:pt idx="27">
                  <c:v>28.435372106447147</c:v>
                </c:pt>
                <c:pt idx="28">
                  <c:v>28.642292944241984</c:v>
                </c:pt>
                <c:pt idx="29">
                  <c:v>27.474701795463428</c:v>
                </c:pt>
                <c:pt idx="30">
                  <c:v>27.24032816061802</c:v>
                </c:pt>
                <c:pt idx="31">
                  <c:v>28.380189822426708</c:v>
                </c:pt>
                <c:pt idx="32">
                  <c:v>27.9191625573072</c:v>
                </c:pt>
                <c:pt idx="33">
                  <c:v>27.163655689420057</c:v>
                </c:pt>
                <c:pt idx="34">
                  <c:v>28.499824564933665</c:v>
                </c:pt>
                <c:pt idx="35">
                  <c:v>28.102191911892366</c:v>
                </c:pt>
                <c:pt idx="36">
                  <c:v>27.02075023154315</c:v>
                </c:pt>
                <c:pt idx="37">
                  <c:v>28.166950585207076</c:v>
                </c:pt>
                <c:pt idx="38">
                  <c:v>27.044655952755225</c:v>
                </c:pt>
                <c:pt idx="39">
                  <c:v>27.647352130598481</c:v>
                </c:pt>
                <c:pt idx="40">
                  <c:v>28.248578357281133</c:v>
                </c:pt>
                <c:pt idx="41">
                  <c:v>27.397532579287031</c:v>
                </c:pt>
                <c:pt idx="42">
                  <c:v>26.889482027074617</c:v>
                </c:pt>
                <c:pt idx="43">
                  <c:v>28.114498150391842</c:v>
                </c:pt>
                <c:pt idx="44">
                  <c:v>28.56514659903501</c:v>
                </c:pt>
                <c:pt idx="45">
                  <c:v>28.513980220781256</c:v>
                </c:pt>
                <c:pt idx="46">
                  <c:v>28.241380329210845</c:v>
                </c:pt>
                <c:pt idx="47">
                  <c:v>28.570854026127904</c:v>
                </c:pt>
                <c:pt idx="48">
                  <c:v>27.985491984818228</c:v>
                </c:pt>
                <c:pt idx="49">
                  <c:v>28.632165939856705</c:v>
                </c:pt>
                <c:pt idx="50">
                  <c:v>27.324990108162449</c:v>
                </c:pt>
                <c:pt idx="51">
                  <c:v>28.693036888813175</c:v>
                </c:pt>
                <c:pt idx="52">
                  <c:v>28.55597881634769</c:v>
                </c:pt>
                <c:pt idx="53">
                  <c:v>27.22783404652294</c:v>
                </c:pt>
                <c:pt idx="54">
                  <c:v>27.470935010462242</c:v>
                </c:pt>
                <c:pt idx="55">
                  <c:v>28.534612897605239</c:v>
                </c:pt>
                <c:pt idx="56">
                  <c:v>28.733383855083144</c:v>
                </c:pt>
                <c:pt idx="57">
                  <c:v>27.813873320403271</c:v>
                </c:pt>
                <c:pt idx="58">
                  <c:v>27.777570747623077</c:v>
                </c:pt>
                <c:pt idx="59">
                  <c:v>28.235997595149993</c:v>
                </c:pt>
              </c:numCache>
            </c:numRef>
          </c:xVal>
          <c:yVal>
            <c:numRef>
              <c:f>'MCE Tx'!$D$168:$D$227</c:f>
              <c:numCache>
                <c:formatCode>0.000</c:formatCode>
                <c:ptCount val="60"/>
                <c:pt idx="0">
                  <c:v>28.6034090909091</c:v>
                </c:pt>
                <c:pt idx="1">
                  <c:v>29.391358024691399</c:v>
                </c:pt>
                <c:pt idx="2">
                  <c:v>26.724175824175799</c:v>
                </c:pt>
                <c:pt idx="3">
                  <c:v>29.3413043478261</c:v>
                </c:pt>
                <c:pt idx="4">
                  <c:v>29.259782608695701</c:v>
                </c:pt>
                <c:pt idx="5">
                  <c:v>26.834444444444401</c:v>
                </c:pt>
                <c:pt idx="6">
                  <c:v>27.667391304347799</c:v>
                </c:pt>
                <c:pt idx="7">
                  <c:v>27.6879120879121</c:v>
                </c:pt>
                <c:pt idx="8">
                  <c:v>27.456179775280901</c:v>
                </c:pt>
                <c:pt idx="9">
                  <c:v>29.3912087912088</c:v>
                </c:pt>
                <c:pt idx="10">
                  <c:v>28.504347826086999</c:v>
                </c:pt>
                <c:pt idx="11">
                  <c:v>26.4478260869565</c:v>
                </c:pt>
                <c:pt idx="12">
                  <c:v>28.538202247190998</c:v>
                </c:pt>
                <c:pt idx="13">
                  <c:v>29.616304347826102</c:v>
                </c:pt>
                <c:pt idx="14">
                  <c:v>27.8554347826087</c:v>
                </c:pt>
                <c:pt idx="15">
                  <c:v>29.9467391304348</c:v>
                </c:pt>
                <c:pt idx="16">
                  <c:v>27.4989130434783</c:v>
                </c:pt>
                <c:pt idx="17">
                  <c:v>28.293333333333301</c:v>
                </c:pt>
                <c:pt idx="18">
                  <c:v>28.3923913043478</c:v>
                </c:pt>
                <c:pt idx="19">
                  <c:v>28.9644444444444</c:v>
                </c:pt>
                <c:pt idx="20">
                  <c:v>28.7043956043956</c:v>
                </c:pt>
                <c:pt idx="21">
                  <c:v>28.958241758241801</c:v>
                </c:pt>
                <c:pt idx="22">
                  <c:v>27.5223529411765</c:v>
                </c:pt>
                <c:pt idx="23">
                  <c:v>28.0695652173913</c:v>
                </c:pt>
                <c:pt idx="24">
                  <c:v>28.472826086956498</c:v>
                </c:pt>
                <c:pt idx="25">
                  <c:v>27.227173913043501</c:v>
                </c:pt>
                <c:pt idx="26">
                  <c:v>26.635164835164801</c:v>
                </c:pt>
                <c:pt idx="27">
                  <c:v>28.255434782608699</c:v>
                </c:pt>
                <c:pt idx="28">
                  <c:v>28.957303370786502</c:v>
                </c:pt>
                <c:pt idx="29">
                  <c:v>26.7711111111111</c:v>
                </c:pt>
                <c:pt idx="30">
                  <c:v>27.238043478260899</c:v>
                </c:pt>
                <c:pt idx="31">
                  <c:v>27.901086956521699</c:v>
                </c:pt>
                <c:pt idx="32">
                  <c:v>27.478260869565201</c:v>
                </c:pt>
                <c:pt idx="33">
                  <c:v>28.7043956043956</c:v>
                </c:pt>
                <c:pt idx="34">
                  <c:v>28.798913043478301</c:v>
                </c:pt>
                <c:pt idx="35">
                  <c:v>28.054347826087</c:v>
                </c:pt>
                <c:pt idx="36">
                  <c:v>27.380434782608699</c:v>
                </c:pt>
                <c:pt idx="37">
                  <c:v>28.6076086956522</c:v>
                </c:pt>
                <c:pt idx="38">
                  <c:v>27.513043478260901</c:v>
                </c:pt>
                <c:pt idx="39">
                  <c:v>27.4648351648352</c:v>
                </c:pt>
                <c:pt idx="40">
                  <c:v>28.745652173913001</c:v>
                </c:pt>
                <c:pt idx="41">
                  <c:v>28.185869565217399</c:v>
                </c:pt>
                <c:pt idx="42">
                  <c:v>26.813043478260902</c:v>
                </c:pt>
                <c:pt idx="43">
                  <c:v>28.4445652173913</c:v>
                </c:pt>
                <c:pt idx="44">
                  <c:v>28.360439560439598</c:v>
                </c:pt>
                <c:pt idx="45">
                  <c:v>28.2604395604396</c:v>
                </c:pt>
                <c:pt idx="46">
                  <c:v>28.469565217391299</c:v>
                </c:pt>
                <c:pt idx="47">
                  <c:v>29.0056179775281</c:v>
                </c:pt>
                <c:pt idx="48">
                  <c:v>27.8571428571429</c:v>
                </c:pt>
                <c:pt idx="49">
                  <c:v>28.3391304347826</c:v>
                </c:pt>
                <c:pt idx="50">
                  <c:v>27.301086956521701</c:v>
                </c:pt>
                <c:pt idx="51">
                  <c:v>28.196666666666701</c:v>
                </c:pt>
                <c:pt idx="52">
                  <c:v>28.6955555555556</c:v>
                </c:pt>
                <c:pt idx="53">
                  <c:v>26.889130434782601</c:v>
                </c:pt>
                <c:pt idx="54">
                  <c:v>28.664473684210499</c:v>
                </c:pt>
                <c:pt idx="55">
                  <c:v>28.678409090909099</c:v>
                </c:pt>
                <c:pt idx="56">
                  <c:v>29.031460674157302</c:v>
                </c:pt>
                <c:pt idx="57">
                  <c:v>27.360439560439598</c:v>
                </c:pt>
                <c:pt idx="58">
                  <c:v>27.478260869565201</c:v>
                </c:pt>
                <c:pt idx="59">
                  <c:v>28.0622222222222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C-4C73-AE1E-FF33F485636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28.693833314946058</c:v>
              </c:pt>
            </c:numLit>
          </c:xVal>
          <c:yVal>
            <c:numLit>
              <c:formatCode>General</c:formatCode>
              <c:ptCount val="1"/>
              <c:pt idx="0">
                <c:v>29.391358024691399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0C-4C73-AE1E-FF33F485636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XLSTAT_20251015_102722_1_HID!xdata1</c:f>
              <c:numCache>
                <c:formatCode>General</c:formatCode>
                <c:ptCount val="70"/>
                <c:pt idx="0">
                  <c:v>26.775842508099998</c:v>
                </c:pt>
                <c:pt idx="1">
                  <c:v>26.904838471799998</c:v>
                </c:pt>
                <c:pt idx="2">
                  <c:v>27.033834435499998</c:v>
                </c:pt>
                <c:pt idx="3">
                  <c:v>27.162830399199997</c:v>
                </c:pt>
                <c:pt idx="4">
                  <c:v>27.291826362899997</c:v>
                </c:pt>
                <c:pt idx="5">
                  <c:v>27.4208223266</c:v>
                </c:pt>
                <c:pt idx="6">
                  <c:v>27.549818290299999</c:v>
                </c:pt>
                <c:pt idx="7">
                  <c:v>27.678814253999999</c:v>
                </c:pt>
                <c:pt idx="8">
                  <c:v>27.807810217699998</c:v>
                </c:pt>
                <c:pt idx="9">
                  <c:v>27.936806181399998</c:v>
                </c:pt>
                <c:pt idx="10">
                  <c:v>28.065802145099997</c:v>
                </c:pt>
                <c:pt idx="11">
                  <c:v>28.194798108799997</c:v>
                </c:pt>
                <c:pt idx="12">
                  <c:v>28.3237940725</c:v>
                </c:pt>
                <c:pt idx="13">
                  <c:v>28.4527900362</c:v>
                </c:pt>
                <c:pt idx="14">
                  <c:v>28.581785999899999</c:v>
                </c:pt>
                <c:pt idx="15">
                  <c:v>28.710781963599999</c:v>
                </c:pt>
                <c:pt idx="16">
                  <c:v>28.839777927299998</c:v>
                </c:pt>
                <c:pt idx="17">
                  <c:v>28.968773890999998</c:v>
                </c:pt>
                <c:pt idx="18">
                  <c:v>29.097769854699997</c:v>
                </c:pt>
                <c:pt idx="19">
                  <c:v>29.226765818399997</c:v>
                </c:pt>
                <c:pt idx="20">
                  <c:v>29.355761782099997</c:v>
                </c:pt>
                <c:pt idx="21">
                  <c:v>29.4847577458</c:v>
                </c:pt>
                <c:pt idx="22">
                  <c:v>29.613753709499999</c:v>
                </c:pt>
                <c:pt idx="23">
                  <c:v>29.742749673199999</c:v>
                </c:pt>
                <c:pt idx="24">
                  <c:v>29.871745636899998</c:v>
                </c:pt>
                <c:pt idx="25">
                  <c:v>30.000741600599998</c:v>
                </c:pt>
                <c:pt idx="26">
                  <c:v>30.129737564299997</c:v>
                </c:pt>
                <c:pt idx="27">
                  <c:v>30.258733527999997</c:v>
                </c:pt>
                <c:pt idx="28">
                  <c:v>30.3877294917</c:v>
                </c:pt>
                <c:pt idx="29">
                  <c:v>30.5167254554</c:v>
                </c:pt>
                <c:pt idx="30">
                  <c:v>30.645721419099999</c:v>
                </c:pt>
                <c:pt idx="31">
                  <c:v>30.774717382799999</c:v>
                </c:pt>
                <c:pt idx="32">
                  <c:v>30.903713346499998</c:v>
                </c:pt>
                <c:pt idx="33">
                  <c:v>31.032709310199998</c:v>
                </c:pt>
                <c:pt idx="34">
                  <c:v>31.161705273899997</c:v>
                </c:pt>
                <c:pt idx="35">
                  <c:v>31.290701237599997</c:v>
                </c:pt>
                <c:pt idx="36">
                  <c:v>31.419697201299996</c:v>
                </c:pt>
                <c:pt idx="37">
                  <c:v>31.548693164999996</c:v>
                </c:pt>
                <c:pt idx="38">
                  <c:v>31.677689128699999</c:v>
                </c:pt>
                <c:pt idx="39">
                  <c:v>31.806685092399999</c:v>
                </c:pt>
                <c:pt idx="40">
                  <c:v>31.935681056099998</c:v>
                </c:pt>
                <c:pt idx="41">
                  <c:v>32.064677019800001</c:v>
                </c:pt>
                <c:pt idx="42">
                  <c:v>32.193672983500001</c:v>
                </c:pt>
                <c:pt idx="43">
                  <c:v>32.3226689472</c:v>
                </c:pt>
                <c:pt idx="44">
                  <c:v>32.4516649109</c:v>
                </c:pt>
                <c:pt idx="45">
                  <c:v>32.580660874599999</c:v>
                </c:pt>
                <c:pt idx="46">
                  <c:v>32.709656838299999</c:v>
                </c:pt>
                <c:pt idx="47">
                  <c:v>32.838652801999999</c:v>
                </c:pt>
                <c:pt idx="48">
                  <c:v>32.967648765699998</c:v>
                </c:pt>
                <c:pt idx="49">
                  <c:v>33.096644729399998</c:v>
                </c:pt>
                <c:pt idx="50">
                  <c:v>33.225640693099997</c:v>
                </c:pt>
                <c:pt idx="51">
                  <c:v>33.354636656799997</c:v>
                </c:pt>
                <c:pt idx="52">
                  <c:v>33.483632620499996</c:v>
                </c:pt>
                <c:pt idx="53">
                  <c:v>33.612628584199996</c:v>
                </c:pt>
                <c:pt idx="54">
                  <c:v>33.741624547899995</c:v>
                </c:pt>
                <c:pt idx="55">
                  <c:v>33.870620511599995</c:v>
                </c:pt>
                <c:pt idx="56">
                  <c:v>33.999616475300002</c:v>
                </c:pt>
                <c:pt idx="57">
                  <c:v>34.128612438999994</c:v>
                </c:pt>
                <c:pt idx="58">
                  <c:v>34.257608402700001</c:v>
                </c:pt>
                <c:pt idx="59">
                  <c:v>34.3866043664</c:v>
                </c:pt>
                <c:pt idx="60">
                  <c:v>34.5156003301</c:v>
                </c:pt>
                <c:pt idx="61">
                  <c:v>34.644596293799999</c:v>
                </c:pt>
                <c:pt idx="62">
                  <c:v>34.773592257499999</c:v>
                </c:pt>
                <c:pt idx="63">
                  <c:v>34.902588221199998</c:v>
                </c:pt>
                <c:pt idx="64">
                  <c:v>35.031584184899998</c:v>
                </c:pt>
                <c:pt idx="65">
                  <c:v>35.160580148599998</c:v>
                </c:pt>
                <c:pt idx="66">
                  <c:v>35.289576112299997</c:v>
                </c:pt>
                <c:pt idx="67">
                  <c:v>35.418572075999997</c:v>
                </c:pt>
                <c:pt idx="68">
                  <c:v>35.547568039699996</c:v>
                </c:pt>
                <c:pt idx="69">
                  <c:v>35.676564003399996</c:v>
                </c:pt>
              </c:numCache>
            </c:numRef>
          </c:xVal>
          <c:yVal>
            <c:numRef>
              <c:f>XLSTAT_20251015_102722_1_HID!ydata1</c:f>
              <c:numCache>
                <c:formatCode>General</c:formatCode>
                <c:ptCount val="70"/>
                <c:pt idx="0">
                  <c:v>25.649888074692182</c:v>
                </c:pt>
                <c:pt idx="1">
                  <c:v>25.785972835951938</c:v>
                </c:pt>
                <c:pt idx="2">
                  <c:v>25.921388729419231</c:v>
                </c:pt>
                <c:pt idx="3">
                  <c:v>26.056124114859713</c:v>
                </c:pt>
                <c:pt idx="4">
                  <c:v>26.19016835628274</c:v>
                </c:pt>
                <c:pt idx="5">
                  <c:v>26.323511914631524</c:v>
                </c:pt>
                <c:pt idx="6">
                  <c:v>26.456146433749858</c:v>
                </c:pt>
                <c:pt idx="7">
                  <c:v>26.58806481791024</c:v>
                </c:pt>
                <c:pt idx="8">
                  <c:v>26.719261299288288</c:v>
                </c:pt>
                <c:pt idx="9">
                  <c:v>26.849731493926605</c:v>
                </c:pt>
                <c:pt idx="10">
                  <c:v>26.979472444944317</c:v>
                </c:pt>
                <c:pt idx="11">
                  <c:v>27.108482652010316</c:v>
                </c:pt>
                <c:pt idx="12">
                  <c:v>27.236762086399818</c:v>
                </c:pt>
                <c:pt idx="13">
                  <c:v>27.36431219128329</c:v>
                </c:pt>
                <c:pt idx="14">
                  <c:v>27.491135867241027</c:v>
                </c:pt>
                <c:pt idx="15">
                  <c:v>27.617237443341025</c:v>
                </c:pt>
                <c:pt idx="16">
                  <c:v>27.7426226344482</c:v>
                </c:pt>
                <c:pt idx="17">
                  <c:v>27.867298485735819</c:v>
                </c:pt>
                <c:pt idx="18">
                  <c:v>27.991273305633555</c:v>
                </c:pt>
                <c:pt idx="19">
                  <c:v>28.114556588661777</c:v>
                </c:pt>
                <c:pt idx="20">
                  <c:v>28.237158929761993</c:v>
                </c:pt>
                <c:pt idx="21">
                  <c:v>28.359091931835906</c:v>
                </c:pt>
                <c:pt idx="22">
                  <c:v>28.480368108249898</c:v>
                </c:pt>
                <c:pt idx="23">
                  <c:v>28.601000782051184</c:v>
                </c:pt>
                <c:pt idx="24">
                  <c:v>28.721003983581177</c:v>
                </c:pt>
                <c:pt idx="25">
                  <c:v>28.840392348068153</c:v>
                </c:pt>
                <c:pt idx="26">
                  <c:v>28.959181014643224</c:v>
                </c:pt>
                <c:pt idx="27">
                  <c:v>29.077385528059921</c:v>
                </c:pt>
                <c:pt idx="28">
                  <c:v>29.195021744217261</c:v>
                </c:pt>
                <c:pt idx="29">
                  <c:v>29.312105740397303</c:v>
                </c:pt>
                <c:pt idx="30">
                  <c:v>29.428653730938866</c:v>
                </c:pt>
                <c:pt idx="31">
                  <c:v>29.544681988885056</c:v>
                </c:pt>
                <c:pt idx="32">
                  <c:v>29.66020677396973</c:v>
                </c:pt>
                <c:pt idx="33">
                  <c:v>29.775244267149755</c:v>
                </c:pt>
                <c:pt idx="34">
                  <c:v>29.889810511749602</c:v>
                </c:pt>
                <c:pt idx="35">
                  <c:v>30.003921361163176</c:v>
                </c:pt>
                <c:pt idx="36">
                  <c:v>30.11759243295576</c:v>
                </c:pt>
                <c:pt idx="37">
                  <c:v>30.230839069126056</c:v>
                </c:pt>
                <c:pt idx="38">
                  <c:v>30.343676302223606</c:v>
                </c:pt>
                <c:pt idx="39">
                  <c:v>30.456118826969</c:v>
                </c:pt>
                <c:pt idx="40">
                  <c:v>30.568180976991471</c:v>
                </c:pt>
                <c:pt idx="41">
                  <c:v>30.67987670627884</c:v>
                </c:pt>
                <c:pt idx="42">
                  <c:v>30.791219574926416</c:v>
                </c:pt>
                <c:pt idx="43">
                  <c:v>30.902222738772551</c:v>
                </c:pt>
                <c:pt idx="44">
                  <c:v>31.012898942517005</c:v>
                </c:pt>
                <c:pt idx="45">
                  <c:v>31.123260515932866</c:v>
                </c:pt>
                <c:pt idx="46">
                  <c:v>31.233319372801677</c:v>
                </c:pt>
                <c:pt idx="47">
                  <c:v>31.343087012223499</c:v>
                </c:pt>
                <c:pt idx="48">
                  <c:v>31.452574521977766</c:v>
                </c:pt>
                <c:pt idx="49">
                  <c:v>31.561792583636088</c:v>
                </c:pt>
                <c:pt idx="50">
                  <c:v>31.670751479153697</c:v>
                </c:pt>
                <c:pt idx="51">
                  <c:v>31.779461098691666</c:v>
                </c:pt>
                <c:pt idx="52">
                  <c:v>31.887930949446744</c:v>
                </c:pt>
                <c:pt idx="53">
                  <c:v>31.9961701652893</c:v>
                </c:pt>
                <c:pt idx="54">
                  <c:v>32.104187517032159</c:v>
                </c:pt>
                <c:pt idx="55">
                  <c:v>32.211991423174197</c:v>
                </c:pt>
                <c:pt idx="56">
                  <c:v>32.319589960981851</c:v>
                </c:pt>
                <c:pt idx="57">
                  <c:v>32.426990877789436</c:v>
                </c:pt>
                <c:pt idx="58">
                  <c:v>32.534201602415685</c:v>
                </c:pt>
                <c:pt idx="59">
                  <c:v>32.641229256608213</c:v>
                </c:pt>
                <c:pt idx="60">
                  <c:v>32.748080666441339</c:v>
                </c:pt>
                <c:pt idx="61">
                  <c:v>32.854762373603975</c:v>
                </c:pt>
                <c:pt idx="62">
                  <c:v>32.961280646525388</c:v>
                </c:pt>
                <c:pt idx="63">
                  <c:v>33.067641491295454</c:v>
                </c:pt>
                <c:pt idx="64">
                  <c:v>33.173850662344549</c:v>
                </c:pt>
                <c:pt idx="65">
                  <c:v>33.27991367285528</c:v>
                </c:pt>
                <c:pt idx="66">
                  <c:v>33.385835804884422</c:v>
                </c:pt>
                <c:pt idx="67">
                  <c:v>33.491622119179034</c:v>
                </c:pt>
                <c:pt idx="68">
                  <c:v>33.597277464675152</c:v>
                </c:pt>
                <c:pt idx="69">
                  <c:v>33.702806487671666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C-4C73-AE1E-FF33F485636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XLSTAT_20251015_102722_1_HID!xdata2</c:f>
              <c:numCache>
                <c:formatCode>General</c:formatCode>
                <c:ptCount val="70"/>
                <c:pt idx="0">
                  <c:v>21.5115856217</c:v>
                </c:pt>
                <c:pt idx="1">
                  <c:v>21.716875163400001</c:v>
                </c:pt>
                <c:pt idx="2">
                  <c:v>21.922164705099998</c:v>
                </c:pt>
                <c:pt idx="3">
                  <c:v>22.127454246799999</c:v>
                </c:pt>
                <c:pt idx="4">
                  <c:v>22.3327437885</c:v>
                </c:pt>
                <c:pt idx="5">
                  <c:v>22.538033330200001</c:v>
                </c:pt>
                <c:pt idx="6">
                  <c:v>22.743322871899998</c:v>
                </c:pt>
                <c:pt idx="7">
                  <c:v>22.948612413599999</c:v>
                </c:pt>
                <c:pt idx="8">
                  <c:v>23.1539019553</c:v>
                </c:pt>
                <c:pt idx="9">
                  <c:v>23.359191497000001</c:v>
                </c:pt>
                <c:pt idx="10">
                  <c:v>23.564481038699999</c:v>
                </c:pt>
                <c:pt idx="11">
                  <c:v>23.769770580399999</c:v>
                </c:pt>
                <c:pt idx="12">
                  <c:v>23.9750601221</c:v>
                </c:pt>
                <c:pt idx="13">
                  <c:v>24.180349663800001</c:v>
                </c:pt>
                <c:pt idx="14">
                  <c:v>24.385639205499999</c:v>
                </c:pt>
                <c:pt idx="15">
                  <c:v>24.5909287472</c:v>
                </c:pt>
                <c:pt idx="16">
                  <c:v>24.7962182889</c:v>
                </c:pt>
                <c:pt idx="17">
                  <c:v>25.001507830600001</c:v>
                </c:pt>
                <c:pt idx="18">
                  <c:v>25.206797372299999</c:v>
                </c:pt>
                <c:pt idx="19">
                  <c:v>25.412086914</c:v>
                </c:pt>
                <c:pt idx="20">
                  <c:v>25.617376455700001</c:v>
                </c:pt>
                <c:pt idx="21">
                  <c:v>25.822665997400001</c:v>
                </c:pt>
                <c:pt idx="22">
                  <c:v>26.027955539099999</c:v>
                </c:pt>
                <c:pt idx="23">
                  <c:v>26.2332450808</c:v>
                </c:pt>
                <c:pt idx="24">
                  <c:v>26.438534622500001</c:v>
                </c:pt>
                <c:pt idx="25">
                  <c:v>26.643824164199998</c:v>
                </c:pt>
                <c:pt idx="26">
                  <c:v>26.849113705899999</c:v>
                </c:pt>
                <c:pt idx="27">
                  <c:v>27.0544032476</c:v>
                </c:pt>
                <c:pt idx="28">
                  <c:v>27.259692789300001</c:v>
                </c:pt>
                <c:pt idx="29">
                  <c:v>27.464982331000002</c:v>
                </c:pt>
                <c:pt idx="30">
                  <c:v>27.670271872699999</c:v>
                </c:pt>
                <c:pt idx="31">
                  <c:v>27.8755614144</c:v>
                </c:pt>
                <c:pt idx="32">
                  <c:v>28.080850956100001</c:v>
                </c:pt>
                <c:pt idx="33">
                  <c:v>28.286140497799998</c:v>
                </c:pt>
                <c:pt idx="34">
                  <c:v>28.491430039499999</c:v>
                </c:pt>
                <c:pt idx="35">
                  <c:v>28.6967195812</c:v>
                </c:pt>
                <c:pt idx="36">
                  <c:v>28.902009122900001</c:v>
                </c:pt>
                <c:pt idx="37">
                  <c:v>29.107298664600002</c:v>
                </c:pt>
                <c:pt idx="38">
                  <c:v>29.312588206299999</c:v>
                </c:pt>
                <c:pt idx="39">
                  <c:v>29.517877748</c:v>
                </c:pt>
                <c:pt idx="40">
                  <c:v>29.723167289700001</c:v>
                </c:pt>
                <c:pt idx="41">
                  <c:v>29.928456831399998</c:v>
                </c:pt>
                <c:pt idx="42">
                  <c:v>30.133746373099999</c:v>
                </c:pt>
                <c:pt idx="43">
                  <c:v>30.3390359148</c:v>
                </c:pt>
                <c:pt idx="44">
                  <c:v>30.544325456499998</c:v>
                </c:pt>
                <c:pt idx="45">
                  <c:v>30.749614998200002</c:v>
                </c:pt>
                <c:pt idx="46">
                  <c:v>30.954904539899999</c:v>
                </c:pt>
                <c:pt idx="47">
                  <c:v>31.1601940816</c:v>
                </c:pt>
                <c:pt idx="48">
                  <c:v>31.365483623300001</c:v>
                </c:pt>
                <c:pt idx="49">
                  <c:v>31.570773164999999</c:v>
                </c:pt>
                <c:pt idx="50">
                  <c:v>31.776062706699999</c:v>
                </c:pt>
                <c:pt idx="51">
                  <c:v>31.9813522484</c:v>
                </c:pt>
                <c:pt idx="52">
                  <c:v>32.186641790099998</c:v>
                </c:pt>
                <c:pt idx="53">
                  <c:v>32.391931331800002</c:v>
                </c:pt>
                <c:pt idx="54">
                  <c:v>32.5972208735</c:v>
                </c:pt>
                <c:pt idx="55">
                  <c:v>32.802510415200004</c:v>
                </c:pt>
                <c:pt idx="56">
                  <c:v>33.007799956900001</c:v>
                </c:pt>
                <c:pt idx="57">
                  <c:v>33.213089498599999</c:v>
                </c:pt>
                <c:pt idx="58">
                  <c:v>33.418379040299996</c:v>
                </c:pt>
                <c:pt idx="59">
                  <c:v>33.623668582000001</c:v>
                </c:pt>
                <c:pt idx="60">
                  <c:v>33.828958123699998</c:v>
                </c:pt>
                <c:pt idx="61">
                  <c:v>34.034247665400002</c:v>
                </c:pt>
                <c:pt idx="62">
                  <c:v>34.2395372071</c:v>
                </c:pt>
                <c:pt idx="63">
                  <c:v>34.444826748799997</c:v>
                </c:pt>
                <c:pt idx="64">
                  <c:v>34.650116290500002</c:v>
                </c:pt>
                <c:pt idx="65">
                  <c:v>34.855405832199999</c:v>
                </c:pt>
                <c:pt idx="66">
                  <c:v>35.060695373900003</c:v>
                </c:pt>
                <c:pt idx="67">
                  <c:v>35.265984915600001</c:v>
                </c:pt>
                <c:pt idx="68">
                  <c:v>35.471274457299998</c:v>
                </c:pt>
                <c:pt idx="69">
                  <c:v>35.676563998999995</c:v>
                </c:pt>
              </c:numCache>
            </c:numRef>
          </c:xVal>
          <c:yVal>
            <c:numRef>
              <c:f>XLSTAT_20251015_102722_1_HID!ydata2</c:f>
              <c:numCache>
                <c:formatCode>General</c:formatCode>
                <c:ptCount val="70"/>
                <c:pt idx="0">
                  <c:v>23.320480226923813</c:v>
                </c:pt>
                <c:pt idx="1">
                  <c:v>23.490113588952468</c:v>
                </c:pt>
                <c:pt idx="2">
                  <c:v>23.660172697049301</c:v>
                </c:pt>
                <c:pt idx="3">
                  <c:v>23.830683970436649</c:v>
                </c:pt>
                <c:pt idx="4">
                  <c:v>24.001675676881003</c:v>
                </c:pt>
                <c:pt idx="5">
                  <c:v>24.173178048506752</c:v>
                </c:pt>
                <c:pt idx="6">
                  <c:v>24.345223398379041</c:v>
                </c:pt>
                <c:pt idx="7">
                  <c:v>24.517846235832067</c:v>
                </c:pt>
                <c:pt idx="8">
                  <c:v>24.691083377942164</c:v>
                </c:pt>
                <c:pt idx="9">
                  <c:v>24.86497405386908</c:v>
                </c:pt>
                <c:pt idx="10">
                  <c:v>25.039559998011008</c:v>
                </c:pt>
                <c:pt idx="11">
                  <c:v>25.214885527042235</c:v>
                </c:pt>
                <c:pt idx="12">
                  <c:v>25.390997594939609</c:v>
                </c:pt>
                <c:pt idx="13">
                  <c:v>25.567945819080752</c:v>
                </c:pt>
                <c:pt idx="14">
                  <c:v>25.745782469455786</c:v>
                </c:pt>
                <c:pt idx="15">
                  <c:v>25.924562412039993</c:v>
                </c:pt>
                <c:pt idx="16">
                  <c:v>26.104342996518003</c:v>
                </c:pt>
                <c:pt idx="17">
                  <c:v>26.285183877951006</c:v>
                </c:pt>
                <c:pt idx="18">
                  <c:v>26.467146761787131</c:v>
                </c:pt>
                <c:pt idx="19">
                  <c:v>26.650295062008382</c:v>
                </c:pt>
                <c:pt idx="20">
                  <c:v>26.83469346337877</c:v>
                </c:pt>
                <c:pt idx="21">
                  <c:v>27.020407380900426</c:v>
                </c:pt>
                <c:pt idx="22">
                  <c:v>27.20750231286139</c:v>
                </c:pt>
                <c:pt idx="23">
                  <c:v>27.396043088369751</c:v>
                </c:pt>
                <c:pt idx="24">
                  <c:v>27.586093016003936</c:v>
                </c:pt>
                <c:pt idx="25">
                  <c:v>27.777712947004716</c:v>
                </c:pt>
                <c:pt idx="26">
                  <c:v>27.970960273936495</c:v>
                </c:pt>
                <c:pt idx="27">
                  <c:v>28.165887893394107</c:v>
                </c:pt>
                <c:pt idx="28">
                  <c:v>28.3625431683781</c:v>
                </c:pt>
                <c:pt idx="29">
                  <c:v>28.560966931532896</c:v>
                </c:pt>
                <c:pt idx="30">
                  <c:v>28.761192573646525</c:v>
                </c:pt>
                <c:pt idx="31">
                  <c:v>28.963245261884161</c:v>
                </c:pt>
                <c:pt idx="32">
                  <c:v>29.167141328688341</c:v>
                </c:pt>
                <c:pt idx="33">
                  <c:v>29.372887865063504</c:v>
                </c:pt>
                <c:pt idx="34">
                  <c:v>29.580482541497073</c:v>
                </c:pt>
                <c:pt idx="35">
                  <c:v>29.78991366695691</c:v>
                </c:pt>
                <c:pt idx="36">
                  <c:v>30.001160482512297</c:v>
                </c:pt>
                <c:pt idx="37">
                  <c:v>30.214193672591779</c:v>
                </c:pt>
                <c:pt idx="38">
                  <c:v>30.428976065098432</c:v>
                </c:pt>
                <c:pt idx="39">
                  <c:v>30.645463482657838</c:v>
                </c:pt>
                <c:pt idx="40">
                  <c:v>30.863605701851679</c:v>
                </c:pt>
                <c:pt idx="41">
                  <c:v>31.08334747557117</c:v>
                </c:pt>
                <c:pt idx="42">
                  <c:v>31.304629575325158</c:v>
                </c:pt>
                <c:pt idx="43">
                  <c:v>31.527389814817948</c:v>
                </c:pt>
                <c:pt idx="44">
                  <c:v>31.751564022525187</c:v>
                </c:pt>
                <c:pt idx="45">
                  <c:v>31.977086938443495</c:v>
                </c:pt>
                <c:pt idx="46">
                  <c:v>32.203893017848287</c:v>
                </c:pt>
                <c:pt idx="47">
                  <c:v>32.431917132105063</c:v>
                </c:pt>
                <c:pt idx="48">
                  <c:v>32.661095162882802</c:v>
                </c:pt>
                <c:pt idx="49">
                  <c:v>32.891364491258877</c:v>
                </c:pt>
                <c:pt idx="50">
                  <c:v>33.122664387100016</c:v>
                </c:pt>
                <c:pt idx="51">
                  <c:v>33.354936306802678</c:v>
                </c:pt>
                <c:pt idx="52">
                  <c:v>33.588124109116436</c:v>
                </c:pt>
                <c:pt idx="53">
                  <c:v>33.822174199535858</c:v>
                </c:pt>
                <c:pt idx="54">
                  <c:v>34.057035613827942</c:v>
                </c:pt>
                <c:pt idx="55">
                  <c:v>34.292660050848752</c:v>
                </c:pt>
                <c:pt idx="56">
                  <c:v>34.529001864059374</c:v>
                </c:pt>
                <c:pt idx="57">
                  <c:v>34.766018020214048</c:v>
                </c:pt>
                <c:pt idx="58">
                  <c:v>35.003668032665544</c:v>
                </c:pt>
                <c:pt idx="59">
                  <c:v>35.241913875694451</c:v>
                </c:pt>
                <c:pt idx="60">
                  <c:v>35.480719885271249</c:v>
                </c:pt>
                <c:pt idx="61">
                  <c:v>35.720052650737742</c:v>
                </c:pt>
                <c:pt idx="62">
                  <c:v>35.959880901065262</c:v>
                </c:pt>
                <c:pt idx="63">
                  <c:v>36.200175388620139</c:v>
                </c:pt>
                <c:pt idx="64">
                  <c:v>36.440908772739817</c:v>
                </c:pt>
                <c:pt idx="65">
                  <c:v>36.682055504893363</c:v>
                </c:pt>
                <c:pt idx="66">
                  <c:v>36.923591716757208</c:v>
                </c:pt>
                <c:pt idx="67">
                  <c:v>37.165495112173481</c:v>
                </c:pt>
                <c:pt idx="68">
                  <c:v>37.407744863662657</c:v>
                </c:pt>
                <c:pt idx="69">
                  <c:v>37.650321513925775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C-4C73-AE1E-FF33F4856361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00C-4C73-AE1E-FF33F485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5119"/>
        <c:axId val="168599599"/>
      </c:scatterChart>
      <c:valAx>
        <c:axId val="168575119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99599"/>
        <c:crosses val="autoZero"/>
        <c:crossBetween val="midCat"/>
      </c:valAx>
      <c:valAx>
        <c:axId val="168599599"/>
        <c:scaling>
          <c:orientation val="minMax"/>
          <c:max val="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751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Tx 16h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'MCE Tx'!$B$168:$B$227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'MCE Tx'!$G$168:$G$227</c:f>
              <c:numCache>
                <c:formatCode>0.000</c:formatCode>
                <c:ptCount val="60"/>
                <c:pt idx="0">
                  <c:v>0.84046334038878967</c:v>
                </c:pt>
                <c:pt idx="1">
                  <c:v>1.2986813566556401</c:v>
                </c:pt>
                <c:pt idx="2">
                  <c:v>-1.7411344618206492</c:v>
                </c:pt>
                <c:pt idx="3">
                  <c:v>2.0517462573613567</c:v>
                </c:pt>
                <c:pt idx="4">
                  <c:v>8.6381056411507732E-3</c:v>
                </c:pt>
                <c:pt idx="5">
                  <c:v>-1.3232166548565198</c:v>
                </c:pt>
                <c:pt idx="6">
                  <c:v>-1.3107220816996579</c:v>
                </c:pt>
                <c:pt idx="7">
                  <c:v>-0.71046168622389905</c:v>
                </c:pt>
                <c:pt idx="8">
                  <c:v>0.48298932532241523</c:v>
                </c:pt>
                <c:pt idx="9">
                  <c:v>-0.11979265722720521</c:v>
                </c:pt>
                <c:pt idx="10">
                  <c:v>-0.25028943249556929</c:v>
                </c:pt>
                <c:pt idx="11">
                  <c:v>-2.0444794206002643</c:v>
                </c:pt>
                <c:pt idx="12">
                  <c:v>8.2734287857202937E-3</c:v>
                </c:pt>
                <c:pt idx="13">
                  <c:v>-0.21255850080645117</c:v>
                </c:pt>
                <c:pt idx="14">
                  <c:v>-0.40282629388069346</c:v>
                </c:pt>
                <c:pt idx="15">
                  <c:v>0.45707486603388164</c:v>
                </c:pt>
                <c:pt idx="16">
                  <c:v>0.10583468114707582</c:v>
                </c:pt>
                <c:pt idx="17">
                  <c:v>0.40277712743720534</c:v>
                </c:pt>
                <c:pt idx="18">
                  <c:v>0.16872809116223986</c:v>
                </c:pt>
                <c:pt idx="19">
                  <c:v>1.3594112223846144</c:v>
                </c:pt>
                <c:pt idx="20">
                  <c:v>-0.32179972042982041</c:v>
                </c:pt>
                <c:pt idx="21">
                  <c:v>0.23717753339038686</c:v>
                </c:pt>
                <c:pt idx="22">
                  <c:v>-0.58688381938096212</c:v>
                </c:pt>
                <c:pt idx="23">
                  <c:v>-0.4822091009537563</c:v>
                </c:pt>
                <c:pt idx="24">
                  <c:v>0.14368177827950451</c:v>
                </c:pt>
                <c:pt idx="25">
                  <c:v>-1.5413896153098958</c:v>
                </c:pt>
                <c:pt idx="26">
                  <c:v>-1.5432723001140436</c:v>
                </c:pt>
                <c:pt idx="27">
                  <c:v>-0.33501501032245268</c:v>
                </c:pt>
                <c:pt idx="28">
                  <c:v>0.58649989368099065</c:v>
                </c:pt>
                <c:pt idx="29">
                  <c:v>-1.3099752477851978</c:v>
                </c:pt>
                <c:pt idx="30">
                  <c:v>-4.253719390323687E-3</c:v>
                </c:pt>
                <c:pt idx="31">
                  <c:v>-0.89201421996689101</c:v>
                </c:pt>
                <c:pt idx="32">
                  <c:v>-0.82088963156242456</c:v>
                </c:pt>
                <c:pt idx="33">
                  <c:v>2.8686155129392503</c:v>
                </c:pt>
                <c:pt idx="34">
                  <c:v>0.55685572948122175</c:v>
                </c:pt>
                <c:pt idx="35">
                  <c:v>-8.9078166541721529E-2</c:v>
                </c:pt>
                <c:pt idx="36">
                  <c:v>0.66967609063830902</c:v>
                </c:pt>
                <c:pt idx="37">
                  <c:v>0.82043612892669571</c:v>
                </c:pt>
                <c:pt idx="38">
                  <c:v>0.87206394062565695</c:v>
                </c:pt>
                <c:pt idx="39">
                  <c:v>-0.33981789805936174</c:v>
                </c:pt>
                <c:pt idx="40">
                  <c:v>0.92547330513517079</c:v>
                </c:pt>
                <c:pt idx="41">
                  <c:v>1.4677595389612021</c:v>
                </c:pt>
                <c:pt idx="42">
                  <c:v>-0.14231656153145741</c:v>
                </c:pt>
                <c:pt idx="43">
                  <c:v>0.61453299126091254</c:v>
                </c:pt>
                <c:pt idx="44">
                  <c:v>-0.38113232532953145</c:v>
                </c:pt>
                <c:pt idx="45">
                  <c:v>-0.47205285223527244</c:v>
                </c:pt>
                <c:pt idx="46">
                  <c:v>0.42484439047141176</c:v>
                </c:pt>
                <c:pt idx="47">
                  <c:v>0.80946213136379108</c:v>
                </c:pt>
                <c:pt idx="48">
                  <c:v>-0.23896589887950764</c:v>
                </c:pt>
                <c:pt idx="49">
                  <c:v>-0.54558604442392811</c:v>
                </c:pt>
                <c:pt idx="50">
                  <c:v>-4.4503910710899743E-2</c:v>
                </c:pt>
                <c:pt idx="51">
                  <c:v>-0.92416332281044367</c:v>
                </c:pt>
                <c:pt idx="52">
                  <c:v>0.25986994654035733</c:v>
                </c:pt>
                <c:pt idx="53">
                  <c:v>-0.63061287987876424</c:v>
                </c:pt>
                <c:pt idx="54">
                  <c:v>2.2221813828075834</c:v>
                </c:pt>
                <c:pt idx="55">
                  <c:v>0.26772590675669744</c:v>
                </c:pt>
                <c:pt idx="56">
                  <c:v>0.55497217858296899</c:v>
                </c:pt>
                <c:pt idx="57">
                  <c:v>-0.84422237996139127</c:v>
                </c:pt>
                <c:pt idx="58">
                  <c:v>-0.55726794057023465</c:v>
                </c:pt>
                <c:pt idx="59">
                  <c:v>-0.32354242640321446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E-48BE-A67E-F896C3A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600079"/>
        <c:axId val="168593839"/>
      </c:barChart>
      <c:catAx>
        <c:axId val="1686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93839"/>
        <c:crosses val="autoZero"/>
        <c:auto val="1"/>
        <c:lblAlgn val="ctr"/>
        <c:lblOffset val="100"/>
        <c:noMultiLvlLbl val="0"/>
      </c:catAx>
      <c:valAx>
        <c:axId val="16859383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60007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5C-4237-BF5E-89869D0AE6EF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5C-4237-BF5E-89869D0AE6EF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5C-4237-BF5E-89869D0AE6EF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5C-4237-BF5E-89869D0AE6EF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5C-4237-BF5E-89869D0AE6EF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15C-4237-BF5E-89869D0AE6EF}"/>
              </c:ext>
            </c:extLst>
          </c:dPt>
          <c:dPt>
            <c:idx val="6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5C-4237-BF5E-89869D0AE6EF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15C-4237-BF5E-89869D0AE6EF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5C-4237-BF5E-89869D0AE6EF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15C-4237-BF5E-89869D0AE6EF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5C-4237-BF5E-89869D0AE6EF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15C-4237-BF5E-89869D0AE6EF}"/>
              </c:ext>
            </c:extLst>
          </c:dPt>
          <c:dPt>
            <c:idx val="1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5C-4237-BF5E-89869D0AE6EF}"/>
              </c:ext>
            </c:extLst>
          </c:dPt>
          <c:dPt>
            <c:idx val="1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15C-4237-BF5E-89869D0AE6EF}"/>
              </c:ext>
            </c:extLst>
          </c:dPt>
          <c:dPt>
            <c:idx val="1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5C-4237-BF5E-89869D0AE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5"/>
                <c:pt idx="0">
                  <c:v>-</c:v>
                </c:pt>
                <c:pt idx="1">
                  <c:v>0.27125739798874093</c:v>
                </c:pt>
                <c:pt idx="2">
                  <c:v>0.39049841989883327</c:v>
                </c:pt>
                <c:pt idx="3">
                  <c:v>0.31038486732129111</c:v>
                </c:pt>
                <c:pt idx="4">
                  <c:v>-</c:v>
                </c:pt>
                <c:pt idx="5">
                  <c:v>0.19988305246937665</c:v>
                </c:pt>
                <c:pt idx="6">
                  <c:v>0.33686944368256144</c:v>
                </c:pt>
                <c:pt idx="7">
                  <c:v>-</c:v>
                </c:pt>
                <c:pt idx="8">
                  <c:v>-</c:v>
                </c:pt>
                <c:pt idx="9">
                  <c:v>0.4931143206647885</c:v>
                </c:pt>
                <c:pt idx="10">
                  <c:v>0.42392697902422144</c:v>
                </c:pt>
                <c:pt idx="11">
                  <c:v>-</c:v>
                </c:pt>
                <c:pt idx="12">
                  <c:v>0.19181129193788354</c:v>
                </c:pt>
                <c:pt idx="13">
                  <c:v>0.33743410925610967</c:v>
                </c:pt>
                <c:pt idx="14">
                  <c:v>0.36984799268570157</c:v>
                </c:pt>
              </c:numLit>
            </c:plus>
            <c:minus>
              <c:numLit>
                <c:formatCode>General</c:formatCode>
                <c:ptCount val="15"/>
                <c:pt idx="0">
                  <c:v>0</c:v>
                </c:pt>
                <c:pt idx="1">
                  <c:v>0.27125739798874093</c:v>
                </c:pt>
                <c:pt idx="2">
                  <c:v>0.39049841989883327</c:v>
                </c:pt>
                <c:pt idx="3">
                  <c:v>0.31038486732129111</c:v>
                </c:pt>
                <c:pt idx="4">
                  <c:v>0</c:v>
                </c:pt>
                <c:pt idx="5">
                  <c:v>0.19988305246937663</c:v>
                </c:pt>
                <c:pt idx="6">
                  <c:v>0.33686944368256155</c:v>
                </c:pt>
                <c:pt idx="7">
                  <c:v>0</c:v>
                </c:pt>
                <c:pt idx="8">
                  <c:v>0</c:v>
                </c:pt>
                <c:pt idx="9">
                  <c:v>0.49311432066478855</c:v>
                </c:pt>
                <c:pt idx="10">
                  <c:v>0.42392697902422138</c:v>
                </c:pt>
                <c:pt idx="11">
                  <c:v>0</c:v>
                </c:pt>
                <c:pt idx="12">
                  <c:v>0.19181129193788357</c:v>
                </c:pt>
                <c:pt idx="13">
                  <c:v>0.33743410925610973</c:v>
                </c:pt>
                <c:pt idx="14">
                  <c:v>0.36984799268570162</c:v>
                </c:pt>
              </c:numLit>
            </c:minus>
          </c:errBars>
          <c:cat>
            <c:strRef>
              <c:f>'Régression linéaire2'!$B$142:$B$156</c:f>
              <c:strCache>
                <c:ptCount val="15"/>
                <c:pt idx="0">
                  <c:v>Expo_E_W_61c</c:v>
                </c:pt>
                <c:pt idx="1">
                  <c:v>Expo_E_W_41c</c:v>
                </c:pt>
                <c:pt idx="2">
                  <c:v>Expo_E_W_21c</c:v>
                </c:pt>
                <c:pt idx="3">
                  <c:v>hillshade7h</c:v>
                </c:pt>
                <c:pt idx="4">
                  <c:v>NICE_NDVI_2023_5m</c:v>
                </c:pt>
                <c:pt idx="5">
                  <c:v>NICE_NDVI_2023_1m</c:v>
                </c:pt>
                <c:pt idx="6">
                  <c:v>Encaissement_4000m</c:v>
                </c:pt>
                <c:pt idx="7">
                  <c:v>Encaissement_3000m</c:v>
                </c:pt>
                <c:pt idx="8">
                  <c:v>Encaissement_2000m</c:v>
                </c:pt>
                <c:pt idx="9">
                  <c:v>Encaissement_1000m</c:v>
                </c:pt>
                <c:pt idx="10">
                  <c:v>TPI_500m_MNE_4m</c:v>
                </c:pt>
                <c:pt idx="11">
                  <c:v>TPI_250m_MNE_4m</c:v>
                </c:pt>
                <c:pt idx="12">
                  <c:v>Dmer_zone</c:v>
                </c:pt>
                <c:pt idx="13">
                  <c:v>Wind Effect final</c:v>
                </c:pt>
                <c:pt idx="14">
                  <c:v>Wind_exposition_2m</c:v>
                </c:pt>
              </c:strCache>
            </c:strRef>
          </c:cat>
          <c:val>
            <c:numRef>
              <c:f>'Régression linéaire2'!$C$142:$C$156</c:f>
              <c:numCache>
                <c:formatCode>0\.000</c:formatCode>
                <c:ptCount val="15"/>
                <c:pt idx="0">
                  <c:v>0</c:v>
                </c:pt>
                <c:pt idx="1">
                  <c:v>-0.24274979533958849</c:v>
                </c:pt>
                <c:pt idx="2">
                  <c:v>0.34220795040495411</c:v>
                </c:pt>
                <c:pt idx="3">
                  <c:v>-0.2462701020558753</c:v>
                </c:pt>
                <c:pt idx="4">
                  <c:v>0</c:v>
                </c:pt>
                <c:pt idx="5">
                  <c:v>-0.19388643284104071</c:v>
                </c:pt>
                <c:pt idx="6">
                  <c:v>-0.72674809319274736</c:v>
                </c:pt>
                <c:pt idx="7">
                  <c:v>0</c:v>
                </c:pt>
                <c:pt idx="8">
                  <c:v>0</c:v>
                </c:pt>
                <c:pt idx="9">
                  <c:v>0.41825906020409792</c:v>
                </c:pt>
                <c:pt idx="10">
                  <c:v>-0.27775436695185929</c:v>
                </c:pt>
                <c:pt idx="11">
                  <c:v>0</c:v>
                </c:pt>
                <c:pt idx="12">
                  <c:v>0.39630167996045912</c:v>
                </c:pt>
                <c:pt idx="13">
                  <c:v>-0.43365195838301407</c:v>
                </c:pt>
                <c:pt idx="14">
                  <c:v>0.43507659450650193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237-BF5E-89869D0A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8956623"/>
        <c:axId val="858957103"/>
      </c:barChart>
      <c:catAx>
        <c:axId val="85895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57103"/>
        <c:crosses val="autoZero"/>
        <c:auto val="1"/>
        <c:lblAlgn val="ctr"/>
        <c:lblOffset val="100"/>
        <c:noMultiLvlLbl val="0"/>
      </c:catAx>
      <c:valAx>
        <c:axId val="85895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566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Tx 16h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linéaire2'!$D$183:$D$242</c:f>
              <c:numCache>
                <c:formatCode>0\.000</c:formatCode>
                <c:ptCount val="60"/>
                <c:pt idx="0">
                  <c:v>28.6034090909091</c:v>
                </c:pt>
                <c:pt idx="1">
                  <c:v>29.391358024691399</c:v>
                </c:pt>
                <c:pt idx="2">
                  <c:v>26.724175824175799</c:v>
                </c:pt>
                <c:pt idx="3">
                  <c:v>29.3413043478261</c:v>
                </c:pt>
                <c:pt idx="4">
                  <c:v>29.259782608695701</c:v>
                </c:pt>
                <c:pt idx="5">
                  <c:v>26.834444444444401</c:v>
                </c:pt>
                <c:pt idx="6">
                  <c:v>27.667391304347799</c:v>
                </c:pt>
                <c:pt idx="7">
                  <c:v>27.6879120879121</c:v>
                </c:pt>
                <c:pt idx="8">
                  <c:v>27.456179775280901</c:v>
                </c:pt>
                <c:pt idx="9">
                  <c:v>29.3912087912088</c:v>
                </c:pt>
                <c:pt idx="10">
                  <c:v>28.504347826086999</c:v>
                </c:pt>
                <c:pt idx="11">
                  <c:v>26.4478260869565</c:v>
                </c:pt>
                <c:pt idx="12">
                  <c:v>28.538202247190998</c:v>
                </c:pt>
                <c:pt idx="13">
                  <c:v>29.616304347826102</c:v>
                </c:pt>
                <c:pt idx="14">
                  <c:v>27.8554347826087</c:v>
                </c:pt>
                <c:pt idx="15">
                  <c:v>29.9467391304348</c:v>
                </c:pt>
                <c:pt idx="16">
                  <c:v>27.4989130434783</c:v>
                </c:pt>
                <c:pt idx="17">
                  <c:v>28.293333333333301</c:v>
                </c:pt>
                <c:pt idx="18">
                  <c:v>28.3923913043478</c:v>
                </c:pt>
                <c:pt idx="19">
                  <c:v>28.9644444444444</c:v>
                </c:pt>
                <c:pt idx="20">
                  <c:v>28.7043956043956</c:v>
                </c:pt>
                <c:pt idx="21">
                  <c:v>28.958241758241801</c:v>
                </c:pt>
                <c:pt idx="22">
                  <c:v>27.5223529411765</c:v>
                </c:pt>
                <c:pt idx="23">
                  <c:v>28.0695652173913</c:v>
                </c:pt>
                <c:pt idx="24">
                  <c:v>28.472826086956498</c:v>
                </c:pt>
                <c:pt idx="25">
                  <c:v>27.227173913043501</c:v>
                </c:pt>
                <c:pt idx="26">
                  <c:v>26.635164835164801</c:v>
                </c:pt>
                <c:pt idx="27">
                  <c:v>28.255434782608699</c:v>
                </c:pt>
                <c:pt idx="28">
                  <c:v>28.957303370786502</c:v>
                </c:pt>
                <c:pt idx="29">
                  <c:v>26.7711111111111</c:v>
                </c:pt>
                <c:pt idx="30">
                  <c:v>27.238043478260899</c:v>
                </c:pt>
                <c:pt idx="31">
                  <c:v>27.901086956521699</c:v>
                </c:pt>
                <c:pt idx="32">
                  <c:v>27.478260869565201</c:v>
                </c:pt>
                <c:pt idx="33">
                  <c:v>28.7043956043956</c:v>
                </c:pt>
                <c:pt idx="34">
                  <c:v>28.798913043478301</c:v>
                </c:pt>
                <c:pt idx="35">
                  <c:v>28.054347826087</c:v>
                </c:pt>
                <c:pt idx="36">
                  <c:v>27.380434782608699</c:v>
                </c:pt>
                <c:pt idx="37">
                  <c:v>28.6076086956522</c:v>
                </c:pt>
                <c:pt idx="38">
                  <c:v>27.513043478260901</c:v>
                </c:pt>
                <c:pt idx="39">
                  <c:v>27.4648351648352</c:v>
                </c:pt>
                <c:pt idx="40">
                  <c:v>28.745652173913001</c:v>
                </c:pt>
                <c:pt idx="41">
                  <c:v>28.185869565217399</c:v>
                </c:pt>
                <c:pt idx="42">
                  <c:v>26.813043478260902</c:v>
                </c:pt>
                <c:pt idx="43">
                  <c:v>28.4445652173913</c:v>
                </c:pt>
                <c:pt idx="44">
                  <c:v>28.360439560439598</c:v>
                </c:pt>
                <c:pt idx="45">
                  <c:v>28.2604395604396</c:v>
                </c:pt>
                <c:pt idx="46">
                  <c:v>28.469565217391299</c:v>
                </c:pt>
                <c:pt idx="47">
                  <c:v>29.0056179775281</c:v>
                </c:pt>
                <c:pt idx="48">
                  <c:v>27.8571428571429</c:v>
                </c:pt>
                <c:pt idx="49">
                  <c:v>28.3391304347826</c:v>
                </c:pt>
                <c:pt idx="50">
                  <c:v>27.301086956521701</c:v>
                </c:pt>
                <c:pt idx="51">
                  <c:v>28.196666666666701</c:v>
                </c:pt>
                <c:pt idx="52">
                  <c:v>28.6955555555556</c:v>
                </c:pt>
                <c:pt idx="53">
                  <c:v>26.889130434782601</c:v>
                </c:pt>
                <c:pt idx="54">
                  <c:v>28.664473684210499</c:v>
                </c:pt>
                <c:pt idx="55">
                  <c:v>28.678409090909099</c:v>
                </c:pt>
                <c:pt idx="56">
                  <c:v>29.031460674157302</c:v>
                </c:pt>
                <c:pt idx="57">
                  <c:v>27.360439560439598</c:v>
                </c:pt>
                <c:pt idx="58">
                  <c:v>27.478260869565201</c:v>
                </c:pt>
                <c:pt idx="59">
                  <c:v>28.0622222222222</c:v>
                </c:pt>
              </c:numCache>
            </c:numRef>
          </c:xVal>
          <c:yVal>
            <c:numRef>
              <c:f>'Régression linéaire2'!$G$183:$G$242</c:f>
              <c:numCache>
                <c:formatCode>0\.000</c:formatCode>
                <c:ptCount val="60"/>
                <c:pt idx="0">
                  <c:v>0.51103391198617909</c:v>
                </c:pt>
                <c:pt idx="1">
                  <c:v>0.98846888599672755</c:v>
                </c:pt>
                <c:pt idx="2">
                  <c:v>-2.3173364236903988</c:v>
                </c:pt>
                <c:pt idx="3">
                  <c:v>1.4139466350057053</c:v>
                </c:pt>
                <c:pt idx="4">
                  <c:v>-8.8583497157301488E-2</c:v>
                </c:pt>
                <c:pt idx="5">
                  <c:v>-1.3575286752847051</c:v>
                </c:pt>
                <c:pt idx="6">
                  <c:v>-0.28506654228893963</c:v>
                </c:pt>
                <c:pt idx="7">
                  <c:v>-0.2870988466355785</c:v>
                </c:pt>
                <c:pt idx="8">
                  <c:v>0.7376480952534884</c:v>
                </c:pt>
                <c:pt idx="9">
                  <c:v>-0.36461513913667837</c:v>
                </c:pt>
                <c:pt idx="10">
                  <c:v>-0.21013438997794079</c:v>
                </c:pt>
                <c:pt idx="11">
                  <c:v>-1.4328070010097758</c:v>
                </c:pt>
                <c:pt idx="12">
                  <c:v>-8.9110439313691184E-2</c:v>
                </c:pt>
                <c:pt idx="13">
                  <c:v>-0.12877604250191985</c:v>
                </c:pt>
                <c:pt idx="14">
                  <c:v>-0.96755820698385142</c:v>
                </c:pt>
                <c:pt idx="15">
                  <c:v>0.38522775201306098</c:v>
                </c:pt>
                <c:pt idx="16">
                  <c:v>0.40591564772569577</c:v>
                </c:pt>
                <c:pt idx="17">
                  <c:v>0.20099519790498679</c:v>
                </c:pt>
                <c:pt idx="18">
                  <c:v>9.3555875367888355E-2</c:v>
                </c:pt>
                <c:pt idx="19">
                  <c:v>2.0955602896066567</c:v>
                </c:pt>
                <c:pt idx="20">
                  <c:v>0.20183432915349223</c:v>
                </c:pt>
                <c:pt idx="21">
                  <c:v>0.81160292614358076</c:v>
                </c:pt>
                <c:pt idx="22">
                  <c:v>-0.86406838191448299</c:v>
                </c:pt>
                <c:pt idx="23">
                  <c:v>0.10901459599572019</c:v>
                </c:pt>
                <c:pt idx="24">
                  <c:v>-3.6816535635727475E-3</c:v>
                </c:pt>
                <c:pt idx="25">
                  <c:v>-1.0904903490244111</c:v>
                </c:pt>
                <c:pt idx="26">
                  <c:v>-1.3427030539262215</c:v>
                </c:pt>
                <c:pt idx="27">
                  <c:v>-0.1743604452844808</c:v>
                </c:pt>
                <c:pt idx="28">
                  <c:v>0.77373343034491115</c:v>
                </c:pt>
                <c:pt idx="29">
                  <c:v>-1.028381805710977</c:v>
                </c:pt>
                <c:pt idx="30">
                  <c:v>0.25392616189891209</c:v>
                </c:pt>
                <c:pt idx="31">
                  <c:v>-1.2243870669871373</c:v>
                </c:pt>
                <c:pt idx="32">
                  <c:v>-1.209534318984097</c:v>
                </c:pt>
                <c:pt idx="33">
                  <c:v>2.2849705013679977</c:v>
                </c:pt>
                <c:pt idx="34">
                  <c:v>0.10170239136926632</c:v>
                </c:pt>
                <c:pt idx="35">
                  <c:v>0.21176326976475954</c:v>
                </c:pt>
                <c:pt idx="36">
                  <c:v>1.1622281880804388</c:v>
                </c:pt>
                <c:pt idx="37">
                  <c:v>1.2301815015160802</c:v>
                </c:pt>
                <c:pt idx="38">
                  <c:v>0.4200747497610039</c:v>
                </c:pt>
                <c:pt idx="39">
                  <c:v>0.14094009560724671</c:v>
                </c:pt>
                <c:pt idx="40">
                  <c:v>0.74723381689574564</c:v>
                </c:pt>
                <c:pt idx="41">
                  <c:v>1.1453082489925164</c:v>
                </c:pt>
                <c:pt idx="42">
                  <c:v>-0.65837387910980349</c:v>
                </c:pt>
                <c:pt idx="43">
                  <c:v>0.40621633608638558</c:v>
                </c:pt>
                <c:pt idx="44">
                  <c:v>-0.59200128470444968</c:v>
                </c:pt>
                <c:pt idx="45">
                  <c:v>-0.30916643931187393</c:v>
                </c:pt>
                <c:pt idx="46">
                  <c:v>0.32960420754039466</c:v>
                </c:pt>
                <c:pt idx="47">
                  <c:v>0.24073611341438955</c:v>
                </c:pt>
                <c:pt idx="48">
                  <c:v>5.8250365430121638E-2</c:v>
                </c:pt>
                <c:pt idx="49">
                  <c:v>-0.92281301512783798</c:v>
                </c:pt>
                <c:pt idx="50">
                  <c:v>-0.36172881159153997</c:v>
                </c:pt>
                <c:pt idx="51">
                  <c:v>-0.21119133970647347</c:v>
                </c:pt>
                <c:pt idx="52">
                  <c:v>-0.13882904214302605</c:v>
                </c:pt>
                <c:pt idx="53">
                  <c:v>-0.93603267893859232</c:v>
                </c:pt>
                <c:pt idx="54">
                  <c:v>1.8974262242236988</c:v>
                </c:pt>
                <c:pt idx="55">
                  <c:v>0.67282297192238871</c:v>
                </c:pt>
                <c:pt idx="56">
                  <c:v>0.68311456523962721</c:v>
                </c:pt>
                <c:pt idx="57">
                  <c:v>-1.5943224335302542</c:v>
                </c:pt>
                <c:pt idx="58">
                  <c:v>-0.56520642834484791</c:v>
                </c:pt>
                <c:pt idx="59">
                  <c:v>4.0850350275635196E-2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963-82B5-14F8E20E7F52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29.391358024691399</c:v>
              </c:pt>
            </c:numLit>
          </c:xVal>
          <c:yVal>
            <c:numLit>
              <c:formatCode>General</c:formatCode>
              <c:ptCount val="1"/>
              <c:pt idx="0">
                <c:v>0.98846888599672755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30-4963-82B5-14F8E20E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47983"/>
        <c:axId val="858960463"/>
      </c:scatterChart>
      <c:valAx>
        <c:axId val="858947983"/>
        <c:scaling>
          <c:orientation val="minMax"/>
          <c:max val="30"/>
          <c:min val="2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60463"/>
        <c:crosses val="autoZero"/>
        <c:crossBetween val="midCat"/>
      </c:valAx>
      <c:valAx>
        <c:axId val="858960463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479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Tn 7h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'express Tn'!$B$148:$B$208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Tn'!$G$148:$G$208</c:f>
              <c:numCache>
                <c:formatCode>0.000</c:formatCode>
                <c:ptCount val="61"/>
                <c:pt idx="0">
                  <c:v>1.5074385020050434</c:v>
                </c:pt>
                <c:pt idx="1">
                  <c:v>0.38418988865232356</c:v>
                </c:pt>
                <c:pt idx="2">
                  <c:v>-0.64787871578081835</c:v>
                </c:pt>
                <c:pt idx="3">
                  <c:v>1.8438958073927543</c:v>
                </c:pt>
                <c:pt idx="4">
                  <c:v>-0.51114247802768509</c:v>
                </c:pt>
                <c:pt idx="5">
                  <c:v>0.47961920033678163</c:v>
                </c:pt>
                <c:pt idx="6">
                  <c:v>-0.91821481758818857</c:v>
                </c:pt>
                <c:pt idx="7">
                  <c:v>-1.0063764347988688</c:v>
                </c:pt>
                <c:pt idx="8">
                  <c:v>0.59612598702498198</c:v>
                </c:pt>
                <c:pt idx="9">
                  <c:v>-1.9261790011048527</c:v>
                </c:pt>
                <c:pt idx="10">
                  <c:v>-2.0297424761114931</c:v>
                </c:pt>
                <c:pt idx="11">
                  <c:v>0.6117724577393362</c:v>
                </c:pt>
                <c:pt idx="12">
                  <c:v>2.5172891563289599</c:v>
                </c:pt>
                <c:pt idx="13">
                  <c:v>0.5016031430211888</c:v>
                </c:pt>
                <c:pt idx="14">
                  <c:v>-0.95628774318912924</c:v>
                </c:pt>
                <c:pt idx="15">
                  <c:v>-0.73183902899237852</c:v>
                </c:pt>
                <c:pt idx="16">
                  <c:v>-1.2549385729784441</c:v>
                </c:pt>
                <c:pt idx="17">
                  <c:v>5.1306687411588531E-2</c:v>
                </c:pt>
                <c:pt idx="18">
                  <c:v>1.2662558370115251</c:v>
                </c:pt>
                <c:pt idx="19">
                  <c:v>0.47300925195937621</c:v>
                </c:pt>
                <c:pt idx="20">
                  <c:v>-1.3558784071446521</c:v>
                </c:pt>
                <c:pt idx="21">
                  <c:v>1.3231582109241882</c:v>
                </c:pt>
                <c:pt idx="22">
                  <c:v>1.0688765020404789</c:v>
                </c:pt>
                <c:pt idx="23">
                  <c:v>1.1971741432654213</c:v>
                </c:pt>
                <c:pt idx="24">
                  <c:v>0.49112261935970475</c:v>
                </c:pt>
                <c:pt idx="25">
                  <c:v>0.83428404963837799</c:v>
                </c:pt>
                <c:pt idx="26">
                  <c:v>-0.14794284667553251</c:v>
                </c:pt>
                <c:pt idx="27">
                  <c:v>0.67696827559005668</c:v>
                </c:pt>
                <c:pt idx="28">
                  <c:v>-0.19207848840570199</c:v>
                </c:pt>
                <c:pt idx="29">
                  <c:v>-7.8819311234315417E-2</c:v>
                </c:pt>
                <c:pt idx="30">
                  <c:v>-0.70111283810970615</c:v>
                </c:pt>
                <c:pt idx="31">
                  <c:v>-1.0407320003372775</c:v>
                </c:pt>
                <c:pt idx="32">
                  <c:v>0.63600093542993363</c:v>
                </c:pt>
                <c:pt idx="33">
                  <c:v>0.68836231796669023</c:v>
                </c:pt>
                <c:pt idx="34">
                  <c:v>0.50370450944422918</c:v>
                </c:pt>
                <c:pt idx="35">
                  <c:v>0.92075849141920862</c:v>
                </c:pt>
                <c:pt idx="36">
                  <c:v>0.47031289426536088</c:v>
                </c:pt>
                <c:pt idx="37">
                  <c:v>-0.6508237121024153</c:v>
                </c:pt>
                <c:pt idx="38">
                  <c:v>0.6956658780169318</c:v>
                </c:pt>
                <c:pt idx="39">
                  <c:v>-0.77441866342677068</c:v>
                </c:pt>
                <c:pt idx="40">
                  <c:v>-0.80511855075303707</c:v>
                </c:pt>
                <c:pt idx="41">
                  <c:v>-1.1509163967967104</c:v>
                </c:pt>
                <c:pt idx="42">
                  <c:v>-0.47047052487310909</c:v>
                </c:pt>
                <c:pt idx="43">
                  <c:v>-0.15552974265054204</c:v>
                </c:pt>
                <c:pt idx="44">
                  <c:v>0.65452801356344359</c:v>
                </c:pt>
                <c:pt idx="45">
                  <c:v>-0.13248806958388051</c:v>
                </c:pt>
                <c:pt idx="46">
                  <c:v>-0.48226778898449663</c:v>
                </c:pt>
                <c:pt idx="47">
                  <c:v>0.71255095323492812</c:v>
                </c:pt>
                <c:pt idx="48">
                  <c:v>-0.84923413963084493</c:v>
                </c:pt>
                <c:pt idx="49">
                  <c:v>-1.1667639777217447</c:v>
                </c:pt>
                <c:pt idx="50">
                  <c:v>-0.33563250489347335</c:v>
                </c:pt>
                <c:pt idx="51">
                  <c:v>-0.27900250089484208</c:v>
                </c:pt>
                <c:pt idx="52">
                  <c:v>-0.15212679464723253</c:v>
                </c:pt>
                <c:pt idx="53">
                  <c:v>0.52235765168061432</c:v>
                </c:pt>
                <c:pt idx="54">
                  <c:v>0.50953029413814188</c:v>
                </c:pt>
                <c:pt idx="55">
                  <c:v>-1.9622427655074164</c:v>
                </c:pt>
                <c:pt idx="56">
                  <c:v>0.68172224625574329</c:v>
                </c:pt>
                <c:pt idx="57">
                  <c:v>0.85168037730189594</c:v>
                </c:pt>
                <c:pt idx="58">
                  <c:v>-1.3502817819173882</c:v>
                </c:pt>
                <c:pt idx="59">
                  <c:v>-8.5412819330030892E-2</c:v>
                </c:pt>
                <c:pt idx="60">
                  <c:v>0.63062961177426791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D-4128-9BE9-E764E767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8583279"/>
        <c:axId val="168573199"/>
      </c:barChart>
      <c:catAx>
        <c:axId val="168583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68573199"/>
        <c:crosses val="autoZero"/>
        <c:auto val="1"/>
        <c:lblAlgn val="ctr"/>
        <c:lblOffset val="100"/>
        <c:noMultiLvlLbl val="0"/>
      </c:catAx>
      <c:valAx>
        <c:axId val="16857319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6858327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linéaire2'!$E$183:$E$242</c:f>
              <c:numCache>
                <c:formatCode>0\.000</c:formatCode>
                <c:ptCount val="60"/>
                <c:pt idx="0">
                  <c:v>28.328725493913844</c:v>
                </c:pt>
                <c:pt idx="1">
                  <c:v>28.860050448510783</c:v>
                </c:pt>
                <c:pt idx="2">
                  <c:v>27.969757163060834</c:v>
                </c:pt>
                <c:pt idx="3">
                  <c:v>28.581300092622758</c:v>
                </c:pt>
                <c:pt idx="4">
                  <c:v>29.307396735787613</c:v>
                </c:pt>
                <c:pt idx="5">
                  <c:v>27.564123729527722</c:v>
                </c:pt>
                <c:pt idx="6">
                  <c:v>27.820616171391542</c:v>
                </c:pt>
                <c:pt idx="7">
                  <c:v>27.842229329952943</c:v>
                </c:pt>
                <c:pt idx="8">
                  <c:v>27.059689782408554</c:v>
                </c:pt>
                <c:pt idx="9">
                  <c:v>29.5871914756998</c:v>
                </c:pt>
                <c:pt idx="10">
                  <c:v>28.61729624054194</c:v>
                </c:pt>
                <c:pt idx="11">
                  <c:v>27.217967894782348</c:v>
                </c:pt>
                <c:pt idx="12">
                  <c:v>28.586099608650592</c:v>
                </c:pt>
                <c:pt idx="13">
                  <c:v>29.685522193709875</c:v>
                </c:pt>
                <c:pt idx="14">
                  <c:v>28.375502751412682</c:v>
                </c:pt>
                <c:pt idx="15">
                  <c:v>29.739677050789084</c:v>
                </c:pt>
                <c:pt idx="16">
                  <c:v>27.280731103730691</c:v>
                </c:pt>
                <c:pt idx="17">
                  <c:v>28.185297285931405</c:v>
                </c:pt>
                <c:pt idx="18">
                  <c:v>28.342104496049281</c:v>
                </c:pt>
                <c:pt idx="19">
                  <c:v>27.838069022836088</c:v>
                </c:pt>
                <c:pt idx="20">
                  <c:v>28.595908519236161</c:v>
                </c:pt>
                <c:pt idx="21">
                  <c:v>28.522000628531757</c:v>
                </c:pt>
                <c:pt idx="22">
                  <c:v>27.986794547941258</c:v>
                </c:pt>
                <c:pt idx="23">
                  <c:v>28.010969259959225</c:v>
                </c:pt>
                <c:pt idx="24">
                  <c:v>28.474804996418303</c:v>
                </c:pt>
                <c:pt idx="25">
                  <c:v>27.813318598421521</c:v>
                </c:pt>
                <c:pt idx="26">
                  <c:v>27.356875265526504</c:v>
                </c:pt>
                <c:pt idx="27">
                  <c:v>28.349154500930897</c:v>
                </c:pt>
                <c:pt idx="28">
                  <c:v>28.541417307694143</c:v>
                </c:pt>
                <c:pt idx="29">
                  <c:v>27.323872105737241</c:v>
                </c:pt>
                <c:pt idx="30">
                  <c:v>27.101556740520724</c:v>
                </c:pt>
                <c:pt idx="31">
                  <c:v>28.559201879594738</c:v>
                </c:pt>
                <c:pt idx="32">
                  <c:v>28.128392357192865</c:v>
                </c:pt>
                <c:pt idx="33">
                  <c:v>27.476211130483836</c:v>
                </c:pt>
                <c:pt idx="34">
                  <c:v>28.744247437088788</c:v>
                </c:pt>
                <c:pt idx="35">
                  <c:v>27.940523879600971</c:v>
                </c:pt>
                <c:pt idx="36">
                  <c:v>26.755730605951538</c:v>
                </c:pt>
                <c:pt idx="37">
                  <c:v>27.946379231485835</c:v>
                </c:pt>
                <c:pt idx="38">
                  <c:v>27.287250941670187</c:v>
                </c:pt>
                <c:pt idx="39">
                  <c:v>27.389079072109791</c:v>
                </c:pt>
                <c:pt idx="40">
                  <c:v>28.344009801836979</c:v>
                </c:pt>
                <c:pt idx="41">
                  <c:v>27.570259950820397</c:v>
                </c:pt>
                <c:pt idx="42">
                  <c:v>27.166923134854986</c:v>
                </c:pt>
                <c:pt idx="43">
                  <c:v>28.226221655961545</c:v>
                </c:pt>
                <c:pt idx="44">
                  <c:v>28.678643574878524</c:v>
                </c:pt>
                <c:pt idx="45">
                  <c:v>28.42661825744689</c:v>
                </c:pt>
                <c:pt idx="46">
                  <c:v>28.292401105209219</c:v>
                </c:pt>
                <c:pt idx="47">
                  <c:v>28.876220964906537</c:v>
                </c:pt>
                <c:pt idx="48">
                  <c:v>27.825832958665817</c:v>
                </c:pt>
                <c:pt idx="49">
                  <c:v>28.835147611733095</c:v>
                </c:pt>
                <c:pt idx="50">
                  <c:v>27.495518223751322</c:v>
                </c:pt>
                <c:pt idx="51">
                  <c:v>28.310183197535185</c:v>
                </c:pt>
                <c:pt idx="52">
                  <c:v>28.770176945191057</c:v>
                </c:pt>
                <c:pt idx="53">
                  <c:v>27.392253255255838</c:v>
                </c:pt>
                <c:pt idx="54">
                  <c:v>27.644596435209088</c:v>
                </c:pt>
                <c:pt idx="55">
                  <c:v>28.316762965800912</c:v>
                </c:pt>
                <c:pt idx="56">
                  <c:v>28.664282759856878</c:v>
                </c:pt>
                <c:pt idx="57">
                  <c:v>28.217396820106085</c:v>
                </c:pt>
                <c:pt idx="58">
                  <c:v>27.782062498265731</c:v>
                </c:pt>
                <c:pt idx="59">
                  <c:v>28.040264929586538</c:v>
                </c:pt>
              </c:numCache>
            </c:numRef>
          </c:xVal>
          <c:yVal>
            <c:numRef>
              <c:f>'Régression linéaire2'!$G$183:$G$242</c:f>
              <c:numCache>
                <c:formatCode>0\.000</c:formatCode>
                <c:ptCount val="60"/>
                <c:pt idx="0">
                  <c:v>0.51103391198617909</c:v>
                </c:pt>
                <c:pt idx="1">
                  <c:v>0.98846888599672755</c:v>
                </c:pt>
                <c:pt idx="2">
                  <c:v>-2.3173364236903988</c:v>
                </c:pt>
                <c:pt idx="3">
                  <c:v>1.4139466350057053</c:v>
                </c:pt>
                <c:pt idx="4">
                  <c:v>-8.8583497157301488E-2</c:v>
                </c:pt>
                <c:pt idx="5">
                  <c:v>-1.3575286752847051</c:v>
                </c:pt>
                <c:pt idx="6">
                  <c:v>-0.28506654228893963</c:v>
                </c:pt>
                <c:pt idx="7">
                  <c:v>-0.2870988466355785</c:v>
                </c:pt>
                <c:pt idx="8">
                  <c:v>0.7376480952534884</c:v>
                </c:pt>
                <c:pt idx="9">
                  <c:v>-0.36461513913667837</c:v>
                </c:pt>
                <c:pt idx="10">
                  <c:v>-0.21013438997794079</c:v>
                </c:pt>
                <c:pt idx="11">
                  <c:v>-1.4328070010097758</c:v>
                </c:pt>
                <c:pt idx="12">
                  <c:v>-8.9110439313691184E-2</c:v>
                </c:pt>
                <c:pt idx="13">
                  <c:v>-0.12877604250191985</c:v>
                </c:pt>
                <c:pt idx="14">
                  <c:v>-0.96755820698385142</c:v>
                </c:pt>
                <c:pt idx="15">
                  <c:v>0.38522775201306098</c:v>
                </c:pt>
                <c:pt idx="16">
                  <c:v>0.40591564772569577</c:v>
                </c:pt>
                <c:pt idx="17">
                  <c:v>0.20099519790498679</c:v>
                </c:pt>
                <c:pt idx="18">
                  <c:v>9.3555875367888355E-2</c:v>
                </c:pt>
                <c:pt idx="19">
                  <c:v>2.0955602896066567</c:v>
                </c:pt>
                <c:pt idx="20">
                  <c:v>0.20183432915349223</c:v>
                </c:pt>
                <c:pt idx="21">
                  <c:v>0.81160292614358076</c:v>
                </c:pt>
                <c:pt idx="22">
                  <c:v>-0.86406838191448299</c:v>
                </c:pt>
                <c:pt idx="23">
                  <c:v>0.10901459599572019</c:v>
                </c:pt>
                <c:pt idx="24">
                  <c:v>-3.6816535635727475E-3</c:v>
                </c:pt>
                <c:pt idx="25">
                  <c:v>-1.0904903490244111</c:v>
                </c:pt>
                <c:pt idx="26">
                  <c:v>-1.3427030539262215</c:v>
                </c:pt>
                <c:pt idx="27">
                  <c:v>-0.1743604452844808</c:v>
                </c:pt>
                <c:pt idx="28">
                  <c:v>0.77373343034491115</c:v>
                </c:pt>
                <c:pt idx="29">
                  <c:v>-1.028381805710977</c:v>
                </c:pt>
                <c:pt idx="30">
                  <c:v>0.25392616189891209</c:v>
                </c:pt>
                <c:pt idx="31">
                  <c:v>-1.2243870669871373</c:v>
                </c:pt>
                <c:pt idx="32">
                  <c:v>-1.209534318984097</c:v>
                </c:pt>
                <c:pt idx="33">
                  <c:v>2.2849705013679977</c:v>
                </c:pt>
                <c:pt idx="34">
                  <c:v>0.10170239136926632</c:v>
                </c:pt>
                <c:pt idx="35">
                  <c:v>0.21176326976475954</c:v>
                </c:pt>
                <c:pt idx="36">
                  <c:v>1.1622281880804388</c:v>
                </c:pt>
                <c:pt idx="37">
                  <c:v>1.2301815015160802</c:v>
                </c:pt>
                <c:pt idx="38">
                  <c:v>0.4200747497610039</c:v>
                </c:pt>
                <c:pt idx="39">
                  <c:v>0.14094009560724671</c:v>
                </c:pt>
                <c:pt idx="40">
                  <c:v>0.74723381689574564</c:v>
                </c:pt>
                <c:pt idx="41">
                  <c:v>1.1453082489925164</c:v>
                </c:pt>
                <c:pt idx="42">
                  <c:v>-0.65837387910980349</c:v>
                </c:pt>
                <c:pt idx="43">
                  <c:v>0.40621633608638558</c:v>
                </c:pt>
                <c:pt idx="44">
                  <c:v>-0.59200128470444968</c:v>
                </c:pt>
                <c:pt idx="45">
                  <c:v>-0.30916643931187393</c:v>
                </c:pt>
                <c:pt idx="46">
                  <c:v>0.32960420754039466</c:v>
                </c:pt>
                <c:pt idx="47">
                  <c:v>0.24073611341438955</c:v>
                </c:pt>
                <c:pt idx="48">
                  <c:v>5.8250365430121638E-2</c:v>
                </c:pt>
                <c:pt idx="49">
                  <c:v>-0.92281301512783798</c:v>
                </c:pt>
                <c:pt idx="50">
                  <c:v>-0.36172881159153997</c:v>
                </c:pt>
                <c:pt idx="51">
                  <c:v>-0.21119133970647347</c:v>
                </c:pt>
                <c:pt idx="52">
                  <c:v>-0.13882904214302605</c:v>
                </c:pt>
                <c:pt idx="53">
                  <c:v>-0.93603267893859232</c:v>
                </c:pt>
                <c:pt idx="54">
                  <c:v>1.8974262242236988</c:v>
                </c:pt>
                <c:pt idx="55">
                  <c:v>0.67282297192238871</c:v>
                </c:pt>
                <c:pt idx="56">
                  <c:v>0.68311456523962721</c:v>
                </c:pt>
                <c:pt idx="57">
                  <c:v>-1.5943224335302542</c:v>
                </c:pt>
                <c:pt idx="58">
                  <c:v>-0.56520642834484791</c:v>
                </c:pt>
                <c:pt idx="59">
                  <c:v>4.0850350275635196E-2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9-4110-A758-F7C909BADEF7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28.860050448510783</c:v>
              </c:pt>
            </c:numLit>
          </c:xVal>
          <c:yVal>
            <c:numLit>
              <c:formatCode>General</c:formatCode>
              <c:ptCount val="1"/>
              <c:pt idx="0">
                <c:v>0.98846888599672755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B9-4110-A758-F7C909BA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44623"/>
        <c:axId val="858946063"/>
      </c:scatterChart>
      <c:valAx>
        <c:axId val="858944623"/>
        <c:scaling>
          <c:orientation val="minMax"/>
          <c:max val="30"/>
          <c:min val="26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46063"/>
        <c:crosses val="autoZero"/>
        <c:crossBetween val="midCat"/>
      </c:valAx>
      <c:valAx>
        <c:axId val="858946063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446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Préd(Tx 16h) - Tx 16h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linéaire2'!$E$183:$E$242</c:f>
              <c:numCache>
                <c:formatCode>0.000</c:formatCode>
                <c:ptCount val="60"/>
                <c:pt idx="0">
                  <c:v>28.328725493913844</c:v>
                </c:pt>
                <c:pt idx="1">
                  <c:v>28.860050448510783</c:v>
                </c:pt>
                <c:pt idx="2">
                  <c:v>27.969757163060834</c:v>
                </c:pt>
                <c:pt idx="3">
                  <c:v>28.581300092622758</c:v>
                </c:pt>
                <c:pt idx="4">
                  <c:v>29.307396735787613</c:v>
                </c:pt>
                <c:pt idx="5">
                  <c:v>27.564123729527722</c:v>
                </c:pt>
                <c:pt idx="6">
                  <c:v>27.820616171391542</c:v>
                </c:pt>
                <c:pt idx="7">
                  <c:v>27.842229329952943</c:v>
                </c:pt>
                <c:pt idx="8">
                  <c:v>27.059689782408554</c:v>
                </c:pt>
                <c:pt idx="9">
                  <c:v>29.5871914756998</c:v>
                </c:pt>
                <c:pt idx="10">
                  <c:v>28.61729624054194</c:v>
                </c:pt>
                <c:pt idx="11">
                  <c:v>27.217967894782348</c:v>
                </c:pt>
                <c:pt idx="12">
                  <c:v>28.586099608650592</c:v>
                </c:pt>
                <c:pt idx="13">
                  <c:v>29.685522193709875</c:v>
                </c:pt>
                <c:pt idx="14">
                  <c:v>28.375502751412682</c:v>
                </c:pt>
                <c:pt idx="15">
                  <c:v>29.739677050789084</c:v>
                </c:pt>
                <c:pt idx="16">
                  <c:v>27.280731103730691</c:v>
                </c:pt>
                <c:pt idx="17">
                  <c:v>28.185297285931405</c:v>
                </c:pt>
                <c:pt idx="18">
                  <c:v>28.342104496049281</c:v>
                </c:pt>
                <c:pt idx="19">
                  <c:v>27.838069022836088</c:v>
                </c:pt>
                <c:pt idx="20">
                  <c:v>28.595908519236161</c:v>
                </c:pt>
                <c:pt idx="21">
                  <c:v>28.522000628531757</c:v>
                </c:pt>
                <c:pt idx="22">
                  <c:v>27.986794547941258</c:v>
                </c:pt>
                <c:pt idx="23">
                  <c:v>28.010969259959225</c:v>
                </c:pt>
                <c:pt idx="24">
                  <c:v>28.474804996418303</c:v>
                </c:pt>
                <c:pt idx="25">
                  <c:v>27.813318598421521</c:v>
                </c:pt>
                <c:pt idx="26">
                  <c:v>27.356875265526504</c:v>
                </c:pt>
                <c:pt idx="27">
                  <c:v>28.349154500930897</c:v>
                </c:pt>
                <c:pt idx="28">
                  <c:v>28.541417307694143</c:v>
                </c:pt>
                <c:pt idx="29">
                  <c:v>27.323872105737241</c:v>
                </c:pt>
                <c:pt idx="30">
                  <c:v>27.101556740520724</c:v>
                </c:pt>
                <c:pt idx="31">
                  <c:v>28.559201879594738</c:v>
                </c:pt>
                <c:pt idx="32">
                  <c:v>28.128392357192865</c:v>
                </c:pt>
                <c:pt idx="33">
                  <c:v>27.476211130483836</c:v>
                </c:pt>
                <c:pt idx="34">
                  <c:v>28.744247437088788</c:v>
                </c:pt>
                <c:pt idx="35">
                  <c:v>27.940523879600971</c:v>
                </c:pt>
                <c:pt idx="36">
                  <c:v>26.755730605951538</c:v>
                </c:pt>
                <c:pt idx="37">
                  <c:v>27.946379231485835</c:v>
                </c:pt>
                <c:pt idx="38">
                  <c:v>27.287250941670187</c:v>
                </c:pt>
                <c:pt idx="39">
                  <c:v>27.389079072109791</c:v>
                </c:pt>
                <c:pt idx="40">
                  <c:v>28.344009801836979</c:v>
                </c:pt>
                <c:pt idx="41">
                  <c:v>27.570259950820397</c:v>
                </c:pt>
                <c:pt idx="42">
                  <c:v>27.166923134854986</c:v>
                </c:pt>
                <c:pt idx="43">
                  <c:v>28.226221655961545</c:v>
                </c:pt>
                <c:pt idx="44">
                  <c:v>28.678643574878524</c:v>
                </c:pt>
                <c:pt idx="45">
                  <c:v>28.42661825744689</c:v>
                </c:pt>
                <c:pt idx="46">
                  <c:v>28.292401105209219</c:v>
                </c:pt>
                <c:pt idx="47">
                  <c:v>28.876220964906537</c:v>
                </c:pt>
                <c:pt idx="48">
                  <c:v>27.825832958665817</c:v>
                </c:pt>
                <c:pt idx="49">
                  <c:v>28.835147611733095</c:v>
                </c:pt>
                <c:pt idx="50">
                  <c:v>27.495518223751322</c:v>
                </c:pt>
                <c:pt idx="51">
                  <c:v>28.310183197535185</c:v>
                </c:pt>
                <c:pt idx="52">
                  <c:v>28.770176945191057</c:v>
                </c:pt>
                <c:pt idx="53">
                  <c:v>27.392253255255838</c:v>
                </c:pt>
                <c:pt idx="54">
                  <c:v>27.644596435209088</c:v>
                </c:pt>
                <c:pt idx="55">
                  <c:v>28.316762965800912</c:v>
                </c:pt>
                <c:pt idx="56">
                  <c:v>28.664282759856878</c:v>
                </c:pt>
                <c:pt idx="57">
                  <c:v>28.217396820106085</c:v>
                </c:pt>
                <c:pt idx="58">
                  <c:v>27.782062498265731</c:v>
                </c:pt>
                <c:pt idx="59">
                  <c:v>28.040264929586538</c:v>
                </c:pt>
              </c:numCache>
            </c:numRef>
          </c:xVal>
          <c:yVal>
            <c:numRef>
              <c:f>'Régression linéaire2'!$D$183:$D$242</c:f>
              <c:numCache>
                <c:formatCode>0\.000</c:formatCode>
                <c:ptCount val="60"/>
                <c:pt idx="0">
                  <c:v>28.6034090909091</c:v>
                </c:pt>
                <c:pt idx="1">
                  <c:v>29.391358024691399</c:v>
                </c:pt>
                <c:pt idx="2">
                  <c:v>26.724175824175799</c:v>
                </c:pt>
                <c:pt idx="3">
                  <c:v>29.3413043478261</c:v>
                </c:pt>
                <c:pt idx="4">
                  <c:v>29.259782608695701</c:v>
                </c:pt>
                <c:pt idx="5">
                  <c:v>26.834444444444401</c:v>
                </c:pt>
                <c:pt idx="6">
                  <c:v>27.667391304347799</c:v>
                </c:pt>
                <c:pt idx="7">
                  <c:v>27.6879120879121</c:v>
                </c:pt>
                <c:pt idx="8">
                  <c:v>27.456179775280901</c:v>
                </c:pt>
                <c:pt idx="9">
                  <c:v>29.3912087912088</c:v>
                </c:pt>
                <c:pt idx="10">
                  <c:v>28.504347826086999</c:v>
                </c:pt>
                <c:pt idx="11">
                  <c:v>26.4478260869565</c:v>
                </c:pt>
                <c:pt idx="12">
                  <c:v>28.538202247190998</c:v>
                </c:pt>
                <c:pt idx="13">
                  <c:v>29.616304347826102</c:v>
                </c:pt>
                <c:pt idx="14">
                  <c:v>27.8554347826087</c:v>
                </c:pt>
                <c:pt idx="15">
                  <c:v>29.9467391304348</c:v>
                </c:pt>
                <c:pt idx="16">
                  <c:v>27.4989130434783</c:v>
                </c:pt>
                <c:pt idx="17">
                  <c:v>28.293333333333301</c:v>
                </c:pt>
                <c:pt idx="18">
                  <c:v>28.3923913043478</c:v>
                </c:pt>
                <c:pt idx="19">
                  <c:v>28.9644444444444</c:v>
                </c:pt>
                <c:pt idx="20">
                  <c:v>28.7043956043956</c:v>
                </c:pt>
                <c:pt idx="21">
                  <c:v>28.958241758241801</c:v>
                </c:pt>
                <c:pt idx="22">
                  <c:v>27.5223529411765</c:v>
                </c:pt>
                <c:pt idx="23">
                  <c:v>28.0695652173913</c:v>
                </c:pt>
                <c:pt idx="24">
                  <c:v>28.472826086956498</c:v>
                </c:pt>
                <c:pt idx="25">
                  <c:v>27.227173913043501</c:v>
                </c:pt>
                <c:pt idx="26">
                  <c:v>26.635164835164801</c:v>
                </c:pt>
                <c:pt idx="27">
                  <c:v>28.255434782608699</c:v>
                </c:pt>
                <c:pt idx="28">
                  <c:v>28.957303370786502</c:v>
                </c:pt>
                <c:pt idx="29">
                  <c:v>26.7711111111111</c:v>
                </c:pt>
                <c:pt idx="30">
                  <c:v>27.238043478260899</c:v>
                </c:pt>
                <c:pt idx="31">
                  <c:v>27.901086956521699</c:v>
                </c:pt>
                <c:pt idx="32">
                  <c:v>27.478260869565201</c:v>
                </c:pt>
                <c:pt idx="33">
                  <c:v>28.7043956043956</c:v>
                </c:pt>
                <c:pt idx="34">
                  <c:v>28.798913043478301</c:v>
                </c:pt>
                <c:pt idx="35">
                  <c:v>28.054347826087</c:v>
                </c:pt>
                <c:pt idx="36">
                  <c:v>27.380434782608699</c:v>
                </c:pt>
                <c:pt idx="37">
                  <c:v>28.6076086956522</c:v>
                </c:pt>
                <c:pt idx="38">
                  <c:v>27.513043478260901</c:v>
                </c:pt>
                <c:pt idx="39">
                  <c:v>27.4648351648352</c:v>
                </c:pt>
                <c:pt idx="40">
                  <c:v>28.745652173913001</c:v>
                </c:pt>
                <c:pt idx="41">
                  <c:v>28.185869565217399</c:v>
                </c:pt>
                <c:pt idx="42">
                  <c:v>26.813043478260902</c:v>
                </c:pt>
                <c:pt idx="43">
                  <c:v>28.4445652173913</c:v>
                </c:pt>
                <c:pt idx="44">
                  <c:v>28.360439560439598</c:v>
                </c:pt>
                <c:pt idx="45">
                  <c:v>28.2604395604396</c:v>
                </c:pt>
                <c:pt idx="46">
                  <c:v>28.469565217391299</c:v>
                </c:pt>
                <c:pt idx="47">
                  <c:v>29.0056179775281</c:v>
                </c:pt>
                <c:pt idx="48">
                  <c:v>27.8571428571429</c:v>
                </c:pt>
                <c:pt idx="49">
                  <c:v>28.3391304347826</c:v>
                </c:pt>
                <c:pt idx="50">
                  <c:v>27.301086956521701</c:v>
                </c:pt>
                <c:pt idx="51">
                  <c:v>28.196666666666701</c:v>
                </c:pt>
                <c:pt idx="52">
                  <c:v>28.6955555555556</c:v>
                </c:pt>
                <c:pt idx="53">
                  <c:v>26.889130434782601</c:v>
                </c:pt>
                <c:pt idx="54">
                  <c:v>28.664473684210499</c:v>
                </c:pt>
                <c:pt idx="55">
                  <c:v>28.678409090909099</c:v>
                </c:pt>
                <c:pt idx="56">
                  <c:v>29.031460674157302</c:v>
                </c:pt>
                <c:pt idx="57">
                  <c:v>27.360439560439598</c:v>
                </c:pt>
                <c:pt idx="58">
                  <c:v>27.478260869565201</c:v>
                </c:pt>
                <c:pt idx="59">
                  <c:v>28.0622222222222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3-4BE0-A472-48E8D6544741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28.860050448510783</c:v>
              </c:pt>
            </c:numLit>
          </c:xVal>
          <c:yVal>
            <c:numLit>
              <c:formatCode>General</c:formatCode>
              <c:ptCount val="1"/>
              <c:pt idx="0">
                <c:v>29.391358024691399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53-4BE0-A472-48E8D654474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XLSTAT_20251015_115441_1_HID!xdata1</c:f>
              <c:numCache>
                <c:formatCode>General</c:formatCode>
                <c:ptCount val="70"/>
                <c:pt idx="0">
                  <c:v>26.636372748199999</c:v>
                </c:pt>
                <c:pt idx="1">
                  <c:v>26.767550135299999</c:v>
                </c:pt>
                <c:pt idx="2">
                  <c:v>26.898727522399998</c:v>
                </c:pt>
                <c:pt idx="3">
                  <c:v>27.029904909500001</c:v>
                </c:pt>
                <c:pt idx="4">
                  <c:v>27.1610822966</c:v>
                </c:pt>
                <c:pt idx="5">
                  <c:v>27.292259683699999</c:v>
                </c:pt>
                <c:pt idx="6">
                  <c:v>27.423437070799999</c:v>
                </c:pt>
                <c:pt idx="7">
                  <c:v>27.554614457899998</c:v>
                </c:pt>
                <c:pt idx="8">
                  <c:v>27.685791845000001</c:v>
                </c:pt>
                <c:pt idx="9">
                  <c:v>27.8169692321</c:v>
                </c:pt>
                <c:pt idx="10">
                  <c:v>27.948146619199999</c:v>
                </c:pt>
                <c:pt idx="11">
                  <c:v>28.079324006299998</c:v>
                </c:pt>
                <c:pt idx="12">
                  <c:v>28.210501393399998</c:v>
                </c:pt>
                <c:pt idx="13">
                  <c:v>28.341678780500001</c:v>
                </c:pt>
                <c:pt idx="14">
                  <c:v>28.4728561676</c:v>
                </c:pt>
                <c:pt idx="15">
                  <c:v>28.604033554699999</c:v>
                </c:pt>
                <c:pt idx="16">
                  <c:v>28.735210941799998</c:v>
                </c:pt>
                <c:pt idx="17">
                  <c:v>28.866388328900001</c:v>
                </c:pt>
                <c:pt idx="18">
                  <c:v>28.997565716</c:v>
                </c:pt>
                <c:pt idx="19">
                  <c:v>29.1287431031</c:v>
                </c:pt>
                <c:pt idx="20">
                  <c:v>29.259920490199999</c:v>
                </c:pt>
                <c:pt idx="21">
                  <c:v>29.391097877299998</c:v>
                </c:pt>
                <c:pt idx="22">
                  <c:v>29.522275264400001</c:v>
                </c:pt>
                <c:pt idx="23">
                  <c:v>29.6534526515</c:v>
                </c:pt>
                <c:pt idx="24">
                  <c:v>29.7846300386</c:v>
                </c:pt>
                <c:pt idx="25">
                  <c:v>29.915807425699999</c:v>
                </c:pt>
                <c:pt idx="26">
                  <c:v>30.046984812799998</c:v>
                </c:pt>
                <c:pt idx="27">
                  <c:v>30.178162199900001</c:v>
                </c:pt>
                <c:pt idx="28">
                  <c:v>30.309339587</c:v>
                </c:pt>
                <c:pt idx="29">
                  <c:v>30.440516974099999</c:v>
                </c:pt>
                <c:pt idx="30">
                  <c:v>30.571694361199999</c:v>
                </c:pt>
                <c:pt idx="31">
                  <c:v>30.702871748299998</c:v>
                </c:pt>
                <c:pt idx="32">
                  <c:v>30.834049135400001</c:v>
                </c:pt>
                <c:pt idx="33">
                  <c:v>30.9652265225</c:v>
                </c:pt>
                <c:pt idx="34">
                  <c:v>31.096403909599999</c:v>
                </c:pt>
                <c:pt idx="35">
                  <c:v>31.227581296699999</c:v>
                </c:pt>
                <c:pt idx="36">
                  <c:v>31.358758683799998</c:v>
                </c:pt>
                <c:pt idx="37">
                  <c:v>31.489936070900001</c:v>
                </c:pt>
                <c:pt idx="38">
                  <c:v>31.621113458</c:v>
                </c:pt>
                <c:pt idx="39">
                  <c:v>31.752290845099999</c:v>
                </c:pt>
                <c:pt idx="40">
                  <c:v>31.883468232199998</c:v>
                </c:pt>
                <c:pt idx="41">
                  <c:v>32.014645619299998</c:v>
                </c:pt>
                <c:pt idx="42">
                  <c:v>32.145823006400001</c:v>
                </c:pt>
                <c:pt idx="43">
                  <c:v>32.277000393499996</c:v>
                </c:pt>
                <c:pt idx="44">
                  <c:v>32.408177780599999</c:v>
                </c:pt>
                <c:pt idx="45">
                  <c:v>32.539355167700002</c:v>
                </c:pt>
                <c:pt idx="46">
                  <c:v>32.670532554799998</c:v>
                </c:pt>
                <c:pt idx="47">
                  <c:v>32.8017099419</c:v>
                </c:pt>
                <c:pt idx="48">
                  <c:v>32.932887328999996</c:v>
                </c:pt>
                <c:pt idx="49">
                  <c:v>33.064064716099999</c:v>
                </c:pt>
                <c:pt idx="50">
                  <c:v>33.195242103200002</c:v>
                </c:pt>
                <c:pt idx="51">
                  <c:v>33.326419490299998</c:v>
                </c:pt>
                <c:pt idx="52">
                  <c:v>33.4575968774</c:v>
                </c:pt>
                <c:pt idx="53">
                  <c:v>33.588774264499996</c:v>
                </c:pt>
                <c:pt idx="54">
                  <c:v>33.719951651599999</c:v>
                </c:pt>
                <c:pt idx="55">
                  <c:v>33.851129038700002</c:v>
                </c:pt>
                <c:pt idx="56">
                  <c:v>33.982306425799997</c:v>
                </c:pt>
                <c:pt idx="57">
                  <c:v>34.1134838129</c:v>
                </c:pt>
                <c:pt idx="58">
                  <c:v>34.244661199999996</c:v>
                </c:pt>
                <c:pt idx="59">
                  <c:v>34.375838587099999</c:v>
                </c:pt>
                <c:pt idx="60">
                  <c:v>34.507015974200002</c:v>
                </c:pt>
                <c:pt idx="61">
                  <c:v>34.638193361299997</c:v>
                </c:pt>
                <c:pt idx="62">
                  <c:v>34.7693707484</c:v>
                </c:pt>
                <c:pt idx="63">
                  <c:v>34.900548135500003</c:v>
                </c:pt>
                <c:pt idx="64">
                  <c:v>35.031725522599999</c:v>
                </c:pt>
                <c:pt idx="65">
                  <c:v>35.162902909699994</c:v>
                </c:pt>
                <c:pt idx="66">
                  <c:v>35.294080296799997</c:v>
                </c:pt>
                <c:pt idx="67">
                  <c:v>35.4252576839</c:v>
                </c:pt>
                <c:pt idx="68">
                  <c:v>35.556435070999996</c:v>
                </c:pt>
                <c:pt idx="69">
                  <c:v>35.687612458099998</c:v>
                </c:pt>
              </c:numCache>
            </c:numRef>
          </c:xVal>
          <c:yVal>
            <c:numRef>
              <c:f>XLSTAT_20251015_115441_1_HID!ydata1</c:f>
              <c:numCache>
                <c:formatCode>General</c:formatCode>
                <c:ptCount val="70"/>
                <c:pt idx="0">
                  <c:v>25.501100670455344</c:v>
                </c:pt>
                <c:pt idx="1">
                  <c:v>25.63988263312201</c:v>
                </c:pt>
                <c:pt idx="2">
                  <c:v>25.77801214556429</c:v>
                </c:pt>
                <c:pt idx="3">
                  <c:v>25.915476997192691</c:v>
                </c:pt>
                <c:pt idx="4">
                  <c:v>26.052265881214105</c:v>
                </c:pt>
                <c:pt idx="5">
                  <c:v>26.188368488982508</c:v>
                </c:pt>
                <c:pt idx="6">
                  <c:v>26.323775599270526</c:v>
                </c:pt>
                <c:pt idx="7">
                  <c:v>26.458479160774733</c:v>
                </c:pt>
                <c:pt idx="8">
                  <c:v>26.592472366216512</c:v>
                </c:pt>
                <c:pt idx="9">
                  <c:v>26.725749716504318</c:v>
                </c:pt>
                <c:pt idx="10">
                  <c:v>26.858307073582239</c:v>
                </c:pt>
                <c:pt idx="11">
                  <c:v>26.990141700800244</c:v>
                </c:pt>
                <c:pt idx="12">
                  <c:v>27.121252289897424</c:v>
                </c:pt>
                <c:pt idx="13">
                  <c:v>27.25163897398166</c:v>
                </c:pt>
                <c:pt idx="14">
                  <c:v>27.381303326206648</c:v>
                </c:pt>
                <c:pt idx="15">
                  <c:v>27.510248344176823</c:v>
                </c:pt>
                <c:pt idx="16">
                  <c:v>27.638478420439142</c:v>
                </c:pt>
                <c:pt idx="17">
                  <c:v>27.765999299734489</c:v>
                </c:pt>
                <c:pt idx="18">
                  <c:v>27.892818023967529</c:v>
                </c:pt>
                <c:pt idx="19">
                  <c:v>28.018942866102229</c:v>
                </c:pt>
                <c:pt idx="20">
                  <c:v>28.144383254391389</c:v>
                </c:pt>
                <c:pt idx="21">
                  <c:v>28.269149688497727</c:v>
                </c:pt>
                <c:pt idx="22">
                  <c:v>28.393253649157913</c:v>
                </c:pt>
                <c:pt idx="23">
                  <c:v>28.516707503079743</c:v>
                </c:pt>
                <c:pt idx="24">
                  <c:v>28.639524404749526</c:v>
                </c:pt>
                <c:pt idx="25">
                  <c:v>28.761718196766125</c:v>
                </c:pt>
                <c:pt idx="26">
                  <c:v>28.883303310217681</c:v>
                </c:pt>
                <c:pt idx="27">
                  <c:v>29.004294666483528</c:v>
                </c:pt>
                <c:pt idx="28">
                  <c:v>29.124707581686838</c:v>
                </c:pt>
                <c:pt idx="29">
                  <c:v>29.244557674850537</c:v>
                </c:pt>
                <c:pt idx="30">
                  <c:v>29.363860780628475</c:v>
                </c:pt>
                <c:pt idx="31">
                  <c:v>29.482632867302854</c:v>
                </c:pt>
                <c:pt idx="32">
                  <c:v>29.600889960563244</c:v>
                </c:pt>
                <c:pt idx="33">
                  <c:v>29.718648073417487</c:v>
                </c:pt>
                <c:pt idx="34">
                  <c:v>29.835923142433828</c:v>
                </c:pt>
                <c:pt idx="35">
                  <c:v>29.95273097037904</c:v>
                </c:pt>
                <c:pt idx="36">
                  <c:v>30.069087175201211</c:v>
                </c:pt>
                <c:pt idx="37">
                  <c:v>30.185007145207777</c:v>
                </c:pt>
                <c:pt idx="38">
                  <c:v>30.300506000209829</c:v>
                </c:pt>
                <c:pt idx="39">
                  <c:v>30.415598558341465</c:v>
                </c:pt>
                <c:pt idx="40">
                  <c:v>30.53029930821657</c:v>
                </c:pt>
                <c:pt idx="41">
                  <c:v>30.644622386053513</c:v>
                </c:pt>
                <c:pt idx="42">
                  <c:v>30.758581557379024</c:v>
                </c:pt>
                <c:pt idx="43">
                  <c:v>30.872190202913931</c:v>
                </c:pt>
                <c:pt idx="44">
                  <c:v>30.985461308244009</c:v>
                </c:pt>
                <c:pt idx="45">
                  <c:v>31.09840745688685</c:v>
                </c:pt>
                <c:pt idx="46">
                  <c:v>31.211040826379371</c:v>
                </c:pt>
                <c:pt idx="47">
                  <c:v>31.323373187028242</c:v>
                </c:pt>
                <c:pt idx="48">
                  <c:v>31.435415902986371</c:v>
                </c:pt>
                <c:pt idx="49">
                  <c:v>31.547179935341827</c:v>
                </c:pt>
                <c:pt idx="50">
                  <c:v>31.658675846929146</c:v>
                </c:pt>
                <c:pt idx="51">
                  <c:v>31.769913808597977</c:v>
                </c:pt>
                <c:pt idx="52">
                  <c:v>31.880903606697963</c:v>
                </c:pt>
                <c:pt idx="53">
                  <c:v>31.991654651562541</c:v>
                </c:pt>
                <c:pt idx="54">
                  <c:v>32.102175986797292</c:v>
                </c:pt>
                <c:pt idx="55">
                  <c:v>32.212476299199594</c:v>
                </c:pt>
                <c:pt idx="56">
                  <c:v>32.32256392915707</c:v>
                </c:pt>
                <c:pt idx="57">
                  <c:v>32.432446881390526</c:v>
                </c:pt>
                <c:pt idx="58">
                  <c:v>32.542132835924654</c:v>
                </c:pt>
                <c:pt idx="59">
                  <c:v>32.651629159185482</c:v>
                </c:pt>
                <c:pt idx="60">
                  <c:v>32.760942915137598</c:v>
                </c:pt>
                <c:pt idx="61">
                  <c:v>32.870080876387419</c:v>
                </c:pt>
                <c:pt idx="62">
                  <c:v>32.979049535189951</c:v>
                </c:pt>
                <c:pt idx="63">
                  <c:v>33.08785511430694</c:v>
                </c:pt>
                <c:pt idx="64">
                  <c:v>33.196503577673404</c:v>
                </c:pt>
                <c:pt idx="65">
                  <c:v>33.305000640837541</c:v>
                </c:pt>
                <c:pt idx="66">
                  <c:v>33.413351781145941</c:v>
                </c:pt>
                <c:pt idx="67">
                  <c:v>33.521562247652291</c:v>
                </c:pt>
                <c:pt idx="68">
                  <c:v>33.629637070733132</c:v>
                </c:pt>
                <c:pt idx="69">
                  <c:v>33.737581071398651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53-4BE0-A472-48E8D654474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XLSTAT_20251015_115441_1_HID!xdata2</c:f>
              <c:numCache>
                <c:formatCode>General</c:formatCode>
                <c:ptCount val="70"/>
                <c:pt idx="0">
                  <c:v>21.404584484800001</c:v>
                </c:pt>
                <c:pt idx="1">
                  <c:v>21.611584890300001</c:v>
                </c:pt>
                <c:pt idx="2">
                  <c:v>21.818585295800002</c:v>
                </c:pt>
                <c:pt idx="3">
                  <c:v>22.025585701300002</c:v>
                </c:pt>
                <c:pt idx="4">
                  <c:v>22.232586106799999</c:v>
                </c:pt>
                <c:pt idx="5">
                  <c:v>22.4395865123</c:v>
                </c:pt>
                <c:pt idx="6">
                  <c:v>22.646586917800001</c:v>
                </c:pt>
                <c:pt idx="7">
                  <c:v>22.853587323300001</c:v>
                </c:pt>
                <c:pt idx="8">
                  <c:v>23.060587728800002</c:v>
                </c:pt>
                <c:pt idx="9">
                  <c:v>23.267588134300002</c:v>
                </c:pt>
                <c:pt idx="10">
                  <c:v>23.474588539800003</c:v>
                </c:pt>
                <c:pt idx="11">
                  <c:v>23.6815889453</c:v>
                </c:pt>
                <c:pt idx="12">
                  <c:v>23.8885893508</c:v>
                </c:pt>
                <c:pt idx="13">
                  <c:v>24.095589756300001</c:v>
                </c:pt>
                <c:pt idx="14">
                  <c:v>24.302590161800001</c:v>
                </c:pt>
                <c:pt idx="15">
                  <c:v>24.509590567300002</c:v>
                </c:pt>
                <c:pt idx="16">
                  <c:v>24.716590972800002</c:v>
                </c:pt>
                <c:pt idx="17">
                  <c:v>24.923591378300003</c:v>
                </c:pt>
                <c:pt idx="18">
                  <c:v>25.1305917838</c:v>
                </c:pt>
                <c:pt idx="19">
                  <c:v>25.3375921893</c:v>
                </c:pt>
                <c:pt idx="20">
                  <c:v>25.544592594800001</c:v>
                </c:pt>
                <c:pt idx="21">
                  <c:v>25.751593000300002</c:v>
                </c:pt>
                <c:pt idx="22">
                  <c:v>25.958593405800002</c:v>
                </c:pt>
                <c:pt idx="23">
                  <c:v>26.165593811299999</c:v>
                </c:pt>
                <c:pt idx="24">
                  <c:v>26.372594216800003</c:v>
                </c:pt>
                <c:pt idx="25">
                  <c:v>26.5795946223</c:v>
                </c:pt>
                <c:pt idx="26">
                  <c:v>26.786595027800001</c:v>
                </c:pt>
                <c:pt idx="27">
                  <c:v>26.993595433300001</c:v>
                </c:pt>
                <c:pt idx="28">
                  <c:v>27.200595838800002</c:v>
                </c:pt>
                <c:pt idx="29">
                  <c:v>27.407596244300002</c:v>
                </c:pt>
                <c:pt idx="30">
                  <c:v>27.614596649799999</c:v>
                </c:pt>
                <c:pt idx="31">
                  <c:v>27.821597055300003</c:v>
                </c:pt>
                <c:pt idx="32">
                  <c:v>28.0285974608</c:v>
                </c:pt>
                <c:pt idx="33">
                  <c:v>28.235597866300001</c:v>
                </c:pt>
                <c:pt idx="34">
                  <c:v>28.442598271800001</c:v>
                </c:pt>
                <c:pt idx="35">
                  <c:v>28.649598677300002</c:v>
                </c:pt>
                <c:pt idx="36">
                  <c:v>28.856599082800003</c:v>
                </c:pt>
                <c:pt idx="37">
                  <c:v>29.0635994883</c:v>
                </c:pt>
                <c:pt idx="38">
                  <c:v>29.2705998938</c:v>
                </c:pt>
                <c:pt idx="39">
                  <c:v>29.477600299300001</c:v>
                </c:pt>
                <c:pt idx="40">
                  <c:v>29.684600704800001</c:v>
                </c:pt>
                <c:pt idx="41">
                  <c:v>29.891601110300002</c:v>
                </c:pt>
                <c:pt idx="42">
                  <c:v>30.098601515800002</c:v>
                </c:pt>
                <c:pt idx="43">
                  <c:v>30.305601921300003</c:v>
                </c:pt>
                <c:pt idx="44">
                  <c:v>30.5126023268</c:v>
                </c:pt>
                <c:pt idx="45">
                  <c:v>30.719602732300004</c:v>
                </c:pt>
                <c:pt idx="46">
                  <c:v>30.926603137800001</c:v>
                </c:pt>
                <c:pt idx="47">
                  <c:v>31.133603543300001</c:v>
                </c:pt>
                <c:pt idx="48">
                  <c:v>31.340603948800002</c:v>
                </c:pt>
                <c:pt idx="49">
                  <c:v>31.547604354299999</c:v>
                </c:pt>
                <c:pt idx="50">
                  <c:v>31.754604759800003</c:v>
                </c:pt>
                <c:pt idx="51">
                  <c:v>31.9616051653</c:v>
                </c:pt>
                <c:pt idx="52">
                  <c:v>32.168605570800004</c:v>
                </c:pt>
                <c:pt idx="53">
                  <c:v>32.375605976300001</c:v>
                </c:pt>
                <c:pt idx="54">
                  <c:v>32.582606381800005</c:v>
                </c:pt>
                <c:pt idx="55">
                  <c:v>32.789606787300002</c:v>
                </c:pt>
                <c:pt idx="56">
                  <c:v>32.996607192799999</c:v>
                </c:pt>
                <c:pt idx="57">
                  <c:v>33.203607598300003</c:v>
                </c:pt>
                <c:pt idx="58">
                  <c:v>33.4106080038</c:v>
                </c:pt>
                <c:pt idx="59">
                  <c:v>33.617608409300004</c:v>
                </c:pt>
                <c:pt idx="60">
                  <c:v>33.824608814800001</c:v>
                </c:pt>
                <c:pt idx="61">
                  <c:v>34.031609220299998</c:v>
                </c:pt>
                <c:pt idx="62">
                  <c:v>34.238609625800002</c:v>
                </c:pt>
                <c:pt idx="63">
                  <c:v>34.445610031299999</c:v>
                </c:pt>
                <c:pt idx="64">
                  <c:v>34.652610436800003</c:v>
                </c:pt>
                <c:pt idx="65">
                  <c:v>34.8596108423</c:v>
                </c:pt>
                <c:pt idx="66">
                  <c:v>35.066611247799997</c:v>
                </c:pt>
                <c:pt idx="67">
                  <c:v>35.273611653300001</c:v>
                </c:pt>
                <c:pt idx="68">
                  <c:v>35.480612058800006</c:v>
                </c:pt>
                <c:pt idx="69">
                  <c:v>35.687612464300003</c:v>
                </c:pt>
              </c:numCache>
            </c:numRef>
          </c:xVal>
          <c:yVal>
            <c:numRef>
              <c:f>XLSTAT_20251015_115441_1_HID!ydata2</c:f>
              <c:numCache>
                <c:formatCode>General</c:formatCode>
                <c:ptCount val="70"/>
                <c:pt idx="0">
                  <c:v>23.210523194272376</c:v>
                </c:pt>
                <c:pt idx="1">
                  <c:v>23.382371773578999</c:v>
                </c:pt>
                <c:pt idx="2">
                  <c:v>23.554640115977296</c:v>
                </c:pt>
                <c:pt idx="3">
                  <c:v>23.727353922995992</c:v>
                </c:pt>
                <c:pt idx="4">
                  <c:v>23.900540665873329</c:v>
                </c:pt>
                <c:pt idx="5">
                  <c:v>24.074229693834841</c:v>
                </c:pt>
                <c:pt idx="6">
                  <c:v>24.248452342793261</c:v>
                </c:pt>
                <c:pt idx="7">
                  <c:v>24.423242042556751</c:v>
                </c:pt>
                <c:pt idx="8">
                  <c:v>24.598634420102574</c:v>
                </c:pt>
                <c:pt idx="9">
                  <c:v>24.774667395856692</c:v>
                </c:pt>
                <c:pt idx="10">
                  <c:v>24.951381269213098</c:v>
                </c:pt>
                <c:pt idx="11">
                  <c:v>25.128818788734051</c:v>
                </c:pt>
                <c:pt idx="12">
                  <c:v>25.307025201605594</c:v>
                </c:pt>
                <c:pt idx="13">
                  <c:v>25.486048276005167</c:v>
                </c:pt>
                <c:pt idx="14">
                  <c:v>25.665938289108809</c:v>
                </c:pt>
                <c:pt idx="15">
                  <c:v>25.84674797258101</c:v>
                </c:pt>
                <c:pt idx="16">
                  <c:v>26.028532406631903</c:v>
                </c:pt>
                <c:pt idx="17">
                  <c:v>26.211348853198761</c:v>
                </c:pt>
                <c:pt idx="18">
                  <c:v>26.395256518643194</c:v>
                </c:pt>
                <c:pt idx="19">
                  <c:v>26.580316236705553</c:v>
                </c:pt>
                <c:pt idx="20">
                  <c:v>26.766590063492032</c:v>
                </c:pt>
                <c:pt idx="21">
                  <c:v>26.954140778155452</c:v>
                </c:pt>
                <c:pt idx="22">
                  <c:v>27.143031285811482</c:v>
                </c:pt>
                <c:pt idx="23">
                  <c:v>27.33332392319776</c:v>
                </c:pt>
                <c:pt idx="24">
                  <c:v>27.525079672632344</c:v>
                </c:pt>
                <c:pt idx="25">
                  <c:v>27.718357295829062</c:v>
                </c:pt>
                <c:pt idx="26">
                  <c:v>27.913212405788951</c:v>
                </c:pt>
                <c:pt idx="27">
                  <c:v>28.109696501839938</c:v>
                </c:pt>
                <c:pt idx="28">
                  <c:v>28.30785599930924</c:v>
                </c:pt>
                <c:pt idx="29">
                  <c:v>28.507731290533666</c:v>
                </c:pt>
                <c:pt idx="30">
                  <c:v>28.709355877163631</c:v>
                </c:pt>
                <c:pt idx="31">
                  <c:v>28.912755614304942</c:v>
                </c:pt>
                <c:pt idx="32">
                  <c:v>29.11794810449895</c:v>
                </c:pt>
                <c:pt idx="33">
                  <c:v>29.324942273735296</c:v>
                </c:pt>
                <c:pt idx="34">
                  <c:v>29.533738152905741</c:v>
                </c:pt>
                <c:pt idx="35">
                  <c:v>29.744326877043665</c:v>
                </c:pt>
                <c:pt idx="36">
                  <c:v>29.956690902392445</c:v>
                </c:pt>
                <c:pt idx="37">
                  <c:v>30.170804429040455</c:v>
                </c:pt>
                <c:pt idx="38">
                  <c:v>30.386634005783861</c:v>
                </c:pt>
                <c:pt idx="39">
                  <c:v>30.604139285074034</c:v>
                </c:pt>
                <c:pt idx="40">
                  <c:v>30.823273890078209</c:v>
                </c:pt>
                <c:pt idx="41">
                  <c:v>31.043986353315599</c:v>
                </c:pt>
                <c:pt idx="42">
                  <c:v>31.266221086899371</c:v>
                </c:pt>
                <c:pt idx="43">
                  <c:v>31.489919347649071</c:v>
                </c:pt>
                <c:pt idx="44">
                  <c:v>31.715020165548058</c:v>
                </c:pt>
                <c:pt idx="45">
                  <c:v>31.94146121042694</c:v>
                </c:pt>
                <c:pt idx="46">
                  <c:v>32.169179578606546</c:v>
                </c:pt>
                <c:pt idx="47">
                  <c:v>32.398112487898615</c:v>
                </c:pt>
                <c:pt idx="48">
                  <c:v>32.628197875369239</c:v>
                </c:pt>
                <c:pt idx="49">
                  <c:v>32.85937489732639</c:v>
                </c:pt>
                <c:pt idx="50">
                  <c:v>33.091584334966036</c:v>
                </c:pt>
                <c:pt idx="51">
                  <c:v>33.324768911999648</c:v>
                </c:pt>
                <c:pt idx="52">
                  <c:v>33.55887353247752</c:v>
                </c:pt>
                <c:pt idx="53">
                  <c:v>33.793845448061852</c:v>
                </c:pt>
                <c:pt idx="54">
                  <c:v>34.029634364357833</c:v>
                </c:pt>
                <c:pt idx="55">
                  <c:v>34.266192495748065</c:v>
                </c:pt>
                <c:pt idx="56">
                  <c:v>34.503474577650579</c:v>
                </c:pt>
                <c:pt idx="57">
                  <c:v>34.741437844362757</c:v>
                </c:pt>
                <c:pt idx="58">
                  <c:v>34.980041979770348</c:v>
                </c:pt>
                <c:pt idx="59">
                  <c:v>35.219249047271092</c:v>
                </c:pt>
                <c:pt idx="60">
                  <c:v>35.459023404344656</c:v>
                </c:pt>
                <c:pt idx="61">
                  <c:v>35.699331606333736</c:v>
                </c:pt>
                <c:pt idx="62">
                  <c:v>35.940142303207452</c:v>
                </c:pt>
                <c:pt idx="63">
                  <c:v>36.181426132371278</c:v>
                </c:pt>
                <c:pt idx="64">
                  <c:v>36.423155609970379</c:v>
                </c:pt>
                <c:pt idx="65">
                  <c:v>36.665305022603299</c:v>
                </c:pt>
                <c:pt idx="66">
                  <c:v>36.907850320916552</c:v>
                </c:pt>
                <c:pt idx="67">
                  <c:v>37.150769016177897</c:v>
                </c:pt>
                <c:pt idx="68">
                  <c:v>37.394040080620513</c:v>
                </c:pt>
                <c:pt idx="69">
                  <c:v>37.637643852102478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53-4BE0-A472-48E8D6544741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53-4BE0-A472-48E8D654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45103"/>
        <c:axId val="858945583"/>
      </c:scatterChart>
      <c:valAx>
        <c:axId val="858945103"/>
        <c:scaling>
          <c:orientation val="minMax"/>
          <c:max val="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Préd(Tx 16h)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45583"/>
        <c:crosses val="autoZero"/>
        <c:crossBetween val="midCat"/>
      </c:valAx>
      <c:valAx>
        <c:axId val="858945583"/>
        <c:scaling>
          <c:orientation val="minMax"/>
          <c:max val="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Tx 16h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451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Tx 16h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linéaire2'!$B$183:$B$242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linéaire2'!$G$183:$G$242</c:f>
              <c:numCache>
                <c:formatCode>0\.000</c:formatCode>
                <c:ptCount val="60"/>
                <c:pt idx="0">
                  <c:v>0.51103391198617909</c:v>
                </c:pt>
                <c:pt idx="1">
                  <c:v>0.98846888599672755</c:v>
                </c:pt>
                <c:pt idx="2">
                  <c:v>-2.3173364236903988</c:v>
                </c:pt>
                <c:pt idx="3">
                  <c:v>1.4139466350057053</c:v>
                </c:pt>
                <c:pt idx="4">
                  <c:v>-8.8583497157301488E-2</c:v>
                </c:pt>
                <c:pt idx="5">
                  <c:v>-1.3575286752847051</c:v>
                </c:pt>
                <c:pt idx="6">
                  <c:v>-0.28506654228893963</c:v>
                </c:pt>
                <c:pt idx="7">
                  <c:v>-0.2870988466355785</c:v>
                </c:pt>
                <c:pt idx="8">
                  <c:v>0.7376480952534884</c:v>
                </c:pt>
                <c:pt idx="9">
                  <c:v>-0.36461513913667837</c:v>
                </c:pt>
                <c:pt idx="10">
                  <c:v>-0.21013438997794079</c:v>
                </c:pt>
                <c:pt idx="11">
                  <c:v>-1.4328070010097758</c:v>
                </c:pt>
                <c:pt idx="12">
                  <c:v>-8.9110439313691184E-2</c:v>
                </c:pt>
                <c:pt idx="13">
                  <c:v>-0.12877604250191985</c:v>
                </c:pt>
                <c:pt idx="14">
                  <c:v>-0.96755820698385142</c:v>
                </c:pt>
                <c:pt idx="15">
                  <c:v>0.38522775201306098</c:v>
                </c:pt>
                <c:pt idx="16">
                  <c:v>0.40591564772569577</c:v>
                </c:pt>
                <c:pt idx="17">
                  <c:v>0.20099519790498679</c:v>
                </c:pt>
                <c:pt idx="18">
                  <c:v>9.3555875367888355E-2</c:v>
                </c:pt>
                <c:pt idx="19">
                  <c:v>2.0955602896066567</c:v>
                </c:pt>
                <c:pt idx="20">
                  <c:v>0.20183432915349223</c:v>
                </c:pt>
                <c:pt idx="21">
                  <c:v>0.81160292614358076</c:v>
                </c:pt>
                <c:pt idx="22">
                  <c:v>-0.86406838191448299</c:v>
                </c:pt>
                <c:pt idx="23">
                  <c:v>0.10901459599572019</c:v>
                </c:pt>
                <c:pt idx="24">
                  <c:v>-3.6816535635727475E-3</c:v>
                </c:pt>
                <c:pt idx="25">
                  <c:v>-1.0904903490244111</c:v>
                </c:pt>
                <c:pt idx="26">
                  <c:v>-1.3427030539262215</c:v>
                </c:pt>
                <c:pt idx="27">
                  <c:v>-0.1743604452844808</c:v>
                </c:pt>
                <c:pt idx="28">
                  <c:v>0.77373343034491115</c:v>
                </c:pt>
                <c:pt idx="29">
                  <c:v>-1.028381805710977</c:v>
                </c:pt>
                <c:pt idx="30">
                  <c:v>0.25392616189891209</c:v>
                </c:pt>
                <c:pt idx="31">
                  <c:v>-1.2243870669871373</c:v>
                </c:pt>
                <c:pt idx="32">
                  <c:v>-1.209534318984097</c:v>
                </c:pt>
                <c:pt idx="33">
                  <c:v>2.2849705013679977</c:v>
                </c:pt>
                <c:pt idx="34">
                  <c:v>0.10170239136926632</c:v>
                </c:pt>
                <c:pt idx="35">
                  <c:v>0.21176326976475954</c:v>
                </c:pt>
                <c:pt idx="36">
                  <c:v>1.1622281880804388</c:v>
                </c:pt>
                <c:pt idx="37">
                  <c:v>1.2301815015160802</c:v>
                </c:pt>
                <c:pt idx="38">
                  <c:v>0.4200747497610039</c:v>
                </c:pt>
                <c:pt idx="39">
                  <c:v>0.14094009560724671</c:v>
                </c:pt>
                <c:pt idx="40">
                  <c:v>0.74723381689574564</c:v>
                </c:pt>
                <c:pt idx="41">
                  <c:v>1.1453082489925164</c:v>
                </c:pt>
                <c:pt idx="42">
                  <c:v>-0.65837387910980349</c:v>
                </c:pt>
                <c:pt idx="43">
                  <c:v>0.40621633608638558</c:v>
                </c:pt>
                <c:pt idx="44">
                  <c:v>-0.59200128470444968</c:v>
                </c:pt>
                <c:pt idx="45">
                  <c:v>-0.30916643931187393</c:v>
                </c:pt>
                <c:pt idx="46">
                  <c:v>0.32960420754039466</c:v>
                </c:pt>
                <c:pt idx="47">
                  <c:v>0.24073611341438955</c:v>
                </c:pt>
                <c:pt idx="48">
                  <c:v>5.8250365430121638E-2</c:v>
                </c:pt>
                <c:pt idx="49">
                  <c:v>-0.92281301512783798</c:v>
                </c:pt>
                <c:pt idx="50">
                  <c:v>-0.36172881159153997</c:v>
                </c:pt>
                <c:pt idx="51">
                  <c:v>-0.21119133970647347</c:v>
                </c:pt>
                <c:pt idx="52">
                  <c:v>-0.13882904214302605</c:v>
                </c:pt>
                <c:pt idx="53">
                  <c:v>-0.93603267893859232</c:v>
                </c:pt>
                <c:pt idx="54">
                  <c:v>1.8974262242236988</c:v>
                </c:pt>
                <c:pt idx="55">
                  <c:v>0.67282297192238871</c:v>
                </c:pt>
                <c:pt idx="56">
                  <c:v>0.68311456523962721</c:v>
                </c:pt>
                <c:pt idx="57">
                  <c:v>-1.5943224335302542</c:v>
                </c:pt>
                <c:pt idx="58">
                  <c:v>-0.56520642834484791</c:v>
                </c:pt>
                <c:pt idx="59">
                  <c:v>4.0850350275635196E-2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BAB-9D80-19BCFCE1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58948463"/>
        <c:axId val="858965743"/>
      </c:barChart>
      <c:catAx>
        <c:axId val="85894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65743"/>
        <c:crosses val="autoZero"/>
        <c:auto val="1"/>
        <c:lblAlgn val="ctr"/>
        <c:lblOffset val="100"/>
        <c:noMultiLvlLbl val="0"/>
      </c:catAx>
      <c:valAx>
        <c:axId val="858965743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4846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supprimés studentisés (Tx 16h) - Seuil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C4-4F18-BB86-A298B776CD8B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C4-4F18-BB86-A298B776CD8B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C4-4F18-BB86-A298B776CD8B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C4-4F18-BB86-A298B776CD8B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C4-4F18-BB86-A298B776CD8B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EC4-4F18-BB86-A298B776CD8B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EC4-4F18-BB86-A298B776CD8B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EC4-4F18-BB86-A298B776CD8B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EC4-4F18-BB86-A298B776CD8B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EC4-4F18-BB86-A298B776CD8B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EC4-4F18-BB86-A298B776CD8B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EC4-4F18-BB86-A298B776CD8B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EC4-4F18-BB86-A298B776CD8B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EC4-4F18-BB86-A298B776CD8B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EC4-4F18-BB86-A298B776CD8B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EC4-4F18-BB86-A298B776CD8B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EC4-4F18-BB86-A298B776CD8B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EC4-4F18-BB86-A298B776CD8B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EC4-4F18-BB86-A298B776CD8B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EC4-4F18-BB86-A298B776CD8B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EC4-4F18-BB86-A298B776CD8B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EC4-4F18-BB86-A298B776CD8B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EC4-4F18-BB86-A298B776CD8B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EC4-4F18-BB86-A298B776CD8B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EC4-4F18-BB86-A298B776CD8B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EC4-4F18-BB86-A298B776CD8B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EC4-4F18-BB86-A298B776CD8B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EC4-4F18-BB86-A298B776CD8B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3EC4-4F18-BB86-A298B776CD8B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3EC4-4F18-BB86-A298B776CD8B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EC4-4F18-BB86-A298B776CD8B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3EC4-4F18-BB86-A298B776CD8B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3EC4-4F18-BB86-A298B776CD8B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3EC4-4F18-BB86-A298B776CD8B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3EC4-4F18-BB86-A298B776CD8B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3EC4-4F18-BB86-A298B776CD8B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3EC4-4F18-BB86-A298B776CD8B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EC4-4F18-BB86-A298B776CD8B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EC4-4F18-BB86-A298B776CD8B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EC4-4F18-BB86-A298B776CD8B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EC4-4F18-BB86-A298B776CD8B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EC4-4F18-BB86-A298B776CD8B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EC4-4F18-BB86-A298B776CD8B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EC4-4F18-BB86-A298B776CD8B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EC4-4F18-BB86-A298B776CD8B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EC4-4F18-BB86-A298B776CD8B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EC4-4F18-BB86-A298B776CD8B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EC4-4F18-BB86-A298B776CD8B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EC4-4F18-BB86-A298B776CD8B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EC4-4F18-BB86-A298B776CD8B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EC4-4F18-BB86-A298B776CD8B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EC4-4F18-BB86-A298B776CD8B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EC4-4F18-BB86-A298B776CD8B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EC4-4F18-BB86-A298B776CD8B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EC4-4F18-BB86-A298B776CD8B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EC4-4F18-BB86-A298B776CD8B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EC4-4F18-BB86-A298B776CD8B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EC4-4F18-BB86-A298B776CD8B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EC4-4F18-BB86-A298B776CD8B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EC4-4F18-BB86-A298B776CD8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EC4-4F18-BB86-A298B776CD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EC4-4F18-BB86-A298B776CD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EC4-4F18-BB86-A298B776CD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C4-4F18-BB86-A298B776CD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EC4-4F18-BB86-A298B776CD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EC4-4F18-BB86-A298B776CD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EC4-4F18-BB86-A298B776CD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EC4-4F18-BB86-A298B776CD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EC4-4F18-BB86-A298B776CD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EC4-4F18-BB86-A298B776CD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EC4-4F18-BB86-A298B776CD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EC4-4F18-BB86-A298B776CD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EC4-4F18-BB86-A298B776CD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EC4-4F18-BB86-A298B776CD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EC4-4F18-BB86-A298B776CD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EC4-4F18-BB86-A298B776CD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EC4-4F18-BB86-A298B776CD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EC4-4F18-BB86-A298B776CD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EC4-4F18-BB86-A298B776CD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EC4-4F18-BB86-A298B776CD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EC4-4F18-BB86-A298B776CD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EC4-4F18-BB86-A298B776CD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3EC4-4F18-BB86-A298B776CD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3EC4-4F18-BB86-A298B776CD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3EC4-4F18-BB86-A298B776CD8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3EC4-4F18-BB86-A298B776CD8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3EC4-4F18-BB86-A298B776CD8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3EC4-4F18-BB86-A298B776CD8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3EC4-4F18-BB86-A298B776CD8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3EC4-4F18-BB86-A298B776CD8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3EC4-4F18-BB86-A298B776CD8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3EC4-4F18-BB86-A298B776CD8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3EC4-4F18-BB86-A298B776CD8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3EC4-4F18-BB86-A298B776CD8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3EC4-4F18-BB86-A298B776CD8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3EC4-4F18-BB86-A298B776CD8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3EC4-4F18-BB86-A298B776CD8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3EC4-4F18-BB86-A298B776CD8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3EC4-4F18-BB86-A298B776CD8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3EC4-4F18-BB86-A298B776CD8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3EC4-4F18-BB86-A298B776CD8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3EC4-4F18-BB86-A298B776CD8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3EC4-4F18-BB86-A298B776CD8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3EC4-4F18-BB86-A298B776CD8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3EC4-4F18-BB86-A298B776CD8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3EC4-4F18-BB86-A298B776CD8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3EC4-4F18-BB86-A298B776CD8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3EC4-4F18-BB86-A298B776CD8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3EC4-4F18-BB86-A298B776CD8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3EC4-4F18-BB86-A298B776CD8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3EC4-4F18-BB86-A298B776CD8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3EC4-4F18-BB86-A298B776CD8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3EC4-4F18-BB86-A298B776CD8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3EC4-4F18-BB86-A298B776CD8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3EC4-4F18-BB86-A298B776CD8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3EC4-4F18-BB86-A298B776CD8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3EC4-4F18-BB86-A298B776CD8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3EC4-4F18-BB86-A298B776CD8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3EC4-4F18-BB86-A298B776CD8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3EC4-4F18-BB86-A298B776C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linéaire2'!$H$288:$H$347</c:f>
              <c:numCache>
                <c:formatCode>0\.000</c:formatCode>
                <c:ptCount val="60"/>
                <c:pt idx="0">
                  <c:v>0.56015292680295281</c:v>
                </c:pt>
                <c:pt idx="1">
                  <c:v>1.1205176066070675</c:v>
                </c:pt>
                <c:pt idx="2">
                  <c:v>-2.742370988742779</c:v>
                </c:pt>
                <c:pt idx="3">
                  <c:v>1.6949534256587571</c:v>
                </c:pt>
                <c:pt idx="4">
                  <c:v>-0.11388589810535243</c:v>
                </c:pt>
                <c:pt idx="5">
                  <c:v>-2.178081372621647</c:v>
                </c:pt>
                <c:pt idx="6">
                  <c:v>-0.37589832907457826</c:v>
                </c:pt>
                <c:pt idx="7">
                  <c:v>-0.3260575703077962</c:v>
                </c:pt>
                <c:pt idx="8">
                  <c:v>0.86122676611057458</c:v>
                </c:pt>
                <c:pt idx="9">
                  <c:v>-0.44487022100215468</c:v>
                </c:pt>
                <c:pt idx="10">
                  <c:v>-0.24547336179075924</c:v>
                </c:pt>
                <c:pt idx="11">
                  <c:v>-2.8973737751742945</c:v>
                </c:pt>
                <c:pt idx="12">
                  <c:v>-0.12028117841153253</c:v>
                </c:pt>
                <c:pt idx="13">
                  <c:v>-0.16397507528723887</c:v>
                </c:pt>
                <c:pt idx="14">
                  <c:v>-1.0476830008955438</c:v>
                </c:pt>
                <c:pt idx="15">
                  <c:v>0.5174199508046361</c:v>
                </c:pt>
                <c:pt idx="16">
                  <c:v>0.4574044830198567</c:v>
                </c:pt>
                <c:pt idx="17">
                  <c:v>0.22881239260885258</c:v>
                </c:pt>
                <c:pt idx="18">
                  <c:v>0.12723685174520338</c:v>
                </c:pt>
                <c:pt idx="19">
                  <c:v>2.4358990211265779</c:v>
                </c:pt>
                <c:pt idx="20">
                  <c:v>0.22475546547498038</c:v>
                </c:pt>
                <c:pt idx="21">
                  <c:v>1.2015030297161451</c:v>
                </c:pt>
                <c:pt idx="22">
                  <c:v>-1.0632136501633258</c:v>
                </c:pt>
                <c:pt idx="23">
                  <c:v>0.13100973028993018</c:v>
                </c:pt>
                <c:pt idx="24">
                  <c:v>-3.9954666135789459E-3</c:v>
                </c:pt>
                <c:pt idx="25">
                  <c:v>-1.3150925072117199</c:v>
                </c:pt>
                <c:pt idx="26">
                  <c:v>-1.5269530175726436</c:v>
                </c:pt>
                <c:pt idx="27">
                  <c:v>-0.18834114639549795</c:v>
                </c:pt>
                <c:pt idx="28">
                  <c:v>0.87329977684669546</c:v>
                </c:pt>
                <c:pt idx="29">
                  <c:v>-1.2288959976187346</c:v>
                </c:pt>
                <c:pt idx="30">
                  <c:v>0.31580814658859246</c:v>
                </c:pt>
                <c:pt idx="31">
                  <c:v>-1.4239213916620497</c:v>
                </c:pt>
                <c:pt idx="32">
                  <c:v>-1.4985318251821442</c:v>
                </c:pt>
                <c:pt idx="33">
                  <c:v>2.8739906855873247</c:v>
                </c:pt>
                <c:pt idx="34">
                  <c:v>0.18599241484776996</c:v>
                </c:pt>
                <c:pt idx="35">
                  <c:v>0.22619370544920919</c:v>
                </c:pt>
                <c:pt idx="36">
                  <c:v>1.4637479611301187</c:v>
                </c:pt>
                <c:pt idx="37">
                  <c:v>1.3360726352528507</c:v>
                </c:pt>
                <c:pt idx="38">
                  <c:v>0.53264653554045616</c:v>
                </c:pt>
                <c:pt idx="39">
                  <c:v>0.18984420691742693</c:v>
                </c:pt>
                <c:pt idx="40">
                  <c:v>1.0132771519791532</c:v>
                </c:pt>
                <c:pt idx="41">
                  <c:v>1.5554308987459338</c:v>
                </c:pt>
                <c:pt idx="42">
                  <c:v>-0.78875816294017398</c:v>
                </c:pt>
                <c:pt idx="43">
                  <c:v>0.55400982842180302</c:v>
                </c:pt>
                <c:pt idx="44">
                  <c:v>-0.65777791273650799</c:v>
                </c:pt>
                <c:pt idx="45">
                  <c:v>-0.36912517282451279</c:v>
                </c:pt>
                <c:pt idx="46">
                  <c:v>0.35558989229964977</c:v>
                </c:pt>
                <c:pt idx="47">
                  <c:v>0.30983894512472615</c:v>
                </c:pt>
                <c:pt idx="48">
                  <c:v>7.3159770418815773E-2</c:v>
                </c:pt>
                <c:pt idx="49">
                  <c:v>-1.208403062976299</c:v>
                </c:pt>
                <c:pt idx="50">
                  <c:v>-0.45495736377414725</c:v>
                </c:pt>
                <c:pt idx="51">
                  <c:v>-0.22461178358506914</c:v>
                </c:pt>
                <c:pt idx="52">
                  <c:v>-0.14630964853042536</c:v>
                </c:pt>
                <c:pt idx="53">
                  <c:v>-1.1708900227835926</c:v>
                </c:pt>
                <c:pt idx="54">
                  <c:v>2.6445239642581484</c:v>
                </c:pt>
                <c:pt idx="55">
                  <c:v>0.73931754439547737</c:v>
                </c:pt>
                <c:pt idx="56">
                  <c:v>0.94702927543978555</c:v>
                </c:pt>
                <c:pt idx="57">
                  <c:v>-2.1008708149638942</c:v>
                </c:pt>
                <c:pt idx="58">
                  <c:v>-0.63008417059570776</c:v>
                </c:pt>
                <c:pt idx="59">
                  <c:v>4.6704076535767212E-2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4-4F18-BB86-A298B776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8966703"/>
        <c:axId val="85896718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3EC4-4F18-BB86-A298B776CD8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3EC4-4F18-BB86-A298B776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72463"/>
        <c:axId val="858970063"/>
      </c:scatterChart>
      <c:catAx>
        <c:axId val="858966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67183"/>
        <c:crosses val="autoZero"/>
        <c:auto val="1"/>
        <c:lblAlgn val="ctr"/>
        <c:lblOffset val="100"/>
        <c:noMultiLvlLbl val="0"/>
      </c:catAx>
      <c:valAx>
        <c:axId val="858967183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supprimés studentisés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66703"/>
        <c:crosses val="autoZero"/>
        <c:crossBetween val="between"/>
      </c:valAx>
      <c:valAx>
        <c:axId val="858970063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8972463"/>
        <c:crosses val="max"/>
        <c:crossBetween val="midCat"/>
      </c:valAx>
      <c:valAx>
        <c:axId val="85897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7006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Distances de Cook (Tx 16h) - Seuil = 0,082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 de Cook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6D-4B4F-81E2-6D77AB2060F3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F6D-4B4F-81E2-6D77AB2060F3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6D-4B4F-81E2-6D77AB2060F3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F6D-4B4F-81E2-6D77AB2060F3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F6D-4B4F-81E2-6D77AB2060F3}"/>
              </c:ext>
            </c:extLst>
          </c:dPt>
          <c:dPt>
            <c:idx val="5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F6D-4B4F-81E2-6D77AB2060F3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F6D-4B4F-81E2-6D77AB2060F3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F6D-4B4F-81E2-6D77AB2060F3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F6D-4B4F-81E2-6D77AB2060F3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F6D-4B4F-81E2-6D77AB2060F3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F6D-4B4F-81E2-6D77AB2060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F6D-4B4F-81E2-6D77AB2060F3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F6D-4B4F-81E2-6D77AB2060F3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F6D-4B4F-81E2-6D77AB2060F3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F6D-4B4F-81E2-6D77AB2060F3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F6D-4B4F-81E2-6D77AB2060F3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F6D-4B4F-81E2-6D77AB2060F3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F6D-4B4F-81E2-6D77AB2060F3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F6D-4B4F-81E2-6D77AB2060F3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F6D-4B4F-81E2-6D77AB2060F3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F6D-4B4F-81E2-6D77AB2060F3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F6D-4B4F-81E2-6D77AB2060F3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F6D-4B4F-81E2-6D77AB2060F3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F6D-4B4F-81E2-6D77AB2060F3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F6D-4B4F-81E2-6D77AB2060F3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F6D-4B4F-81E2-6D77AB2060F3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F6D-4B4F-81E2-6D77AB2060F3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F6D-4B4F-81E2-6D77AB2060F3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F6D-4B4F-81E2-6D77AB2060F3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F6D-4B4F-81E2-6D77AB2060F3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F6D-4B4F-81E2-6D77AB2060F3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F6D-4B4F-81E2-6D77AB2060F3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F6D-4B4F-81E2-6D77AB2060F3}"/>
              </c:ext>
            </c:extLst>
          </c:dPt>
          <c:dPt>
            <c:idx val="33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F6D-4B4F-81E2-6D77AB2060F3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F6D-4B4F-81E2-6D77AB2060F3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F6D-4B4F-81E2-6D77AB2060F3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F6D-4B4F-81E2-6D77AB2060F3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F6D-4B4F-81E2-6D77AB2060F3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F6D-4B4F-81E2-6D77AB2060F3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F6D-4B4F-81E2-6D77AB2060F3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F6D-4B4F-81E2-6D77AB2060F3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F6D-4B4F-81E2-6D77AB2060F3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F6D-4B4F-81E2-6D77AB2060F3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F6D-4B4F-81E2-6D77AB2060F3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F6D-4B4F-81E2-6D77AB2060F3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6F6D-4B4F-81E2-6D77AB2060F3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F6D-4B4F-81E2-6D77AB2060F3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6F6D-4B4F-81E2-6D77AB2060F3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F6D-4B4F-81E2-6D77AB2060F3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6F6D-4B4F-81E2-6D77AB2060F3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F6D-4B4F-81E2-6D77AB2060F3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6F6D-4B4F-81E2-6D77AB2060F3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F6D-4B4F-81E2-6D77AB2060F3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6F6D-4B4F-81E2-6D77AB2060F3}"/>
              </c:ext>
            </c:extLst>
          </c:dPt>
          <c:dPt>
            <c:idx val="5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F6D-4B4F-81E2-6D77AB2060F3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6F6D-4B4F-81E2-6D77AB2060F3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F6D-4B4F-81E2-6D77AB2060F3}"/>
              </c:ext>
            </c:extLst>
          </c:dPt>
          <c:dPt>
            <c:idx val="57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6F6D-4B4F-81E2-6D77AB2060F3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F6D-4B4F-81E2-6D77AB2060F3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F6D-4B4F-81E2-6D77AB2060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F6D-4B4F-81E2-6D77AB2060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F6D-4B4F-81E2-6D77AB2060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F6D-4B4F-81E2-6D77AB2060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F6D-4B4F-81E2-6D77AB2060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F6D-4B4F-81E2-6D77AB2060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F6D-4B4F-81E2-6D77AB2060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F6D-4B4F-81E2-6D77AB2060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F6D-4B4F-81E2-6D77AB2060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F6D-4B4F-81E2-6D77AB2060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F6D-4B4F-81E2-6D77AB2060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F6D-4B4F-81E2-6D77AB2060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F6D-4B4F-81E2-6D77AB2060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F6D-4B4F-81E2-6D77AB2060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6F6D-4B4F-81E2-6D77AB2060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6F6D-4B4F-81E2-6D77AB2060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F6D-4B4F-81E2-6D77AB2060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F6D-4B4F-81E2-6D77AB2060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6F6D-4B4F-81E2-6D77AB2060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6F6D-4B4F-81E2-6D77AB2060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6F6D-4B4F-81E2-6D77AB2060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F6D-4B4F-81E2-6D77AB2060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F6D-4B4F-81E2-6D77AB2060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6F6D-4B4F-81E2-6D77AB2060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6F6D-4B4F-81E2-6D77AB2060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6F6D-4B4F-81E2-6D77AB2060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6F6D-4B4F-81E2-6D77AB2060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6F6D-4B4F-81E2-6D77AB2060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F6D-4B4F-81E2-6D77AB2060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6F6D-4B4F-81E2-6D77AB2060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6F6D-4B4F-81E2-6D77AB2060F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6F6D-4B4F-81E2-6D77AB2060F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6F6D-4B4F-81E2-6D77AB2060F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F6D-4B4F-81E2-6D77AB2060F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6F6D-4B4F-81E2-6D77AB2060F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F6D-4B4F-81E2-6D77AB2060F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6F6D-4B4F-81E2-6D77AB2060F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6F6D-4B4F-81E2-6D77AB2060F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6F6D-4B4F-81E2-6D77AB2060F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6F6D-4B4F-81E2-6D77AB2060F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6F6D-4B4F-81E2-6D77AB2060F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6F6D-4B4F-81E2-6D77AB2060F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6F6D-4B4F-81E2-6D77AB2060F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6F6D-4B4F-81E2-6D77AB2060F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6F6D-4B4F-81E2-6D77AB2060F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6F6D-4B4F-81E2-6D77AB2060F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6F6D-4B4F-81E2-6D77AB2060F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6F6D-4B4F-81E2-6D77AB2060F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6F6D-4B4F-81E2-6D77AB2060F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6F6D-4B4F-81E2-6D77AB2060F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6F6D-4B4F-81E2-6D77AB2060F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6F6D-4B4F-81E2-6D77AB2060F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6F6D-4B4F-81E2-6D77AB2060F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6F6D-4B4F-81E2-6D77AB2060F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6F6D-4B4F-81E2-6D77AB2060F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6F6D-4B4F-81E2-6D77AB2060F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6F6D-4B4F-81E2-6D77AB2060F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6F6D-4B4F-81E2-6D77AB2060F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Obs62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6F6D-4B4F-81E2-6D77AB2060F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6F6D-4B4F-81E2-6D77AB2060F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6F6D-4B4F-81E2-6D77AB206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linéaire2'!$K$288:$K$347</c:f>
              <c:numCache>
                <c:formatCode>0\.000</c:formatCode>
                <c:ptCount val="60"/>
                <c:pt idx="0">
                  <c:v>2.7319861372578163E-3</c:v>
                </c:pt>
                <c:pt idx="1">
                  <c:v>1.3309861913867752E-2</c:v>
                </c:pt>
                <c:pt idx="2">
                  <c:v>6.5553432371714307E-2</c:v>
                </c:pt>
                <c:pt idx="3">
                  <c:v>3.9000986979641682E-2</c:v>
                </c:pt>
                <c:pt idx="4">
                  <c:v>2.768686552308212E-4</c:v>
                </c:pt>
                <c:pt idx="5">
                  <c:v>0.15079156521934722</c:v>
                </c:pt>
                <c:pt idx="6">
                  <c:v>3.2525444116529522E-3</c:v>
                </c:pt>
                <c:pt idx="7">
                  <c:v>1.2572292576907909E-3</c:v>
                </c:pt>
                <c:pt idx="8">
                  <c:v>9.9668028686216437E-3</c:v>
                </c:pt>
                <c:pt idx="9">
                  <c:v>3.4313196433037097E-3</c:v>
                </c:pt>
                <c:pt idx="10">
                  <c:v>8.5071865151329371E-4</c:v>
                </c:pt>
                <c:pt idx="11">
                  <c:v>0.34982817525523718</c:v>
                </c:pt>
                <c:pt idx="12">
                  <c:v>3.5795637939242664E-4</c:v>
                </c:pt>
                <c:pt idx="13">
                  <c:v>5.5507251769486505E-4</c:v>
                </c:pt>
                <c:pt idx="14">
                  <c:v>7.6162367496305653E-3</c:v>
                </c:pt>
                <c:pt idx="15">
                  <c:v>6.473029784484303E-3</c:v>
                </c:pt>
                <c:pt idx="16">
                  <c:v>2.3207753949206602E-3</c:v>
                </c:pt>
                <c:pt idx="17">
                  <c:v>6.3185669157731937E-4</c:v>
                </c:pt>
                <c:pt idx="18">
                  <c:v>4.0879986044766857E-4</c:v>
                </c:pt>
                <c:pt idx="19">
                  <c:v>5.083233949455037E-2</c:v>
                </c:pt>
                <c:pt idx="20">
                  <c:v>5.1883327056922415E-4</c:v>
                </c:pt>
                <c:pt idx="21">
                  <c:v>4.2632390069919777E-2</c:v>
                </c:pt>
                <c:pt idx="22">
                  <c:v>1.9350937138119254E-2</c:v>
                </c:pt>
                <c:pt idx="23">
                  <c:v>2.8073749484644212E-4</c:v>
                </c:pt>
                <c:pt idx="24">
                  <c:v>1.3036059603846941E-7</c:v>
                </c:pt>
                <c:pt idx="25">
                  <c:v>2.6033271384156096E-2</c:v>
                </c:pt>
                <c:pt idx="26">
                  <c:v>2.3043205331924676E-2</c:v>
                </c:pt>
                <c:pt idx="27">
                  <c:v>2.7441428417567253E-4</c:v>
                </c:pt>
                <c:pt idx="28">
                  <c:v>8.1640988692389272E-3</c:v>
                </c:pt>
                <c:pt idx="29">
                  <c:v>2.1968366712030351E-2</c:v>
                </c:pt>
                <c:pt idx="30">
                  <c:v>1.8807603881723827E-3</c:v>
                </c:pt>
                <c:pt idx="31">
                  <c:v>2.4235522672907048E-2</c:v>
                </c:pt>
                <c:pt idx="32">
                  <c:v>3.7353192086940462E-2</c:v>
                </c:pt>
                <c:pt idx="33">
                  <c:v>0.10580270967647216</c:v>
                </c:pt>
                <c:pt idx="34">
                  <c:v>1.4719933925105946E-3</c:v>
                </c:pt>
                <c:pt idx="35">
                  <c:v>3.4599401566454808E-4</c:v>
                </c:pt>
                <c:pt idx="36">
                  <c:v>3.8440849630348647E-2</c:v>
                </c:pt>
                <c:pt idx="37">
                  <c:v>1.1710548842082683E-2</c:v>
                </c:pt>
                <c:pt idx="38">
                  <c:v>5.7036976614751218E-3</c:v>
                </c:pt>
                <c:pt idx="39">
                  <c:v>8.8589980139690944E-4</c:v>
                </c:pt>
                <c:pt idx="40">
                  <c:v>2.4802869610754247E-2</c:v>
                </c:pt>
                <c:pt idx="41">
                  <c:v>5.5776676638419072E-2</c:v>
                </c:pt>
                <c:pt idx="42">
                  <c:v>9.6780729319064177E-3</c:v>
                </c:pt>
                <c:pt idx="43">
                  <c:v>7.7288709525631157E-3</c:v>
                </c:pt>
                <c:pt idx="44">
                  <c:v>4.2081022515293286E-3</c:v>
                </c:pt>
                <c:pt idx="45">
                  <c:v>2.1451746931200979E-3</c:v>
                </c:pt>
                <c:pt idx="46">
                  <c:v>9.5375969752705021E-4</c:v>
                </c:pt>
                <c:pt idx="47">
                  <c:v>2.0495551393816484E-3</c:v>
                </c:pt>
                <c:pt idx="48">
                  <c:v>1.0525658064892812E-4</c:v>
                </c:pt>
                <c:pt idx="49">
                  <c:v>3.1178949868928003E-2</c:v>
                </c:pt>
                <c:pt idx="50">
                  <c:v>4.0534418249721588E-3</c:v>
                </c:pt>
                <c:pt idx="51">
                  <c:v>3.2244966054797357E-4</c:v>
                </c:pt>
                <c:pt idx="52">
                  <c:v>1.2046433683403677E-4</c:v>
                </c:pt>
                <c:pt idx="53">
                  <c:v>2.4851401516910229E-2</c:v>
                </c:pt>
                <c:pt idx="54">
                  <c:v>0.14758880136286731</c:v>
                </c:pt>
                <c:pt idx="55">
                  <c:v>4.7518272511050995E-3</c:v>
                </c:pt>
                <c:pt idx="56">
                  <c:v>2.3102617825493631E-2</c:v>
                </c:pt>
                <c:pt idx="57">
                  <c:v>8.5060114628583025E-2</c:v>
                </c:pt>
                <c:pt idx="58">
                  <c:v>3.9829464694497918E-3</c:v>
                </c:pt>
                <c:pt idx="59">
                  <c:v>2.7183186946966836E-5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D-4B4F-81E2-6D77AB20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8972943"/>
        <c:axId val="85897054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8.1632653061224483E-2</c:v>
              </c:pt>
              <c:pt idx="1">
                <c:v>8.1632653061224483E-2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6F6D-4B4F-81E2-6D77AB20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0703"/>
        <c:axId val="858975823"/>
      </c:scatterChart>
      <c:catAx>
        <c:axId val="85897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70543"/>
        <c:crosses val="autoZero"/>
        <c:auto val="1"/>
        <c:lblAlgn val="ctr"/>
        <c:lblOffset val="100"/>
        <c:noMultiLvlLbl val="0"/>
      </c:catAx>
      <c:valAx>
        <c:axId val="85897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Distances de Cook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72943"/>
        <c:crosses val="autoZero"/>
        <c:crossBetween val="between"/>
      </c:valAx>
      <c:valAx>
        <c:axId val="858975823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8990703"/>
        <c:crosses val="max"/>
        <c:crossBetween val="midCat"/>
      </c:valAx>
      <c:valAx>
        <c:axId val="85899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7582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DFFits(Std) (Tx 16h) - Seuil = 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11-4C1A-960A-17CA1D68792A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11-4C1A-960A-17CA1D68792A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11-4C1A-960A-17CA1D68792A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811-4C1A-960A-17CA1D68792A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11-4C1A-960A-17CA1D68792A}"/>
              </c:ext>
            </c:extLst>
          </c:dPt>
          <c:dPt>
            <c:idx val="5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811-4C1A-960A-17CA1D68792A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11-4C1A-960A-17CA1D68792A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811-4C1A-960A-17CA1D68792A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11-4C1A-960A-17CA1D68792A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811-4C1A-960A-17CA1D68792A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11-4C1A-960A-17CA1D68792A}"/>
              </c:ext>
            </c:extLst>
          </c:dPt>
          <c:dPt>
            <c:idx val="11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811-4C1A-960A-17CA1D68792A}"/>
              </c:ext>
            </c:extLst>
          </c:dPt>
          <c:dPt>
            <c:idx val="1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811-4C1A-960A-17CA1D68792A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811-4C1A-960A-17CA1D68792A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811-4C1A-960A-17CA1D68792A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811-4C1A-960A-17CA1D68792A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811-4C1A-960A-17CA1D68792A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811-4C1A-960A-17CA1D68792A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811-4C1A-960A-17CA1D68792A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811-4C1A-960A-17CA1D68792A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811-4C1A-960A-17CA1D68792A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811-4C1A-960A-17CA1D68792A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811-4C1A-960A-17CA1D68792A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811-4C1A-960A-17CA1D68792A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811-4C1A-960A-17CA1D68792A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811-4C1A-960A-17CA1D68792A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811-4C1A-960A-17CA1D68792A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811-4C1A-960A-17CA1D68792A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811-4C1A-960A-17CA1D68792A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D811-4C1A-960A-17CA1D68792A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811-4C1A-960A-17CA1D68792A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D811-4C1A-960A-17CA1D68792A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811-4C1A-960A-17CA1D68792A}"/>
              </c:ext>
            </c:extLst>
          </c:dPt>
          <c:dPt>
            <c:idx val="33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D811-4C1A-960A-17CA1D68792A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811-4C1A-960A-17CA1D68792A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D811-4C1A-960A-17CA1D68792A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811-4C1A-960A-17CA1D68792A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811-4C1A-960A-17CA1D68792A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811-4C1A-960A-17CA1D68792A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811-4C1A-960A-17CA1D68792A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811-4C1A-960A-17CA1D68792A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811-4C1A-960A-17CA1D68792A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811-4C1A-960A-17CA1D68792A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811-4C1A-960A-17CA1D68792A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811-4C1A-960A-17CA1D68792A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811-4C1A-960A-17CA1D68792A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811-4C1A-960A-17CA1D68792A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811-4C1A-960A-17CA1D68792A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811-4C1A-960A-17CA1D68792A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811-4C1A-960A-17CA1D68792A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811-4C1A-960A-17CA1D68792A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811-4C1A-960A-17CA1D68792A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811-4C1A-960A-17CA1D68792A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811-4C1A-960A-17CA1D68792A}"/>
              </c:ext>
            </c:extLst>
          </c:dPt>
          <c:dPt>
            <c:idx val="54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811-4C1A-960A-17CA1D68792A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811-4C1A-960A-17CA1D68792A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811-4C1A-960A-17CA1D68792A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811-4C1A-960A-17CA1D68792A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811-4C1A-960A-17CA1D68792A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811-4C1A-960A-17CA1D6879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811-4C1A-960A-17CA1D6879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811-4C1A-960A-17CA1D6879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811-4C1A-960A-17CA1D6879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811-4C1A-960A-17CA1D6879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811-4C1A-960A-17CA1D6879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811-4C1A-960A-17CA1D6879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811-4C1A-960A-17CA1D6879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811-4C1A-960A-17CA1D68792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811-4C1A-960A-17CA1D68792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811-4C1A-960A-17CA1D68792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811-4C1A-960A-17CA1D68792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811-4C1A-960A-17CA1D68792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811-4C1A-960A-17CA1D68792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811-4C1A-960A-17CA1D68792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811-4C1A-960A-17CA1D68792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811-4C1A-960A-17CA1D68792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811-4C1A-960A-17CA1D68792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811-4C1A-960A-17CA1D68792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811-4C1A-960A-17CA1D68792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811-4C1A-960A-17CA1D68792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811-4C1A-960A-17CA1D68792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811-4C1A-960A-17CA1D68792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811-4C1A-960A-17CA1D68792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811-4C1A-960A-17CA1D68792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811-4C1A-960A-17CA1D68792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811-4C1A-960A-17CA1D68792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811-4C1A-960A-17CA1D68792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811-4C1A-960A-17CA1D68792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811-4C1A-960A-17CA1D68792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811-4C1A-960A-17CA1D68792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811-4C1A-960A-17CA1D68792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811-4C1A-960A-17CA1D68792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811-4C1A-960A-17CA1D68792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811-4C1A-960A-17CA1D68792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811-4C1A-960A-17CA1D68792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811-4C1A-960A-17CA1D68792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D811-4C1A-960A-17CA1D68792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811-4C1A-960A-17CA1D68792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D811-4C1A-960A-17CA1D68792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811-4C1A-960A-17CA1D68792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D811-4C1A-960A-17CA1D68792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D811-4C1A-960A-17CA1D68792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D811-4C1A-960A-17CA1D68792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D811-4C1A-960A-17CA1D68792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D811-4C1A-960A-17CA1D68792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D811-4C1A-960A-17CA1D68792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D811-4C1A-960A-17CA1D68792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D811-4C1A-960A-17CA1D68792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D811-4C1A-960A-17CA1D68792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D811-4C1A-960A-17CA1D68792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D811-4C1A-960A-17CA1D68792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D811-4C1A-960A-17CA1D68792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D811-4C1A-960A-17CA1D68792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D811-4C1A-960A-17CA1D68792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D811-4C1A-960A-17CA1D68792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D811-4C1A-960A-17CA1D68792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D811-4C1A-960A-17CA1D68792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D811-4C1A-960A-17CA1D68792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D811-4C1A-960A-17CA1D68792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D811-4C1A-960A-17CA1D6879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linéaire2'!$N$288:$N$347</c:f>
              <c:numCache>
                <c:formatCode>0\.000</c:formatCode>
                <c:ptCount val="60"/>
                <c:pt idx="0">
                  <c:v>0.17208375795426417</c:v>
                </c:pt>
                <c:pt idx="1">
                  <c:v>0.38305827951901089</c:v>
                </c:pt>
                <c:pt idx="2">
                  <c:v>-0.89732717477454793</c:v>
                </c:pt>
                <c:pt idx="3">
                  <c:v>0.66448669391350379</c:v>
                </c:pt>
                <c:pt idx="4">
                  <c:v>-5.4626199665223696E-2</c:v>
                </c:pt>
                <c:pt idx="5">
                  <c:v>-1.3141486873805912</c:v>
                </c:pt>
                <c:pt idx="6">
                  <c:v>-0.18741758182063462</c:v>
                </c:pt>
                <c:pt idx="7">
                  <c:v>-0.11650519818425764</c:v>
                </c:pt>
                <c:pt idx="8">
                  <c:v>0.3298688542500105</c:v>
                </c:pt>
                <c:pt idx="9">
                  <c:v>-0.19260865054321086</c:v>
                </c:pt>
                <c:pt idx="10">
                  <c:v>-9.579500374335348E-2</c:v>
                </c:pt>
                <c:pt idx="11">
                  <c:v>-2.0264152188076388</c:v>
                </c:pt>
                <c:pt idx="12">
                  <c:v>-6.211292277769026E-2</c:v>
                </c:pt>
                <c:pt idx="13">
                  <c:v>-7.7354989434045077E-2</c:v>
                </c:pt>
                <c:pt idx="14">
                  <c:v>-0.28948620518847629</c:v>
                </c:pt>
                <c:pt idx="15">
                  <c:v>0.26464591759291689</c:v>
                </c:pt>
                <c:pt idx="16">
                  <c:v>0.15844071858006251</c:v>
                </c:pt>
                <c:pt idx="17">
                  <c:v>8.2553242677534763E-2</c:v>
                </c:pt>
                <c:pt idx="18">
                  <c:v>6.6378523785694837E-2</c:v>
                </c:pt>
                <c:pt idx="19">
                  <c:v>0.78007105442189895</c:v>
                </c:pt>
                <c:pt idx="20">
                  <c:v>7.4805915894331373E-2</c:v>
                </c:pt>
                <c:pt idx="21">
                  <c:v>0.68462837240720809</c:v>
                </c:pt>
                <c:pt idx="22">
                  <c:v>-0.46098128346652145</c:v>
                </c:pt>
                <c:pt idx="23">
                  <c:v>5.5008914988195913E-2</c:v>
                </c:pt>
                <c:pt idx="24">
                  <c:v>-1.1852014001374792E-3</c:v>
                </c:pt>
                <c:pt idx="25">
                  <c:v>-0.53753187753037046</c:v>
                </c:pt>
                <c:pt idx="26">
                  <c:v>-0.50894359552083634</c:v>
                </c:pt>
                <c:pt idx="27">
                  <c:v>-5.4396294458936865E-2</c:v>
                </c:pt>
                <c:pt idx="28">
                  <c:v>0.29867472825457098</c:v>
                </c:pt>
                <c:pt idx="29">
                  <c:v>-0.49291972338685686</c:v>
                </c:pt>
                <c:pt idx="30">
                  <c:v>0.142476984687855</c:v>
                </c:pt>
                <c:pt idx="31">
                  <c:v>-0.52029650579885223</c:v>
                </c:pt>
                <c:pt idx="32">
                  <c:v>-0.64639486013887903</c:v>
                </c:pt>
                <c:pt idx="33">
                  <c:v>1.1424799143421007</c:v>
                </c:pt>
                <c:pt idx="34">
                  <c:v>0.1259669306583529</c:v>
                </c:pt>
                <c:pt idx="35">
                  <c:v>6.1089656760736515E-2</c:v>
                </c:pt>
                <c:pt idx="36">
                  <c:v>0.65498625266387711</c:v>
                </c:pt>
                <c:pt idx="37">
                  <c:v>0.36129875668525757</c:v>
                </c:pt>
                <c:pt idx="38">
                  <c:v>0.24848433527183592</c:v>
                </c:pt>
                <c:pt idx="39">
                  <c:v>9.7730703813299152E-2</c:v>
                </c:pt>
                <c:pt idx="40">
                  <c:v>0.52102674130325299</c:v>
                </c:pt>
                <c:pt idx="41">
                  <c:v>0.78962560692825745</c:v>
                </c:pt>
                <c:pt idx="42">
                  <c:v>-0.32466727172226711</c:v>
                </c:pt>
                <c:pt idx="43">
                  <c:v>0.28925748126346928</c:v>
                </c:pt>
                <c:pt idx="44">
                  <c:v>-0.21379897629296565</c:v>
                </c:pt>
                <c:pt idx="45">
                  <c:v>-0.15221632447724645</c:v>
                </c:pt>
                <c:pt idx="46">
                  <c:v>0.10149933226276472</c:v>
                </c:pt>
                <c:pt idx="47">
                  <c:v>0.14872456205676063</c:v>
                </c:pt>
                <c:pt idx="48">
                  <c:v>3.3679267026827053E-2</c:v>
                </c:pt>
                <c:pt idx="49">
                  <c:v>-0.58633058459342557</c:v>
                </c:pt>
                <c:pt idx="50">
                  <c:v>-0.20934749118904225</c:v>
                </c:pt>
                <c:pt idx="51">
                  <c:v>-5.8974229875305463E-2</c:v>
                </c:pt>
                <c:pt idx="52">
                  <c:v>-3.6036210526934453E-2</c:v>
                </c:pt>
                <c:pt idx="53">
                  <c:v>-0.52336124726704414</c:v>
                </c:pt>
                <c:pt idx="54">
                  <c:v>1.3280143529519657</c:v>
                </c:pt>
                <c:pt idx="55">
                  <c:v>0.22744504281240191</c:v>
                </c:pt>
                <c:pt idx="56">
                  <c:v>0.50228027565529798</c:v>
                </c:pt>
                <c:pt idx="57">
                  <c:v>-0.99100571223955192</c:v>
                </c:pt>
                <c:pt idx="58">
                  <c:v>-0.20792931082445631</c:v>
                </c:pt>
                <c:pt idx="59">
                  <c:v>1.7115029409100101E-2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1-4C1A-960A-17CA1D68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8977743"/>
        <c:axId val="85898014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D811-4C1A-960A-17CA1D68792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-1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D811-4C1A-960A-17CA1D68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89263"/>
        <c:axId val="858985903"/>
      </c:scatterChart>
      <c:catAx>
        <c:axId val="85897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80143"/>
        <c:crosses val="autoZero"/>
        <c:auto val="1"/>
        <c:lblAlgn val="ctr"/>
        <c:lblOffset val="100"/>
        <c:noMultiLvlLbl val="0"/>
      </c:catAx>
      <c:valAx>
        <c:axId val="858980143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77743"/>
        <c:crosses val="autoZero"/>
        <c:crossBetween val="between"/>
      </c:valAx>
      <c:valAx>
        <c:axId val="858985903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8989263"/>
        <c:crosses val="max"/>
        <c:crossBetween val="midCat"/>
      </c:valAx>
      <c:valAx>
        <c:axId val="858989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85903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DFBetas(Std) (Tx 16h) - Seuil = 0,258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9"/>
          <c:order val="0"/>
          <c:tx>
            <c:v>DFBetaStd(Encaissement_2000m)</c:v>
          </c:tx>
          <c:spPr>
            <a:solidFill>
              <a:srgbClr val="5A0007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linéaire2'!$AN$288:$AN$347</c:f>
              <c:numCache>
                <c:formatCode>0\.000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FED-431A-972E-CF4BADBDF227}"/>
            </c:ext>
          </c:extLst>
        </c:ser>
        <c:ser>
          <c:idx val="8"/>
          <c:order val="1"/>
          <c:tx>
            <c:v>DFBetaStd(Encaissement_3000m)</c:v>
          </c:tx>
          <c:spPr>
            <a:solidFill>
              <a:srgbClr val="997D87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linéaire2'!$AM$288:$AM$347</c:f>
              <c:numCache>
                <c:formatCode>0\.000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FED-431A-972E-CF4BADBDF227}"/>
            </c:ext>
          </c:extLst>
        </c:ser>
        <c:ser>
          <c:idx val="7"/>
          <c:order val="2"/>
          <c:tx>
            <c:v>DFBetaStd(Encaissement_4000m)</c:v>
          </c:tx>
          <c:spPr>
            <a:solidFill>
              <a:srgbClr val="8FB0FF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1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4FED-431A-972E-CF4BADBDF227}"/>
              </c:ext>
            </c:extLst>
          </c:dPt>
          <c:dPt>
            <c:idx val="5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4FED-431A-972E-CF4BADBDF227}"/>
              </c:ext>
            </c:extLst>
          </c:dPt>
          <c:dPt>
            <c:idx val="5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4FED-431A-972E-CF4BADBDF227}"/>
              </c:ext>
            </c:extLst>
          </c:dPt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linéaire2'!$AL$288:$AL$347</c:f>
              <c:numCache>
                <c:formatCode>0\.000</c:formatCode>
                <c:ptCount val="60"/>
                <c:pt idx="0">
                  <c:v>-5.9160929257693957E-2</c:v>
                </c:pt>
                <c:pt idx="1">
                  <c:v>2.3671471558467012E-2</c:v>
                </c:pt>
                <c:pt idx="2">
                  <c:v>0.24583675078708472</c:v>
                </c:pt>
                <c:pt idx="3">
                  <c:v>-0.16683257670658086</c:v>
                </c:pt>
                <c:pt idx="4">
                  <c:v>2.2863339222945839E-2</c:v>
                </c:pt>
                <c:pt idx="5">
                  <c:v>0.1211396314833303</c:v>
                </c:pt>
                <c:pt idx="6">
                  <c:v>6.6802623736535921E-2</c:v>
                </c:pt>
                <c:pt idx="7">
                  <c:v>-3.191600819036907E-2</c:v>
                </c:pt>
                <c:pt idx="8">
                  <c:v>9.7470392628646679E-2</c:v>
                </c:pt>
                <c:pt idx="9">
                  <c:v>3.6848065119094407E-2</c:v>
                </c:pt>
                <c:pt idx="10">
                  <c:v>3.0130453850238503E-2</c:v>
                </c:pt>
                <c:pt idx="11">
                  <c:v>-1.2210726775782912</c:v>
                </c:pt>
                <c:pt idx="12">
                  <c:v>-8.8878910610892502E-3</c:v>
                </c:pt>
                <c:pt idx="13">
                  <c:v>1.9933046921186689E-2</c:v>
                </c:pt>
                <c:pt idx="14">
                  <c:v>-0.1391784089983579</c:v>
                </c:pt>
                <c:pt idx="15">
                  <c:v>-0.12026443315141984</c:v>
                </c:pt>
                <c:pt idx="16">
                  <c:v>2.8281639325043482E-2</c:v>
                </c:pt>
                <c:pt idx="17">
                  <c:v>-2.8355249734031847E-3</c:v>
                </c:pt>
                <c:pt idx="18">
                  <c:v>2.7923762750324651E-2</c:v>
                </c:pt>
                <c:pt idx="19">
                  <c:v>0.23864511915975614</c:v>
                </c:pt>
                <c:pt idx="20">
                  <c:v>-1.3319087368121728E-3</c:v>
                </c:pt>
                <c:pt idx="21">
                  <c:v>-7.0764175603852564E-2</c:v>
                </c:pt>
                <c:pt idx="22">
                  <c:v>8.1629084086997407E-3</c:v>
                </c:pt>
                <c:pt idx="23">
                  <c:v>1.0564200178542225E-2</c:v>
                </c:pt>
                <c:pt idx="24">
                  <c:v>1.1129407244698306E-4</c:v>
                </c:pt>
                <c:pt idx="25">
                  <c:v>-0.19879405535305006</c:v>
                </c:pt>
                <c:pt idx="26">
                  <c:v>-0.11328062831366913</c:v>
                </c:pt>
                <c:pt idx="27">
                  <c:v>2.3595967850590815E-2</c:v>
                </c:pt>
                <c:pt idx="28">
                  <c:v>9.3025544188349241E-2</c:v>
                </c:pt>
                <c:pt idx="29">
                  <c:v>2.5233750046097553E-3</c:v>
                </c:pt>
                <c:pt idx="30">
                  <c:v>5.62535653117157E-2</c:v>
                </c:pt>
                <c:pt idx="31">
                  <c:v>0.14851077492403192</c:v>
                </c:pt>
                <c:pt idx="32">
                  <c:v>0.13272874134692</c:v>
                </c:pt>
                <c:pt idx="33">
                  <c:v>0.17858036811042055</c:v>
                </c:pt>
                <c:pt idx="34">
                  <c:v>-1.6527969555078365E-2</c:v>
                </c:pt>
                <c:pt idx="35">
                  <c:v>-1.4098815346938288E-2</c:v>
                </c:pt>
                <c:pt idx="36">
                  <c:v>0.21572435448161656</c:v>
                </c:pt>
                <c:pt idx="37">
                  <c:v>5.6499841330231629E-2</c:v>
                </c:pt>
                <c:pt idx="38">
                  <c:v>6.0332912398300846E-2</c:v>
                </c:pt>
                <c:pt idx="39">
                  <c:v>-3.283327384257851E-2</c:v>
                </c:pt>
                <c:pt idx="40">
                  <c:v>0.11015593827589115</c:v>
                </c:pt>
                <c:pt idx="41">
                  <c:v>-2.1978313499119051E-2</c:v>
                </c:pt>
                <c:pt idx="42">
                  <c:v>-0.17372743064456128</c:v>
                </c:pt>
                <c:pt idx="43">
                  <c:v>3.0579055964695335E-2</c:v>
                </c:pt>
                <c:pt idx="44">
                  <c:v>-5.2611795016804401E-2</c:v>
                </c:pt>
                <c:pt idx="45">
                  <c:v>8.8094177399340015E-2</c:v>
                </c:pt>
                <c:pt idx="46">
                  <c:v>1.963836774893082E-3</c:v>
                </c:pt>
                <c:pt idx="47">
                  <c:v>-6.3468256007553112E-2</c:v>
                </c:pt>
                <c:pt idx="48">
                  <c:v>-1.9479518491632554E-3</c:v>
                </c:pt>
                <c:pt idx="49">
                  <c:v>-6.3627910248112027E-2</c:v>
                </c:pt>
                <c:pt idx="50">
                  <c:v>6.8197599978310861E-2</c:v>
                </c:pt>
                <c:pt idx="51">
                  <c:v>-3.7119331910603227E-3</c:v>
                </c:pt>
                <c:pt idx="52">
                  <c:v>5.2223598649300627E-3</c:v>
                </c:pt>
                <c:pt idx="53">
                  <c:v>0.13893753439135212</c:v>
                </c:pt>
                <c:pt idx="54">
                  <c:v>0.35526568671898628</c:v>
                </c:pt>
                <c:pt idx="55">
                  <c:v>-2.8910235432338029E-2</c:v>
                </c:pt>
                <c:pt idx="56">
                  <c:v>-0.17689318147689057</c:v>
                </c:pt>
                <c:pt idx="57">
                  <c:v>-0.47409904463911495</c:v>
                </c:pt>
                <c:pt idx="58">
                  <c:v>4.2687388787622349E-2</c:v>
                </c:pt>
                <c:pt idx="59">
                  <c:v>1.5128923349356828E-3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FED-431A-972E-CF4BADBDF227}"/>
            </c:ext>
          </c:extLst>
        </c:ser>
        <c:ser>
          <c:idx val="6"/>
          <c:order val="3"/>
          <c:tx>
            <c:v>DFBetaStd(NICE_NDVI_2023_1m)</c:v>
          </c:tx>
          <c:spPr>
            <a:solidFill>
              <a:srgbClr val="004D43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FED-431A-972E-CF4BADBDF22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4FED-431A-972E-CF4BADBDF227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FED-431A-972E-CF4BADBDF227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4FED-431A-972E-CF4BADBDF227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FED-431A-972E-CF4BADBDF227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4FED-431A-972E-CF4BADBDF227}"/>
              </c:ext>
            </c:extLst>
          </c:dPt>
          <c:dPt>
            <c:idx val="5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FED-431A-972E-CF4BADBDF227}"/>
              </c:ext>
            </c:extLst>
          </c:dPt>
          <c:dPt>
            <c:idx val="5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4FED-431A-972E-CF4BADBDF227}"/>
              </c:ext>
            </c:extLst>
          </c:dPt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linéaire2'!$AK$288:$AK$347</c:f>
              <c:numCache>
                <c:formatCode>0\.000</c:formatCode>
                <c:ptCount val="60"/>
                <c:pt idx="0">
                  <c:v>-3.1773536076527296E-2</c:v>
                </c:pt>
                <c:pt idx="1">
                  <c:v>-1.4449410147906598E-2</c:v>
                </c:pt>
                <c:pt idx="2">
                  <c:v>0.42291528719200339</c:v>
                </c:pt>
                <c:pt idx="3">
                  <c:v>-0.33122424777134513</c:v>
                </c:pt>
                <c:pt idx="4">
                  <c:v>8.5046044976116002E-3</c:v>
                </c:pt>
                <c:pt idx="5">
                  <c:v>0.11212893811571127</c:v>
                </c:pt>
                <c:pt idx="6">
                  <c:v>-0.10972850037724485</c:v>
                </c:pt>
                <c:pt idx="7">
                  <c:v>-8.9155982416936772E-2</c:v>
                </c:pt>
                <c:pt idx="8">
                  <c:v>-4.2244570148242427E-2</c:v>
                </c:pt>
                <c:pt idx="9">
                  <c:v>-1.1497376939872709E-2</c:v>
                </c:pt>
                <c:pt idx="10">
                  <c:v>-2.1483389613694975E-2</c:v>
                </c:pt>
                <c:pt idx="11">
                  <c:v>-0.72691681896574867</c:v>
                </c:pt>
                <c:pt idx="12">
                  <c:v>1.6111281974928133E-2</c:v>
                </c:pt>
                <c:pt idx="13">
                  <c:v>5.316208404418917E-3</c:v>
                </c:pt>
                <c:pt idx="14">
                  <c:v>6.4521992388404809E-2</c:v>
                </c:pt>
                <c:pt idx="15">
                  <c:v>-9.0517342228882955E-2</c:v>
                </c:pt>
                <c:pt idx="16">
                  <c:v>3.43596631180106E-2</c:v>
                </c:pt>
                <c:pt idx="17">
                  <c:v>2.2513105287627878E-2</c:v>
                </c:pt>
                <c:pt idx="18">
                  <c:v>-2.0989917989107938E-2</c:v>
                </c:pt>
                <c:pt idx="19">
                  <c:v>-0.11005676004787747</c:v>
                </c:pt>
                <c:pt idx="20">
                  <c:v>-2.3998951218117699E-2</c:v>
                </c:pt>
                <c:pt idx="21">
                  <c:v>0.40979158213126177</c:v>
                </c:pt>
                <c:pt idx="22">
                  <c:v>1.1512785821502889E-2</c:v>
                </c:pt>
                <c:pt idx="23">
                  <c:v>-6.2183449010824133E-3</c:v>
                </c:pt>
                <c:pt idx="24">
                  <c:v>8.276111875905122E-5</c:v>
                </c:pt>
                <c:pt idx="25">
                  <c:v>0.14196202839695532</c:v>
                </c:pt>
                <c:pt idx="26">
                  <c:v>-0.18194016732316096</c:v>
                </c:pt>
                <c:pt idx="27">
                  <c:v>1.1714776590633929E-2</c:v>
                </c:pt>
                <c:pt idx="28">
                  <c:v>0.14764643532714677</c:v>
                </c:pt>
                <c:pt idx="29">
                  <c:v>-0.1708582528886522</c:v>
                </c:pt>
                <c:pt idx="30">
                  <c:v>-1.761577766074714E-2</c:v>
                </c:pt>
                <c:pt idx="31">
                  <c:v>0.32058457602127693</c:v>
                </c:pt>
                <c:pt idx="32">
                  <c:v>-0.21660393287888288</c:v>
                </c:pt>
                <c:pt idx="33">
                  <c:v>0.27938550755065333</c:v>
                </c:pt>
                <c:pt idx="34">
                  <c:v>-1.5637571362014685E-2</c:v>
                </c:pt>
                <c:pt idx="35">
                  <c:v>1.5489142731400934E-2</c:v>
                </c:pt>
                <c:pt idx="36">
                  <c:v>0.20194861218665699</c:v>
                </c:pt>
                <c:pt idx="37">
                  <c:v>2.518034939019477E-2</c:v>
                </c:pt>
                <c:pt idx="38">
                  <c:v>-8.4775141081604194E-2</c:v>
                </c:pt>
                <c:pt idx="39">
                  <c:v>1.1772776348768353E-2</c:v>
                </c:pt>
                <c:pt idx="40">
                  <c:v>0.12946987571735116</c:v>
                </c:pt>
                <c:pt idx="41">
                  <c:v>0.13100638768485467</c:v>
                </c:pt>
                <c:pt idx="42">
                  <c:v>9.6649904404991827E-2</c:v>
                </c:pt>
                <c:pt idx="43">
                  <c:v>1.434462506918995E-2</c:v>
                </c:pt>
                <c:pt idx="44">
                  <c:v>5.880002630709296E-2</c:v>
                </c:pt>
                <c:pt idx="45">
                  <c:v>-2.1304079124734247E-2</c:v>
                </c:pt>
                <c:pt idx="46">
                  <c:v>-2.3793635861689953E-2</c:v>
                </c:pt>
                <c:pt idx="47">
                  <c:v>1.6437504035373505E-2</c:v>
                </c:pt>
                <c:pt idx="48">
                  <c:v>-4.5520963191578289E-3</c:v>
                </c:pt>
                <c:pt idx="49">
                  <c:v>0.14052742892136164</c:v>
                </c:pt>
                <c:pt idx="50">
                  <c:v>3.8204864865815202E-2</c:v>
                </c:pt>
                <c:pt idx="51">
                  <c:v>-1.135495876552956E-2</c:v>
                </c:pt>
                <c:pt idx="52">
                  <c:v>8.7772329525636541E-3</c:v>
                </c:pt>
                <c:pt idx="53">
                  <c:v>0.12733250842969346</c:v>
                </c:pt>
                <c:pt idx="54">
                  <c:v>-0.39718757570431629</c:v>
                </c:pt>
                <c:pt idx="55">
                  <c:v>7.6948703003447486E-2</c:v>
                </c:pt>
                <c:pt idx="56">
                  <c:v>-0.20061345018105972</c:v>
                </c:pt>
                <c:pt idx="57">
                  <c:v>-0.47203962581171804</c:v>
                </c:pt>
                <c:pt idx="58">
                  <c:v>4.0535721727527937E-2</c:v>
                </c:pt>
                <c:pt idx="59">
                  <c:v>4.4627051064709562E-3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FED-431A-972E-CF4BADBDF227}"/>
            </c:ext>
          </c:extLst>
        </c:ser>
        <c:ser>
          <c:idx val="5"/>
          <c:order val="4"/>
          <c:tx>
            <c:v>DFBetaStd(NICE_NDVI_2023_5m)</c:v>
          </c:tx>
          <c:spPr>
            <a:solidFill>
              <a:srgbClr val="B79762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linéaire2'!$AJ$288:$AJ$347</c:f>
              <c:numCache>
                <c:formatCode>0\.000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FED-431A-972E-CF4BADBDF227}"/>
            </c:ext>
          </c:extLst>
        </c:ser>
        <c:ser>
          <c:idx val="4"/>
          <c:order val="5"/>
          <c:tx>
            <c:v>DFBetaStd(hillshade7h)</c:v>
          </c:tx>
          <c:spPr>
            <a:solidFill>
              <a:srgbClr val="0000A6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2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4FED-431A-972E-CF4BADBDF227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FED-431A-972E-CF4BADBDF227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4FED-431A-972E-CF4BADBDF227}"/>
              </c:ext>
            </c:extLst>
          </c:dPt>
          <c:dPt>
            <c:idx val="4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FED-431A-972E-CF4BADBDF227}"/>
              </c:ext>
            </c:extLst>
          </c:dPt>
          <c:dPt>
            <c:idx val="5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4FED-431A-972E-CF4BADBDF227}"/>
              </c:ext>
            </c:extLst>
          </c:dPt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linéaire2'!$AI$288:$AI$347</c:f>
              <c:numCache>
                <c:formatCode>0\.000</c:formatCode>
                <c:ptCount val="60"/>
                <c:pt idx="0">
                  <c:v>4.1320890737999466E-2</c:v>
                </c:pt>
                <c:pt idx="1">
                  <c:v>-9.0400255230901977E-2</c:v>
                </c:pt>
                <c:pt idx="2">
                  <c:v>0.10109373221023844</c:v>
                </c:pt>
                <c:pt idx="3">
                  <c:v>-0.17983721492930391</c:v>
                </c:pt>
                <c:pt idx="4">
                  <c:v>-4.9645945714848483E-3</c:v>
                </c:pt>
                <c:pt idx="5">
                  <c:v>-5.9843120607610092E-4</c:v>
                </c:pt>
                <c:pt idx="6">
                  <c:v>-1.3667327933887983E-3</c:v>
                </c:pt>
                <c:pt idx="7">
                  <c:v>6.3058998351412723E-3</c:v>
                </c:pt>
                <c:pt idx="8">
                  <c:v>0.14952342950511319</c:v>
                </c:pt>
                <c:pt idx="9">
                  <c:v>5.7179081487364863E-2</c:v>
                </c:pt>
                <c:pt idx="10">
                  <c:v>-1.0282685382648557E-2</c:v>
                </c:pt>
                <c:pt idx="11">
                  <c:v>0.24175113562802855</c:v>
                </c:pt>
                <c:pt idx="12">
                  <c:v>4.3967835399564781E-2</c:v>
                </c:pt>
                <c:pt idx="13">
                  <c:v>2.2920886953347341E-3</c:v>
                </c:pt>
                <c:pt idx="14">
                  <c:v>-2.0241511449632923E-3</c:v>
                </c:pt>
                <c:pt idx="15">
                  <c:v>2.5702004784697108E-3</c:v>
                </c:pt>
                <c:pt idx="16">
                  <c:v>1.0812056592201769E-2</c:v>
                </c:pt>
                <c:pt idx="17">
                  <c:v>-2.4248797041328155E-2</c:v>
                </c:pt>
                <c:pt idx="18">
                  <c:v>1.8937214615595731E-2</c:v>
                </c:pt>
                <c:pt idx="19">
                  <c:v>0.21582124167692682</c:v>
                </c:pt>
                <c:pt idx="20">
                  <c:v>-2.014771087112539E-2</c:v>
                </c:pt>
                <c:pt idx="21">
                  <c:v>0.26438266309908126</c:v>
                </c:pt>
                <c:pt idx="22">
                  <c:v>2.1795826582894588E-2</c:v>
                </c:pt>
                <c:pt idx="23">
                  <c:v>1.5986567306695076E-2</c:v>
                </c:pt>
                <c:pt idx="24">
                  <c:v>1.4162872967993595E-4</c:v>
                </c:pt>
                <c:pt idx="25">
                  <c:v>5.6287814833835353E-2</c:v>
                </c:pt>
                <c:pt idx="26">
                  <c:v>-6.9978889928992108E-2</c:v>
                </c:pt>
                <c:pt idx="27">
                  <c:v>-9.445314398794381E-3</c:v>
                </c:pt>
                <c:pt idx="28">
                  <c:v>-7.9677933400050128E-3</c:v>
                </c:pt>
                <c:pt idx="29">
                  <c:v>-0.12184188758429068</c:v>
                </c:pt>
                <c:pt idx="30">
                  <c:v>5.879078118260625E-2</c:v>
                </c:pt>
                <c:pt idx="31">
                  <c:v>0.15038761315513893</c:v>
                </c:pt>
                <c:pt idx="32">
                  <c:v>0.12339925770522391</c:v>
                </c:pt>
                <c:pt idx="33">
                  <c:v>-0.51726599074300605</c:v>
                </c:pt>
                <c:pt idx="34">
                  <c:v>2.9510581736169293E-2</c:v>
                </c:pt>
                <c:pt idx="35">
                  <c:v>1.8364245146914543E-3</c:v>
                </c:pt>
                <c:pt idx="36">
                  <c:v>0.34855827268783662</c:v>
                </c:pt>
                <c:pt idx="37">
                  <c:v>8.6855898980438245E-2</c:v>
                </c:pt>
                <c:pt idx="38">
                  <c:v>-8.1874953680208959E-2</c:v>
                </c:pt>
                <c:pt idx="39">
                  <c:v>4.7561384565068955E-2</c:v>
                </c:pt>
                <c:pt idx="40">
                  <c:v>3.7166076096016541E-2</c:v>
                </c:pt>
                <c:pt idx="41">
                  <c:v>-0.55726783158866666</c:v>
                </c:pt>
                <c:pt idx="42">
                  <c:v>-9.7514436483571554E-2</c:v>
                </c:pt>
                <c:pt idx="43">
                  <c:v>4.1843816740479763E-3</c:v>
                </c:pt>
                <c:pt idx="44">
                  <c:v>1.5737928941022834E-2</c:v>
                </c:pt>
                <c:pt idx="45">
                  <c:v>-5.5113762883712114E-2</c:v>
                </c:pt>
                <c:pt idx="46">
                  <c:v>1.1938150958648974E-2</c:v>
                </c:pt>
                <c:pt idx="47">
                  <c:v>-1.3093882567429863E-2</c:v>
                </c:pt>
                <c:pt idx="48">
                  <c:v>7.7957428639086751E-3</c:v>
                </c:pt>
                <c:pt idx="49">
                  <c:v>0.23396341508054452</c:v>
                </c:pt>
                <c:pt idx="50">
                  <c:v>8.1474880226780094E-2</c:v>
                </c:pt>
                <c:pt idx="51">
                  <c:v>-2.5652424565184464E-3</c:v>
                </c:pt>
                <c:pt idx="52">
                  <c:v>3.2203074969875526E-3</c:v>
                </c:pt>
                <c:pt idx="53">
                  <c:v>-4.2918240422391812E-2</c:v>
                </c:pt>
                <c:pt idx="54">
                  <c:v>-0.78795264966945788</c:v>
                </c:pt>
                <c:pt idx="55">
                  <c:v>-8.3212015072399708E-3</c:v>
                </c:pt>
                <c:pt idx="56">
                  <c:v>7.9395144162213035E-2</c:v>
                </c:pt>
                <c:pt idx="57">
                  <c:v>0.1946339369716516</c:v>
                </c:pt>
                <c:pt idx="58">
                  <c:v>-3.7945972016203824E-2</c:v>
                </c:pt>
                <c:pt idx="59">
                  <c:v>8.5305684224185156E-3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FED-431A-972E-CF4BADBDF227}"/>
            </c:ext>
          </c:extLst>
        </c:ser>
        <c:ser>
          <c:idx val="3"/>
          <c:order val="6"/>
          <c:tx>
            <c:v>DFBetaStd(Expo_E_W_21c)</c:v>
          </c:tx>
          <c:spPr>
            <a:solidFill>
              <a:srgbClr val="7A4900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FED-431A-972E-CF4BADBDF227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4FED-431A-972E-CF4BADBDF227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FED-431A-972E-CF4BADBDF227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4FED-431A-972E-CF4BADBDF227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FED-431A-972E-CF4BADBDF227}"/>
              </c:ext>
            </c:extLst>
          </c:dPt>
          <c:dPt>
            <c:idx val="4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4FED-431A-972E-CF4BADBDF227}"/>
              </c:ext>
            </c:extLst>
          </c:dPt>
          <c:dPt>
            <c:idx val="54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FED-431A-972E-CF4BADBDF227}"/>
              </c:ext>
            </c:extLst>
          </c:dPt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linéaire2'!$AH$288:$AH$347</c:f>
              <c:numCache>
                <c:formatCode>0\.000</c:formatCode>
                <c:ptCount val="60"/>
                <c:pt idx="0">
                  <c:v>-5.3473805919437602E-2</c:v>
                </c:pt>
                <c:pt idx="1">
                  <c:v>9.1746688046063757E-2</c:v>
                </c:pt>
                <c:pt idx="2">
                  <c:v>-1.1152980352207673E-2</c:v>
                </c:pt>
                <c:pt idx="3">
                  <c:v>0.17956428042892195</c:v>
                </c:pt>
                <c:pt idx="4">
                  <c:v>1.7028867245580032E-2</c:v>
                </c:pt>
                <c:pt idx="5">
                  <c:v>0.3507080662854361</c:v>
                </c:pt>
                <c:pt idx="6">
                  <c:v>-2.3953637702033577E-2</c:v>
                </c:pt>
                <c:pt idx="7">
                  <c:v>2.5539188343550367E-4</c:v>
                </c:pt>
                <c:pt idx="8">
                  <c:v>-5.2451877908432538E-2</c:v>
                </c:pt>
                <c:pt idx="9">
                  <c:v>-2.218210495581106E-2</c:v>
                </c:pt>
                <c:pt idx="10">
                  <c:v>3.2467035700760346E-3</c:v>
                </c:pt>
                <c:pt idx="11">
                  <c:v>-0.12066362077951383</c:v>
                </c:pt>
                <c:pt idx="12">
                  <c:v>-5.468689872414096E-2</c:v>
                </c:pt>
                <c:pt idx="13">
                  <c:v>-3.8981808124989919E-3</c:v>
                </c:pt>
                <c:pt idx="14">
                  <c:v>-2.3166298732995756E-2</c:v>
                </c:pt>
                <c:pt idx="15">
                  <c:v>5.7256798670852461E-2</c:v>
                </c:pt>
                <c:pt idx="16">
                  <c:v>-1.6794238885237494E-2</c:v>
                </c:pt>
                <c:pt idx="17">
                  <c:v>-1.0287110996622892E-2</c:v>
                </c:pt>
                <c:pt idx="18">
                  <c:v>-1.3424466783282695E-2</c:v>
                </c:pt>
                <c:pt idx="19">
                  <c:v>2.8013730976282382E-3</c:v>
                </c:pt>
                <c:pt idx="20">
                  <c:v>3.9785451010318537E-2</c:v>
                </c:pt>
                <c:pt idx="21">
                  <c:v>-0.39856078001888656</c:v>
                </c:pt>
                <c:pt idx="22">
                  <c:v>3.3174701340456178E-2</c:v>
                </c:pt>
                <c:pt idx="23">
                  <c:v>9.2471545594663175E-3</c:v>
                </c:pt>
                <c:pt idx="24">
                  <c:v>1.9864671694136131E-5</c:v>
                </c:pt>
                <c:pt idx="25">
                  <c:v>-8.1516030419949939E-2</c:v>
                </c:pt>
                <c:pt idx="26">
                  <c:v>0.12862263565573662</c:v>
                </c:pt>
                <c:pt idx="27">
                  <c:v>-2.0403063142580588E-3</c:v>
                </c:pt>
                <c:pt idx="28">
                  <c:v>1.9206835820050883E-2</c:v>
                </c:pt>
                <c:pt idx="29">
                  <c:v>0.14188241380775568</c:v>
                </c:pt>
                <c:pt idx="30">
                  <c:v>-2.0611797717855179E-2</c:v>
                </c:pt>
                <c:pt idx="31">
                  <c:v>-7.3652498618383383E-2</c:v>
                </c:pt>
                <c:pt idx="32">
                  <c:v>-0.28000653053736796</c:v>
                </c:pt>
                <c:pt idx="33">
                  <c:v>0.43691991464402374</c:v>
                </c:pt>
                <c:pt idx="34">
                  <c:v>9.6519074812808289E-3</c:v>
                </c:pt>
                <c:pt idx="35">
                  <c:v>-2.044341172418962E-2</c:v>
                </c:pt>
                <c:pt idx="36">
                  <c:v>-0.39821955960482058</c:v>
                </c:pt>
                <c:pt idx="37">
                  <c:v>-7.0342091334000628E-2</c:v>
                </c:pt>
                <c:pt idx="38">
                  <c:v>3.2992776066458319E-2</c:v>
                </c:pt>
                <c:pt idx="39">
                  <c:v>-1.8177178790462767E-2</c:v>
                </c:pt>
                <c:pt idx="40">
                  <c:v>-6.0995716970345053E-2</c:v>
                </c:pt>
                <c:pt idx="41">
                  <c:v>0.41783167440787877</c:v>
                </c:pt>
                <c:pt idx="42">
                  <c:v>2.060458885307424E-2</c:v>
                </c:pt>
                <c:pt idx="43">
                  <c:v>3.9389743303806568E-2</c:v>
                </c:pt>
                <c:pt idx="44">
                  <c:v>-6.0026445595268083E-2</c:v>
                </c:pt>
                <c:pt idx="45">
                  <c:v>4.3201909259087803E-2</c:v>
                </c:pt>
                <c:pt idx="46">
                  <c:v>7.972724208754103E-3</c:v>
                </c:pt>
                <c:pt idx="47">
                  <c:v>2.0709138472252257E-2</c:v>
                </c:pt>
                <c:pt idx="48">
                  <c:v>-1.2806041366140492E-2</c:v>
                </c:pt>
                <c:pt idx="49">
                  <c:v>-0.22952135406036991</c:v>
                </c:pt>
                <c:pt idx="50">
                  <c:v>-8.4340894508237989E-3</c:v>
                </c:pt>
                <c:pt idx="51">
                  <c:v>7.1996026140810441E-3</c:v>
                </c:pt>
                <c:pt idx="52">
                  <c:v>-2.1037088661709129E-3</c:v>
                </c:pt>
                <c:pt idx="53">
                  <c:v>-4.6391027809265406E-2</c:v>
                </c:pt>
                <c:pt idx="54">
                  <c:v>0.49541414750436435</c:v>
                </c:pt>
                <c:pt idx="55">
                  <c:v>-5.3833762818249781E-2</c:v>
                </c:pt>
                <c:pt idx="56">
                  <c:v>-0.25372339982962139</c:v>
                </c:pt>
                <c:pt idx="57">
                  <c:v>-0.1529845173386864</c:v>
                </c:pt>
                <c:pt idx="58">
                  <c:v>6.4506516989795121E-2</c:v>
                </c:pt>
                <c:pt idx="59">
                  <c:v>-8.5865772834176051E-3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FED-431A-972E-CF4BADBDF227}"/>
            </c:ext>
          </c:extLst>
        </c:ser>
        <c:ser>
          <c:idx val="2"/>
          <c:order val="7"/>
          <c:tx>
            <c:v>DFBetaStd(Expo_E_W_41c)</c:v>
          </c:tx>
          <c:spPr>
            <a:solidFill>
              <a:srgbClr val="A30059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5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8-4FED-431A-972E-CF4BADBDF227}"/>
              </c:ext>
            </c:extLst>
          </c:dPt>
          <c:dPt>
            <c:idx val="19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9-4FED-431A-972E-CF4BADBDF227}"/>
              </c:ext>
            </c:extLst>
          </c:dPt>
          <c:dPt>
            <c:idx val="33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A-4FED-431A-972E-CF4BADBDF227}"/>
              </c:ext>
            </c:extLst>
          </c:dPt>
          <c:dPt>
            <c:idx val="3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B-4FED-431A-972E-CF4BADBDF227}"/>
              </c:ext>
            </c:extLst>
          </c:dPt>
          <c:dPt>
            <c:idx val="49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C-4FED-431A-972E-CF4BADBDF227}"/>
              </c:ext>
            </c:extLst>
          </c:dPt>
          <c:dPt>
            <c:idx val="54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D-4FED-431A-972E-CF4BADBDF227}"/>
              </c:ext>
            </c:extLst>
          </c:dPt>
          <c:dPt>
            <c:idx val="56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E-4FED-431A-972E-CF4BADBDF227}"/>
              </c:ext>
            </c:extLst>
          </c:dPt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linéaire2'!$AG$288:$AG$347</c:f>
              <c:numCache>
                <c:formatCode>0\.000</c:formatCode>
                <c:ptCount val="60"/>
                <c:pt idx="0">
                  <c:v>7.4495715632024104E-3</c:v>
                </c:pt>
                <c:pt idx="1">
                  <c:v>-4.0833922289643984E-2</c:v>
                </c:pt>
                <c:pt idx="2">
                  <c:v>0.16085088973167477</c:v>
                </c:pt>
                <c:pt idx="3">
                  <c:v>-0.15909898083680421</c:v>
                </c:pt>
                <c:pt idx="4">
                  <c:v>-1.1464322092238422E-3</c:v>
                </c:pt>
                <c:pt idx="5">
                  <c:v>-0.66683719679758169</c:v>
                </c:pt>
                <c:pt idx="6">
                  <c:v>1.6265358511796731E-2</c:v>
                </c:pt>
                <c:pt idx="7">
                  <c:v>9.5003167850898733E-3</c:v>
                </c:pt>
                <c:pt idx="8">
                  <c:v>5.3302508182569354E-2</c:v>
                </c:pt>
                <c:pt idx="9">
                  <c:v>-2.0773904218290166E-2</c:v>
                </c:pt>
                <c:pt idx="10">
                  <c:v>5.4448939945237841E-2</c:v>
                </c:pt>
                <c:pt idx="11">
                  <c:v>3.78160991775063E-2</c:v>
                </c:pt>
                <c:pt idx="12">
                  <c:v>2.3216036398298178E-2</c:v>
                </c:pt>
                <c:pt idx="13">
                  <c:v>2.6684776909702512E-2</c:v>
                </c:pt>
                <c:pt idx="14">
                  <c:v>-6.7790076929999901E-2</c:v>
                </c:pt>
                <c:pt idx="15">
                  <c:v>-9.7608638907156056E-2</c:v>
                </c:pt>
                <c:pt idx="16">
                  <c:v>2.5848733472313597E-2</c:v>
                </c:pt>
                <c:pt idx="17">
                  <c:v>3.5856805917976346E-2</c:v>
                </c:pt>
                <c:pt idx="18">
                  <c:v>-1.0868678393043249E-3</c:v>
                </c:pt>
                <c:pt idx="19">
                  <c:v>-0.29890867026991613</c:v>
                </c:pt>
                <c:pt idx="20">
                  <c:v>-1.409030075395001E-2</c:v>
                </c:pt>
                <c:pt idx="21">
                  <c:v>-5.1809052290429841E-2</c:v>
                </c:pt>
                <c:pt idx="22">
                  <c:v>0.13407945697691004</c:v>
                </c:pt>
                <c:pt idx="23">
                  <c:v>-9.6572948780290629E-3</c:v>
                </c:pt>
                <c:pt idx="24">
                  <c:v>-3.6652409212325484E-4</c:v>
                </c:pt>
                <c:pt idx="25">
                  <c:v>0.20027026357413485</c:v>
                </c:pt>
                <c:pt idx="26">
                  <c:v>3.9047482844504003E-2</c:v>
                </c:pt>
                <c:pt idx="27">
                  <c:v>-2.1871014346461624E-2</c:v>
                </c:pt>
                <c:pt idx="28">
                  <c:v>2.9345309861471599E-2</c:v>
                </c:pt>
                <c:pt idx="29">
                  <c:v>0.10431709923637918</c:v>
                </c:pt>
                <c:pt idx="30">
                  <c:v>1.9437731341547363E-2</c:v>
                </c:pt>
                <c:pt idx="31">
                  <c:v>-0.16017847988275505</c:v>
                </c:pt>
                <c:pt idx="32">
                  <c:v>0.1795374529265964</c:v>
                </c:pt>
                <c:pt idx="33">
                  <c:v>0.2724275233930572</c:v>
                </c:pt>
                <c:pt idx="34">
                  <c:v>-1.8634826486607678E-2</c:v>
                </c:pt>
                <c:pt idx="35">
                  <c:v>-5.0409337022400847E-3</c:v>
                </c:pt>
                <c:pt idx="36">
                  <c:v>0.39886762553926358</c:v>
                </c:pt>
                <c:pt idx="37">
                  <c:v>-7.6939877891507316E-2</c:v>
                </c:pt>
                <c:pt idx="38">
                  <c:v>-2.436877841089918E-2</c:v>
                </c:pt>
                <c:pt idx="39">
                  <c:v>-2.5849476552599872E-2</c:v>
                </c:pt>
                <c:pt idx="40">
                  <c:v>0.18130443729878651</c:v>
                </c:pt>
                <c:pt idx="41">
                  <c:v>-0.22916839409410097</c:v>
                </c:pt>
                <c:pt idx="42">
                  <c:v>-1.6048383434757073E-2</c:v>
                </c:pt>
                <c:pt idx="43">
                  <c:v>-8.1302839636071642E-2</c:v>
                </c:pt>
                <c:pt idx="44">
                  <c:v>9.3363646452994581E-2</c:v>
                </c:pt>
                <c:pt idx="45">
                  <c:v>-4.4385858705248651E-2</c:v>
                </c:pt>
                <c:pt idx="46">
                  <c:v>2.2833205418947015E-2</c:v>
                </c:pt>
                <c:pt idx="47">
                  <c:v>6.7192118442480936E-2</c:v>
                </c:pt>
                <c:pt idx="48">
                  <c:v>1.1221745721457722E-2</c:v>
                </c:pt>
                <c:pt idx="49">
                  <c:v>0.32711861750506749</c:v>
                </c:pt>
                <c:pt idx="50">
                  <c:v>-4.2530302950846581E-2</c:v>
                </c:pt>
                <c:pt idx="51">
                  <c:v>-2.0082660912165935E-2</c:v>
                </c:pt>
                <c:pt idx="52">
                  <c:v>-1.3497161659625858E-2</c:v>
                </c:pt>
                <c:pt idx="53">
                  <c:v>-0.22148820823409851</c:v>
                </c:pt>
                <c:pt idx="54">
                  <c:v>-0.47231729133568096</c:v>
                </c:pt>
                <c:pt idx="55">
                  <c:v>2.9595509783906321E-2</c:v>
                </c:pt>
                <c:pt idx="56">
                  <c:v>0.30258458125975007</c:v>
                </c:pt>
                <c:pt idx="57">
                  <c:v>-0.1145370980621489</c:v>
                </c:pt>
                <c:pt idx="58">
                  <c:v>3.5559959821142273E-3</c:v>
                </c:pt>
                <c:pt idx="59">
                  <c:v>-8.4781866748069004E-4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FED-431A-972E-CF4BADBDF227}"/>
            </c:ext>
          </c:extLst>
        </c:ser>
        <c:ser>
          <c:idx val="1"/>
          <c:order val="8"/>
          <c:tx>
            <c:v>DFBetaStd(Expo_E_W_61c)</c:v>
          </c:tx>
          <c:spPr>
            <a:solidFill>
              <a:srgbClr val="008941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linéaire2'!$AF$288:$AF$347</c:f>
              <c:numCache>
                <c:formatCode>0\.000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FED-431A-972E-CF4BADBDF227}"/>
            </c:ext>
          </c:extLst>
        </c:ser>
        <c:ser>
          <c:idx val="0"/>
          <c:order val="9"/>
          <c:tx>
            <c:v>DFBetaStd(Constante)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ED-431A-972E-CF4BADBDF227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FED-431A-972E-CF4BADBDF227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FED-431A-972E-CF4BADBDF227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FED-431A-972E-CF4BADBDF2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FED-431A-972E-CF4BADBDF2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ED-431A-972E-CF4BADBDF2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FED-431A-972E-CF4BADBDF2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FED-431A-972E-CF4BADBDF2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FED-431A-972E-CF4BADBDF2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FED-431A-972E-CF4BADBDF2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FED-431A-972E-CF4BADBDF2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FED-431A-972E-CF4BADBDF2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FED-431A-972E-CF4BADBDF2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FED-431A-972E-CF4BADBDF2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FED-431A-972E-CF4BADBDF2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FED-431A-972E-CF4BADBDF2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FED-431A-972E-CF4BADBDF2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FED-431A-972E-CF4BADBDF2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FED-431A-972E-CF4BADBDF2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FED-431A-972E-CF4BADBDF2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FED-431A-972E-CF4BADBDF2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FED-431A-972E-CF4BADBDF2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FED-431A-972E-CF4BADBDF2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FED-431A-972E-CF4BADBDF2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FED-431A-972E-CF4BADBDF2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FED-431A-972E-CF4BADBDF2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FED-431A-972E-CF4BADBDF2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FED-431A-972E-CF4BADBDF2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FED-431A-972E-CF4BADBDF2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FED-431A-972E-CF4BADBDF2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FED-431A-972E-CF4BADBDF2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FED-431A-972E-CF4BADBDF2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FED-431A-972E-CF4BADBDF2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FED-431A-972E-CF4BADBDF2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FED-431A-972E-CF4BADBDF2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FED-431A-972E-CF4BADBDF2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FED-431A-972E-CF4BADBDF2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FED-431A-972E-CF4BADBDF2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4FED-431A-972E-CF4BADBDF2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4FED-431A-972E-CF4BADBDF2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4FED-431A-972E-CF4BADBDF2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4FED-431A-972E-CF4BADBDF2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4FED-431A-972E-CF4BADBDF2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4FED-431A-972E-CF4BADBDF2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4FED-431A-972E-CF4BADBDF2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4FED-431A-972E-CF4BADBDF2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4FED-431A-972E-CF4BADBDF2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4FED-431A-972E-CF4BADBDF2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4FED-431A-972E-CF4BADBDF2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4FED-431A-972E-CF4BADBDF2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4FED-431A-972E-CF4BADBDF2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4FED-431A-972E-CF4BADBDF2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4FED-431A-972E-CF4BADBDF2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4FED-431A-972E-CF4BADBDF22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4FED-431A-972E-CF4BADBDF22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4FED-431A-972E-CF4BADBDF22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4FED-431A-972E-CF4BADBDF22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4FED-431A-972E-CF4BADBDF22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4FED-431A-972E-CF4BADBDF22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4FED-431A-972E-CF4BADBDF22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4FED-431A-972E-CF4BADBDF22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4FED-431A-972E-CF4BADBDF22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4FED-431A-972E-CF4BADBDF22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4FED-431A-972E-CF4BADBDF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'Régression linéaire2'!$B$288:$B$347</c:f>
              <c:strCache>
                <c:ptCount val="60"/>
                <c:pt idx="0">
                  <c:v>Obs1</c:v>
                </c:pt>
                <c:pt idx="1">
                  <c:v>Obs3</c:v>
                </c:pt>
                <c:pt idx="2">
                  <c:v>Obs4</c:v>
                </c:pt>
                <c:pt idx="3">
                  <c:v>Obs5</c:v>
                </c:pt>
                <c:pt idx="4">
                  <c:v>Obs6</c:v>
                </c:pt>
                <c:pt idx="5">
                  <c:v>Obs7</c:v>
                </c:pt>
                <c:pt idx="6">
                  <c:v>Obs8</c:v>
                </c:pt>
                <c:pt idx="7">
                  <c:v>Obs9</c:v>
                </c:pt>
                <c:pt idx="8">
                  <c:v>Obs10</c:v>
                </c:pt>
                <c:pt idx="9">
                  <c:v>Obs11</c:v>
                </c:pt>
                <c:pt idx="10">
                  <c:v>Obs12</c:v>
                </c:pt>
                <c:pt idx="11">
                  <c:v>Obs13</c:v>
                </c:pt>
                <c:pt idx="12">
                  <c:v>Obs16</c:v>
                </c:pt>
                <c:pt idx="13">
                  <c:v>Obs17</c:v>
                </c:pt>
                <c:pt idx="14">
                  <c:v>Obs18</c:v>
                </c:pt>
                <c:pt idx="15">
                  <c:v>Obs19</c:v>
                </c:pt>
                <c:pt idx="16">
                  <c:v>Obs20</c:v>
                </c:pt>
                <c:pt idx="17">
                  <c:v>Obs21</c:v>
                </c:pt>
                <c:pt idx="18">
                  <c:v>Obs22</c:v>
                </c:pt>
                <c:pt idx="19">
                  <c:v>Obs23</c:v>
                </c:pt>
                <c:pt idx="20">
                  <c:v>Obs24</c:v>
                </c:pt>
                <c:pt idx="21">
                  <c:v>Obs25</c:v>
                </c:pt>
                <c:pt idx="22">
                  <c:v>Obs26</c:v>
                </c:pt>
                <c:pt idx="23">
                  <c:v>Obs27</c:v>
                </c:pt>
                <c:pt idx="24">
                  <c:v>Obs28</c:v>
                </c:pt>
                <c:pt idx="25">
                  <c:v>Obs29</c:v>
                </c:pt>
                <c:pt idx="26">
                  <c:v>Obs30</c:v>
                </c:pt>
                <c:pt idx="27">
                  <c:v>Obs31</c:v>
                </c:pt>
                <c:pt idx="28">
                  <c:v>Obs32</c:v>
                </c:pt>
                <c:pt idx="29">
                  <c:v>Obs33</c:v>
                </c:pt>
                <c:pt idx="30">
                  <c:v>Obs34</c:v>
                </c:pt>
                <c:pt idx="31">
                  <c:v>Obs35</c:v>
                </c:pt>
                <c:pt idx="32">
                  <c:v>Obs36</c:v>
                </c:pt>
                <c:pt idx="33">
                  <c:v>Obs37</c:v>
                </c:pt>
                <c:pt idx="34">
                  <c:v>Obs38</c:v>
                </c:pt>
                <c:pt idx="35">
                  <c:v>Obs39</c:v>
                </c:pt>
                <c:pt idx="36">
                  <c:v>Obs40</c:v>
                </c:pt>
                <c:pt idx="37">
                  <c:v>Obs41</c:v>
                </c:pt>
                <c:pt idx="38">
                  <c:v>Obs42</c:v>
                </c:pt>
                <c:pt idx="39">
                  <c:v>Obs43</c:v>
                </c:pt>
                <c:pt idx="40">
                  <c:v>Obs44</c:v>
                </c:pt>
                <c:pt idx="41">
                  <c:v>Obs45</c:v>
                </c:pt>
                <c:pt idx="42">
                  <c:v>Obs46</c:v>
                </c:pt>
                <c:pt idx="43">
                  <c:v>Obs47</c:v>
                </c:pt>
                <c:pt idx="44">
                  <c:v>Obs48</c:v>
                </c:pt>
                <c:pt idx="45">
                  <c:v>Obs49</c:v>
                </c:pt>
                <c:pt idx="46">
                  <c:v>Obs51</c:v>
                </c:pt>
                <c:pt idx="47">
                  <c:v>Obs52</c:v>
                </c:pt>
                <c:pt idx="48">
                  <c:v>Obs53</c:v>
                </c:pt>
                <c:pt idx="49">
                  <c:v>Obs54</c:v>
                </c:pt>
                <c:pt idx="50">
                  <c:v>Obs55</c:v>
                </c:pt>
                <c:pt idx="51">
                  <c:v>Obs56</c:v>
                </c:pt>
                <c:pt idx="52">
                  <c:v>Obs57</c:v>
                </c:pt>
                <c:pt idx="53">
                  <c:v>Obs58</c:v>
                </c:pt>
                <c:pt idx="54">
                  <c:v>Obs59</c:v>
                </c:pt>
                <c:pt idx="55">
                  <c:v>Obs60</c:v>
                </c:pt>
                <c:pt idx="56">
                  <c:v>Obs61</c:v>
                </c:pt>
                <c:pt idx="57">
                  <c:v>Obs62</c:v>
                </c:pt>
                <c:pt idx="58">
                  <c:v>Obs63</c:v>
                </c:pt>
                <c:pt idx="59">
                  <c:v>Obs65</c:v>
                </c:pt>
              </c:strCache>
            </c:strRef>
          </c:cat>
          <c:val>
            <c:numRef>
              <c:f>'Régression linéaire2'!$AE$288:$AE$347</c:f>
              <c:numCache>
                <c:formatCode>0\.000</c:formatCode>
                <c:ptCount val="60"/>
                <c:pt idx="0">
                  <c:v>-6.6919802075463023E-3</c:v>
                </c:pt>
                <c:pt idx="1">
                  <c:v>8.6399863337347504E-2</c:v>
                </c:pt>
                <c:pt idx="2">
                  <c:v>0.4385155832276289</c:v>
                </c:pt>
                <c:pt idx="3">
                  <c:v>-0.41113201159727131</c:v>
                </c:pt>
                <c:pt idx="4">
                  <c:v>7.7155896975702187E-3</c:v>
                </c:pt>
                <c:pt idx="5">
                  <c:v>-0.57265925639237591</c:v>
                </c:pt>
                <c:pt idx="6">
                  <c:v>-4.4536843076610808E-2</c:v>
                </c:pt>
                <c:pt idx="7">
                  <c:v>-6.3448326159455018E-2</c:v>
                </c:pt>
                <c:pt idx="8">
                  <c:v>-2.8590487328618436E-2</c:v>
                </c:pt>
                <c:pt idx="9">
                  <c:v>-1.2172250134427243E-2</c:v>
                </c:pt>
                <c:pt idx="10">
                  <c:v>3.0757331410794942E-2</c:v>
                </c:pt>
                <c:pt idx="11">
                  <c:v>-0.63446072934756736</c:v>
                </c:pt>
                <c:pt idx="12">
                  <c:v>-1.9347601716187504E-2</c:v>
                </c:pt>
                <c:pt idx="13">
                  <c:v>1.8072900142076839E-2</c:v>
                </c:pt>
                <c:pt idx="14">
                  <c:v>-2.4118698565838346E-2</c:v>
                </c:pt>
                <c:pt idx="15">
                  <c:v>-0.11353822951302343</c:v>
                </c:pt>
                <c:pt idx="16">
                  <c:v>-4.2924641948695039E-2</c:v>
                </c:pt>
                <c:pt idx="17">
                  <c:v>-4.8893360432072288E-3</c:v>
                </c:pt>
                <c:pt idx="18">
                  <c:v>-1.588214711179943E-2</c:v>
                </c:pt>
                <c:pt idx="19">
                  <c:v>0.1697544416767407</c:v>
                </c:pt>
                <c:pt idx="20">
                  <c:v>3.2329549224739434E-2</c:v>
                </c:pt>
                <c:pt idx="21">
                  <c:v>6.27722937752552E-2</c:v>
                </c:pt>
                <c:pt idx="22">
                  <c:v>6.2552995991943722E-2</c:v>
                </c:pt>
                <c:pt idx="23">
                  <c:v>2.2758799556091301E-2</c:v>
                </c:pt>
                <c:pt idx="24">
                  <c:v>-7.517449987579181E-4</c:v>
                </c:pt>
                <c:pt idx="25">
                  <c:v>-5.4634125276905116E-2</c:v>
                </c:pt>
                <c:pt idx="26">
                  <c:v>2.4192916808230602E-2</c:v>
                </c:pt>
                <c:pt idx="27">
                  <c:v>1.3939068487474202E-2</c:v>
                </c:pt>
                <c:pt idx="28">
                  <c:v>0.13864858077560788</c:v>
                </c:pt>
                <c:pt idx="29">
                  <c:v>0.10181387846846589</c:v>
                </c:pt>
                <c:pt idx="30">
                  <c:v>1.2368285133971611E-2</c:v>
                </c:pt>
                <c:pt idx="31">
                  <c:v>0.22009875723946551</c:v>
                </c:pt>
                <c:pt idx="32">
                  <c:v>0.17648385221340041</c:v>
                </c:pt>
                <c:pt idx="33">
                  <c:v>-8.1673423738895592E-2</c:v>
                </c:pt>
                <c:pt idx="34">
                  <c:v>-3.1131879775548026E-2</c:v>
                </c:pt>
                <c:pt idx="35">
                  <c:v>-3.2603748895872714E-3</c:v>
                </c:pt>
                <c:pt idx="36">
                  <c:v>0.16856427785199729</c:v>
                </c:pt>
                <c:pt idx="37">
                  <c:v>0.13228807128142162</c:v>
                </c:pt>
                <c:pt idx="38">
                  <c:v>1.4638723577280679E-2</c:v>
                </c:pt>
                <c:pt idx="39">
                  <c:v>-3.3773645715465275E-2</c:v>
                </c:pt>
                <c:pt idx="40">
                  <c:v>-0.14613253430116854</c:v>
                </c:pt>
                <c:pt idx="41">
                  <c:v>8.3117483231106931E-2</c:v>
                </c:pt>
                <c:pt idx="42">
                  <c:v>9.7556506062295739E-2</c:v>
                </c:pt>
                <c:pt idx="43">
                  <c:v>9.8482312177826534E-2</c:v>
                </c:pt>
                <c:pt idx="44">
                  <c:v>-6.1824757142749993E-2</c:v>
                </c:pt>
                <c:pt idx="45">
                  <c:v>7.9120141479319518E-4</c:v>
                </c:pt>
                <c:pt idx="46">
                  <c:v>3.9265436566574712E-2</c:v>
                </c:pt>
                <c:pt idx="47">
                  <c:v>-3.9745166162045049E-2</c:v>
                </c:pt>
                <c:pt idx="48">
                  <c:v>1.3350343641034027E-3</c:v>
                </c:pt>
                <c:pt idx="49">
                  <c:v>-7.2382105493641963E-2</c:v>
                </c:pt>
                <c:pt idx="50">
                  <c:v>-3.3825596260974977E-2</c:v>
                </c:pt>
                <c:pt idx="51">
                  <c:v>-3.0703505807387416E-2</c:v>
                </c:pt>
                <c:pt idx="52">
                  <c:v>-8.2410362836842551E-3</c:v>
                </c:pt>
                <c:pt idx="53">
                  <c:v>0.25312960305442478</c:v>
                </c:pt>
                <c:pt idx="54">
                  <c:v>-0.24173215367353426</c:v>
                </c:pt>
                <c:pt idx="55">
                  <c:v>0.16020904254213475</c:v>
                </c:pt>
                <c:pt idx="56">
                  <c:v>-0.22201525435404615</c:v>
                </c:pt>
                <c:pt idx="57">
                  <c:v>-0.16766659565884909</c:v>
                </c:pt>
                <c:pt idx="58">
                  <c:v>8.8006323425392965E-3</c:v>
                </c:pt>
                <c:pt idx="59">
                  <c:v>9.7162152810613828E-3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D-431A-972E-CF4BADBD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858979183"/>
        <c:axId val="858989743"/>
      </c:barChart>
      <c:scatterChart>
        <c:scatterStyle val="lineMarker"/>
        <c:varyColors val="0"/>
        <c:ser>
          <c:idx val="10"/>
          <c:order val="10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0.2581988897471611</c:v>
              </c:pt>
              <c:pt idx="1">
                <c:v>0.2581988897471611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6-4FED-431A-972E-CF4BADBDF227}"/>
            </c:ext>
          </c:extLst>
        </c:ser>
        <c:ser>
          <c:idx val="11"/>
          <c:order val="1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-0.2581988897471611</c:v>
              </c:pt>
              <c:pt idx="1">
                <c:v>-0.2581988897471611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7-4FED-431A-972E-CF4BADBD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86383"/>
        <c:axId val="858981583"/>
      </c:scatterChart>
      <c:catAx>
        <c:axId val="858979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58989743"/>
        <c:crosses val="autoZero"/>
        <c:auto val="1"/>
        <c:lblAlgn val="ctr"/>
        <c:lblOffset val="100"/>
        <c:noMultiLvlLbl val="0"/>
      </c:catAx>
      <c:valAx>
        <c:axId val="858989743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58979183"/>
        <c:crosses val="autoZero"/>
        <c:crossBetween val="between"/>
      </c:valAx>
      <c:valAx>
        <c:axId val="858981583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58986383"/>
        <c:crosses val="max"/>
        <c:crossBetween val="midCat"/>
      </c:valAx>
      <c:valAx>
        <c:axId val="858986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81583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supprimés studentisés (Tn 7h) - Seuil = 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StuDeleted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50-4540-A1B8-CE496E5A0616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E50-4540-A1B8-CE496E5A0616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50-4540-A1B8-CE496E5A0616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E50-4540-A1B8-CE496E5A0616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E50-4540-A1B8-CE496E5A0616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E50-4540-A1B8-CE496E5A0616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E50-4540-A1B8-CE496E5A0616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E50-4540-A1B8-CE496E5A0616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E50-4540-A1B8-CE496E5A0616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E50-4540-A1B8-CE496E5A0616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E50-4540-A1B8-CE496E5A0616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E50-4540-A1B8-CE496E5A0616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E50-4540-A1B8-CE496E5A0616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E50-4540-A1B8-CE496E5A0616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E50-4540-A1B8-CE496E5A0616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E50-4540-A1B8-CE496E5A0616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E50-4540-A1B8-CE496E5A0616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E50-4540-A1B8-CE496E5A0616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E50-4540-A1B8-CE496E5A0616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E50-4540-A1B8-CE496E5A0616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E50-4540-A1B8-CE496E5A0616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E50-4540-A1B8-CE496E5A0616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E50-4540-A1B8-CE496E5A0616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E50-4540-A1B8-CE496E5A0616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E50-4540-A1B8-CE496E5A0616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E50-4540-A1B8-CE496E5A0616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E50-4540-A1B8-CE496E5A0616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E50-4540-A1B8-CE496E5A0616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E50-4540-A1B8-CE496E5A0616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0E50-4540-A1B8-CE496E5A0616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E50-4540-A1B8-CE496E5A0616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0E50-4540-A1B8-CE496E5A0616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E50-4540-A1B8-CE496E5A0616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0E50-4540-A1B8-CE496E5A0616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E50-4540-A1B8-CE496E5A0616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0E50-4540-A1B8-CE496E5A0616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E50-4540-A1B8-CE496E5A0616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E50-4540-A1B8-CE496E5A0616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E50-4540-A1B8-CE496E5A0616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E50-4540-A1B8-CE496E5A0616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E50-4540-A1B8-CE496E5A0616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E50-4540-A1B8-CE496E5A0616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E50-4540-A1B8-CE496E5A0616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E50-4540-A1B8-CE496E5A0616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E50-4540-A1B8-CE496E5A0616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E50-4540-A1B8-CE496E5A0616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E50-4540-A1B8-CE496E5A0616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E50-4540-A1B8-CE496E5A0616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E50-4540-A1B8-CE496E5A0616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E50-4540-A1B8-CE496E5A0616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E50-4540-A1B8-CE496E5A0616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E50-4540-A1B8-CE496E5A0616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E50-4540-A1B8-CE496E5A0616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E50-4540-A1B8-CE496E5A0616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E50-4540-A1B8-CE496E5A0616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E50-4540-A1B8-CE496E5A0616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E50-4540-A1B8-CE496E5A0616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E50-4540-A1B8-CE496E5A0616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E50-4540-A1B8-CE496E5A0616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E50-4540-A1B8-CE496E5A0616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E50-4540-A1B8-CE496E5A061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E50-4540-A1B8-CE496E5A06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E50-4540-A1B8-CE496E5A06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E50-4540-A1B8-CE496E5A06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E50-4540-A1B8-CE496E5A06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E50-4540-A1B8-CE496E5A06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E50-4540-A1B8-CE496E5A06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50-4540-A1B8-CE496E5A06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E50-4540-A1B8-CE496E5A06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E50-4540-A1B8-CE496E5A06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E50-4540-A1B8-CE496E5A06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E50-4540-A1B8-CE496E5A06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E50-4540-A1B8-CE496E5A061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E50-4540-A1B8-CE496E5A061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E50-4540-A1B8-CE496E5A061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E50-4540-A1B8-CE496E5A061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E50-4540-A1B8-CE496E5A061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E50-4540-A1B8-CE496E5A061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E50-4540-A1B8-CE496E5A061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E50-4540-A1B8-CE496E5A061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E50-4540-A1B8-CE496E5A06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E50-4540-A1B8-CE496E5A061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0E50-4540-A1B8-CE496E5A061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0E50-4540-A1B8-CE496E5A061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0E50-4540-A1B8-CE496E5A061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0E50-4540-A1B8-CE496E5A061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E50-4540-A1B8-CE496E5A061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0E50-4540-A1B8-CE496E5A061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0E50-4540-A1B8-CE496E5A061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0E50-4540-A1B8-CE496E5A061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0E50-4540-A1B8-CE496E5A061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0E50-4540-A1B8-CE496E5A061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0E50-4540-A1B8-CE496E5A061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0E50-4540-A1B8-CE496E5A061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0E50-4540-A1B8-CE496E5A061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0E50-4540-A1B8-CE496E5A061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0E50-4540-A1B8-CE496E5A061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0E50-4540-A1B8-CE496E5A061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0E50-4540-A1B8-CE496E5A061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0E50-4540-A1B8-CE496E5A061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0E50-4540-A1B8-CE496E5A061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0E50-4540-A1B8-CE496E5A061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0E50-4540-A1B8-CE496E5A061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0E50-4540-A1B8-CE496E5A061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0E50-4540-A1B8-CE496E5A061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0E50-4540-A1B8-CE496E5A061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0E50-4540-A1B8-CE496E5A061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0E50-4540-A1B8-CE496E5A061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0E50-4540-A1B8-CE496E5A061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0E50-4540-A1B8-CE496E5A061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0E50-4540-A1B8-CE496E5A061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0E50-4540-A1B8-CE496E5A061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0E50-4540-A1B8-CE496E5A061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0E50-4540-A1B8-CE496E5A061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0E50-4540-A1B8-CE496E5A061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0E50-4540-A1B8-CE496E5A061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0E50-4540-A1B8-CE496E5A061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0E50-4540-A1B8-CE496E5A061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0E50-4540-A1B8-CE496E5A061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0E50-4540-A1B8-CE496E5A061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0E50-4540-A1B8-CE496E5A061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0E50-4540-A1B8-CE496E5A0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Tn'!$H$254:$H$314</c:f>
              <c:numCache>
                <c:formatCode>0.000</c:formatCode>
                <c:ptCount val="61"/>
                <c:pt idx="0">
                  <c:v>1.6097769241243189</c:v>
                </c:pt>
                <c:pt idx="1">
                  <c:v>0.42020155021597078</c:v>
                </c:pt>
                <c:pt idx="2">
                  <c:v>-0.70534286941221491</c:v>
                </c:pt>
                <c:pt idx="3">
                  <c:v>2.0181505338805406</c:v>
                </c:pt>
                <c:pt idx="4">
                  <c:v>-0.54286288907653135</c:v>
                </c:pt>
                <c:pt idx="5">
                  <c:v>0.54457827070668152</c:v>
                </c:pt>
                <c:pt idx="6">
                  <c:v>-1.1448284360128618</c:v>
                </c:pt>
                <c:pt idx="7">
                  <c:v>-1.1011481775270726</c:v>
                </c:pt>
                <c:pt idx="8">
                  <c:v>0.61777361144331988</c:v>
                </c:pt>
                <c:pt idx="9">
                  <c:v>-2.1373912072882328</c:v>
                </c:pt>
                <c:pt idx="10">
                  <c:v>-2.5007038705555802</c:v>
                </c:pt>
                <c:pt idx="11">
                  <c:v>0.65756396538404271</c:v>
                </c:pt>
                <c:pt idx="12">
                  <c:v>5.3900546683208246</c:v>
                </c:pt>
                <c:pt idx="13">
                  <c:v>0.64011244213491791</c:v>
                </c:pt>
                <c:pt idx="14">
                  <c:v>-1.0643701487847648</c:v>
                </c:pt>
                <c:pt idx="15">
                  <c:v>-0.82704740822609624</c:v>
                </c:pt>
                <c:pt idx="16">
                  <c:v>-1.4789311622040127</c:v>
                </c:pt>
                <c:pt idx="17">
                  <c:v>5.5515039284488255E-2</c:v>
                </c:pt>
                <c:pt idx="18">
                  <c:v>1.3296113040705952</c:v>
                </c:pt>
                <c:pt idx="19">
                  <c:v>0.51999185369686129</c:v>
                </c:pt>
                <c:pt idx="20">
                  <c:v>-1.5257608269667053</c:v>
                </c:pt>
                <c:pt idx="21">
                  <c:v>1.4916069210968734</c:v>
                </c:pt>
                <c:pt idx="22">
                  <c:v>1.1102151435497172</c:v>
                </c:pt>
                <c:pt idx="23">
                  <c:v>1.3418406180483684</c:v>
                </c:pt>
                <c:pt idx="24">
                  <c:v>0.55173009922375482</c:v>
                </c:pt>
                <c:pt idx="25">
                  <c:v>0.87501712434401391</c:v>
                </c:pt>
                <c:pt idx="26">
                  <c:v>-0.1799647752059638</c:v>
                </c:pt>
                <c:pt idx="27">
                  <c:v>0.73939250918738608</c:v>
                </c:pt>
                <c:pt idx="28">
                  <c:v>-0.19594267954690001</c:v>
                </c:pt>
                <c:pt idx="29">
                  <c:v>-0.10544641602446518</c:v>
                </c:pt>
                <c:pt idx="30">
                  <c:v>-0.75744816126340808</c:v>
                </c:pt>
                <c:pt idx="31">
                  <c:v>-1.1885179393335283</c:v>
                </c:pt>
                <c:pt idx="32">
                  <c:v>0.73397531235026647</c:v>
                </c:pt>
                <c:pt idx="33">
                  <c:v>0.71691217507320049</c:v>
                </c:pt>
                <c:pt idx="34">
                  <c:v>0.52885949454807935</c:v>
                </c:pt>
                <c:pt idx="35">
                  <c:v>0.98886042447786193</c:v>
                </c:pt>
                <c:pt idx="36">
                  <c:v>0.48443755747484352</c:v>
                </c:pt>
                <c:pt idx="37">
                  <c:v>-0.69659337911182984</c:v>
                </c:pt>
                <c:pt idx="38">
                  <c:v>0.73771338970845135</c:v>
                </c:pt>
                <c:pt idx="39">
                  <c:v>-1.0014511279919982</c:v>
                </c:pt>
                <c:pt idx="40">
                  <c:v>-0.8885015980166252</c:v>
                </c:pt>
                <c:pt idx="41">
                  <c:v>-1.2539017440474136</c:v>
                </c:pt>
                <c:pt idx="42">
                  <c:v>-0.49408345499388101</c:v>
                </c:pt>
                <c:pt idx="43">
                  <c:v>-0.18137406901437686</c:v>
                </c:pt>
                <c:pt idx="44">
                  <c:v>0.7573512559131399</c:v>
                </c:pt>
                <c:pt idx="45">
                  <c:v>-0.14233835182186258</c:v>
                </c:pt>
                <c:pt idx="46">
                  <c:v>-0.53313320648770191</c:v>
                </c:pt>
                <c:pt idx="47">
                  <c:v>0.74787009336202126</c:v>
                </c:pt>
                <c:pt idx="48">
                  <c:v>-0.94380883229349022</c:v>
                </c:pt>
                <c:pt idx="49">
                  <c:v>-1.2524530379453533</c:v>
                </c:pt>
                <c:pt idx="50">
                  <c:v>-0.3557479238110246</c:v>
                </c:pt>
                <c:pt idx="51">
                  <c:v>-0.29907333892812138</c:v>
                </c:pt>
                <c:pt idx="52">
                  <c:v>-0.16042622464984735</c:v>
                </c:pt>
                <c:pt idx="53">
                  <c:v>0.54183043664220487</c:v>
                </c:pt>
                <c:pt idx="54">
                  <c:v>0.53860039647757507</c:v>
                </c:pt>
                <c:pt idx="55">
                  <c:v>-2.2300238530652909</c:v>
                </c:pt>
                <c:pt idx="56">
                  <c:v>0.70122214344691369</c:v>
                </c:pt>
                <c:pt idx="57">
                  <c:v>0.94366724659408352</c:v>
                </c:pt>
                <c:pt idx="58">
                  <c:v>-1.5008357733322026</c:v>
                </c:pt>
                <c:pt idx="59">
                  <c:v>-9.0489825544393707E-2</c:v>
                </c:pt>
                <c:pt idx="60">
                  <c:v>0.64808448988315148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0-4540-A1B8-CE496E5A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538079"/>
        <c:axId val="73753375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0E50-4540-A1B8-CE496E5A061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</c:v>
              </c:pt>
              <c:pt idx="1">
                <c:v>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0E50-4540-A1B8-CE496E5A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1359"/>
        <c:axId val="737528959"/>
      </c:scatterChart>
      <c:catAx>
        <c:axId val="73753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533759"/>
        <c:crosses val="autoZero"/>
        <c:auto val="1"/>
        <c:lblAlgn val="ctr"/>
        <c:lblOffset val="100"/>
        <c:noMultiLvlLbl val="0"/>
      </c:catAx>
      <c:valAx>
        <c:axId val="737533759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supprimés studentisés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538079"/>
        <c:crosses val="autoZero"/>
        <c:crossBetween val="between"/>
      </c:valAx>
      <c:valAx>
        <c:axId val="73752895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531359"/>
        <c:crosses val="max"/>
        <c:crossBetween val="midCat"/>
        <c:majorUnit val="10"/>
      </c:valAx>
      <c:valAx>
        <c:axId val="73753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52895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Distances de Cook (Tn 7h) - Seuil = 0,073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 de Cook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77-49F2-8BE8-BD54CF3E1F31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77-49F2-8BE8-BD54CF3E1F31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77-49F2-8BE8-BD54CF3E1F31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77-49F2-8BE8-BD54CF3E1F31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77-49F2-8BE8-BD54CF3E1F31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77-49F2-8BE8-BD54CF3E1F31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77-49F2-8BE8-BD54CF3E1F31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77-49F2-8BE8-BD54CF3E1F31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77-49F2-8BE8-BD54CF3E1F31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77-49F2-8BE8-BD54CF3E1F31}"/>
              </c:ext>
            </c:extLst>
          </c:dPt>
          <c:dPt>
            <c:idx val="10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77-49F2-8BE8-BD54CF3E1F31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77-49F2-8BE8-BD54CF3E1F31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77-49F2-8BE8-BD54CF3E1F31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77-49F2-8BE8-BD54CF3E1F31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77-49F2-8BE8-BD54CF3E1F31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77-49F2-8BE8-BD54CF3E1F31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77-49F2-8BE8-BD54CF3E1F31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77-49F2-8BE8-BD54CF3E1F31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77-49F2-8BE8-BD54CF3E1F31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77-49F2-8BE8-BD54CF3E1F31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77-49F2-8BE8-BD54CF3E1F31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77-49F2-8BE8-BD54CF3E1F31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A77-49F2-8BE8-BD54CF3E1F31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77-49F2-8BE8-BD54CF3E1F31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A77-49F2-8BE8-BD54CF3E1F31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77-49F2-8BE8-BD54CF3E1F31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A77-49F2-8BE8-BD54CF3E1F31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A77-49F2-8BE8-BD54CF3E1F31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A77-49F2-8BE8-BD54CF3E1F31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DA77-49F2-8BE8-BD54CF3E1F31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A77-49F2-8BE8-BD54CF3E1F31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DA77-49F2-8BE8-BD54CF3E1F31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A77-49F2-8BE8-BD54CF3E1F31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DA77-49F2-8BE8-BD54CF3E1F31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A77-49F2-8BE8-BD54CF3E1F31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DA77-49F2-8BE8-BD54CF3E1F31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A77-49F2-8BE8-BD54CF3E1F31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A77-49F2-8BE8-BD54CF3E1F31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A77-49F2-8BE8-BD54CF3E1F31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A77-49F2-8BE8-BD54CF3E1F31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A77-49F2-8BE8-BD54CF3E1F31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A77-49F2-8BE8-BD54CF3E1F31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A77-49F2-8BE8-BD54CF3E1F31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A77-49F2-8BE8-BD54CF3E1F31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A77-49F2-8BE8-BD54CF3E1F31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A77-49F2-8BE8-BD54CF3E1F31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A77-49F2-8BE8-BD54CF3E1F31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A77-49F2-8BE8-BD54CF3E1F31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A77-49F2-8BE8-BD54CF3E1F31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A77-49F2-8BE8-BD54CF3E1F31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A77-49F2-8BE8-BD54CF3E1F31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A77-49F2-8BE8-BD54CF3E1F31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A77-49F2-8BE8-BD54CF3E1F31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A77-49F2-8BE8-BD54CF3E1F31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A77-49F2-8BE8-BD54CF3E1F31}"/>
              </c:ext>
            </c:extLst>
          </c:dPt>
          <c:dPt>
            <c:idx val="5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A77-49F2-8BE8-BD54CF3E1F31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A77-49F2-8BE8-BD54CF3E1F31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A77-49F2-8BE8-BD54CF3E1F31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A77-49F2-8BE8-BD54CF3E1F31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A77-49F2-8BE8-BD54CF3E1F31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A77-49F2-8BE8-BD54CF3E1F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A77-49F2-8BE8-BD54CF3E1F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77-49F2-8BE8-BD54CF3E1F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A77-49F2-8BE8-BD54CF3E1F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A77-49F2-8BE8-BD54CF3E1F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A77-49F2-8BE8-BD54CF3E1F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A77-49F2-8BE8-BD54CF3E1F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A77-49F2-8BE8-BD54CF3E1F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A77-49F2-8BE8-BD54CF3E1F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A77-49F2-8BE8-BD54CF3E1F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A77-49F2-8BE8-BD54CF3E1F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A77-49F2-8BE8-BD54CF3E1F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A77-49F2-8BE8-BD54CF3E1F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A77-49F2-8BE8-BD54CF3E1F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A77-49F2-8BE8-BD54CF3E1F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A77-49F2-8BE8-BD54CF3E1F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A77-49F2-8BE8-BD54CF3E1F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A77-49F2-8BE8-BD54CF3E1F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A77-49F2-8BE8-BD54CF3E1F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A77-49F2-8BE8-BD54CF3E1F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A77-49F2-8BE8-BD54CF3E1F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A77-49F2-8BE8-BD54CF3E1F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A77-49F2-8BE8-BD54CF3E1F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A77-49F2-8BE8-BD54CF3E1F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A77-49F2-8BE8-BD54CF3E1F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A77-49F2-8BE8-BD54CF3E1F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A77-49F2-8BE8-BD54CF3E1F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A77-49F2-8BE8-BD54CF3E1F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A77-49F2-8BE8-BD54CF3E1F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A77-49F2-8BE8-BD54CF3E1F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A77-49F2-8BE8-BD54CF3E1F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A77-49F2-8BE8-BD54CF3E1F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A77-49F2-8BE8-BD54CF3E1F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A77-49F2-8BE8-BD54CF3E1F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A77-49F2-8BE8-BD54CF3E1F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A77-49F2-8BE8-BD54CF3E1F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A77-49F2-8BE8-BD54CF3E1F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DA77-49F2-8BE8-BD54CF3E1F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A77-49F2-8BE8-BD54CF3E1F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DA77-49F2-8BE8-BD54CF3E1F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A77-49F2-8BE8-BD54CF3E1F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DA77-49F2-8BE8-BD54CF3E1F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DA77-49F2-8BE8-BD54CF3E1F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DA77-49F2-8BE8-BD54CF3E1F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DA77-49F2-8BE8-BD54CF3E1F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DA77-49F2-8BE8-BD54CF3E1F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DA77-49F2-8BE8-BD54CF3E1F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DA77-49F2-8BE8-BD54CF3E1F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DA77-49F2-8BE8-BD54CF3E1F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DA77-49F2-8BE8-BD54CF3E1F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DA77-49F2-8BE8-BD54CF3E1F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DA77-49F2-8BE8-BD54CF3E1F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DA77-49F2-8BE8-BD54CF3E1F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DA77-49F2-8BE8-BD54CF3E1F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DA77-49F2-8BE8-BD54CF3E1F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DA77-49F2-8BE8-BD54CF3E1F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DA77-49F2-8BE8-BD54CF3E1F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DA77-49F2-8BE8-BD54CF3E1F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DA77-49F2-8BE8-BD54CF3E1F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DA77-49F2-8BE8-BD54CF3E1F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DA77-49F2-8BE8-BD54CF3E1F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DA77-49F2-8BE8-BD54CF3E1F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Tn'!$K$254:$K$314</c:f>
              <c:numCache>
                <c:formatCode>0.000</c:formatCode>
                <c:ptCount val="61"/>
                <c:pt idx="0">
                  <c:v>2.1557492322910061E-2</c:v>
                </c:pt>
                <c:pt idx="1">
                  <c:v>2.7705363554360279E-3</c:v>
                </c:pt>
                <c:pt idx="2">
                  <c:v>7.2052541124744667E-3</c:v>
                </c:pt>
                <c:pt idx="3">
                  <c:v>4.0845849058090307E-2</c:v>
                </c:pt>
                <c:pt idx="4">
                  <c:v>3.217897427332304E-3</c:v>
                </c:pt>
                <c:pt idx="5">
                  <c:v>6.2744383848210442E-3</c:v>
                </c:pt>
                <c:pt idx="6">
                  <c:v>4.3116116985039685E-2</c:v>
                </c:pt>
                <c:pt idx="7">
                  <c:v>1.7175454471558403E-2</c:v>
                </c:pt>
                <c:pt idx="8">
                  <c:v>2.6137193980189607E-3</c:v>
                </c:pt>
                <c:pt idx="9">
                  <c:v>5.2265359066897749E-2</c:v>
                </c:pt>
                <c:pt idx="10">
                  <c:v>0.15225298616452981</c:v>
                </c:pt>
                <c:pt idx="11">
                  <c:v>5.4445239276554886E-3</c:v>
                </c:pt>
                <c:pt idx="12">
                  <c:v>1.8315472144045577</c:v>
                </c:pt>
                <c:pt idx="13">
                  <c:v>1.5298608039588974E-2</c:v>
                </c:pt>
                <c:pt idx="14">
                  <c:v>1.9139239801028454E-2</c:v>
                </c:pt>
                <c:pt idx="15">
                  <c:v>1.3586354536317728E-2</c:v>
                </c:pt>
                <c:pt idx="16">
                  <c:v>5.1950696045134359E-2</c:v>
                </c:pt>
                <c:pt idx="17">
                  <c:v>4.4059727857868147E-5</c:v>
                </c:pt>
                <c:pt idx="18">
                  <c:v>1.212132410040773E-2</c:v>
                </c:pt>
                <c:pt idx="19">
                  <c:v>4.4150395355613166E-3</c:v>
                </c:pt>
                <c:pt idx="20">
                  <c:v>3.9030005192319507E-2</c:v>
                </c:pt>
                <c:pt idx="21">
                  <c:v>3.8236148313208158E-2</c:v>
                </c:pt>
                <c:pt idx="22">
                  <c:v>7.2851107044440361E-3</c:v>
                </c:pt>
                <c:pt idx="23">
                  <c:v>3.0518123072998705E-2</c:v>
                </c:pt>
                <c:pt idx="24">
                  <c:v>5.9533235395980563E-3</c:v>
                </c:pt>
                <c:pt idx="25">
                  <c:v>6.272349650151182E-3</c:v>
                </c:pt>
                <c:pt idx="26">
                  <c:v>1.0179405216159717E-3</c:v>
                </c:pt>
                <c:pt idx="27">
                  <c:v>8.1483977926600885E-3</c:v>
                </c:pt>
                <c:pt idx="28">
                  <c:v>1.8456366269333391E-4</c:v>
                </c:pt>
                <c:pt idx="29">
                  <c:v>4.8932485282516256E-4</c:v>
                </c:pt>
                <c:pt idx="30">
                  <c:v>7.5565667539362101E-3</c:v>
                </c:pt>
                <c:pt idx="31">
                  <c:v>2.870073949171734E-2</c:v>
                </c:pt>
                <c:pt idx="32">
                  <c:v>1.2486349777156456E-2</c:v>
                </c:pt>
                <c:pt idx="33">
                  <c:v>3.8280205903773084E-3</c:v>
                </c:pt>
                <c:pt idx="34">
                  <c:v>2.5491463306302458E-3</c:v>
                </c:pt>
                <c:pt idx="35">
                  <c:v>1.1367085192416814E-2</c:v>
                </c:pt>
                <c:pt idx="36">
                  <c:v>1.4285756267473108E-3</c:v>
                </c:pt>
                <c:pt idx="37">
                  <c:v>5.7491808246966309E-3</c:v>
                </c:pt>
                <c:pt idx="38">
                  <c:v>5.6007914501419991E-3</c:v>
                </c:pt>
                <c:pt idx="39">
                  <c:v>3.8317038302571486E-2</c:v>
                </c:pt>
                <c:pt idx="40">
                  <c:v>1.2724900806542563E-2</c:v>
                </c:pt>
                <c:pt idx="41">
                  <c:v>2.0376095758038594E-2</c:v>
                </c:pt>
                <c:pt idx="42">
                  <c:v>2.2477531851843261E-3</c:v>
                </c:pt>
                <c:pt idx="43">
                  <c:v>8.3778626414210075E-4</c:v>
                </c:pt>
                <c:pt idx="44">
                  <c:v>1.3484443190330887E-2</c:v>
                </c:pt>
                <c:pt idx="45">
                  <c:v>2.666006378548632E-4</c:v>
                </c:pt>
                <c:pt idx="46">
                  <c:v>4.8767711995859808E-3</c:v>
                </c:pt>
                <c:pt idx="47">
                  <c:v>4.8233184478175461E-3</c:v>
                </c:pt>
                <c:pt idx="48">
                  <c:v>1.5174940137635659E-2</c:v>
                </c:pt>
                <c:pt idx="49">
                  <c:v>1.6711922995220063E-2</c:v>
                </c:pt>
                <c:pt idx="50">
                  <c:v>1.3748333336152873E-3</c:v>
                </c:pt>
                <c:pt idx="51">
                  <c:v>1.1358390327190577E-3</c:v>
                </c:pt>
                <c:pt idx="52">
                  <c:v>2.628151307463376E-4</c:v>
                </c:pt>
                <c:pt idx="53">
                  <c:v>2.0951436251612698E-3</c:v>
                </c:pt>
                <c:pt idx="54">
                  <c:v>2.9520295347600536E-3</c:v>
                </c:pt>
                <c:pt idx="55">
                  <c:v>7.1993507434064352E-2</c:v>
                </c:pt>
                <c:pt idx="56">
                  <c:v>2.6851746953947498E-3</c:v>
                </c:pt>
                <c:pt idx="57">
                  <c:v>1.4761587064764525E-2</c:v>
                </c:pt>
                <c:pt idx="58">
                  <c:v>3.3820614742574404E-2</c:v>
                </c:pt>
                <c:pt idx="59">
                  <c:v>8.9864756214412479E-5</c:v>
                </c:pt>
                <c:pt idx="60">
                  <c:v>2.2784844865059999E-3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49F2-8BE8-BD54CF3E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447839"/>
        <c:axId val="73743679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7.2727272727272724E-2</c:v>
              </c:pt>
              <c:pt idx="1">
                <c:v>7.2727272727272724E-2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DA77-49F2-8BE8-BD54CF3E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45919"/>
        <c:axId val="737445439"/>
      </c:scatterChart>
      <c:catAx>
        <c:axId val="73744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36799"/>
        <c:crosses val="autoZero"/>
        <c:auto val="1"/>
        <c:lblAlgn val="ctr"/>
        <c:lblOffset val="100"/>
        <c:noMultiLvlLbl val="0"/>
      </c:catAx>
      <c:valAx>
        <c:axId val="73743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Distances de Cook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47839"/>
        <c:crosses val="autoZero"/>
        <c:crossBetween val="between"/>
      </c:valAx>
      <c:valAx>
        <c:axId val="73744543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445919"/>
        <c:crosses val="max"/>
        <c:crossBetween val="midCat"/>
        <c:majorUnit val="10"/>
      </c:valAx>
      <c:valAx>
        <c:axId val="73744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44543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DFFits(Std) (Tn 7h) - Seuil = 0,678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DFFits(Std)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67-4F9B-8B5F-7B0801C76968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67-4F9B-8B5F-7B0801C76968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067-4F9B-8B5F-7B0801C76968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067-4F9B-8B5F-7B0801C76968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067-4F9B-8B5F-7B0801C76968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067-4F9B-8B5F-7B0801C76968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067-4F9B-8B5F-7B0801C76968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067-4F9B-8B5F-7B0801C76968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067-4F9B-8B5F-7B0801C76968}"/>
              </c:ext>
            </c:extLst>
          </c:dPt>
          <c:dPt>
            <c:idx val="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067-4F9B-8B5F-7B0801C76968}"/>
              </c:ext>
            </c:extLst>
          </c:dPt>
          <c:dPt>
            <c:idx val="10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067-4F9B-8B5F-7B0801C76968}"/>
              </c:ext>
            </c:extLst>
          </c:dPt>
          <c:dPt>
            <c:idx val="1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067-4F9B-8B5F-7B0801C76968}"/>
              </c:ext>
            </c:extLst>
          </c:dPt>
          <c:dPt>
            <c:idx val="12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067-4F9B-8B5F-7B0801C76968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067-4F9B-8B5F-7B0801C76968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067-4F9B-8B5F-7B0801C76968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067-4F9B-8B5F-7B0801C76968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067-4F9B-8B5F-7B0801C76968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067-4F9B-8B5F-7B0801C76968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067-4F9B-8B5F-7B0801C76968}"/>
              </c:ext>
            </c:extLst>
          </c:dPt>
          <c:dPt>
            <c:idx val="1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067-4F9B-8B5F-7B0801C76968}"/>
              </c:ext>
            </c:extLst>
          </c:dPt>
          <c:dPt>
            <c:idx val="2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067-4F9B-8B5F-7B0801C76968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067-4F9B-8B5F-7B0801C76968}"/>
              </c:ext>
            </c:extLst>
          </c:dPt>
          <c:dPt>
            <c:idx val="2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067-4F9B-8B5F-7B0801C76968}"/>
              </c:ext>
            </c:extLst>
          </c:dPt>
          <c:dPt>
            <c:idx val="2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067-4F9B-8B5F-7B0801C76968}"/>
              </c:ext>
            </c:extLst>
          </c:dPt>
          <c:dPt>
            <c:idx val="2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067-4F9B-8B5F-7B0801C76968}"/>
              </c:ext>
            </c:extLst>
          </c:dPt>
          <c:dPt>
            <c:idx val="2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067-4F9B-8B5F-7B0801C76968}"/>
              </c:ext>
            </c:extLst>
          </c:dPt>
          <c:dPt>
            <c:idx val="2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067-4F9B-8B5F-7B0801C76968}"/>
              </c:ext>
            </c:extLst>
          </c:dPt>
          <c:dPt>
            <c:idx val="2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067-4F9B-8B5F-7B0801C76968}"/>
              </c:ext>
            </c:extLst>
          </c:dPt>
          <c:dPt>
            <c:idx val="2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067-4F9B-8B5F-7B0801C76968}"/>
              </c:ext>
            </c:extLst>
          </c:dPt>
          <c:dPt>
            <c:idx val="2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D067-4F9B-8B5F-7B0801C76968}"/>
              </c:ext>
            </c:extLst>
          </c:dPt>
          <c:dPt>
            <c:idx val="3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067-4F9B-8B5F-7B0801C76968}"/>
              </c:ext>
            </c:extLst>
          </c:dPt>
          <c:dPt>
            <c:idx val="3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D067-4F9B-8B5F-7B0801C76968}"/>
              </c:ext>
            </c:extLst>
          </c:dPt>
          <c:dPt>
            <c:idx val="3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067-4F9B-8B5F-7B0801C76968}"/>
              </c:ext>
            </c:extLst>
          </c:dPt>
          <c:dPt>
            <c:idx val="3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D067-4F9B-8B5F-7B0801C76968}"/>
              </c:ext>
            </c:extLst>
          </c:dPt>
          <c:dPt>
            <c:idx val="3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067-4F9B-8B5F-7B0801C76968}"/>
              </c:ext>
            </c:extLst>
          </c:dPt>
          <c:dPt>
            <c:idx val="3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D067-4F9B-8B5F-7B0801C76968}"/>
              </c:ext>
            </c:extLst>
          </c:dPt>
          <c:dPt>
            <c:idx val="3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067-4F9B-8B5F-7B0801C76968}"/>
              </c:ext>
            </c:extLst>
          </c:dPt>
          <c:dPt>
            <c:idx val="3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067-4F9B-8B5F-7B0801C76968}"/>
              </c:ext>
            </c:extLst>
          </c:dPt>
          <c:dPt>
            <c:idx val="3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067-4F9B-8B5F-7B0801C76968}"/>
              </c:ext>
            </c:extLst>
          </c:dPt>
          <c:dPt>
            <c:idx val="3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067-4F9B-8B5F-7B0801C76968}"/>
              </c:ext>
            </c:extLst>
          </c:dPt>
          <c:dPt>
            <c:idx val="4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067-4F9B-8B5F-7B0801C76968}"/>
              </c:ext>
            </c:extLst>
          </c:dPt>
          <c:dPt>
            <c:idx val="4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067-4F9B-8B5F-7B0801C76968}"/>
              </c:ext>
            </c:extLst>
          </c:dPt>
          <c:dPt>
            <c:idx val="4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067-4F9B-8B5F-7B0801C76968}"/>
              </c:ext>
            </c:extLst>
          </c:dPt>
          <c:dPt>
            <c:idx val="4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067-4F9B-8B5F-7B0801C76968}"/>
              </c:ext>
            </c:extLst>
          </c:dPt>
          <c:dPt>
            <c:idx val="4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067-4F9B-8B5F-7B0801C76968}"/>
              </c:ext>
            </c:extLst>
          </c:dPt>
          <c:dPt>
            <c:idx val="4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067-4F9B-8B5F-7B0801C76968}"/>
              </c:ext>
            </c:extLst>
          </c:dPt>
          <c:dPt>
            <c:idx val="4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067-4F9B-8B5F-7B0801C76968}"/>
              </c:ext>
            </c:extLst>
          </c:dPt>
          <c:dPt>
            <c:idx val="4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067-4F9B-8B5F-7B0801C76968}"/>
              </c:ext>
            </c:extLst>
          </c:dPt>
          <c:dPt>
            <c:idx val="4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067-4F9B-8B5F-7B0801C76968}"/>
              </c:ext>
            </c:extLst>
          </c:dPt>
          <c:dPt>
            <c:idx val="4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067-4F9B-8B5F-7B0801C76968}"/>
              </c:ext>
            </c:extLst>
          </c:dPt>
          <c:dPt>
            <c:idx val="5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067-4F9B-8B5F-7B0801C76968}"/>
              </c:ext>
            </c:extLst>
          </c:dPt>
          <c:dPt>
            <c:idx val="5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067-4F9B-8B5F-7B0801C76968}"/>
              </c:ext>
            </c:extLst>
          </c:dPt>
          <c:dPt>
            <c:idx val="5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067-4F9B-8B5F-7B0801C76968}"/>
              </c:ext>
            </c:extLst>
          </c:dPt>
          <c:dPt>
            <c:idx val="5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067-4F9B-8B5F-7B0801C76968}"/>
              </c:ext>
            </c:extLst>
          </c:dPt>
          <c:dPt>
            <c:idx val="5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067-4F9B-8B5F-7B0801C76968}"/>
              </c:ext>
            </c:extLst>
          </c:dPt>
          <c:dPt>
            <c:idx val="55"/>
            <c:invertIfNegative val="0"/>
            <c:bubble3D val="0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067-4F9B-8B5F-7B0801C76968}"/>
              </c:ext>
            </c:extLst>
          </c:dPt>
          <c:dPt>
            <c:idx val="5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067-4F9B-8B5F-7B0801C76968}"/>
              </c:ext>
            </c:extLst>
          </c:dPt>
          <c:dPt>
            <c:idx val="5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067-4F9B-8B5F-7B0801C76968}"/>
              </c:ext>
            </c:extLst>
          </c:dPt>
          <c:dPt>
            <c:idx val="5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067-4F9B-8B5F-7B0801C76968}"/>
              </c:ext>
            </c:extLst>
          </c:dPt>
          <c:dPt>
            <c:idx val="59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067-4F9B-8B5F-7B0801C76968}"/>
              </c:ext>
            </c:extLst>
          </c:dPt>
          <c:dPt>
            <c:idx val="6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067-4F9B-8B5F-7B0801C7696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67-4F9B-8B5F-7B0801C769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067-4F9B-8B5F-7B0801C769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067-4F9B-8B5F-7B0801C769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067-4F9B-8B5F-7B0801C769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067-4F9B-8B5F-7B0801C769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067-4F9B-8B5F-7B0801C769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067-4F9B-8B5F-7B0801C769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067-4F9B-8B5F-7B0801C769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067-4F9B-8B5F-7B0801C769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067-4F9B-8B5F-7B0801C7696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067-4F9B-8B5F-7B0801C7696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067-4F9B-8B5F-7B0801C7696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067-4F9B-8B5F-7B0801C7696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067-4F9B-8B5F-7B0801C7696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067-4F9B-8B5F-7B0801C7696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067-4F9B-8B5F-7B0801C7696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067-4F9B-8B5F-7B0801C7696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067-4F9B-8B5F-7B0801C7696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067-4F9B-8B5F-7B0801C7696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067-4F9B-8B5F-7B0801C7696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067-4F9B-8B5F-7B0801C7696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067-4F9B-8B5F-7B0801C7696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067-4F9B-8B5F-7B0801C7696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067-4F9B-8B5F-7B0801C7696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067-4F9B-8B5F-7B0801C7696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067-4F9B-8B5F-7B0801C7696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067-4F9B-8B5F-7B0801C7696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067-4F9B-8B5F-7B0801C7696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067-4F9B-8B5F-7B0801C7696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067-4F9B-8B5F-7B0801C7696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067-4F9B-8B5F-7B0801C7696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067-4F9B-8B5F-7B0801C7696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067-4F9B-8B5F-7B0801C7696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067-4F9B-8B5F-7B0801C7696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067-4F9B-8B5F-7B0801C7696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067-4F9B-8B5F-7B0801C7696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D067-4F9B-8B5F-7B0801C7696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067-4F9B-8B5F-7B0801C7696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D067-4F9B-8B5F-7B0801C7696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067-4F9B-8B5F-7B0801C7696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D067-4F9B-8B5F-7B0801C7696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D067-4F9B-8B5F-7B0801C7696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D067-4F9B-8B5F-7B0801C7696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D067-4F9B-8B5F-7B0801C7696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D067-4F9B-8B5F-7B0801C7696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D067-4F9B-8B5F-7B0801C7696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D067-4F9B-8B5F-7B0801C7696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D067-4F9B-8B5F-7B0801C7696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D067-4F9B-8B5F-7B0801C7696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D067-4F9B-8B5F-7B0801C7696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D067-4F9B-8B5F-7B0801C7696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D067-4F9B-8B5F-7B0801C7696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D067-4F9B-8B5F-7B0801C7696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D067-4F9B-8B5F-7B0801C7696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D067-4F9B-8B5F-7B0801C7696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D067-4F9B-8B5F-7B0801C7696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D067-4F9B-8B5F-7B0801C7696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D067-4F9B-8B5F-7B0801C7696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D067-4F9B-8B5F-7B0801C7696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D067-4F9B-8B5F-7B0801C7696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D067-4F9B-8B5F-7B0801C769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Tn'!$N$254:$N$314</c:f>
              <c:numCache>
                <c:formatCode>0.000</c:formatCode>
                <c:ptCount val="61"/>
                <c:pt idx="0">
                  <c:v>0.36438331124630008</c:v>
                </c:pt>
                <c:pt idx="1">
                  <c:v>0.12794294309363774</c:v>
                </c:pt>
                <c:pt idx="2">
                  <c:v>-0.206888637202612</c:v>
                </c:pt>
                <c:pt idx="3">
                  <c:v>0.50756267809893685</c:v>
                </c:pt>
                <c:pt idx="4">
                  <c:v>-0.13803298613028805</c:v>
                </c:pt>
                <c:pt idx="5">
                  <c:v>0.19271668054837107</c:v>
                </c:pt>
                <c:pt idx="6">
                  <c:v>-0.50886131767577214</c:v>
                </c:pt>
                <c:pt idx="7">
                  <c:v>-0.32133699475975602</c:v>
                </c:pt>
                <c:pt idx="8">
                  <c:v>0.12450535219413705</c:v>
                </c:pt>
                <c:pt idx="9">
                  <c:v>-0.57623349007246893</c:v>
                </c:pt>
                <c:pt idx="10">
                  <c:v>-0.99218198463296536</c:v>
                </c:pt>
                <c:pt idx="11">
                  <c:v>0.17975211257056151</c:v>
                </c:pt>
                <c:pt idx="12">
                  <c:v>3.7189884423084969</c:v>
                </c:pt>
                <c:pt idx="13">
                  <c:v>0.3010901007279238</c:v>
                </c:pt>
                <c:pt idx="14">
                  <c:v>-0.33892926076087931</c:v>
                </c:pt>
                <c:pt idx="15">
                  <c:v>-0.28448168578653105</c:v>
                </c:pt>
                <c:pt idx="16">
                  <c:v>-0.56270610941768828</c:v>
                </c:pt>
                <c:pt idx="17">
                  <c:v>1.611103401618626E-2</c:v>
                </c:pt>
                <c:pt idx="18">
                  <c:v>0.27137783683530509</c:v>
                </c:pt>
                <c:pt idx="19">
                  <c:v>0.1616361489057159</c:v>
                </c:pt>
                <c:pt idx="20">
                  <c:v>-0.48868941465434423</c:v>
                </c:pt>
                <c:pt idx="21">
                  <c:v>0.48327215945287688</c:v>
                </c:pt>
                <c:pt idx="22">
                  <c:v>0.20942933191965366</c:v>
                </c:pt>
                <c:pt idx="23">
                  <c:v>0.43029930052551335</c:v>
                </c:pt>
                <c:pt idx="24">
                  <c:v>0.18773730365238159</c:v>
                </c:pt>
                <c:pt idx="25">
                  <c:v>0.19351517179845462</c:v>
                </c:pt>
                <c:pt idx="26">
                  <c:v>-7.7456603244301148E-2</c:v>
                </c:pt>
                <c:pt idx="27">
                  <c:v>0.22010083877142364</c:v>
                </c:pt>
                <c:pt idx="28">
                  <c:v>-3.2984827969421912E-2</c:v>
                </c:pt>
                <c:pt idx="29">
                  <c:v>-5.3693648280619975E-2</c:v>
                </c:pt>
                <c:pt idx="30">
                  <c:v>-0.21201638230299788</c:v>
                </c:pt>
                <c:pt idx="31">
                  <c:v>-0.41587820977371703</c:v>
                </c:pt>
                <c:pt idx="32">
                  <c:v>0.27237604722774095</c:v>
                </c:pt>
                <c:pt idx="33">
                  <c:v>0.15084976173792006</c:v>
                </c:pt>
                <c:pt idx="34">
                  <c:v>0.12284287571892505</c:v>
                </c:pt>
                <c:pt idx="35">
                  <c:v>0.2609417605742983</c:v>
                </c:pt>
                <c:pt idx="36">
                  <c:v>9.1928590217157505E-2</c:v>
                </c:pt>
                <c:pt idx="37">
                  <c:v>-0.18479940118974889</c:v>
                </c:pt>
                <c:pt idx="38">
                  <c:v>0.18249909609930287</c:v>
                </c:pt>
                <c:pt idx="39">
                  <c:v>-0.47849484771341538</c:v>
                </c:pt>
                <c:pt idx="40">
                  <c:v>-0.27559330694179968</c:v>
                </c:pt>
                <c:pt idx="41">
                  <c:v>-0.3510764388646575</c:v>
                </c:pt>
                <c:pt idx="42">
                  <c:v>-0.11531656017463514</c:v>
                </c:pt>
                <c:pt idx="43">
                  <c:v>-7.0270036281459405E-2</c:v>
                </c:pt>
                <c:pt idx="44">
                  <c:v>0.28312799912304265</c:v>
                </c:pt>
                <c:pt idx="45">
                  <c:v>-3.9636645553236628E-2</c:v>
                </c:pt>
                <c:pt idx="46">
                  <c:v>-0.16989547876987771</c:v>
                </c:pt>
                <c:pt idx="47">
                  <c:v>0.16938987725105303</c:v>
                </c:pt>
                <c:pt idx="48">
                  <c:v>-0.3011953596942491</c:v>
                </c:pt>
                <c:pt idx="49">
                  <c:v>-0.31799980018177804</c:v>
                </c:pt>
                <c:pt idx="50">
                  <c:v>-9.0093185094801256E-2</c:v>
                </c:pt>
                <c:pt idx="51">
                  <c:v>-8.1861939905469347E-2</c:v>
                </c:pt>
                <c:pt idx="52">
                  <c:v>-3.9356238655278854E-2</c:v>
                </c:pt>
                <c:pt idx="53">
                  <c:v>0.11138476554153184</c:v>
                </c:pt>
                <c:pt idx="54">
                  <c:v>0.13220412106202564</c:v>
                </c:pt>
                <c:pt idx="55">
                  <c:v>-0.67790494818389269</c:v>
                </c:pt>
                <c:pt idx="56">
                  <c:v>0.12632292768434586</c:v>
                </c:pt>
                <c:pt idx="57">
                  <c:v>0.29707084277268281</c:v>
                </c:pt>
                <c:pt idx="58">
                  <c:v>-0.45473279791705612</c:v>
                </c:pt>
                <c:pt idx="59">
                  <c:v>-2.3010002027031195E-2</c:v>
                </c:pt>
                <c:pt idx="60">
                  <c:v>0.11629008104845047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F9B-8B5F-7B0801C7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447359"/>
        <c:axId val="737440159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0.67750748589415821</c:v>
              </c:pt>
              <c:pt idx="1">
                <c:v>0.67750748589415821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D067-4F9B-8B5F-7B0801C7696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-0.67750748589415821</c:v>
              </c:pt>
              <c:pt idx="1">
                <c:v>-0.67750748589415821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D067-4F9B-8B5F-7B0801C76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55519"/>
        <c:axId val="737455039"/>
      </c:scatterChart>
      <c:catAx>
        <c:axId val="73744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40159"/>
        <c:crosses val="autoZero"/>
        <c:auto val="1"/>
        <c:lblAlgn val="ctr"/>
        <c:lblOffset val="100"/>
        <c:noMultiLvlLbl val="0"/>
      </c:catAx>
      <c:valAx>
        <c:axId val="737440159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DFFits(Std)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47359"/>
        <c:crosses val="autoZero"/>
        <c:crossBetween val="between"/>
      </c:valAx>
      <c:valAx>
        <c:axId val="73745503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455519"/>
        <c:crosses val="max"/>
        <c:crossBetween val="midCat"/>
        <c:majorUnit val="10"/>
      </c:valAx>
      <c:valAx>
        <c:axId val="737455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455039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DFBetas(Std) (Tn 7h) - Seuil = 0,256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7"/>
          <c:order val="0"/>
          <c:tx>
            <c:v>DFBetaStd(Encaissement_4000m)</c:v>
          </c:tx>
          <c:spPr>
            <a:solidFill>
              <a:srgbClr val="8FB0FF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01B-40DB-BE33-728B05F269B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01B-40DB-BE33-728B05F269B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1B-40DB-BE33-728B05F269B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01B-40DB-BE33-728B05F269B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1B-40DB-BE33-728B05F269BF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01B-40DB-BE33-728B05F269BF}"/>
              </c:ext>
            </c:extLst>
          </c:dPt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Tn'!$AD$254:$AD$314</c:f>
              <c:numCache>
                <c:formatCode>0.000</c:formatCode>
                <c:ptCount val="61"/>
                <c:pt idx="0">
                  <c:v>4.8476222975546872E-2</c:v>
                </c:pt>
                <c:pt idx="1">
                  <c:v>-3.3366971107430581E-2</c:v>
                </c:pt>
                <c:pt idx="2">
                  <c:v>4.197952798141058E-2</c:v>
                </c:pt>
                <c:pt idx="3">
                  <c:v>-2.5730320396526472E-2</c:v>
                </c:pt>
                <c:pt idx="4">
                  <c:v>2.4280882573902627E-2</c:v>
                </c:pt>
                <c:pt idx="5">
                  <c:v>-4.9839630469873067E-2</c:v>
                </c:pt>
                <c:pt idx="6">
                  <c:v>0.28913787165853722</c:v>
                </c:pt>
                <c:pt idx="7">
                  <c:v>8.4412667764500571E-2</c:v>
                </c:pt>
                <c:pt idx="8">
                  <c:v>7.10919118691069E-3</c:v>
                </c:pt>
                <c:pt idx="9">
                  <c:v>-0.40828481661996952</c:v>
                </c:pt>
                <c:pt idx="10">
                  <c:v>0.40868542114744477</c:v>
                </c:pt>
                <c:pt idx="11">
                  <c:v>4.1759166124999796E-2</c:v>
                </c:pt>
                <c:pt idx="12">
                  <c:v>4.7670984886067927E-2</c:v>
                </c:pt>
                <c:pt idx="13">
                  <c:v>5.8753035568905078E-3</c:v>
                </c:pt>
                <c:pt idx="14">
                  <c:v>0.17814070055576398</c:v>
                </c:pt>
                <c:pt idx="15">
                  <c:v>-0.21138362828682206</c:v>
                </c:pt>
                <c:pt idx="16">
                  <c:v>0.33626413733179439</c:v>
                </c:pt>
                <c:pt idx="17">
                  <c:v>8.2556545917026151E-3</c:v>
                </c:pt>
                <c:pt idx="18">
                  <c:v>1.5449410460318051E-2</c:v>
                </c:pt>
                <c:pt idx="19">
                  <c:v>-3.5744465579448235E-2</c:v>
                </c:pt>
                <c:pt idx="20">
                  <c:v>4.9883681555853515E-2</c:v>
                </c:pt>
                <c:pt idx="21">
                  <c:v>-7.4092733365104094E-2</c:v>
                </c:pt>
                <c:pt idx="22">
                  <c:v>-4.1229498402814445E-2</c:v>
                </c:pt>
                <c:pt idx="23">
                  <c:v>-1.6399400504603493E-3</c:v>
                </c:pt>
                <c:pt idx="24">
                  <c:v>-4.8818657433653103E-3</c:v>
                </c:pt>
                <c:pt idx="25">
                  <c:v>-6.9161103832763526E-2</c:v>
                </c:pt>
                <c:pt idx="26">
                  <c:v>-4.9826129395466517E-2</c:v>
                </c:pt>
                <c:pt idx="27">
                  <c:v>6.2330246215512579E-2</c:v>
                </c:pt>
                <c:pt idx="28">
                  <c:v>1.0311198018613226E-2</c:v>
                </c:pt>
                <c:pt idx="29">
                  <c:v>-3.7462945813553319E-2</c:v>
                </c:pt>
                <c:pt idx="30">
                  <c:v>-1.7409558230725018E-2</c:v>
                </c:pt>
                <c:pt idx="31">
                  <c:v>-0.29567111729259582</c:v>
                </c:pt>
                <c:pt idx="32">
                  <c:v>-1.5724893113350288E-2</c:v>
                </c:pt>
                <c:pt idx="33">
                  <c:v>3.6562899100288745E-2</c:v>
                </c:pt>
                <c:pt idx="34">
                  <c:v>4.1839202690482323E-2</c:v>
                </c:pt>
                <c:pt idx="35">
                  <c:v>-0.10028267081190537</c:v>
                </c:pt>
                <c:pt idx="36">
                  <c:v>-2.0754158794894589E-2</c:v>
                </c:pt>
                <c:pt idx="37">
                  <c:v>-0.13275311163930667</c:v>
                </c:pt>
                <c:pt idx="38">
                  <c:v>1.6611047767847571E-2</c:v>
                </c:pt>
                <c:pt idx="39">
                  <c:v>0.16826347050352</c:v>
                </c:pt>
                <c:pt idx="40">
                  <c:v>7.8576266753865989E-2</c:v>
                </c:pt>
                <c:pt idx="41">
                  <c:v>2.3728857586074292E-2</c:v>
                </c:pt>
                <c:pt idx="42">
                  <c:v>7.6387312135836943E-3</c:v>
                </c:pt>
                <c:pt idx="43">
                  <c:v>-5.9594600317598348E-2</c:v>
                </c:pt>
                <c:pt idx="44">
                  <c:v>-0.11185724581189081</c:v>
                </c:pt>
                <c:pt idx="45">
                  <c:v>4.8781322333152832E-3</c:v>
                </c:pt>
                <c:pt idx="46">
                  <c:v>9.4720163080926775E-2</c:v>
                </c:pt>
                <c:pt idx="47">
                  <c:v>-4.5871014997909763E-2</c:v>
                </c:pt>
                <c:pt idx="48">
                  <c:v>0.15158581324530407</c:v>
                </c:pt>
                <c:pt idx="49">
                  <c:v>-9.0263177754818485E-2</c:v>
                </c:pt>
                <c:pt idx="50">
                  <c:v>1.1344814260315897E-2</c:v>
                </c:pt>
                <c:pt idx="51">
                  <c:v>2.1737877688252132E-2</c:v>
                </c:pt>
                <c:pt idx="52">
                  <c:v>7.7248704148742374E-3</c:v>
                </c:pt>
                <c:pt idx="53">
                  <c:v>2.2316719803408013E-3</c:v>
                </c:pt>
                <c:pt idx="54">
                  <c:v>5.659713721274795E-2</c:v>
                </c:pt>
                <c:pt idx="55">
                  <c:v>-0.51793847921807601</c:v>
                </c:pt>
                <c:pt idx="56">
                  <c:v>-1.8753227393598471E-2</c:v>
                </c:pt>
                <c:pt idx="57">
                  <c:v>7.578541155835615E-2</c:v>
                </c:pt>
                <c:pt idx="58">
                  <c:v>0.12494401854117093</c:v>
                </c:pt>
                <c:pt idx="59">
                  <c:v>4.3643689004172976E-3</c:v>
                </c:pt>
                <c:pt idx="60">
                  <c:v>-1.9165413481249321E-2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01B-40DB-BE33-728B05F269BF}"/>
            </c:ext>
          </c:extLst>
        </c:ser>
        <c:ser>
          <c:idx val="6"/>
          <c:order val="1"/>
          <c:tx>
            <c:v>DFBetaStd(MNE_Nice_2154_50m)</c:v>
          </c:tx>
          <c:spPr>
            <a:solidFill>
              <a:srgbClr val="004D43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1B-40DB-BE33-728B05F269B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01B-40DB-BE33-728B05F269B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1B-40DB-BE33-728B05F269BF}"/>
              </c:ext>
            </c:extLst>
          </c:dPt>
          <c:dPt>
            <c:idx val="3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01B-40DB-BE33-728B05F269BF}"/>
              </c:ext>
            </c:extLst>
          </c:dPt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Tn'!$AC$254:$AC$314</c:f>
              <c:numCache>
                <c:formatCode>0.000</c:formatCode>
                <c:ptCount val="61"/>
                <c:pt idx="0">
                  <c:v>-0.12278520455330605</c:v>
                </c:pt>
                <c:pt idx="1">
                  <c:v>1.6956808450132092E-2</c:v>
                </c:pt>
                <c:pt idx="2">
                  <c:v>-6.1952174943580574E-2</c:v>
                </c:pt>
                <c:pt idx="3">
                  <c:v>4.7689214537205114E-2</c:v>
                </c:pt>
                <c:pt idx="4">
                  <c:v>-3.4647884854702771E-2</c:v>
                </c:pt>
                <c:pt idx="5">
                  <c:v>-2.4861179984323259E-2</c:v>
                </c:pt>
                <c:pt idx="6">
                  <c:v>-0.26669991460367654</c:v>
                </c:pt>
                <c:pt idx="7">
                  <c:v>5.3520597601245834E-2</c:v>
                </c:pt>
                <c:pt idx="8">
                  <c:v>-2.0345790184220186E-3</c:v>
                </c:pt>
                <c:pt idx="9">
                  <c:v>0.18165536526597695</c:v>
                </c:pt>
                <c:pt idx="10">
                  <c:v>-0.30798007516131265</c:v>
                </c:pt>
                <c:pt idx="11">
                  <c:v>-9.8433447079600056E-2</c:v>
                </c:pt>
                <c:pt idx="12">
                  <c:v>1.5174543708281045</c:v>
                </c:pt>
                <c:pt idx="13">
                  <c:v>3.0771175174838408E-3</c:v>
                </c:pt>
                <c:pt idx="14">
                  <c:v>-4.3587341190043871E-2</c:v>
                </c:pt>
                <c:pt idx="15">
                  <c:v>0.21049478993552614</c:v>
                </c:pt>
                <c:pt idx="16">
                  <c:v>-0.10518395766800957</c:v>
                </c:pt>
                <c:pt idx="17">
                  <c:v>-6.9947597826480398E-3</c:v>
                </c:pt>
                <c:pt idx="18">
                  <c:v>-4.7154893964303515E-2</c:v>
                </c:pt>
                <c:pt idx="19">
                  <c:v>0.10417426594454925</c:v>
                </c:pt>
                <c:pt idx="20">
                  <c:v>-0.17342792153557987</c:v>
                </c:pt>
                <c:pt idx="21">
                  <c:v>4.3964772797052333E-2</c:v>
                </c:pt>
                <c:pt idx="22">
                  <c:v>-3.7879276256816259E-2</c:v>
                </c:pt>
                <c:pt idx="23">
                  <c:v>0.11875060174669184</c:v>
                </c:pt>
                <c:pt idx="24">
                  <c:v>1.6082270642134452E-2</c:v>
                </c:pt>
                <c:pt idx="25">
                  <c:v>2.3868687691246653E-2</c:v>
                </c:pt>
                <c:pt idx="26">
                  <c:v>4.3800262598450698E-2</c:v>
                </c:pt>
                <c:pt idx="27">
                  <c:v>-1.0277297434627398E-2</c:v>
                </c:pt>
                <c:pt idx="28">
                  <c:v>-2.5673779145041877E-3</c:v>
                </c:pt>
                <c:pt idx="29">
                  <c:v>4.7716446428345931E-2</c:v>
                </c:pt>
                <c:pt idx="30">
                  <c:v>-2.3693239057107619E-2</c:v>
                </c:pt>
                <c:pt idx="31">
                  <c:v>0.234924975266154</c:v>
                </c:pt>
                <c:pt idx="32">
                  <c:v>1.0242276709341175E-3</c:v>
                </c:pt>
                <c:pt idx="33">
                  <c:v>-7.574987153497037E-2</c:v>
                </c:pt>
                <c:pt idx="34">
                  <c:v>-3.1307697909601015E-2</c:v>
                </c:pt>
                <c:pt idx="35">
                  <c:v>9.1429267913554046E-2</c:v>
                </c:pt>
                <c:pt idx="36">
                  <c:v>1.8411594902274519E-2</c:v>
                </c:pt>
                <c:pt idx="37">
                  <c:v>9.0819103626907913E-2</c:v>
                </c:pt>
                <c:pt idx="38">
                  <c:v>3.0159540388179679E-3</c:v>
                </c:pt>
                <c:pt idx="39">
                  <c:v>-0.34772410143164378</c:v>
                </c:pt>
                <c:pt idx="40">
                  <c:v>-2.4543067970150791E-2</c:v>
                </c:pt>
                <c:pt idx="41">
                  <c:v>-0.11061169474551176</c:v>
                </c:pt>
                <c:pt idx="42">
                  <c:v>6.3312763960747423E-4</c:v>
                </c:pt>
                <c:pt idx="43">
                  <c:v>3.6556307412791825E-2</c:v>
                </c:pt>
                <c:pt idx="44">
                  <c:v>9.9411405733326422E-2</c:v>
                </c:pt>
                <c:pt idx="45">
                  <c:v>-7.4688002751347364E-3</c:v>
                </c:pt>
                <c:pt idx="46">
                  <c:v>-4.0603023341393672E-2</c:v>
                </c:pt>
                <c:pt idx="47">
                  <c:v>3.270093627478679E-2</c:v>
                </c:pt>
                <c:pt idx="48">
                  <c:v>-5.6277803862738049E-2</c:v>
                </c:pt>
                <c:pt idx="49">
                  <c:v>-2.7701919932598151E-3</c:v>
                </c:pt>
                <c:pt idx="50">
                  <c:v>9.6953513181634258E-3</c:v>
                </c:pt>
                <c:pt idx="51">
                  <c:v>-6.0959688715881326E-3</c:v>
                </c:pt>
                <c:pt idx="52">
                  <c:v>-5.4280802133598125E-3</c:v>
                </c:pt>
                <c:pt idx="53">
                  <c:v>-3.1963685229569584E-2</c:v>
                </c:pt>
                <c:pt idx="54">
                  <c:v>-7.1851463657407341E-2</c:v>
                </c:pt>
                <c:pt idx="55">
                  <c:v>0.22904368674483427</c:v>
                </c:pt>
                <c:pt idx="56">
                  <c:v>-2.150168780604619E-2</c:v>
                </c:pt>
                <c:pt idx="57">
                  <c:v>-0.1569889448806793</c:v>
                </c:pt>
                <c:pt idx="58">
                  <c:v>-0.24951961714001675</c:v>
                </c:pt>
                <c:pt idx="59">
                  <c:v>-7.3239023626409877E-3</c:v>
                </c:pt>
                <c:pt idx="60">
                  <c:v>9.5193199533466222E-3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01B-40DB-BE33-728B05F269BF}"/>
            </c:ext>
          </c:extLst>
        </c:ser>
        <c:ser>
          <c:idx val="5"/>
          <c:order val="2"/>
          <c:tx>
            <c:v>DFBetaStd(Encaissement_1000m)</c:v>
          </c:tx>
          <c:spPr>
            <a:solidFill>
              <a:srgbClr val="B79762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01B-40DB-BE33-728B05F269B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1B-40DB-BE33-728B05F269B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01B-40DB-BE33-728B05F269B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1B-40DB-BE33-728B05F269B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01B-40DB-BE33-728B05F269BF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1B-40DB-BE33-728B05F269BF}"/>
              </c:ext>
            </c:extLst>
          </c:dPt>
          <c:dPt>
            <c:idx val="5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01B-40DB-BE33-728B05F269BF}"/>
              </c:ext>
            </c:extLst>
          </c:dPt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Tn'!$AB$254:$AB$314</c:f>
              <c:numCache>
                <c:formatCode>0.000</c:formatCode>
                <c:ptCount val="61"/>
                <c:pt idx="0">
                  <c:v>3.5377529356923038E-2</c:v>
                </c:pt>
                <c:pt idx="1">
                  <c:v>-4.1235524515772719E-2</c:v>
                </c:pt>
                <c:pt idx="2">
                  <c:v>0.10538659594759009</c:v>
                </c:pt>
                <c:pt idx="3">
                  <c:v>-0.12487703002231007</c:v>
                </c:pt>
                <c:pt idx="4">
                  <c:v>4.8164279075867351E-2</c:v>
                </c:pt>
                <c:pt idx="5">
                  <c:v>0.14655015613422523</c:v>
                </c:pt>
                <c:pt idx="6">
                  <c:v>-0.21491716023704699</c:v>
                </c:pt>
                <c:pt idx="7">
                  <c:v>-0.28133958931092889</c:v>
                </c:pt>
                <c:pt idx="8">
                  <c:v>-2.0419645605809621E-2</c:v>
                </c:pt>
                <c:pt idx="9">
                  <c:v>0.34811550347616682</c:v>
                </c:pt>
                <c:pt idx="10">
                  <c:v>0.3069898146015938</c:v>
                </c:pt>
                <c:pt idx="11">
                  <c:v>4.9263233856973454E-2</c:v>
                </c:pt>
                <c:pt idx="12">
                  <c:v>-1.8714259128676436</c:v>
                </c:pt>
                <c:pt idx="13">
                  <c:v>-9.6953065670730403E-3</c:v>
                </c:pt>
                <c:pt idx="14">
                  <c:v>-0.11804967983500991</c:v>
                </c:pt>
                <c:pt idx="15">
                  <c:v>4.5756544871286255E-2</c:v>
                </c:pt>
                <c:pt idx="16">
                  <c:v>-0.33224027795682959</c:v>
                </c:pt>
                <c:pt idx="17">
                  <c:v>6.1325808830699786E-3</c:v>
                </c:pt>
                <c:pt idx="18">
                  <c:v>1.6391645147555145E-2</c:v>
                </c:pt>
                <c:pt idx="19">
                  <c:v>-0.12754318733889192</c:v>
                </c:pt>
                <c:pt idx="20">
                  <c:v>0.22122267839628787</c:v>
                </c:pt>
                <c:pt idx="21">
                  <c:v>1.3131498771349245E-2</c:v>
                </c:pt>
                <c:pt idx="22">
                  <c:v>0.10124944553803901</c:v>
                </c:pt>
                <c:pt idx="23">
                  <c:v>-0.19993499231849352</c:v>
                </c:pt>
                <c:pt idx="24">
                  <c:v>-1.3342143664626114E-2</c:v>
                </c:pt>
                <c:pt idx="25">
                  <c:v>1.6133829088217175E-2</c:v>
                </c:pt>
                <c:pt idx="26">
                  <c:v>-1.9742243564510445E-2</c:v>
                </c:pt>
                <c:pt idx="27">
                  <c:v>-0.11965040175295762</c:v>
                </c:pt>
                <c:pt idx="28">
                  <c:v>-3.3227181316459334E-3</c:v>
                </c:pt>
                <c:pt idx="29">
                  <c:v>-1.0378490496171615E-2</c:v>
                </c:pt>
                <c:pt idx="30">
                  <c:v>0.10632749866498357</c:v>
                </c:pt>
                <c:pt idx="31">
                  <c:v>-8.5615559059535495E-2</c:v>
                </c:pt>
                <c:pt idx="32">
                  <c:v>4.8429548315664081E-2</c:v>
                </c:pt>
                <c:pt idx="33">
                  <c:v>5.2160591038315746E-2</c:v>
                </c:pt>
                <c:pt idx="34">
                  <c:v>3.7599665392972333E-2</c:v>
                </c:pt>
                <c:pt idx="35">
                  <c:v>0.11065663582706044</c:v>
                </c:pt>
                <c:pt idx="36">
                  <c:v>-9.2406332343484242E-3</c:v>
                </c:pt>
                <c:pt idx="37">
                  <c:v>-9.7437749005082116E-3</c:v>
                </c:pt>
                <c:pt idx="38">
                  <c:v>-9.4133996910677142E-2</c:v>
                </c:pt>
                <c:pt idx="39">
                  <c:v>0.14630436714044637</c:v>
                </c:pt>
                <c:pt idx="40">
                  <c:v>-0.15592649397700015</c:v>
                </c:pt>
                <c:pt idx="41">
                  <c:v>0.12889695887910371</c:v>
                </c:pt>
                <c:pt idx="42">
                  <c:v>-5.9978067350110117E-2</c:v>
                </c:pt>
                <c:pt idx="43">
                  <c:v>1.417019160936032E-2</c:v>
                </c:pt>
                <c:pt idx="44">
                  <c:v>0.12940525036861381</c:v>
                </c:pt>
                <c:pt idx="45">
                  <c:v>1.2901862742379174E-2</c:v>
                </c:pt>
                <c:pt idx="46">
                  <c:v>-7.0819630748048257E-2</c:v>
                </c:pt>
                <c:pt idx="47">
                  <c:v>-1.6308352563235165E-2</c:v>
                </c:pt>
                <c:pt idx="48">
                  <c:v>-5.6736768482182794E-2</c:v>
                </c:pt>
                <c:pt idx="49">
                  <c:v>0.21949483128667116</c:v>
                </c:pt>
                <c:pt idx="50">
                  <c:v>-5.0866054682811336E-2</c:v>
                </c:pt>
                <c:pt idx="51">
                  <c:v>-3.8482571082981164E-2</c:v>
                </c:pt>
                <c:pt idx="52">
                  <c:v>4.5904431633362053E-3</c:v>
                </c:pt>
                <c:pt idx="53">
                  <c:v>4.9956063712005058E-3</c:v>
                </c:pt>
                <c:pt idx="54">
                  <c:v>4.9289086775082189E-2</c:v>
                </c:pt>
                <c:pt idx="55">
                  <c:v>0.28265168653137701</c:v>
                </c:pt>
                <c:pt idx="56">
                  <c:v>2.1406995514945681E-2</c:v>
                </c:pt>
                <c:pt idx="57">
                  <c:v>0.13336714356178453</c:v>
                </c:pt>
                <c:pt idx="58">
                  <c:v>0.28708563292416672</c:v>
                </c:pt>
                <c:pt idx="59">
                  <c:v>1.0132538476341244E-2</c:v>
                </c:pt>
                <c:pt idx="60">
                  <c:v>-2.3648121840698535E-3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01B-40DB-BE33-728B05F269BF}"/>
            </c:ext>
          </c:extLst>
        </c:ser>
        <c:ser>
          <c:idx val="4"/>
          <c:order val="3"/>
          <c:tx>
            <c:v>DFBetaStd(Wind Effect final)</c:v>
          </c:tx>
          <c:spPr>
            <a:solidFill>
              <a:srgbClr val="0000A6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Tn'!$AA$254:$AA$314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01B-40DB-BE33-728B05F269BF}"/>
            </c:ext>
          </c:extLst>
        </c:ser>
        <c:ser>
          <c:idx val="3"/>
          <c:order val="4"/>
          <c:tx>
            <c:v>DFBetaStd(Dmer_zone)</c:v>
          </c:tx>
          <c:spPr>
            <a:solidFill>
              <a:srgbClr val="7A4900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1B-40DB-BE33-728B05F269BF}"/>
              </c:ext>
            </c:extLst>
          </c:dPt>
          <c:dPt>
            <c:idx val="3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01B-40DB-BE33-728B05F269BF}"/>
              </c:ext>
            </c:extLst>
          </c:dPt>
          <c:dPt>
            <c:idx val="58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1B-40DB-BE33-728B05F269BF}"/>
              </c:ext>
            </c:extLst>
          </c:dPt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Tn'!$Z$254:$Z$314</c:f>
              <c:numCache>
                <c:formatCode>0.000</c:formatCode>
                <c:ptCount val="61"/>
                <c:pt idx="0">
                  <c:v>0.21847354291901741</c:v>
                </c:pt>
                <c:pt idx="1">
                  <c:v>-2.1613951019746362E-3</c:v>
                </c:pt>
                <c:pt idx="2">
                  <c:v>-7.0224335129958557E-3</c:v>
                </c:pt>
                <c:pt idx="3">
                  <c:v>-0.20865327345150045</c:v>
                </c:pt>
                <c:pt idx="4">
                  <c:v>-1.1773530564264846E-2</c:v>
                </c:pt>
                <c:pt idx="5">
                  <c:v>8.601695418209522E-2</c:v>
                </c:pt>
                <c:pt idx="6">
                  <c:v>0.19339410339343929</c:v>
                </c:pt>
                <c:pt idx="7">
                  <c:v>-9.8024256427418813E-2</c:v>
                </c:pt>
                <c:pt idx="8">
                  <c:v>-4.2151486427105651E-2</c:v>
                </c:pt>
                <c:pt idx="9">
                  <c:v>-5.2788275827100398E-2</c:v>
                </c:pt>
                <c:pt idx="10">
                  <c:v>-4.5466739341886428E-2</c:v>
                </c:pt>
                <c:pt idx="11">
                  <c:v>0.12830838179983184</c:v>
                </c:pt>
                <c:pt idx="12">
                  <c:v>-0.48790176875583008</c:v>
                </c:pt>
                <c:pt idx="13">
                  <c:v>-1.6104460528956652E-3</c:v>
                </c:pt>
                <c:pt idx="14">
                  <c:v>-8.4676017370937884E-2</c:v>
                </c:pt>
                <c:pt idx="15">
                  <c:v>-0.16378754538160223</c:v>
                </c:pt>
                <c:pt idx="16">
                  <c:v>-0.10995723092347454</c:v>
                </c:pt>
                <c:pt idx="17">
                  <c:v>4.9736717177636825E-3</c:v>
                </c:pt>
                <c:pt idx="18">
                  <c:v>-3.6278593874605296E-2</c:v>
                </c:pt>
                <c:pt idx="19">
                  <c:v>-0.10157281650186664</c:v>
                </c:pt>
                <c:pt idx="20">
                  <c:v>0.25279390861278123</c:v>
                </c:pt>
                <c:pt idx="21">
                  <c:v>1.3660035610412226E-3</c:v>
                </c:pt>
                <c:pt idx="22">
                  <c:v>4.4465472066142431E-2</c:v>
                </c:pt>
                <c:pt idx="23">
                  <c:v>2.1204502538309706E-2</c:v>
                </c:pt>
                <c:pt idx="24">
                  <c:v>-3.874602124988473E-2</c:v>
                </c:pt>
                <c:pt idx="25">
                  <c:v>-4.1819359609152888E-2</c:v>
                </c:pt>
                <c:pt idx="26">
                  <c:v>-5.0611159255303378E-2</c:v>
                </c:pt>
                <c:pt idx="27">
                  <c:v>-6.5230681268497251E-2</c:v>
                </c:pt>
                <c:pt idx="28">
                  <c:v>-5.2507807071932762E-3</c:v>
                </c:pt>
                <c:pt idx="29">
                  <c:v>-4.749468266964104E-2</c:v>
                </c:pt>
                <c:pt idx="30">
                  <c:v>9.140594594950853E-2</c:v>
                </c:pt>
                <c:pt idx="31">
                  <c:v>-0.20813059111419702</c:v>
                </c:pt>
                <c:pt idx="32">
                  <c:v>-1.8039907694515751E-2</c:v>
                </c:pt>
                <c:pt idx="33">
                  <c:v>3.4031495394339098E-2</c:v>
                </c:pt>
                <c:pt idx="34">
                  <c:v>8.6045547105657941E-3</c:v>
                </c:pt>
                <c:pt idx="35">
                  <c:v>-4.6665381078219284E-2</c:v>
                </c:pt>
                <c:pt idx="36">
                  <c:v>-4.3737105466216925E-2</c:v>
                </c:pt>
                <c:pt idx="37">
                  <c:v>-5.4283776558008923E-2</c:v>
                </c:pt>
                <c:pt idx="38">
                  <c:v>-3.4660632346993285E-2</c:v>
                </c:pt>
                <c:pt idx="39">
                  <c:v>0.38755021328038552</c:v>
                </c:pt>
                <c:pt idx="40">
                  <c:v>7.8081790843441468E-2</c:v>
                </c:pt>
                <c:pt idx="41">
                  <c:v>0.15276193578900632</c:v>
                </c:pt>
                <c:pt idx="42">
                  <c:v>2.1264086967393615E-2</c:v>
                </c:pt>
                <c:pt idx="43">
                  <c:v>-2.7433531711034274E-2</c:v>
                </c:pt>
                <c:pt idx="44">
                  <c:v>-0.12450880771062427</c:v>
                </c:pt>
                <c:pt idx="45">
                  <c:v>7.1180131493527501E-3</c:v>
                </c:pt>
                <c:pt idx="46">
                  <c:v>-3.2769043661676822E-2</c:v>
                </c:pt>
                <c:pt idx="47">
                  <c:v>-6.7458130351667714E-2</c:v>
                </c:pt>
                <c:pt idx="48">
                  <c:v>-5.865724309263335E-2</c:v>
                </c:pt>
                <c:pt idx="49">
                  <c:v>7.1011614812617474E-3</c:v>
                </c:pt>
                <c:pt idx="50">
                  <c:v>1.3052972543725484E-2</c:v>
                </c:pt>
                <c:pt idx="51">
                  <c:v>2.4959589456912724E-2</c:v>
                </c:pt>
                <c:pt idx="52">
                  <c:v>4.6551299002288915E-3</c:v>
                </c:pt>
                <c:pt idx="53">
                  <c:v>4.2520392927313556E-2</c:v>
                </c:pt>
                <c:pt idx="54">
                  <c:v>3.3796422754846699E-2</c:v>
                </c:pt>
                <c:pt idx="55">
                  <c:v>-0.11433826598105035</c:v>
                </c:pt>
                <c:pt idx="56">
                  <c:v>2.235662275607667E-2</c:v>
                </c:pt>
                <c:pt idx="57">
                  <c:v>0.15450888159662857</c:v>
                </c:pt>
                <c:pt idx="58">
                  <c:v>0.32399163162366218</c:v>
                </c:pt>
                <c:pt idx="59">
                  <c:v>1.3634860897073196E-2</c:v>
                </c:pt>
                <c:pt idx="60">
                  <c:v>-3.8969286539817467E-2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01B-40DB-BE33-728B05F269BF}"/>
            </c:ext>
          </c:extLst>
        </c:ser>
        <c:ser>
          <c:idx val="2"/>
          <c:order val="5"/>
          <c:tx>
            <c:v>DFBetaStd(DENSITE_BATI_NICE_GR50M)</c:v>
          </c:tx>
          <c:spPr>
            <a:solidFill>
              <a:srgbClr val="A30059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dPt>
            <c:idx val="3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7-901B-40DB-BE33-728B05F269BF}"/>
              </c:ext>
            </c:extLst>
          </c:dPt>
          <c:dPt>
            <c:idx val="13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8-901B-40DB-BE33-728B05F269BF}"/>
              </c:ext>
            </c:extLst>
          </c:dPt>
          <c:dPt>
            <c:idx val="20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9-901B-40DB-BE33-728B05F269BF}"/>
              </c:ext>
            </c:extLst>
          </c:dPt>
          <c:dPt>
            <c:idx val="21"/>
            <c:invertIfNegative val="0"/>
            <c:bubble3D val="0"/>
            <c:spPr>
              <a:noFill/>
              <a:ln w="635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A-901B-40DB-BE33-728B05F269BF}"/>
              </c:ext>
            </c:extLst>
          </c:dPt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Tn'!$Y$254:$Y$314</c:f>
              <c:numCache>
                <c:formatCode>0.000</c:formatCode>
                <c:ptCount val="61"/>
                <c:pt idx="0">
                  <c:v>0.13094488603655582</c:v>
                </c:pt>
                <c:pt idx="1">
                  <c:v>-6.5489393764496182E-2</c:v>
                </c:pt>
                <c:pt idx="2">
                  <c:v>3.2780608572849562E-2</c:v>
                </c:pt>
                <c:pt idx="3">
                  <c:v>-0.28920600713695926</c:v>
                </c:pt>
                <c:pt idx="4">
                  <c:v>5.4139178105880051E-2</c:v>
                </c:pt>
                <c:pt idx="5">
                  <c:v>1.3000396916277981E-2</c:v>
                </c:pt>
                <c:pt idx="6">
                  <c:v>5.223223340461796E-2</c:v>
                </c:pt>
                <c:pt idx="7">
                  <c:v>-3.5469043057367131E-2</c:v>
                </c:pt>
                <c:pt idx="8">
                  <c:v>5.7668683155109252E-3</c:v>
                </c:pt>
                <c:pt idx="9">
                  <c:v>3.2192290133263565E-2</c:v>
                </c:pt>
                <c:pt idx="10">
                  <c:v>2.0268022896931213E-2</c:v>
                </c:pt>
                <c:pt idx="11">
                  <c:v>-5.9656998603398043E-2</c:v>
                </c:pt>
                <c:pt idx="12">
                  <c:v>-7.508921396571093E-2</c:v>
                </c:pt>
                <c:pt idx="13">
                  <c:v>0.27874671778526006</c:v>
                </c:pt>
                <c:pt idx="14">
                  <c:v>6.8142548307235359E-2</c:v>
                </c:pt>
                <c:pt idx="15">
                  <c:v>8.5276784480734405E-2</c:v>
                </c:pt>
                <c:pt idx="16">
                  <c:v>-0.10062682152365378</c:v>
                </c:pt>
                <c:pt idx="17">
                  <c:v>5.1261471799383725E-3</c:v>
                </c:pt>
                <c:pt idx="18">
                  <c:v>-0.12306616732569015</c:v>
                </c:pt>
                <c:pt idx="19">
                  <c:v>-5.1262979912893289E-2</c:v>
                </c:pt>
                <c:pt idx="20">
                  <c:v>-0.26694383535911181</c:v>
                </c:pt>
                <c:pt idx="21">
                  <c:v>0.40700388711709268</c:v>
                </c:pt>
                <c:pt idx="22">
                  <c:v>-8.6936252421278115E-2</c:v>
                </c:pt>
                <c:pt idx="23">
                  <c:v>-0.10048148360379791</c:v>
                </c:pt>
                <c:pt idx="24">
                  <c:v>0.15164148860020887</c:v>
                </c:pt>
                <c:pt idx="25">
                  <c:v>-0.11448325212968234</c:v>
                </c:pt>
                <c:pt idx="26">
                  <c:v>-2.7891810946299306E-2</c:v>
                </c:pt>
                <c:pt idx="27">
                  <c:v>-0.1073752530386696</c:v>
                </c:pt>
                <c:pt idx="28">
                  <c:v>-5.6617845413780826E-3</c:v>
                </c:pt>
                <c:pt idx="29">
                  <c:v>6.8051837209784803E-3</c:v>
                </c:pt>
                <c:pt idx="30">
                  <c:v>0.11313539043111126</c:v>
                </c:pt>
                <c:pt idx="31">
                  <c:v>-5.6690497864773329E-2</c:v>
                </c:pt>
                <c:pt idx="32">
                  <c:v>0.23852508668251324</c:v>
                </c:pt>
                <c:pt idx="33">
                  <c:v>-3.3458270258181946E-2</c:v>
                </c:pt>
                <c:pt idx="34">
                  <c:v>-2.2291736080865255E-2</c:v>
                </c:pt>
                <c:pt idx="35">
                  <c:v>9.5213530040703667E-2</c:v>
                </c:pt>
                <c:pt idx="36">
                  <c:v>-1.4539351474411858E-2</c:v>
                </c:pt>
                <c:pt idx="37">
                  <c:v>-2.1570003804407094E-2</c:v>
                </c:pt>
                <c:pt idx="38">
                  <c:v>-0.10561710221328276</c:v>
                </c:pt>
                <c:pt idx="39">
                  <c:v>8.1028745368067159E-2</c:v>
                </c:pt>
                <c:pt idx="40">
                  <c:v>8.14959526928907E-2</c:v>
                </c:pt>
                <c:pt idx="41">
                  <c:v>-0.2245752126621558</c:v>
                </c:pt>
                <c:pt idx="42">
                  <c:v>-3.9084740045450227E-3</c:v>
                </c:pt>
                <c:pt idx="43">
                  <c:v>-4.8398542710013943E-3</c:v>
                </c:pt>
                <c:pt idx="44">
                  <c:v>-5.1891852718143491E-2</c:v>
                </c:pt>
                <c:pt idx="45">
                  <c:v>-2.5214392855502209E-2</c:v>
                </c:pt>
                <c:pt idx="46">
                  <c:v>1.225454033583988E-2</c:v>
                </c:pt>
                <c:pt idx="47">
                  <c:v>-0.10348059184088156</c:v>
                </c:pt>
                <c:pt idx="48">
                  <c:v>0.10210376556972052</c:v>
                </c:pt>
                <c:pt idx="49">
                  <c:v>-0.10384321097901808</c:v>
                </c:pt>
                <c:pt idx="50">
                  <c:v>2.1373073655333509E-2</c:v>
                </c:pt>
                <c:pt idx="51">
                  <c:v>3.1251165267431165E-2</c:v>
                </c:pt>
                <c:pt idx="52">
                  <c:v>-2.5236869891407505E-2</c:v>
                </c:pt>
                <c:pt idx="53">
                  <c:v>-4.4300044459930944E-2</c:v>
                </c:pt>
                <c:pt idx="54">
                  <c:v>-4.5959367402607178E-2</c:v>
                </c:pt>
                <c:pt idx="55">
                  <c:v>-6.2465303336558878E-2</c:v>
                </c:pt>
                <c:pt idx="56">
                  <c:v>-4.1740340812527948E-2</c:v>
                </c:pt>
                <c:pt idx="57">
                  <c:v>0.21087480752900833</c:v>
                </c:pt>
                <c:pt idx="58">
                  <c:v>0.22500419912497141</c:v>
                </c:pt>
                <c:pt idx="59">
                  <c:v>9.3413797210388956E-3</c:v>
                </c:pt>
                <c:pt idx="60">
                  <c:v>3.6525556021928612E-3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01B-40DB-BE33-728B05F269BF}"/>
            </c:ext>
          </c:extLst>
        </c:ser>
        <c:ser>
          <c:idx val="1"/>
          <c:order val="6"/>
          <c:tx>
            <c:v>DFBetaStd(Expo_E-W_25m)</c:v>
          </c:tx>
          <c:spPr>
            <a:solidFill>
              <a:srgbClr val="008941"/>
            </a:solidFill>
            <a:ln w="6350">
              <a:solidFill>
                <a:srgbClr val="000000"/>
              </a:solidFill>
              <a:prstDash val="sysDash"/>
            </a:ln>
          </c:spPr>
          <c:invertIfNegative val="0"/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Tn'!$X$254:$X$314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01B-40DB-BE33-728B05F269BF}"/>
            </c:ext>
          </c:extLst>
        </c:ser>
        <c:ser>
          <c:idx val="0"/>
          <c:order val="7"/>
          <c:tx>
            <c:v>DFBetaStd(Constante)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dPt>
            <c:idx val="9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1B-40DB-BE33-728B05F269B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1B-40DB-BE33-728B05F269B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1B-40DB-BE33-728B05F269B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1B-40DB-BE33-728B05F269B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01B-40DB-BE33-728B05F269BF}"/>
              </c:ext>
            </c:extLst>
          </c:dPt>
          <c:dPt>
            <c:idx val="55"/>
            <c:invertIfNegative val="0"/>
            <c:bubble3D val="0"/>
            <c:spPr>
              <a:noFill/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01B-40DB-BE33-728B05F269B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01B-40DB-BE33-728B05F269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01B-40DB-BE33-728B05F269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01B-40DB-BE33-728B05F269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01B-40DB-BE33-728B05F269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01B-40DB-BE33-728B05F269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01B-40DB-BE33-728B05F269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01B-40DB-BE33-728B05F269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01B-40DB-BE33-728B05F269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01B-40DB-BE33-728B05F269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01B-40DB-BE33-728B05F269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01B-40DB-BE33-728B05F269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01B-40DB-BE33-728B05F269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01B-40DB-BE33-728B05F269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01B-40DB-BE33-728B05F269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01B-40DB-BE33-728B05F269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901B-40DB-BE33-728B05F269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901B-40DB-BE33-728B05F269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901B-40DB-BE33-728B05F269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901B-40DB-BE33-728B05F269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01B-40DB-BE33-728B05F269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901B-40DB-BE33-728B05F269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901B-40DB-BE33-728B05F269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901B-40DB-BE33-728B05F269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901B-40DB-BE33-728B05F269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901B-40DB-BE33-728B05F269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901B-40DB-BE33-728B05F269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901B-40DB-BE33-728B05F269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901B-40DB-BE33-728B05F269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901B-40DB-BE33-728B05F269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901B-40DB-BE33-728B05F269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901B-40DB-BE33-728B05F269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901B-40DB-BE33-728B05F269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901B-40DB-BE33-728B05F269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901B-40DB-BE33-728B05F269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901B-40DB-BE33-728B05F269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901B-40DB-BE33-728B05F269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901B-40DB-BE33-728B05F269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901B-40DB-BE33-728B05F269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901B-40DB-BE33-728B05F269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901B-40DB-BE33-728B05F269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901B-40DB-BE33-728B05F269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901B-40DB-BE33-728B05F269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901B-40DB-BE33-728B05F269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901B-40DB-BE33-728B05F269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901B-40DB-BE33-728B05F269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901B-40DB-BE33-728B05F269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901B-40DB-BE33-728B05F269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901B-40DB-BE33-728B05F269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901B-40DB-BE33-728B05F269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901B-40DB-BE33-728B05F269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901B-40DB-BE33-728B05F269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901B-40DB-BE33-728B05F269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901B-40DB-BE33-728B05F269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901B-40DB-BE33-728B05F269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901B-40DB-BE33-728B05F269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901B-40DB-BE33-728B05F269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901B-40DB-BE33-728B05F269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901B-40DB-BE33-728B05F269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901B-40DB-BE33-728B05F269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901B-40DB-BE33-728B05F269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 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901B-40DB-BE33-728B05F269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'express Tn'!$B$254:$B$314</c:f>
              <c:strCache>
                <c:ptCount val="6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Obs16</c:v>
                </c:pt>
                <c:pt idx="14">
                  <c:v>Obs17</c:v>
                </c:pt>
                <c:pt idx="15">
                  <c:v>Obs18</c:v>
                </c:pt>
                <c:pt idx="16">
                  <c:v>Obs19</c:v>
                </c:pt>
                <c:pt idx="17">
                  <c:v>Obs20</c:v>
                </c:pt>
                <c:pt idx="18">
                  <c:v>Obs21</c:v>
                </c:pt>
                <c:pt idx="19">
                  <c:v>Obs22</c:v>
                </c:pt>
                <c:pt idx="20">
                  <c:v>Obs23</c:v>
                </c:pt>
                <c:pt idx="21">
                  <c:v>Obs24</c:v>
                </c:pt>
                <c:pt idx="22">
                  <c:v>Obs25</c:v>
                </c:pt>
                <c:pt idx="23">
                  <c:v>Obs26</c:v>
                </c:pt>
                <c:pt idx="24">
                  <c:v>Obs27</c:v>
                </c:pt>
                <c:pt idx="25">
                  <c:v>Obs28</c:v>
                </c:pt>
                <c:pt idx="26">
                  <c:v>Obs29</c:v>
                </c:pt>
                <c:pt idx="27">
                  <c:v>Obs30</c:v>
                </c:pt>
                <c:pt idx="28">
                  <c:v>Obs31</c:v>
                </c:pt>
                <c:pt idx="29">
                  <c:v>Obs32</c:v>
                </c:pt>
                <c:pt idx="30">
                  <c:v>Obs33</c:v>
                </c:pt>
                <c:pt idx="31">
                  <c:v>Obs34</c:v>
                </c:pt>
                <c:pt idx="32">
                  <c:v>Obs35</c:v>
                </c:pt>
                <c:pt idx="33">
                  <c:v>Obs36</c:v>
                </c:pt>
                <c:pt idx="34">
                  <c:v>Obs37</c:v>
                </c:pt>
                <c:pt idx="35">
                  <c:v>Obs38</c:v>
                </c:pt>
                <c:pt idx="36">
                  <c:v>Obs39</c:v>
                </c:pt>
                <c:pt idx="37">
                  <c:v>Obs40</c:v>
                </c:pt>
                <c:pt idx="38">
                  <c:v>Obs41</c:v>
                </c:pt>
                <c:pt idx="39">
                  <c:v>Obs42</c:v>
                </c:pt>
                <c:pt idx="40">
                  <c:v>Obs43</c:v>
                </c:pt>
                <c:pt idx="41">
                  <c:v>Obs44</c:v>
                </c:pt>
                <c:pt idx="42">
                  <c:v>Obs45</c:v>
                </c:pt>
                <c:pt idx="43">
                  <c:v>Obs46</c:v>
                </c:pt>
                <c:pt idx="44">
                  <c:v>Obs47</c:v>
                </c:pt>
                <c:pt idx="45">
                  <c:v>Obs48</c:v>
                </c:pt>
                <c:pt idx="46">
                  <c:v>Obs49</c:v>
                </c:pt>
                <c:pt idx="47">
                  <c:v>Obs51</c:v>
                </c:pt>
                <c:pt idx="48">
                  <c:v>Obs52</c:v>
                </c:pt>
                <c:pt idx="49">
                  <c:v>Obs53</c:v>
                </c:pt>
                <c:pt idx="50">
                  <c:v>Obs54</c:v>
                </c:pt>
                <c:pt idx="51">
                  <c:v>Obs55</c:v>
                </c:pt>
                <c:pt idx="52">
                  <c:v>Obs56</c:v>
                </c:pt>
                <c:pt idx="53">
                  <c:v>Obs57</c:v>
                </c:pt>
                <c:pt idx="54">
                  <c:v>Obs58</c:v>
                </c:pt>
                <c:pt idx="55">
                  <c:v>Obs59</c:v>
                </c:pt>
                <c:pt idx="56">
                  <c:v>Obs60</c:v>
                </c:pt>
                <c:pt idx="57">
                  <c:v>Obs61</c:v>
                </c:pt>
                <c:pt idx="58">
                  <c:v>Obs62</c:v>
                </c:pt>
                <c:pt idx="59">
                  <c:v>Obs63</c:v>
                </c:pt>
                <c:pt idx="60">
                  <c:v>Obs65</c:v>
                </c:pt>
              </c:strCache>
            </c:strRef>
          </c:cat>
          <c:val>
            <c:numRef>
              <c:f>'express Tn'!$W$254:$W$314</c:f>
              <c:numCache>
                <c:formatCode>0.000</c:formatCode>
                <c:ptCount val="61"/>
                <c:pt idx="0">
                  <c:v>2.2353539953491902E-2</c:v>
                </c:pt>
                <c:pt idx="1">
                  <c:v>-2.2587782568302319E-3</c:v>
                </c:pt>
                <c:pt idx="2">
                  <c:v>5.4615044127406615E-2</c:v>
                </c:pt>
                <c:pt idx="3">
                  <c:v>0.21587448579802695</c:v>
                </c:pt>
                <c:pt idx="4">
                  <c:v>2.3395297292441535E-2</c:v>
                </c:pt>
                <c:pt idx="5">
                  <c:v>-4.2805888662745421E-2</c:v>
                </c:pt>
                <c:pt idx="6">
                  <c:v>0.22265088852406184</c:v>
                </c:pt>
                <c:pt idx="7">
                  <c:v>2.5693134227208616E-2</c:v>
                </c:pt>
                <c:pt idx="8">
                  <c:v>5.4070767840798027E-2</c:v>
                </c:pt>
                <c:pt idx="9">
                  <c:v>-0.42153816633102076</c:v>
                </c:pt>
                <c:pt idx="10">
                  <c:v>0.44086950600965552</c:v>
                </c:pt>
                <c:pt idx="11">
                  <c:v>6.5851453031549823E-2</c:v>
                </c:pt>
                <c:pt idx="12">
                  <c:v>-0.94721142998026087</c:v>
                </c:pt>
                <c:pt idx="13">
                  <c:v>-3.8803360826121396E-2</c:v>
                </c:pt>
                <c:pt idx="14">
                  <c:v>0.13536049430000197</c:v>
                </c:pt>
                <c:pt idx="15">
                  <c:v>-0.24617100132155453</c:v>
                </c:pt>
                <c:pt idx="16">
                  <c:v>0.313748685236794</c:v>
                </c:pt>
                <c:pt idx="17">
                  <c:v>8.2320467989515783E-3</c:v>
                </c:pt>
                <c:pt idx="18">
                  <c:v>0.15151232695011962</c:v>
                </c:pt>
                <c:pt idx="19">
                  <c:v>-2.1843575390678119E-2</c:v>
                </c:pt>
                <c:pt idx="20">
                  <c:v>2.9877270096138376E-2</c:v>
                </c:pt>
                <c:pt idx="21">
                  <c:v>-0.11907140495778852</c:v>
                </c:pt>
                <c:pt idx="22">
                  <c:v>4.4248487093731706E-2</c:v>
                </c:pt>
                <c:pt idx="23">
                  <c:v>-6.4599535662837257E-2</c:v>
                </c:pt>
                <c:pt idx="24">
                  <c:v>-6.5172020632875477E-3</c:v>
                </c:pt>
                <c:pt idx="25">
                  <c:v>2.6809136048067669E-2</c:v>
                </c:pt>
                <c:pt idx="26">
                  <c:v>-3.2725196839553793E-2</c:v>
                </c:pt>
                <c:pt idx="27">
                  <c:v>0.13403616598632589</c:v>
                </c:pt>
                <c:pt idx="28">
                  <c:v>5.6361802997330762E-3</c:v>
                </c:pt>
                <c:pt idx="29">
                  <c:v>-3.8071134964412071E-2</c:v>
                </c:pt>
                <c:pt idx="30">
                  <c:v>-9.8431166947311147E-2</c:v>
                </c:pt>
                <c:pt idx="31">
                  <c:v>-0.26044986392987823</c:v>
                </c:pt>
                <c:pt idx="32">
                  <c:v>-2.4124838842483388E-2</c:v>
                </c:pt>
                <c:pt idx="33">
                  <c:v>0.10125401137468008</c:v>
                </c:pt>
                <c:pt idx="34">
                  <c:v>6.7944424160872138E-2</c:v>
                </c:pt>
                <c:pt idx="35">
                  <c:v>-9.5155946844474371E-2</c:v>
                </c:pt>
                <c:pt idx="36">
                  <c:v>2.1364988100962577E-2</c:v>
                </c:pt>
                <c:pt idx="37">
                  <c:v>-0.13561372335993543</c:v>
                </c:pt>
                <c:pt idx="38">
                  <c:v>7.7586339617779956E-2</c:v>
                </c:pt>
                <c:pt idx="39">
                  <c:v>0.10984758130768933</c:v>
                </c:pt>
                <c:pt idx="40">
                  <c:v>-3.8634013850351291E-2</c:v>
                </c:pt>
                <c:pt idx="41">
                  <c:v>2.3491909207187009E-2</c:v>
                </c:pt>
                <c:pt idx="42">
                  <c:v>-2.7074574786484232E-2</c:v>
                </c:pt>
                <c:pt idx="43">
                  <c:v>-5.1299475375584228E-2</c:v>
                </c:pt>
                <c:pt idx="44">
                  <c:v>-3.1092785209706816E-2</c:v>
                </c:pt>
                <c:pt idx="45">
                  <c:v>5.5457445787542546E-3</c:v>
                </c:pt>
                <c:pt idx="46">
                  <c:v>8.748164984460792E-2</c:v>
                </c:pt>
                <c:pt idx="47">
                  <c:v>3.9992643544685381E-2</c:v>
                </c:pt>
                <c:pt idx="48">
                  <c:v>0.11388189153071569</c:v>
                </c:pt>
                <c:pt idx="49">
                  <c:v>-6.6180789202851378E-2</c:v>
                </c:pt>
                <c:pt idx="50">
                  <c:v>-2.9690918683605568E-2</c:v>
                </c:pt>
                <c:pt idx="51">
                  <c:v>-1.7438593307763511E-2</c:v>
                </c:pt>
                <c:pt idx="52">
                  <c:v>5.983929470025154E-3</c:v>
                </c:pt>
                <c:pt idx="53">
                  <c:v>3.2181129196991592E-2</c:v>
                </c:pt>
                <c:pt idx="54">
                  <c:v>0.1037343981063646</c:v>
                </c:pt>
                <c:pt idx="55">
                  <c:v>-0.46077590846193095</c:v>
                </c:pt>
                <c:pt idx="56">
                  <c:v>3.0277260355111676E-2</c:v>
                </c:pt>
                <c:pt idx="57">
                  <c:v>7.2113525108475934E-2</c:v>
                </c:pt>
                <c:pt idx="58">
                  <c:v>-1.5176637465751151E-2</c:v>
                </c:pt>
                <c:pt idx="59">
                  <c:v>-5.1255635370938864E-3</c:v>
                </c:pt>
                <c:pt idx="60">
                  <c:v>2.9264092401092696E-2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0DB-BE33-728B05F2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737439199"/>
        <c:axId val="737454559"/>
      </c:barChart>
      <c:scatterChart>
        <c:scatterStyle val="lineMarker"/>
        <c:varyColors val="0"/>
        <c:ser>
          <c:idx val="8"/>
          <c:order val="8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0.25607375986579195</c:v>
              </c:pt>
              <c:pt idx="1">
                <c:v>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5-901B-40DB-BE33-728B05F269BF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-0.25607375986579195</c:v>
              </c:pt>
              <c:pt idx="1">
                <c:v>-0.25607375986579195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6-901B-40DB-BE33-728B05F2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60319"/>
        <c:axId val="737459359"/>
      </c:scatterChart>
      <c:catAx>
        <c:axId val="73743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737454559"/>
        <c:crosses val="autoZero"/>
        <c:auto val="1"/>
        <c:lblAlgn val="ctr"/>
        <c:lblOffset val="100"/>
        <c:noMultiLvlLbl val="0"/>
      </c:catAx>
      <c:valAx>
        <c:axId val="737454559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DFBetas(Std)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37439199"/>
        <c:crosses val="autoZero"/>
        <c:crossBetween val="between"/>
      </c:valAx>
      <c:valAx>
        <c:axId val="737459359"/>
        <c:scaling>
          <c:orientation val="minMax"/>
          <c:max val="6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1270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737460319"/>
        <c:crosses val="max"/>
        <c:crossBetween val="midCat"/>
        <c:majorUnit val="50"/>
      </c:valAx>
      <c:valAx>
        <c:axId val="73746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459359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Statistiques de multicolinéarité"/>
    <item val="Régression de la variable Tn 7h"/>
    <item val="Synthèse de la sélection des variables Tn 7h"/>
    <item val="Coefficients d'ajustement (Tn 7h)"/>
    <item val="Analyse de la variance (Tn 7h)"/>
    <item val="Paramètres du modèle (Tn 7h)"/>
    <item val="Equation du modèle (Tn 7h)"/>
    <item val="Coefficients normalisés (Tn 7h)"/>
    <item val="Prédictions et résidus (Tn 7h)"/>
    <item val="Diagnostics d'influence (Tn 7h)"/>
    <item val="Interprétation (Tn 7h)"/>
  </itemLst>
</formControlPr>
</file>

<file path=xl/ctrlProps/ctrlProp2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Statistiques de multicolinéarité"/>
    <item val="Régression de la variable Tx 16h"/>
    <item val="Synthèse de la sélection des variables Tx 16h"/>
    <item val="Coefficients d'ajustement (Tx 16h)"/>
    <item val="Analyse de la variance (Tx 16h)"/>
    <item val="Paramètres du modèle (Tx 16h)"/>
    <item val="Equation du modèle (Tx 16h)"/>
    <item val="Coefficients normalisés (Tx 16h)"/>
    <item val="Prédictions et résidus (Tx 16h)"/>
    <item val="Diagnostics d'influence (Tx 16h)"/>
    <item val="Interprétation (Tx 16h)"/>
  </itemLst>
</formControlPr>
</file>

<file path=xl/ctrlProps/ctrlProp3.xml><?xml version="1.0" encoding="utf-8"?>
<formControlPr xmlns="http://schemas.microsoft.com/office/spreadsheetml/2009/9/main" objectType="Drop" dropStyle="combo" dx="31" noThreeD="1" sel="9" val="2">
  <itemLst>
    <item val="Statistiques descriptives"/>
    <item val="Matrice de corrélation"/>
    <item val="Régression de la variable Tn 7h"/>
    <item val="Coefficients d'ajustement (Tn 7h)"/>
    <item val="Analyse de la variance (Tn 7h)"/>
    <item val="Paramètres du modèle (Tn 7h)"/>
    <item val="Equation du modèle (Tn 7h)"/>
    <item val="Coefficients normalisés (Tn 7h)"/>
    <item val="Prédictions et résidus (Tn 7h)"/>
    <item val="Interprétation (Tn 7h)"/>
  </itemLst>
</formControlPr>
</file>

<file path=xl/ctrlProps/ctrlProp4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Statistiques de multicolinéarité"/>
    <item val="Régression de la variable Tn 7h"/>
    <item val="Synthèse de la sélection des variables Tn 7h"/>
    <item val="Coefficients d'ajustement (Tn 7h)"/>
    <item val="Analyse de la variance (Tn 7h)"/>
    <item val="Paramètres du modèle (Tn 7h)"/>
    <item val="Equation du modèle (Tn 7h)"/>
    <item val="Coefficients normalisés (Tn 7h)"/>
    <item val="Prédictions et résidus (Tn 7h)"/>
    <item val="Diagnostics d'influence (Tn 7h)"/>
    <item val="Interprétation (Tn 7h)"/>
  </itemLst>
</formControlPr>
</file>

<file path=xl/ctrlProps/ctrlProp5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Régression de la variable Tn 7h"/>
    <item val="Synthèse de la sélection des variables Tn 7h"/>
    <item val="Coefficients d'ajustement (Tn 7h)"/>
    <item val="Analyse de la variance (Tn 7h)"/>
    <item val="Paramètres du modèle (Tn 7h)"/>
    <item val="Equation du modèle (Tn 7h)"/>
    <item val="Coefficients normalisés (Tn 7h)"/>
    <item val="Prédictions et résidus (Tn 7h)"/>
    <item val="Interprétation (Tn 7h)"/>
  </itemLst>
</formControlPr>
</file>

<file path=xl/ctrlProps/ctrlProp6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Régression de la variable Tx 16h"/>
    <item val="Coefficients d'ajustement (Tx 16h)"/>
    <item val="Analyse de la variance (Tx 16h)"/>
    <item val="Paramètres du modèle (Tx 16h)"/>
    <item val="Equation du modèle (Tx 16h)"/>
    <item val="Coefficients normalisés (Tx 16h)"/>
    <item val="Prédictions et résidus (Tx 16h)"/>
    <item val="Interprétation (Tx 16h)"/>
  </itemLst>
</formControlPr>
</file>

<file path=xl/ctrlProps/ctrlProp7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Régression de la variable Tx 16h"/>
    <item val="Synthèse de la sélection des variables Tx 16h"/>
    <item val="Coefficients d'ajustement (Tx 16h)"/>
    <item val="Analyse de la variance (Tx 16h)"/>
    <item val="Paramètres du modèle (Tx 16h)"/>
    <item val="Equation du modèle (Tx 16h)"/>
    <item val="Coefficients normalisés (Tx 16h)"/>
    <item val="Prédictions et résidus (Tx 16h)"/>
    <item val="Interprétation (Tx 16h)"/>
  </itemLst>
</formControlPr>
</file>

<file path=xl/ctrlProps/ctrlProp8.xml><?xml version="1.0" encoding="utf-8"?>
<formControlPr xmlns="http://schemas.microsoft.com/office/spreadsheetml/2009/9/main" objectType="Drop" dropStyle="combo" dx="31" noThreeD="1" sel="1" val="0">
  <itemLst>
    <item val="Statistiques descriptives"/>
    <item val="Matrice de corrélation"/>
    <item val="Statistiques de multicolinéarité"/>
    <item val="Régression de la variable Tx 16h"/>
    <item val="Synthèse de la sélection des variables Tx 16h"/>
    <item val="Coefficients d'ajustement (Tx 16h)"/>
    <item val="Analyse de la variance (Tx 16h)"/>
    <item val="Paramètres du modèle (Tx 16h)"/>
    <item val="Equation du modèle (Tx 16h)"/>
    <item val="Coefficients normalisés (Tx 16h)"/>
    <item val="Prédictions et résidus (Tx 16h)"/>
    <item val="Diagnostics d'influence (Tx 16h)"/>
    <item val="Interprétation (Tx 16h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4.xml"/><Relationship Id="rId5" Type="http://schemas.openxmlformats.org/officeDocument/2006/relationships/image" Target="../media/image5.png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image" Target="../media/image4.png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3.png"/><Relationship Id="rId7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3.xml"/><Relationship Id="rId5" Type="http://schemas.openxmlformats.org/officeDocument/2006/relationships/image" Target="../media/image5.png"/><Relationship Id="rId10" Type="http://schemas.openxmlformats.org/officeDocument/2006/relationships/chart" Target="../charts/chart22.xml"/><Relationship Id="rId4" Type="http://schemas.openxmlformats.org/officeDocument/2006/relationships/image" Target="../media/image4.png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image" Target="../media/image3.png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8.xml"/><Relationship Id="rId5" Type="http://schemas.openxmlformats.org/officeDocument/2006/relationships/image" Target="../media/image5.png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image" Target="../media/image4.png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chart" Target="../charts/chart3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7.xml"/><Relationship Id="rId5" Type="http://schemas.openxmlformats.org/officeDocument/2006/relationships/image" Target="../media/image5.png"/><Relationship Id="rId10" Type="http://schemas.openxmlformats.org/officeDocument/2006/relationships/chart" Target="../charts/chart36.xml"/><Relationship Id="rId4" Type="http://schemas.openxmlformats.org/officeDocument/2006/relationships/image" Target="../media/image4.png"/><Relationship Id="rId9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image" Target="../media/image3.png"/><Relationship Id="rId7" Type="http://schemas.openxmlformats.org/officeDocument/2006/relationships/chart" Target="../charts/chart3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2.xml"/><Relationship Id="rId5" Type="http://schemas.openxmlformats.org/officeDocument/2006/relationships/image" Target="../media/image5.png"/><Relationship Id="rId10" Type="http://schemas.openxmlformats.org/officeDocument/2006/relationships/chart" Target="../charts/chart41.xml"/><Relationship Id="rId4" Type="http://schemas.openxmlformats.org/officeDocument/2006/relationships/image" Target="../media/image4.png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image" Target="../media/image3.png"/><Relationship Id="rId7" Type="http://schemas.openxmlformats.org/officeDocument/2006/relationships/chart" Target="../charts/chart4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47.xml"/><Relationship Id="rId5" Type="http://schemas.openxmlformats.org/officeDocument/2006/relationships/image" Target="../media/image5.png"/><Relationship Id="rId10" Type="http://schemas.openxmlformats.org/officeDocument/2006/relationships/chart" Target="../charts/chart46.xml"/><Relationship Id="rId4" Type="http://schemas.openxmlformats.org/officeDocument/2006/relationships/image" Target="../media/image4.png"/><Relationship Id="rId9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image" Target="../media/image3.png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2.xml"/><Relationship Id="rId5" Type="http://schemas.openxmlformats.org/officeDocument/2006/relationships/image" Target="../media/image5.png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image" Target="../media/image4.png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297364">
          <a:extLst>
            <a:ext uri="{FF2B5EF4-FFF2-40B4-BE49-F238E27FC236}">
              <a16:creationId xmlns:a16="http://schemas.microsoft.com/office/drawing/2014/main" id="{035EEE00-09DD-ACC1-CAD2-6836FD2FB0DF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405899" hidden="1">
          <a:extLst>
            <a:ext uri="{FF2B5EF4-FFF2-40B4-BE49-F238E27FC236}">
              <a16:creationId xmlns:a16="http://schemas.microsoft.com/office/drawing/2014/main" id="{7B79D4A1-95AC-E503-817D-2456E06BB21C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CheckBoxMultiCo,CheckBox,-1,True,500000000200_Sorties|Général,True,Statistiques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CheckBoxDiag,CheckBox,-1,True,500000000501_Sorties|Général,True,Diagnostics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TextBox_Threshold,TextBox,0.1,False,100000000501_Options|Modèle,False,Probabilité pour le retrait :,False,,,
TextBox_MinVar,TextBox,1,True,100000000701_Options|Modèle,True,Min variables :,False,,,
TextBox_MaxVar,TextBox,10,True,100000000901_Options|Modèle,True,Max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RefEdit_Y,TextBox0,'Feuil30'!$B$1:$B$66,True,000000020000_Général,True,Y / Variables dépendantes :,False,,66,1
RefEdit_X,TextBox0,'Feuil27'!$C$1:$I$66,True,000002040000_Général,True,X / Variables explicatives :,False,,66,6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272219" hidden="1">
          <a:extLst>
            <a:ext uri="{FF2B5EF4-FFF2-40B4-BE49-F238E27FC236}">
              <a16:creationId xmlns:a16="http://schemas.microsoft.com/office/drawing/2014/main" id="{544BA8D6-A6D9-17B9-FDE8-B5A2196F5383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405899">
          <a:extLst>
            <a:ext uri="{FF2B5EF4-FFF2-40B4-BE49-F238E27FC236}">
              <a16:creationId xmlns:a16="http://schemas.microsoft.com/office/drawing/2014/main" id="{6927C496-4651-AD4A-73F1-925AC4933694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405899">
          <a:extLst>
            <a:ext uri="{FF2B5EF4-FFF2-40B4-BE49-F238E27FC236}">
              <a16:creationId xmlns:a16="http://schemas.microsoft.com/office/drawing/2014/main" id="{45BBEE71-FE82-218B-A101-E148554F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405899">
          <a:extLst>
            <a:ext uri="{FF2B5EF4-FFF2-40B4-BE49-F238E27FC236}">
              <a16:creationId xmlns:a16="http://schemas.microsoft.com/office/drawing/2014/main" id="{08E34C53-D696-63DE-CBB9-518AA0EAC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405899" hidden="1">
          <a:extLst>
            <a:ext uri="{FF2B5EF4-FFF2-40B4-BE49-F238E27FC236}">
              <a16:creationId xmlns:a16="http://schemas.microsoft.com/office/drawing/2014/main" id="{480C7B58-8746-4A8F-E5E7-BFFE54340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405899">
          <a:extLst>
            <a:ext uri="{FF2B5EF4-FFF2-40B4-BE49-F238E27FC236}">
              <a16:creationId xmlns:a16="http://schemas.microsoft.com/office/drawing/2014/main" id="{F727D6FF-2A40-61AF-970B-17BD62ECE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405899">
          <a:extLst>
            <a:ext uri="{FF2B5EF4-FFF2-40B4-BE49-F238E27FC236}">
              <a16:creationId xmlns:a16="http://schemas.microsoft.com/office/drawing/2014/main" id="{60C454A2-66D4-5DFD-A9F7-82FF871FB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272219">
          <a:extLst>
            <a:ext uri="{FF2B5EF4-FFF2-40B4-BE49-F238E27FC236}">
              <a16:creationId xmlns:a16="http://schemas.microsoft.com/office/drawing/2014/main" id="{7469F7F2-AF82-94B2-0D2F-C4AA9BB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6</xdr:col>
      <xdr:colOff>0</xdr:colOff>
      <xdr:row>142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484E7F-08EB-11B5-0F8D-353D282C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56483894-5A48-CFEF-ABC6-79435BE3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210</xdr:row>
      <xdr:rowOff>0</xdr:rowOff>
    </xdr:from>
    <xdr:to>
      <xdr:col>11</xdr:col>
      <xdr:colOff>127000</xdr:colOff>
      <xdr:row>228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A072A4BE-0493-D872-B1DE-89BCB365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210</xdr:row>
      <xdr:rowOff>0</xdr:rowOff>
    </xdr:from>
    <xdr:to>
      <xdr:col>16</xdr:col>
      <xdr:colOff>254000</xdr:colOff>
      <xdr:row>228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380179B-11D0-A734-BAA7-A4BEC5FB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6</xdr:col>
      <xdr:colOff>0</xdr:colOff>
      <xdr:row>248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07166C3-D8A7-A861-1782-A76729E9B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6</xdr:col>
      <xdr:colOff>0</xdr:colOff>
      <xdr:row>334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33A2A337-7400-D9A0-B1A7-8BBEE2AC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316</xdr:row>
      <xdr:rowOff>0</xdr:rowOff>
    </xdr:from>
    <xdr:to>
      <xdr:col>11</xdr:col>
      <xdr:colOff>127000</xdr:colOff>
      <xdr:row>334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2995C140-C8B4-0AB7-B383-2F7BF1D4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336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7EF04E35-EBF3-DF95-5B5A-9C487847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336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82DC78CB-FFF5-1108-1F91-9A120F83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4" name="XP405899" hidden="1">
          <a:extLst>
            <a:ext uri="{FF2B5EF4-FFF2-40B4-BE49-F238E27FC236}">
              <a16:creationId xmlns:a16="http://schemas.microsoft.com/office/drawing/2014/main" id="{1DDB36EE-49DC-2CD7-42A1-B2A87983AF1E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linéaire4*SEP*Statistiques descriptives*SEP*$B$17
Régression linéaire4*SEP*Matrice de corrélation*SEP*$B$30
Régression linéaire4*SEP*Statistiques de multicolinéarité*SEP*$B$43
Régression linéaire4*SEP*Régression de la variable Tn 7h*SEP*$B$50
Régression linéaire4*SEP*Synthèse de la sélection des variables Tn 7h*SEP*$B$52
Régression linéaire4*SEP*Coefficients d'ajustement (Tn 7h)*SEP*$B$65
Régression linéaire4*SEP*Analyse de la variance (Tn 7h)*SEP*$B$83
Régression linéaire4*SEP*Paramètres du modèle (Tn 7h)*SEP*$B$93
Régression linéaire4*SEP*Equation du modèle (Tn 7h)*SEP*$B$107
Régression linéaire4*SEP*Coefficients normalisés (Tn 7h)*SEP*$B$112
Régression linéaire4*SEP*Prédictions et résidus (Tn 7h)*SEP*$B$145
Régression linéaire4*SEP*Diagnostics d'influence (Tn 7h)*SEP*$B$251
Régression linéaire4*SEP*Interprétation (Tn 7h)*SEP*$B$357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5" name="XP272219" hidden="1">
          <a:extLst>
            <a:ext uri="{FF2B5EF4-FFF2-40B4-BE49-F238E27FC236}">
              <a16:creationId xmlns:a16="http://schemas.microsoft.com/office/drawing/2014/main" id="{05204C25-321E-1F0F-5571-088A9A21D592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linéaire4*SEP*Statistiques descriptives*SEP*$B$17
Régression linéaire4*SEP*Matrice de corrélation*SEP*$B$30
Régression linéaire4*SEP*Statistiques de multicolinéarité*SEP*$B$43
Régression linéaire4*SEP*Régression de la variable Tn 7h*SEP*$B$50
Régression linéaire4*SEP*Synthèse de la sélection des variables Tn 7h*SEP*$B$52
Régression linéaire4*SEP*Coefficients d'ajustement (Tn 7h)*SEP*$B$65
Régression linéaire4*SEP*Analyse de la variance (Tn 7h)*SEP*$B$83
Régression linéaire4*SEP*Paramètres du modèle (Tn 7h)*SEP*$B$93
Régression linéaire4*SEP*Equation du modèle (Tn 7h)*SEP*$B$107
Régression linéaire4*SEP*Coefficients normalisés (Tn 7h)*SEP*$B$112
Régression linéaire4*SEP*Prédictions et résidus (Tn 7h)*SEP*$B$145
Régression linéaire4*SEP*Diagnostics d'influence (Tn 7h)*SEP*$B$251
Régression linéaire4*SEP*Interprétation (Tn 7h)*SEP*$B$357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63489" name="DD219857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2061CB37-D6D1-850C-9B16-BF31344C2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359798">
          <a:extLst>
            <a:ext uri="{FF2B5EF4-FFF2-40B4-BE49-F238E27FC236}">
              <a16:creationId xmlns:a16="http://schemas.microsoft.com/office/drawing/2014/main" id="{7401A2C6-53E1-2CE5-A9B8-57CC889675F8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622476" hidden="1">
          <a:extLst>
            <a:ext uri="{FF2B5EF4-FFF2-40B4-BE49-F238E27FC236}">
              <a16:creationId xmlns:a16="http://schemas.microsoft.com/office/drawing/2014/main" id="{227864B4-1372-183B-DDFD-AFF57854024B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CheckBoxMultiCo,CheckBox,-1,True,500000000200_Sorties|Général,True,Statistiques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CheckBoxDiag,CheckBox,-1,True,500000000501_Sorties|Général,True,Diagnostics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TextBox_Threshold,TextBox,0.1,False,100000000501_Options|Modèle,False,Probabilité pour le retrait :,False,,,
TextBox_MinVar,TextBox,1,True,100000000701_Options|Modèle,True,Min variables :,False,,,
TextBox_MaxVar,TextBox,10,True,100000000901_Options|Modèle,True,Max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RefEdit_Y,TextBox0,'Feuil22'!$B$1:$B$66,True,000000020000_Général,True,Y / Variables dépendantes :,False,,66,1
RefEdit_X,TextBox0,'Feuil22'!$C$1:$I$66,True,000002040000_Général,True,X / Variables explicatives :,False,,66,7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235449" hidden="1">
          <a:extLst>
            <a:ext uri="{FF2B5EF4-FFF2-40B4-BE49-F238E27FC236}">
              <a16:creationId xmlns:a16="http://schemas.microsoft.com/office/drawing/2014/main" id="{6BC0943F-A32B-322C-A84D-C21111423615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622476">
          <a:extLst>
            <a:ext uri="{FF2B5EF4-FFF2-40B4-BE49-F238E27FC236}">
              <a16:creationId xmlns:a16="http://schemas.microsoft.com/office/drawing/2014/main" id="{6205B331-C993-514F-73E7-D7D859E66765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622476">
          <a:extLst>
            <a:ext uri="{FF2B5EF4-FFF2-40B4-BE49-F238E27FC236}">
              <a16:creationId xmlns:a16="http://schemas.microsoft.com/office/drawing/2014/main" id="{B62C2B4E-8BEC-68F9-E004-CB1C43BF2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622476">
          <a:extLst>
            <a:ext uri="{FF2B5EF4-FFF2-40B4-BE49-F238E27FC236}">
              <a16:creationId xmlns:a16="http://schemas.microsoft.com/office/drawing/2014/main" id="{4FAE6C71-2A46-F1EE-922D-AE742EA6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622476" hidden="1">
          <a:extLst>
            <a:ext uri="{FF2B5EF4-FFF2-40B4-BE49-F238E27FC236}">
              <a16:creationId xmlns:a16="http://schemas.microsoft.com/office/drawing/2014/main" id="{B7FB38C0-FE68-E4B9-7EFB-79E02953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622476">
          <a:extLst>
            <a:ext uri="{FF2B5EF4-FFF2-40B4-BE49-F238E27FC236}">
              <a16:creationId xmlns:a16="http://schemas.microsoft.com/office/drawing/2014/main" id="{7B44E396-A3FC-D6C8-2AC0-0E8C7B41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622476">
          <a:extLst>
            <a:ext uri="{FF2B5EF4-FFF2-40B4-BE49-F238E27FC236}">
              <a16:creationId xmlns:a16="http://schemas.microsoft.com/office/drawing/2014/main" id="{F2332249-DEED-4B7A-4134-1C22B50E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235449">
          <a:extLst>
            <a:ext uri="{FF2B5EF4-FFF2-40B4-BE49-F238E27FC236}">
              <a16:creationId xmlns:a16="http://schemas.microsoft.com/office/drawing/2014/main" id="{BE8D904C-D9DA-C1C9-1FAB-6549F8A8E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6</xdr:col>
      <xdr:colOff>0</xdr:colOff>
      <xdr:row>142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7E9E1ED-254F-72A5-F779-FCA6CEF4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E0CB593-15B4-6B2F-600D-E16E0979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210</xdr:row>
      <xdr:rowOff>0</xdr:rowOff>
    </xdr:from>
    <xdr:to>
      <xdr:col>11</xdr:col>
      <xdr:colOff>127000</xdr:colOff>
      <xdr:row>228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B0151D6-5B30-9155-8FFC-083F77616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210</xdr:row>
      <xdr:rowOff>0</xdr:rowOff>
    </xdr:from>
    <xdr:to>
      <xdr:col>16</xdr:col>
      <xdr:colOff>254000</xdr:colOff>
      <xdr:row>228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6E4F5BA4-9DE9-42E1-8E9C-3907CAE6E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6</xdr:col>
      <xdr:colOff>0</xdr:colOff>
      <xdr:row>248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663CAD31-F69F-1065-340A-048B22B9D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316</xdr:row>
      <xdr:rowOff>0</xdr:rowOff>
    </xdr:from>
    <xdr:to>
      <xdr:col>6</xdr:col>
      <xdr:colOff>0</xdr:colOff>
      <xdr:row>334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F4968626-120A-33BC-C49D-117911BB2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316</xdr:row>
      <xdr:rowOff>0</xdr:rowOff>
    </xdr:from>
    <xdr:to>
      <xdr:col>11</xdr:col>
      <xdr:colOff>127000</xdr:colOff>
      <xdr:row>334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2C0724-0CBE-FE53-E899-CF9B7C90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336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F4829AF-337B-330C-40C6-8EEDD02A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336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6077D416-1E2D-4375-C1D4-BD0D7CA5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4" name="XP622476" hidden="1">
          <a:extLst>
            <a:ext uri="{FF2B5EF4-FFF2-40B4-BE49-F238E27FC236}">
              <a16:creationId xmlns:a16="http://schemas.microsoft.com/office/drawing/2014/main" id="{58F37621-8ADA-6D85-CED7-3E4274ACB533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linéaire*SEP*Statistiques descriptives*SEP*$B$17
Régression linéaire*SEP*Matrice de corrélation*SEP*$B$30
Régression linéaire*SEP*Statistiques de multicolinéarité*SEP*$B$43
Régression linéaire*SEP*Régression de la variable Tx 16h*SEP*$B$50
Régression linéaire*SEP*Synthèse de la sélection des variables Tx 16h*SEP*$B$52
Régression linéaire*SEP*Coefficients d'ajustement (Tx 16h)*SEP*$B$65
Régression linéaire*SEP*Analyse de la variance (Tx 16h)*SEP*$B$83
Régression linéaire*SEP*Paramètres du modèle (Tx 16h)*SEP*$B$93
Régression linéaire*SEP*Equation du modèle (Tx 16h)*SEP*$B$107
Régression linéaire*SEP*Coefficients normalisés (Tx 16h)*SEP*$B$112
Régression linéaire*SEP*Prédictions et résidus (Tx 16h)*SEP*$B$145
Régression linéaire*SEP*Diagnostics d'influence (Tx 16h)*SEP*$B$251
Régression linéaire*SEP*Interprétation (Tx 16h)*SEP*$B$357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5" name="XP235449" hidden="1">
          <a:extLst>
            <a:ext uri="{FF2B5EF4-FFF2-40B4-BE49-F238E27FC236}">
              <a16:creationId xmlns:a16="http://schemas.microsoft.com/office/drawing/2014/main" id="{865B7E80-0448-3E8C-A244-2C72E46F995D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linéaire*SEP*Statistiques descriptives*SEP*$B$17
Régression linéaire*SEP*Matrice de corrélation*SEP*$B$30
Régression linéaire*SEP*Statistiques de multicolinéarité*SEP*$B$43
Régression linéaire*SEP*Régression de la variable Tx 16h*SEP*$B$50
Régression linéaire*SEP*Synthèse de la sélection des variables Tx 16h*SEP*$B$52
Régression linéaire*SEP*Coefficients d'ajustement (Tx 16h)*SEP*$B$65
Régression linéaire*SEP*Analyse de la variance (Tx 16h)*SEP*$B$83
Régression linéaire*SEP*Paramètres du modèle (Tx 16h)*SEP*$B$93
Régression linéaire*SEP*Equation du modèle (Tx 16h)*SEP*$B$107
Régression linéaire*SEP*Coefficients normalisés (Tx 16h)*SEP*$B$112
Régression linéaire*SEP*Prédictions et résidus (Tx 16h)*SEP*$B$145
Régression linéaire*SEP*Diagnostics d'influence (Tx 16h)*SEP*$B$251
Régression linéaire*SEP*Interprétation (Tx 16h)*SEP*$B$357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57345" name="DD173900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E5EF965-7CFA-6918-170F-7E642B168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359410</xdr:colOff>
      <xdr:row>0</xdr:row>
      <xdr:rowOff>36830</xdr:rowOff>
    </xdr:from>
    <xdr:to>
      <xdr:col>12</xdr:col>
      <xdr:colOff>207010</xdr:colOff>
      <xdr:row>1</xdr:row>
      <xdr:rowOff>147320</xdr:rowOff>
    </xdr:to>
    <xdr:sp macro="[0]!OrderXLSTAT" textlink="">
      <xdr:nvSpPr>
        <xdr:cNvPr id="2" name="BT321272">
          <a:extLst>
            <a:ext uri="{FF2B5EF4-FFF2-40B4-BE49-F238E27FC236}">
              <a16:creationId xmlns:a16="http://schemas.microsoft.com/office/drawing/2014/main" id="{6401B042-0FE4-2B70-343D-A98F23DF8DBC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209567" hidden="1">
          <a:extLst>
            <a:ext uri="{FF2B5EF4-FFF2-40B4-BE49-F238E27FC236}">
              <a16:creationId xmlns:a16="http://schemas.microsoft.com/office/drawing/2014/main" id="{82D3DD3A-22C3-CCAB-DBAA-6474E0C12BB9}"/>
            </a:ext>
          </a:extLst>
        </xdr:cNvPr>
        <xdr:cNvSpPr txBox="1"/>
      </xdr:nvSpPr>
      <xdr:spPr>
        <a:xfrm>
          <a:off x="1174750" y="1289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CheckBox_Selection,CheckBox,0,True,100000000001_Options|Modèle,True,Sélection de modèle,False,,,
ComboBox_Criterion,ComboBox,0,True,100000000301_Options|Modèle,True,Critère :,False,,,
TextBox_Threshold,TextBox,0.1,False,100000000501_Options|Modèle,False,Probabilité pour le retrait :,False,,,
TextBox_MinVar,TextBox,2,True,100000000701_Options|Modèle,True,Min variables :,False,,,
TextBox_MaxVar,TextBox,2,True,100000000901_Options|Modèle,True,Max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CheckBox_Wr,CheckBox,0,False,000000050101_Général,False,Poids dans la régression,False,,,
CheckBox_W,CheckBox,0,False,000000030101_Général,False,Poids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CheckBox_G,CheckBox,0,False,000000060101_Général,False,Groupes,False,,,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RefEdit_Wr,TextBox0,,False,000000070101_Général,False,Poids dans la régression :,False,,,
RefEdit_ObsLabels,TextBox0,'Feuil7'!$A$1,True,000000010101_Général,True,Libellés des observations :,False,,1,1
RefEdit_W,TextBox0,,False,000000020101_Général,False,Poids des observations :,False,,,
RefEdit_Y,TextBox0,'Feuil7'!$B$1:$B$66,True,000000020000_Général,True,Y / Variables dépendantes :,False,,66,1
RefEdit_X,TextBox0,'Feuil7'!$C$1:$J$66,True,000002040000_Général,True,X / Variables explicatives :,False,,66,8
RefEdit_Q,TextBox0,,True,000004040000_Général,True,Qualitatives :,False,,,
RefEdit_G,TextBox0,,False,000000040101_Général,False,Groupes :,False,,,
RefEditClusters,TextBox0,,True,120000000500_Options|Covariances,True,Classes :,False,,,
CheckBox_SV,CheckBox,-1,False,05,False,SV,False,,,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CheckBox_TISS_SV,CheckBox,0,False,000000020201_Général,False,Type I/III SS,False,,,
ListBoxPairwise_SV,TextBox,Cliquez pour choisir les tests,False,000000030201_Général,False,Comparaisons par paires :,False,,,
CheckBoxPairwise_SV,CheckBox,0,False,000000040201_Général,False,Comparaisons par paires,False,,,
CheckBoxInterpret_SV,CheckBox,-1,True,000000010201_Général,True,Interprétation,False,,,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CheckBoxGroupsColor,CheckBox,-1,False,000000080101_Général,False,Régression par groupe,False,,,
CheckBox_SV,CheckBox,-1,False,23,False,SV,False,,,
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4" name="TX142442" hidden="1">
          <a:extLst>
            <a:ext uri="{FF2B5EF4-FFF2-40B4-BE49-F238E27FC236}">
              <a16:creationId xmlns:a16="http://schemas.microsoft.com/office/drawing/2014/main" id="{E8457268-F974-7709-B01E-71323C52A0C0}"/>
            </a:ext>
          </a:extLst>
        </xdr:cNvPr>
        <xdr:cNvSpPr txBox="1"/>
      </xdr:nvSpPr>
      <xdr:spPr>
        <a:xfrm>
          <a:off x="1174750" y="1289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4</xdr:col>
      <xdr:colOff>228600</xdr:colOff>
      <xdr:row>7</xdr:row>
      <xdr:rowOff>473075</xdr:rowOff>
    </xdr:to>
    <xdr:sp macro="" textlink="">
      <xdr:nvSpPr>
        <xdr:cNvPr id="5" name="BK209567">
          <a:extLst>
            <a:ext uri="{FF2B5EF4-FFF2-40B4-BE49-F238E27FC236}">
              <a16:creationId xmlns:a16="http://schemas.microsoft.com/office/drawing/2014/main" id="{69D4DC75-5344-521E-FD08-0786D755528B}"/>
            </a:ext>
          </a:extLst>
        </xdr:cNvPr>
        <xdr:cNvSpPr/>
      </xdr:nvSpPr>
      <xdr:spPr>
        <a:xfrm>
          <a:off x="406400" y="12954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7</xdr:row>
      <xdr:rowOff>53975</xdr:rowOff>
    </xdr:from>
    <xdr:to>
      <xdr:col>1</xdr:col>
      <xdr:colOff>550122</xdr:colOff>
      <xdr:row>7</xdr:row>
      <xdr:rowOff>440055</xdr:rowOff>
    </xdr:to>
    <xdr:pic macro="[0]!ReRunXLSTAT">
      <xdr:nvPicPr>
        <xdr:cNvPr id="6" name="BT209567">
          <a:extLst>
            <a:ext uri="{FF2B5EF4-FFF2-40B4-BE49-F238E27FC236}">
              <a16:creationId xmlns:a16="http://schemas.microsoft.com/office/drawing/2014/main" id="{5ADB32FE-8A0B-6536-101C-8D534042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7</xdr:row>
      <xdr:rowOff>53975</xdr:rowOff>
    </xdr:from>
    <xdr:to>
      <xdr:col>1</xdr:col>
      <xdr:colOff>1134110</xdr:colOff>
      <xdr:row>7</xdr:row>
      <xdr:rowOff>440055</xdr:rowOff>
    </xdr:to>
    <xdr:pic macro="[0]!AddRemovGrid">
      <xdr:nvPicPr>
        <xdr:cNvPr id="7" name="RM209567">
          <a:extLst>
            <a:ext uri="{FF2B5EF4-FFF2-40B4-BE49-F238E27FC236}">
              <a16:creationId xmlns:a16="http://schemas.microsoft.com/office/drawing/2014/main" id="{8009FA31-79FB-043D-22E3-D82146D6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7</xdr:row>
      <xdr:rowOff>53975</xdr:rowOff>
    </xdr:from>
    <xdr:to>
      <xdr:col>1</xdr:col>
      <xdr:colOff>1134110</xdr:colOff>
      <xdr:row>7</xdr:row>
      <xdr:rowOff>440055</xdr:rowOff>
    </xdr:to>
    <xdr:pic macro="[0]!AddRemovGrid">
      <xdr:nvPicPr>
        <xdr:cNvPr id="8" name="AD209567" hidden="1">
          <a:extLst>
            <a:ext uri="{FF2B5EF4-FFF2-40B4-BE49-F238E27FC236}">
              <a16:creationId xmlns:a16="http://schemas.microsoft.com/office/drawing/2014/main" id="{17555937-BCD0-36DD-5733-0115218B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30268</xdr:colOff>
      <xdr:row>7</xdr:row>
      <xdr:rowOff>53975</xdr:rowOff>
    </xdr:from>
    <xdr:to>
      <xdr:col>2</xdr:col>
      <xdr:colOff>416348</xdr:colOff>
      <xdr:row>7</xdr:row>
      <xdr:rowOff>440055</xdr:rowOff>
    </xdr:to>
    <xdr:pic macro="[0]!SendToOfficeLocal">
      <xdr:nvPicPr>
        <xdr:cNvPr id="9" name="WD209567">
          <a:extLst>
            <a:ext uri="{FF2B5EF4-FFF2-40B4-BE49-F238E27FC236}">
              <a16:creationId xmlns:a16="http://schemas.microsoft.com/office/drawing/2014/main" id="{20E60306-F76A-FD41-B342-FF1B12B9C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614257</xdr:colOff>
      <xdr:row>7</xdr:row>
      <xdr:rowOff>53975</xdr:rowOff>
    </xdr:from>
    <xdr:to>
      <xdr:col>3</xdr:col>
      <xdr:colOff>238337</xdr:colOff>
      <xdr:row>7</xdr:row>
      <xdr:rowOff>440055</xdr:rowOff>
    </xdr:to>
    <xdr:pic macro="[0]!SendToOfficeLocal">
      <xdr:nvPicPr>
        <xdr:cNvPr id="10" name="PT209567">
          <a:extLst>
            <a:ext uri="{FF2B5EF4-FFF2-40B4-BE49-F238E27FC236}">
              <a16:creationId xmlns:a16="http://schemas.microsoft.com/office/drawing/2014/main" id="{C912ACFB-97E4-43D8-8CE2-7450106AA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436245</xdr:colOff>
      <xdr:row>7</xdr:row>
      <xdr:rowOff>53975</xdr:rowOff>
    </xdr:from>
    <xdr:to>
      <xdr:col>4</xdr:col>
      <xdr:colOff>60325</xdr:colOff>
      <xdr:row>7</xdr:row>
      <xdr:rowOff>440055</xdr:rowOff>
    </xdr:to>
    <xdr:pic macro="[0]!getAIAResultsLocal">
      <xdr:nvPicPr>
        <xdr:cNvPr id="11" name="IA142442">
          <a:extLst>
            <a:ext uri="{FF2B5EF4-FFF2-40B4-BE49-F238E27FC236}">
              <a16:creationId xmlns:a16="http://schemas.microsoft.com/office/drawing/2014/main" id="{F9226F0E-8EE8-67A8-8A8F-142A28253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3430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0</xdr:colOff>
      <xdr:row>125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7F2195D-C1C5-B867-BA72-D54F65BD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6</xdr:col>
      <xdr:colOff>0</xdr:colOff>
      <xdr:row>211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87E84F3-652D-DFB4-1032-7F3123661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193</xdr:row>
      <xdr:rowOff>0</xdr:rowOff>
    </xdr:from>
    <xdr:to>
      <xdr:col>11</xdr:col>
      <xdr:colOff>127000</xdr:colOff>
      <xdr:row>211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743CFCD3-AB80-E7BC-8061-A3EF172B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193</xdr:row>
      <xdr:rowOff>0</xdr:rowOff>
    </xdr:from>
    <xdr:to>
      <xdr:col>16</xdr:col>
      <xdr:colOff>254000</xdr:colOff>
      <xdr:row>211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F89AFA4-F375-4768-1984-C9DA4EEAD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6</xdr:col>
      <xdr:colOff>0</xdr:colOff>
      <xdr:row>231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4138E53-68A3-D43D-7F9E-5FB64C62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9" name="XP209567" hidden="1">
          <a:extLst>
            <a:ext uri="{FF2B5EF4-FFF2-40B4-BE49-F238E27FC236}">
              <a16:creationId xmlns:a16="http://schemas.microsoft.com/office/drawing/2014/main" id="{0C525DCC-49C7-4397-E189-E9DFB3C3D328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linéaire2*SEP*Statistiques descriptives*SEP*$B$15
Régression linéaire2*SEP*Matrice de corrélation*SEP*$B$29
Régression linéaire2*SEP*Régression de la variable Tn 7h*SEP*$B$43
Régression linéaire2*SEP*Coefficients d'ajustement (Tn 7h)*SEP*$B$45
Régression linéaire2*SEP*Analyse de la variance (Tn 7h)*SEP*$B$63
Régression linéaire2*SEP*Paramètres du modèle (Tn 7h)*SEP*$B$73
Régression linéaire2*SEP*Equation du modèle (Tn 7h)*SEP*$B$88
Régression linéaire2*SEP*Coefficients normalisés (Tn 7h)*SEP*$B$93
Régression linéaire2*SEP*Prédictions et résidus (Tn 7h)*SEP*$B$127
Régression linéaire2*SEP*Interprétation (Tn 7h)*SEP*$B$233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0" name="XP142442" hidden="1">
          <a:extLst>
            <a:ext uri="{FF2B5EF4-FFF2-40B4-BE49-F238E27FC236}">
              <a16:creationId xmlns:a16="http://schemas.microsoft.com/office/drawing/2014/main" id="{7C2BEDDF-9BC6-A5C9-3F3D-DC1926FC530F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linéaire2*SEP*Statistiques descriptives*SEP*$B$15
Régression linéaire2*SEP*Matrice de corrélation*SEP*$B$29
Régression linéaire2*SEP*Régression de la variable Tn 7h*SEP*$B$43
Régression linéaire2*SEP*Coefficients d'ajustement (Tn 7h)*SEP*$B$45
Régression linéaire2*SEP*Analyse de la variance (Tn 7h)*SEP*$B$63
Régression linéaire2*SEP*Paramètres du modèle (Tn 7h)*SEP*$B$73
Régression linéaire2*SEP*Equation du modèle (Tn 7h)*SEP*$B$88
Régression linéaire2*SEP*Coefficients normalisés (Tn 7h)*SEP*$B$93
Régression linéaire2*SEP*Prédictions et résidus (Tn 7h)*SEP*$B$127
Régression linéaire2*SEP*Interprétation (Tn 7h)*SEP*$B$233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8</xdr:row>
          <xdr:rowOff>6350</xdr:rowOff>
        </xdr:from>
        <xdr:to>
          <xdr:col>3</xdr:col>
          <xdr:colOff>228600</xdr:colOff>
          <xdr:row>9</xdr:row>
          <xdr:rowOff>6350</xdr:rowOff>
        </xdr:to>
        <xdr:sp macro="" textlink="">
          <xdr:nvSpPr>
            <xdr:cNvPr id="27649" name="DD695390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6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639880">
          <a:extLst>
            <a:ext uri="{FF2B5EF4-FFF2-40B4-BE49-F238E27FC236}">
              <a16:creationId xmlns:a16="http://schemas.microsoft.com/office/drawing/2014/main" id="{0562EA62-7EAD-B1FE-BD8A-7ED2B59354D1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683443" hidden="1">
          <a:extLst>
            <a:ext uri="{FF2B5EF4-FFF2-40B4-BE49-F238E27FC236}">
              <a16:creationId xmlns:a16="http://schemas.microsoft.com/office/drawing/2014/main" id="{2C11BA69-0B78-C577-AF1D-E7F30D176FE4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CheckBoxMultiCo,CheckBox,-1,True,500000000200_Sorties|Général,True,Statistiques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CheckBoxDiag,CheckBox,-1,True,500000000501_Sorties|Général,True,Diagnostics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TextBox_Threshold,TextBox,0.1,False,100000000501_Options|Modèle,False,Probabilité pour le retrait :,False,,,
TextBox_MinVar,TextBox,1,True,100000000701_Options|Modèle,True,Min variables :,False,,,
TextBox_MaxVar,TextBox,10,True,100000000901_Options|Modèle,True,Max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RefEdit_Y,TextBox0,'Feuil21'!$B$1:$B$66,True,000000020000_Général,True,Y / Variables dépendantes :,False,,66,1
RefEdit_X,TextBox0,'Feuil21'!$C$1:$R$66,True,000002040000_Général,True,X / Variables explicatives :,False,,66,16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616790" hidden="1">
          <a:extLst>
            <a:ext uri="{FF2B5EF4-FFF2-40B4-BE49-F238E27FC236}">
              <a16:creationId xmlns:a16="http://schemas.microsoft.com/office/drawing/2014/main" id="{679C122E-388A-AD94-1C39-08BB48EE92F5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683443">
          <a:extLst>
            <a:ext uri="{FF2B5EF4-FFF2-40B4-BE49-F238E27FC236}">
              <a16:creationId xmlns:a16="http://schemas.microsoft.com/office/drawing/2014/main" id="{BFDDA5F5-3E90-3BBF-0DEC-A9DE568E7739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683443">
          <a:extLst>
            <a:ext uri="{FF2B5EF4-FFF2-40B4-BE49-F238E27FC236}">
              <a16:creationId xmlns:a16="http://schemas.microsoft.com/office/drawing/2014/main" id="{9EB310A2-EA76-EF28-8C39-25E69A911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683443">
          <a:extLst>
            <a:ext uri="{FF2B5EF4-FFF2-40B4-BE49-F238E27FC236}">
              <a16:creationId xmlns:a16="http://schemas.microsoft.com/office/drawing/2014/main" id="{84377C7A-419B-DF6E-B774-DBC3C5CC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683443" hidden="1">
          <a:extLst>
            <a:ext uri="{FF2B5EF4-FFF2-40B4-BE49-F238E27FC236}">
              <a16:creationId xmlns:a16="http://schemas.microsoft.com/office/drawing/2014/main" id="{967258F5-A340-A57C-8E24-3501400F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683443">
          <a:extLst>
            <a:ext uri="{FF2B5EF4-FFF2-40B4-BE49-F238E27FC236}">
              <a16:creationId xmlns:a16="http://schemas.microsoft.com/office/drawing/2014/main" id="{2FF33825-232D-33B4-11AA-45B72E1EB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683443">
          <a:extLst>
            <a:ext uri="{FF2B5EF4-FFF2-40B4-BE49-F238E27FC236}">
              <a16:creationId xmlns:a16="http://schemas.microsoft.com/office/drawing/2014/main" id="{C3CCB302-F877-2207-545E-CE433E78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616790">
          <a:extLst>
            <a:ext uri="{FF2B5EF4-FFF2-40B4-BE49-F238E27FC236}">
              <a16:creationId xmlns:a16="http://schemas.microsoft.com/office/drawing/2014/main" id="{EC57D2B2-6FF0-630D-E8C6-4BF494C60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163</xdr:row>
      <xdr:rowOff>0</xdr:rowOff>
    </xdr:from>
    <xdr:to>
      <xdr:col>6</xdr:col>
      <xdr:colOff>0</xdr:colOff>
      <xdr:row>181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AB68AFD-B05A-46DE-2017-479E14F5D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6</xdr:col>
      <xdr:colOff>0</xdr:colOff>
      <xdr:row>267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D1EFC98-CCC0-30EF-DE9F-9A0D0AA4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249</xdr:row>
      <xdr:rowOff>0</xdr:rowOff>
    </xdr:from>
    <xdr:to>
      <xdr:col>11</xdr:col>
      <xdr:colOff>127000</xdr:colOff>
      <xdr:row>267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851E506-F920-4158-B1F8-FFF3656A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249</xdr:row>
      <xdr:rowOff>0</xdr:rowOff>
    </xdr:from>
    <xdr:to>
      <xdr:col>16</xdr:col>
      <xdr:colOff>254000</xdr:colOff>
      <xdr:row>267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C22CBC2-94BC-9C35-0A44-7B37D97D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269</xdr:row>
      <xdr:rowOff>0</xdr:rowOff>
    </xdr:from>
    <xdr:to>
      <xdr:col>6</xdr:col>
      <xdr:colOff>0</xdr:colOff>
      <xdr:row>287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392551-C82A-9026-5EDB-4D7D82F5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355</xdr:row>
      <xdr:rowOff>0</xdr:rowOff>
    </xdr:from>
    <xdr:to>
      <xdr:col>6</xdr:col>
      <xdr:colOff>0</xdr:colOff>
      <xdr:row>373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9E9B557-D6B5-A757-BC04-F4B60C4E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355</xdr:row>
      <xdr:rowOff>0</xdr:rowOff>
    </xdr:from>
    <xdr:to>
      <xdr:col>11</xdr:col>
      <xdr:colOff>127000</xdr:colOff>
      <xdr:row>373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42049889-F039-44A1-6956-98D2B8D6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375</xdr:row>
      <xdr:rowOff>0</xdr:rowOff>
    </xdr:from>
    <xdr:to>
      <xdr:col>6</xdr:col>
      <xdr:colOff>0</xdr:colOff>
      <xdr:row>393</xdr:row>
      <xdr:rowOff>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1C7B9A7E-1E78-D13D-8E4F-649513AAA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375</xdr:row>
      <xdr:rowOff>0</xdr:rowOff>
    </xdr:from>
    <xdr:to>
      <xdr:col>6</xdr:col>
      <xdr:colOff>0</xdr:colOff>
      <xdr:row>393</xdr:row>
      <xdr:rowOff>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503946A-66CF-5F3B-B5E1-AC7BF55F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4" name="XP683443" hidden="1">
          <a:extLst>
            <a:ext uri="{FF2B5EF4-FFF2-40B4-BE49-F238E27FC236}">
              <a16:creationId xmlns:a16="http://schemas.microsoft.com/office/drawing/2014/main" id="{22F04FD5-76CE-67CD-98B1-74B6C324469F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descriptives*SEP*$B$17
Régression linéaire1*SEP*Matrice de corrélation*SEP*$B$39
Régression linéaire1*SEP*Statistiques de multicolinéarité*SEP*$B$61
Régression linéaire1*SEP*Régression de la variable Tn 7h*SEP*$B$68
Régression linéaire1*SEP*Synthèse de la sélection des variables Tn 7h*SEP*$B$70
Régression linéaire1*SEP*Coefficients d'ajustement (Tn 7h)*SEP*$B$86
Régression linéaire1*SEP*Analyse de la variance (Tn 7h)*SEP*$B$104
Régression linéaire1*SEP*Paramètres du modèle (Tn 7h)*SEP*$B$114
Régression linéaire1*SEP*Equation du modèle (Tn 7h)*SEP*$B$137
Régression linéaire1*SEP*Coefficients normalisés (Tn 7h)*SEP*$B$142
Régression linéaire1*SEP*Prédictions et résidus (Tn 7h)*SEP*$B$184
Régression linéaire1*SEP*Diagnostics d'influence (Tn 7h)*SEP*$B$290
Régression linéaire1*SEP*Interprétation (Tn 7h)*SEP*$B$396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5" name="XP616790" hidden="1">
          <a:extLst>
            <a:ext uri="{FF2B5EF4-FFF2-40B4-BE49-F238E27FC236}">
              <a16:creationId xmlns:a16="http://schemas.microsoft.com/office/drawing/2014/main" id="{BE988896-C43F-EEFC-A5E6-DCF65B6F83D6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descriptives*SEP*$B$17
Régression linéaire1*SEP*Matrice de corrélation*SEP*$B$39
Régression linéaire1*SEP*Statistiques de multicolinéarité*SEP*$B$61
Régression linéaire1*SEP*Régression de la variable Tn 7h*SEP*$B$68
Régression linéaire1*SEP*Synthèse de la sélection des variables Tn 7h*SEP*$B$70
Régression linéaire1*SEP*Coefficients d'ajustement (Tn 7h)*SEP*$B$86
Régression linéaire1*SEP*Analyse de la variance (Tn 7h)*SEP*$B$104
Régression linéaire1*SEP*Paramètres du modèle (Tn 7h)*SEP*$B$114
Régression linéaire1*SEP*Equation du modèle (Tn 7h)*SEP*$B$137
Régression linéaire1*SEP*Coefficients normalisés (Tn 7h)*SEP*$B$142
Régression linéaire1*SEP*Prédictions et résidus (Tn 7h)*SEP*$B$184
Régression linéaire1*SEP*Diagnostics d'influence (Tn 7h)*SEP*$B$290
Régression linéaire1*SEP*Interprétation (Tn 7h)*SEP*$B$396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53249" name="DD215204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336BCB30-4079-8D91-5FC7-C1F0535A9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324334">
          <a:extLst>
            <a:ext uri="{FF2B5EF4-FFF2-40B4-BE49-F238E27FC236}">
              <a16:creationId xmlns:a16="http://schemas.microsoft.com/office/drawing/2014/main" id="{AB4F94B3-0EE7-2BFA-9DD7-7FCAC7F33401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661483" hidden="1">
          <a:extLst>
            <a:ext uri="{FF2B5EF4-FFF2-40B4-BE49-F238E27FC236}">
              <a16:creationId xmlns:a16="http://schemas.microsoft.com/office/drawing/2014/main" id="{EE6AAC46-A235-2DBD-CCA8-6F38AB1EA472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TextBox_Threshold,TextBox,0.1,False,100000000901_Options|Modèle,False,Probabilité pour le retrait :,False,,,
TextBox_MinVar,TextBox,1,True,100000000501_Options|Modèle,True,Min variables :,False,,,
TextBox_MaxVar,TextBox,10,True,100000000701_Options|Modèle,True,Max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ScrollBarLevel,SpinButton,2,False,100000020100_Options|Modèle,False,,,,,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RefEdit_Y,TextBox0,'Regr Tn 2'!$B$1:$B$66,True,000000020000_Général,True,Y / Variables dépendantes :,False,,66,1
RefEdit_X,TextBox0,'Regr Tn 2'!$C$1:$R$66,True,000002040000_Général,True,X / Variables explicatives :,False,,66,16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438501" hidden="1">
          <a:extLst>
            <a:ext uri="{FF2B5EF4-FFF2-40B4-BE49-F238E27FC236}">
              <a16:creationId xmlns:a16="http://schemas.microsoft.com/office/drawing/2014/main" id="{D32147AD-E09E-BDA5-0A2E-E84D179B2B0E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661483">
          <a:extLst>
            <a:ext uri="{FF2B5EF4-FFF2-40B4-BE49-F238E27FC236}">
              <a16:creationId xmlns:a16="http://schemas.microsoft.com/office/drawing/2014/main" id="{81214816-ACC8-68E3-B71F-EDE89D0E139F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661483">
          <a:extLst>
            <a:ext uri="{FF2B5EF4-FFF2-40B4-BE49-F238E27FC236}">
              <a16:creationId xmlns:a16="http://schemas.microsoft.com/office/drawing/2014/main" id="{0D3B3C2B-663F-3B0B-142A-B23D5E29E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661483">
          <a:extLst>
            <a:ext uri="{FF2B5EF4-FFF2-40B4-BE49-F238E27FC236}">
              <a16:creationId xmlns:a16="http://schemas.microsoft.com/office/drawing/2014/main" id="{2928B490-4FDA-B71F-47CE-5E3738AE3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661483" hidden="1">
          <a:extLst>
            <a:ext uri="{FF2B5EF4-FFF2-40B4-BE49-F238E27FC236}">
              <a16:creationId xmlns:a16="http://schemas.microsoft.com/office/drawing/2014/main" id="{BCF1F253-F48D-4F85-0437-425668E9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661483">
          <a:extLst>
            <a:ext uri="{FF2B5EF4-FFF2-40B4-BE49-F238E27FC236}">
              <a16:creationId xmlns:a16="http://schemas.microsoft.com/office/drawing/2014/main" id="{1C244B3E-9A46-443A-82CB-4E5BEF000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661483">
          <a:extLst>
            <a:ext uri="{FF2B5EF4-FFF2-40B4-BE49-F238E27FC236}">
              <a16:creationId xmlns:a16="http://schemas.microsoft.com/office/drawing/2014/main" id="{6403042D-4C7B-C2D4-643E-C26307AAD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438501">
          <a:extLst>
            <a:ext uri="{FF2B5EF4-FFF2-40B4-BE49-F238E27FC236}">
              <a16:creationId xmlns:a16="http://schemas.microsoft.com/office/drawing/2014/main" id="{B980CFBE-EA8C-7855-84E8-39EEC8E3B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6</xdr:col>
      <xdr:colOff>0</xdr:colOff>
      <xdr:row>174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0A7A040-7E63-EAB0-641C-F91EB719C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6</xdr:col>
      <xdr:colOff>0</xdr:colOff>
      <xdr:row>260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C239C15E-81B4-F7D2-5EBD-67F9EF4BC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242</xdr:row>
      <xdr:rowOff>0</xdr:rowOff>
    </xdr:from>
    <xdr:to>
      <xdr:col>11</xdr:col>
      <xdr:colOff>127000</xdr:colOff>
      <xdr:row>260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3DC7B3D-9101-DC79-9814-A962833C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242</xdr:row>
      <xdr:rowOff>0</xdr:rowOff>
    </xdr:from>
    <xdr:to>
      <xdr:col>16</xdr:col>
      <xdr:colOff>254000</xdr:colOff>
      <xdr:row>260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54E0962-9202-1358-A860-51D684358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6</xdr:col>
      <xdr:colOff>0</xdr:colOff>
      <xdr:row>280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A488366-AFFC-E829-E7C7-8DEC87B83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0" name="XP661483" hidden="1">
          <a:extLst>
            <a:ext uri="{FF2B5EF4-FFF2-40B4-BE49-F238E27FC236}">
              <a16:creationId xmlns:a16="http://schemas.microsoft.com/office/drawing/2014/main" id="{22EE3700-38C9-BFBD-1C6B-129CE2665709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linéaire4*SEP*Statistiques descriptives*SEP*$B$17
Régression linéaire4*SEP*Matrice de corrélation*SEP*$B$39
Régression linéaire4*SEP*Régression de la variable Tn 7h*SEP*$B$61
Régression linéaire4*SEP*Synthèse de la sélection des variables Tn 7h*SEP*$B$63
Régression linéaire4*SEP*Coefficients d'ajustement (Tn 7h)*SEP*$B$79
Régression linéaire4*SEP*Analyse de la variance (Tn 7h)*SEP*$B$97
Régression linéaire4*SEP*Paramètres du modèle (Tn 7h)*SEP*$B$107
Régression linéaire4*SEP*Equation du modèle (Tn 7h)*SEP*$B$130
Régression linéaire4*SEP*Coefficients normalisés (Tn 7h)*SEP*$B$135
Régression linéaire4*SEP*Prédictions et résidus (Tn 7h)*SEP*$B$177
Régression linéaire4*SEP*Interprétation (Tn 7h)*SEP*$B$283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1" name="XP438501" hidden="1">
          <a:extLst>
            <a:ext uri="{FF2B5EF4-FFF2-40B4-BE49-F238E27FC236}">
              <a16:creationId xmlns:a16="http://schemas.microsoft.com/office/drawing/2014/main" id="{F8FB2FD8-D6FE-E23A-8A91-174B190AF575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linéaire4*SEP*Statistiques descriptives*SEP*$B$17
Régression linéaire4*SEP*Matrice de corrélation*SEP*$B$39
Régression linéaire4*SEP*Régression de la variable Tn 7h*SEP*$B$61
Régression linéaire4*SEP*Synthèse de la sélection des variables Tn 7h*SEP*$B$63
Régression linéaire4*SEP*Coefficients d'ajustement (Tn 7h)*SEP*$B$79
Régression linéaire4*SEP*Analyse de la variance (Tn 7h)*SEP*$B$97
Régression linéaire4*SEP*Paramètres du modèle (Tn 7h)*SEP*$B$107
Régression linéaire4*SEP*Equation du modèle (Tn 7h)*SEP*$B$130
Régression linéaire4*SEP*Coefficients normalisés (Tn 7h)*SEP*$B$135
Régression linéaire4*SEP*Prédictions et résidus (Tn 7h)*SEP*$B$177
Régression linéaire4*SEP*Interprétation (Tn 7h)*SEP*$B$283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51201" name="DD339144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BB2ADC46-964E-F1EE-3A77-23815C668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472467">
          <a:extLst>
            <a:ext uri="{FF2B5EF4-FFF2-40B4-BE49-F238E27FC236}">
              <a16:creationId xmlns:a16="http://schemas.microsoft.com/office/drawing/2014/main" id="{0482E45C-D6F6-CB71-927D-77222EDC58BD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890378" hidden="1">
          <a:extLst>
            <a:ext uri="{FF2B5EF4-FFF2-40B4-BE49-F238E27FC236}">
              <a16:creationId xmlns:a16="http://schemas.microsoft.com/office/drawing/2014/main" id="{F250A94E-361F-A018-8516-163A2367CF44}"/>
            </a:ext>
          </a:extLst>
        </xdr:cNvPr>
        <xdr:cNvSpPr txBox="1"/>
      </xdr:nvSpPr>
      <xdr:spPr>
        <a:xfrm>
          <a:off x="1174750" y="1289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CheckBox_Selection,CheckBox,0,True,100000000001_Options|Modèle,True,Sélection de modèle,False,,,
ComboBox_Criterion,ComboBox,0,True,100000000301_Options|Modèle,True,Critère :,False,,,
TextBox_Threshold,TextBox,0.1,False,100000000501_Options|Modèle,False,Probabilité pour le retrait :,False,,,
TextBox_MinVar,TextBox,2,True,100000000701_Options|Modèle,True,Min variables :,False,,,
TextBox_MaxVar,TextBox,2,True,100000000901_Options|Modèle,True,Max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CheckBox_Wr,CheckBox,0,False,000000050101_Général,False,Poids dans la régression,False,,,
CheckBox_W,CheckBox,0,False,000000030101_Général,False,Poids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CheckBox_G,CheckBox,0,False,000000060101_Général,False,Groupes,False,,,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RefEdit_Wr,TextBox0,,False,000000070101_Général,False,Poids dans la régression :,False,,,
RefEdit_ObsLabels,TextBox0,'Feuil7'!$A$1,True,000000010101_Général,True,Libellés des observations :,False,,1,1
RefEdit_W,TextBox0,,False,000000020101_Général,False,Poids des observations :,False,,,
RefEdit_Y,TextBox0,'Feuil9'!$B$1:$B$66,True,000000020000_Général,True,Y / Variables dépendantes :,False,,66,1
RefEdit_X,TextBox0,'Feuil9'!$D$1:$J$66,True,000002040000_Général,True,X / Variables explicatives :,False,,66,7
RefEdit_Q,TextBox0,,True,000004040000_Général,True,Qualitatives :,False,,,
RefEdit_G,TextBox0,,False,000000040101_Général,False,Groupes :,False,,,
RefEditClusters,TextBox0,,True,120000000500_Options|Covariances,True,Classes :,False,,,
CheckBox_SV,CheckBox,-1,False,05,False,SV,False,,,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CheckBox_TISS_SV,CheckBox,0,False,000000020201_Général,False,Type I/III SS,False,,,
ListBoxPairwise_SV,TextBox,Cliquez pour choisir les tests,False,000000030201_Général,False,Comparaisons par paires :,False,,,
CheckBoxPairwise_SV,CheckBox,0,False,000000040201_Général,False,Comparaisons par paires,False,,,
CheckBoxInterpret_SV,CheckBox,-1,True,000000010201_Général,True,Interprétation,False,,,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CheckBoxGroupsColor,CheckBox,-1,False,000000080101_Général,False,Régression par groupe,False,,,
CheckBox_SV,CheckBox,-1,False,23,False,SV,False,,,
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4" name="TX100050" hidden="1">
          <a:extLst>
            <a:ext uri="{FF2B5EF4-FFF2-40B4-BE49-F238E27FC236}">
              <a16:creationId xmlns:a16="http://schemas.microsoft.com/office/drawing/2014/main" id="{A0E051AF-4000-EF14-F0F2-F55B6C8312C3}"/>
            </a:ext>
          </a:extLst>
        </xdr:cNvPr>
        <xdr:cNvSpPr txBox="1"/>
      </xdr:nvSpPr>
      <xdr:spPr>
        <a:xfrm>
          <a:off x="1174750" y="12890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5</xdr:col>
      <xdr:colOff>6350</xdr:colOff>
      <xdr:row>7</xdr:row>
      <xdr:rowOff>473075</xdr:rowOff>
    </xdr:to>
    <xdr:sp macro="" textlink="">
      <xdr:nvSpPr>
        <xdr:cNvPr id="5" name="BK890378">
          <a:extLst>
            <a:ext uri="{FF2B5EF4-FFF2-40B4-BE49-F238E27FC236}">
              <a16:creationId xmlns:a16="http://schemas.microsoft.com/office/drawing/2014/main" id="{1FF36EFC-D3AC-7E9E-270D-19BF78CB0C95}"/>
            </a:ext>
          </a:extLst>
        </xdr:cNvPr>
        <xdr:cNvSpPr/>
      </xdr:nvSpPr>
      <xdr:spPr>
        <a:xfrm>
          <a:off x="406400" y="12954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7</xdr:row>
      <xdr:rowOff>53975</xdr:rowOff>
    </xdr:from>
    <xdr:to>
      <xdr:col>1</xdr:col>
      <xdr:colOff>550122</xdr:colOff>
      <xdr:row>7</xdr:row>
      <xdr:rowOff>440055</xdr:rowOff>
    </xdr:to>
    <xdr:pic macro="[0]!ReRunXLSTAT">
      <xdr:nvPicPr>
        <xdr:cNvPr id="6" name="BT890378">
          <a:extLst>
            <a:ext uri="{FF2B5EF4-FFF2-40B4-BE49-F238E27FC236}">
              <a16:creationId xmlns:a16="http://schemas.microsoft.com/office/drawing/2014/main" id="{9ABD5053-CCF6-5ACE-56E9-316024F7C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7</xdr:row>
      <xdr:rowOff>53975</xdr:rowOff>
    </xdr:from>
    <xdr:to>
      <xdr:col>2</xdr:col>
      <xdr:colOff>372110</xdr:colOff>
      <xdr:row>7</xdr:row>
      <xdr:rowOff>440055</xdr:rowOff>
    </xdr:to>
    <xdr:pic macro="[0]!AddRemovGrid">
      <xdr:nvPicPr>
        <xdr:cNvPr id="7" name="RM890378">
          <a:extLst>
            <a:ext uri="{FF2B5EF4-FFF2-40B4-BE49-F238E27FC236}">
              <a16:creationId xmlns:a16="http://schemas.microsoft.com/office/drawing/2014/main" id="{A3464961-989D-0D73-E114-AB59C78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7</xdr:row>
      <xdr:rowOff>53975</xdr:rowOff>
    </xdr:from>
    <xdr:to>
      <xdr:col>2</xdr:col>
      <xdr:colOff>372110</xdr:colOff>
      <xdr:row>7</xdr:row>
      <xdr:rowOff>440055</xdr:rowOff>
    </xdr:to>
    <xdr:pic macro="[0]!AddRemovGrid">
      <xdr:nvPicPr>
        <xdr:cNvPr id="8" name="AD890378" hidden="1">
          <a:extLst>
            <a:ext uri="{FF2B5EF4-FFF2-40B4-BE49-F238E27FC236}">
              <a16:creationId xmlns:a16="http://schemas.microsoft.com/office/drawing/2014/main" id="{473FC358-ADCD-070A-1F92-301F42892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7</xdr:row>
      <xdr:rowOff>53975</xdr:rowOff>
    </xdr:from>
    <xdr:to>
      <xdr:col>3</xdr:col>
      <xdr:colOff>194098</xdr:colOff>
      <xdr:row>7</xdr:row>
      <xdr:rowOff>440055</xdr:rowOff>
    </xdr:to>
    <xdr:pic macro="[0]!SendToOfficeLocal">
      <xdr:nvPicPr>
        <xdr:cNvPr id="9" name="WD890378">
          <a:extLst>
            <a:ext uri="{FF2B5EF4-FFF2-40B4-BE49-F238E27FC236}">
              <a16:creationId xmlns:a16="http://schemas.microsoft.com/office/drawing/2014/main" id="{D50649EB-EAA2-299D-D864-4161AD46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7</xdr:row>
      <xdr:rowOff>53975</xdr:rowOff>
    </xdr:from>
    <xdr:to>
      <xdr:col>4</xdr:col>
      <xdr:colOff>16087</xdr:colOff>
      <xdr:row>7</xdr:row>
      <xdr:rowOff>440055</xdr:rowOff>
    </xdr:to>
    <xdr:pic macro="[0]!SendToOfficeLocal">
      <xdr:nvPicPr>
        <xdr:cNvPr id="10" name="PT890378">
          <a:extLst>
            <a:ext uri="{FF2B5EF4-FFF2-40B4-BE49-F238E27FC236}">
              <a16:creationId xmlns:a16="http://schemas.microsoft.com/office/drawing/2014/main" id="{46FD2442-8524-C97B-3084-F3491235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3430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7</xdr:row>
      <xdr:rowOff>53975</xdr:rowOff>
    </xdr:from>
    <xdr:to>
      <xdr:col>4</xdr:col>
      <xdr:colOff>600075</xdr:colOff>
      <xdr:row>7</xdr:row>
      <xdr:rowOff>440055</xdr:rowOff>
    </xdr:to>
    <xdr:pic macro="[0]!getAIAResultsLocal">
      <xdr:nvPicPr>
        <xdr:cNvPr id="11" name="IA100050">
          <a:extLst>
            <a:ext uri="{FF2B5EF4-FFF2-40B4-BE49-F238E27FC236}">
              <a16:creationId xmlns:a16="http://schemas.microsoft.com/office/drawing/2014/main" id="{D44E9A01-0B15-BBBC-A954-4CE58413C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3430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6</xdr:col>
      <xdr:colOff>0</xdr:colOff>
      <xdr:row>120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3CFCE12-CE25-878D-3448-E19C8BA3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6</xdr:col>
      <xdr:colOff>0</xdr:colOff>
      <xdr:row>206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F8EF620-D29F-D597-FF67-C7306A85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188</xdr:row>
      <xdr:rowOff>0</xdr:rowOff>
    </xdr:from>
    <xdr:to>
      <xdr:col>11</xdr:col>
      <xdr:colOff>127000</xdr:colOff>
      <xdr:row>206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ABFB9A9-9E7C-E4B4-20C6-7F2DDB67F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188</xdr:row>
      <xdr:rowOff>0</xdr:rowOff>
    </xdr:from>
    <xdr:to>
      <xdr:col>16</xdr:col>
      <xdr:colOff>254000</xdr:colOff>
      <xdr:row>206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C7BA7901-D625-C57B-EC3D-5C23EC0F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208</xdr:row>
      <xdr:rowOff>0</xdr:rowOff>
    </xdr:from>
    <xdr:to>
      <xdr:col>6</xdr:col>
      <xdr:colOff>0</xdr:colOff>
      <xdr:row>226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B45727EB-AF0D-3973-0AC7-D23BF03B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9" name="XP890378" hidden="1">
          <a:extLst>
            <a:ext uri="{FF2B5EF4-FFF2-40B4-BE49-F238E27FC236}">
              <a16:creationId xmlns:a16="http://schemas.microsoft.com/office/drawing/2014/main" id="{6B3F5100-2575-FFF7-0AE6-C64861901A1E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descriptives*SEP*$B$15
Régression linéaire1*SEP*Matrice de corrélation*SEP*$B$28
Régression linéaire1*SEP*Régression de la variable Tx 16h*SEP*$B$41
Régression linéaire1*SEP*Coefficients d'ajustement (Tx 16h)*SEP*$B$43
Régression linéaire1*SEP*Analyse de la variance (Tx 16h)*SEP*$B$61
Régression linéaire1*SEP*Paramètres du modèle (Tx 16h)*SEP*$B$71
Régression linéaire1*SEP*Equation du modèle (Tx 16h)*SEP*$B$85
Régression linéaire1*SEP*Coefficients normalisés (Tx 16h)*SEP*$B$90
Régression linéaire1*SEP*Prédictions et résidus (Tx 16h)*SEP*$B$123
Régression linéaire1*SEP*Interprétation (Tx 16h)*SEP*$B$229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0" name="XP100050" hidden="1">
          <a:extLst>
            <a:ext uri="{FF2B5EF4-FFF2-40B4-BE49-F238E27FC236}">
              <a16:creationId xmlns:a16="http://schemas.microsoft.com/office/drawing/2014/main" id="{504702AD-1555-2A1D-2FD2-521FF3880196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descriptives*SEP*$B$15
Régression linéaire1*SEP*Matrice de corrélation*SEP*$B$28
Régression linéaire1*SEP*Régression de la variable Tx 16h*SEP*$B$41
Régression linéaire1*SEP*Coefficients d'ajustement (Tx 16h)*SEP*$B$43
Régression linéaire1*SEP*Analyse de la variance (Tx 16h)*SEP*$B$61
Régression linéaire1*SEP*Paramètres du modèle (Tx 16h)*SEP*$B$71
Régression linéaire1*SEP*Equation du modèle (Tx 16h)*SEP*$B$85
Régression linéaire1*SEP*Coefficients normalisés (Tx 16h)*SEP*$B$90
Régression linéaire1*SEP*Prédictions et résidus (Tx 16h)*SEP*$B$123
Régression linéaire1*SEP*Interprétation (Tx 16h)*SEP*$B$229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8</xdr:row>
          <xdr:rowOff>6350</xdr:rowOff>
        </xdr:from>
        <xdr:to>
          <xdr:col>4</xdr:col>
          <xdr:colOff>6350</xdr:colOff>
          <xdr:row>9</xdr:row>
          <xdr:rowOff>6350</xdr:rowOff>
        </xdr:to>
        <xdr:sp macro="" textlink="">
          <xdr:nvSpPr>
            <xdr:cNvPr id="25601" name="DD143116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9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202952">
          <a:extLst>
            <a:ext uri="{FF2B5EF4-FFF2-40B4-BE49-F238E27FC236}">
              <a16:creationId xmlns:a16="http://schemas.microsoft.com/office/drawing/2014/main" id="{D56518D7-53E0-EE88-7C9E-A3653A7AC7D8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299622" hidden="1">
          <a:extLst>
            <a:ext uri="{FF2B5EF4-FFF2-40B4-BE49-F238E27FC236}">
              <a16:creationId xmlns:a16="http://schemas.microsoft.com/office/drawing/2014/main" id="{1A0F809D-49F3-7CFC-4792-9006761120B5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CheckBoxMultiCo,CheckBox,0,True,500000000200_Sorties|Général,True,Statistiques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CheckBoxDiag,CheckBox,0,True,500000000501_Sorties|Général,True,Diagnostics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TextBox_Threshold,TextBox,0.1,False,100000000901_Options|Modèle,False,Probabilité pour le retrait :,False,,,
TextBox_MinVar,TextBox,1,True,100000000501_Options|Modèle,True,Min variables :,False,,,
TextBox_MaxVar,TextBox,10,True,100000000701_Options|Modèle,True,Max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CheckBox_Predict,CheckBox,0,True,300000000000_Prédiction,True,Prédiction,False,,,
CheckBox_ObsLabelsPred,CheckBox,0,True,300000000700_Prédiction,True,Libellés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FileSelect2,CommandButton,,False,300000001000_Prédiction,False,,False,,,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CheckBox_PredVarLabels,CheckBox,0,True,300000000900_Prédiction,True,Libellés des variables,False,,,
ScrollBarLevel,SpinButton,2,False,100000020100_Options|Modèle,False,,,,,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RefEdit_QPred,TextBox0,,True,300000000600_Prédiction,True,Qualitatives :,False,,,
RefEdit_XPred,TextBox0,,True,300000000400_Prédiction,True,Quantitatives :,False,,,
RefEdit_PredLabels,TextBox0,,True,300000000800_Prédiction,True,,False,,,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RefEdit_Y,TextBox0,'Feuil9'!$B$1:$B$66,True,000000020000_Général,True,Y / Variables dépendantes :,False,,66,1
RefEdit_X,TextBox0,'Feuil9'!$D$1:$P$66,True,000002040000_Général,True,X / Variables explicatives :,False,,66,13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691529" hidden="1">
          <a:extLst>
            <a:ext uri="{FF2B5EF4-FFF2-40B4-BE49-F238E27FC236}">
              <a16:creationId xmlns:a16="http://schemas.microsoft.com/office/drawing/2014/main" id="{6DF6658C-E186-A1BF-5F61-40D911D99A1B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299622">
          <a:extLst>
            <a:ext uri="{FF2B5EF4-FFF2-40B4-BE49-F238E27FC236}">
              <a16:creationId xmlns:a16="http://schemas.microsoft.com/office/drawing/2014/main" id="{920BDBD6-0459-34FE-4C38-EEACE73A65CF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299622">
          <a:extLst>
            <a:ext uri="{FF2B5EF4-FFF2-40B4-BE49-F238E27FC236}">
              <a16:creationId xmlns:a16="http://schemas.microsoft.com/office/drawing/2014/main" id="{299AE7A5-02ED-6CED-D98D-6380FE99D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299622">
          <a:extLst>
            <a:ext uri="{FF2B5EF4-FFF2-40B4-BE49-F238E27FC236}">
              <a16:creationId xmlns:a16="http://schemas.microsoft.com/office/drawing/2014/main" id="{A110125A-B896-6D1B-D08F-4FE2A486A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299622" hidden="1">
          <a:extLst>
            <a:ext uri="{FF2B5EF4-FFF2-40B4-BE49-F238E27FC236}">
              <a16:creationId xmlns:a16="http://schemas.microsoft.com/office/drawing/2014/main" id="{35A49371-96EC-350A-EA5C-1B5AC6B7B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299622">
          <a:extLst>
            <a:ext uri="{FF2B5EF4-FFF2-40B4-BE49-F238E27FC236}">
              <a16:creationId xmlns:a16="http://schemas.microsoft.com/office/drawing/2014/main" id="{BBD9E5E3-50BB-77EA-C68A-C77B6255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299622">
          <a:extLst>
            <a:ext uri="{FF2B5EF4-FFF2-40B4-BE49-F238E27FC236}">
              <a16:creationId xmlns:a16="http://schemas.microsoft.com/office/drawing/2014/main" id="{E9FFD692-560A-A8A6-274A-89E8E9AC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691529">
          <a:extLst>
            <a:ext uri="{FF2B5EF4-FFF2-40B4-BE49-F238E27FC236}">
              <a16:creationId xmlns:a16="http://schemas.microsoft.com/office/drawing/2014/main" id="{6B68FEC4-1A81-E560-7839-1780C9887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6</xdr:col>
      <xdr:colOff>0</xdr:colOff>
      <xdr:row>162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DF2C6E3-806B-446A-D488-49B934939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229</xdr:row>
      <xdr:rowOff>0</xdr:rowOff>
    </xdr:from>
    <xdr:to>
      <xdr:col>6</xdr:col>
      <xdr:colOff>0</xdr:colOff>
      <xdr:row>247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8EEAA45-D063-204E-7C59-34E3FB3C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229</xdr:row>
      <xdr:rowOff>0</xdr:rowOff>
    </xdr:from>
    <xdr:to>
      <xdr:col>11</xdr:col>
      <xdr:colOff>127000</xdr:colOff>
      <xdr:row>247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862F79C-51C4-B3F9-E611-98F2EBE3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229</xdr:row>
      <xdr:rowOff>0</xdr:rowOff>
    </xdr:from>
    <xdr:to>
      <xdr:col>16</xdr:col>
      <xdr:colOff>254000</xdr:colOff>
      <xdr:row>247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736F022-FE46-7267-48E1-5F0647F1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6</xdr:col>
      <xdr:colOff>0</xdr:colOff>
      <xdr:row>267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EBFE8F1-1A8C-C624-DDF2-D269A9AE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0" name="XP299622" hidden="1">
          <a:extLst>
            <a:ext uri="{FF2B5EF4-FFF2-40B4-BE49-F238E27FC236}">
              <a16:creationId xmlns:a16="http://schemas.microsoft.com/office/drawing/2014/main" id="{C1431939-41B0-F90A-ED8B-D8BA1C51B3DE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descriptives*SEP*$B$17
Régression linéaire1*SEP*Matrice de corrélation*SEP*$B$36
Régression linéaire1*SEP*Régression de la variable Tx 16h*SEP*$B$55
Régression linéaire1*SEP*Synthèse de la sélection des variables Tx 16h*SEP*$B$57
Régression linéaire1*SEP*Coefficients d'ajustement (Tx 16h)*SEP*$B$73
Régression linéaire1*SEP*Analyse de la variance (Tx 16h)*SEP*$B$91
Régression linéaire1*SEP*Paramètres du modèle (Tx 16h)*SEP*$B$101
Régression linéaire1*SEP*Equation du modèle (Tx 16h)*SEP*$B$121
Régression linéaire1*SEP*Coefficients normalisés (Tx 16h)*SEP*$B$126
Régression linéaire1*SEP*Prédictions et résidus (Tx 16h)*SEP*$B$165
Régression linéaire1*SEP*Interprétation (Tx 16h)*SEP*$B$270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1" name="XP691529" hidden="1">
          <a:extLst>
            <a:ext uri="{FF2B5EF4-FFF2-40B4-BE49-F238E27FC236}">
              <a16:creationId xmlns:a16="http://schemas.microsoft.com/office/drawing/2014/main" id="{24BF284B-3815-B219-50F0-BF7CE1A4085E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linéaire1*SEP*Statistiques descriptives*SEP*$B$17
Régression linéaire1*SEP*Matrice de corrélation*SEP*$B$36
Régression linéaire1*SEP*Régression de la variable Tx 16h*SEP*$B$55
Régression linéaire1*SEP*Synthèse de la sélection des variables Tx 16h*SEP*$B$57
Régression linéaire1*SEP*Coefficients d'ajustement (Tx 16h)*SEP*$B$73
Régression linéaire1*SEP*Analyse de la variance (Tx 16h)*SEP*$B$91
Régression linéaire1*SEP*Paramètres du modèle (Tx 16h)*SEP*$B$101
Régression linéaire1*SEP*Equation du modèle (Tx 16h)*SEP*$B$121
Régression linéaire1*SEP*Coefficients normalisés (Tx 16h)*SEP*$B$126
Régression linéaire1*SEP*Prédictions et résidus (Tx 16h)*SEP*$B$165
Régression linéaire1*SEP*Interprétation (Tx 16h)*SEP*$B$270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43009" name="DD884190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A5440D80-77F9-1102-9526-451DB086C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662833">
          <a:extLst>
            <a:ext uri="{FF2B5EF4-FFF2-40B4-BE49-F238E27FC236}">
              <a16:creationId xmlns:a16="http://schemas.microsoft.com/office/drawing/2014/main" id="{BE1EB9F2-269F-C41F-5F1C-9F1A536219B4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TX584195" hidden="1">
          <a:extLst>
            <a:ext uri="{FF2B5EF4-FFF2-40B4-BE49-F238E27FC236}">
              <a16:creationId xmlns:a16="http://schemas.microsoft.com/office/drawing/2014/main" id="{478AA9D1-9A95-86D3-8B6C-1F504D035C9F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TextBoxList,TextBox,,False,01,False,,False,,,
CheckBoxTrans,CheckBox,0,False,02,False,Trans,False,,,
ComboBox_TestMethod,ComboBox,0,True,200000000200_Validation,True,Sélectionnez la méthode d'extraction des données de validation,False,,,
TextBoxTestNumber,TextBox,1,True,200000000400_Validation,True,,False,,,
CheckBox_Validation,CheckBox,0,True,200000000000_Validation,True,Validation,False,,,
CheckBoxSort,CheckBox,0,True,510000000201_Sorties|Moyennes,True,Trier en ordre croissant,False,,,
CheckBoxApplyAll,CheckBox,0,True,510000000101_Sorties|Moyennes,True,Appliquer à tous les facteurs,False,,,
CheckBoxMCompare,CheckBox,0,True,510000000001_Sorties|Moyennes,True,Comparaisons multiples,False,,,
CheckBoxCIMeans,CheckBox,0,True,510000000301_Sorties|Moyennes,True,Intervalles de confiance,False,,,
CheckBoxSlopes,CheckBox,0,False,510000000401_Sorties|Moyennes,False,Comparaison des pentes,False,,,
CheckBoxPairwise,CheckBox,0,True,510000000002_Sorties|Moyennes,True,Comparaisons par paires,False,,,
CheckBoxControl,CheckBox,0,True,510000000102_Sorties|Moyennes,True,Comparaison à un témoin,False,,,
CheckBoxMeanSq,CheckBox,0,True,510000000202_Sorties|Moyennes,True,Choisir la MCE,False,,,
CheckBoxProtected,CheckBox,0,True,510000000302_Sorties|Moyennes,True,Protégé,False,,,
CheckBoxTB,CheckBox,0,True,510000000402_Sorties|Moyennes,True,Boîtes Top/bottom,False,,,
OptionButtonTB2,OptionButton,-1,True,510000000502_Sorties|Moyennes,True,2,False,,,
OptionButtonTB3,OptionButton,0,True,510000000602_Sorties|Moyennes,True,3,False,,,
CheckBoxMeanConfTab,CheckBox,-1,True,510000000300_Sorties|Moyennes,True,Intervalle de confiance,False,,,
CheckBoxMeans,CheckBox,-1,True,510000000000_Sorties|Moyennes,True,Moyennes,False,,,
CheckBoxMeanStdError,CheckBox,-1,True,510000000200_Sorties|Moyennes,True,Erreurs standard,False,,,
CheckBoxLSM,CheckBox,-1,True,510000000100_Sorties|Moyennes,True,Moyennes estimées,False,,,
CheckBox_Desc,CheckBox,-1,True,500000000000_Sorties|Général,True,Statistiques descriptives,False,,,
CheckBox_Corr,CheckBox,-1,True,500000000100_Sorties|Général,True,Corrélations,False,,,
CheckBox_AV,CheckBox,-1,True,500000000400_Sorties|Général,True,Analyse de la variance,False,,,
CheckBoxPress,CheckBox,0,True,500000000600_Sorties|Général,True,Press,False,,,
CheckBox_TISS,CheckBox,0,True,500000000500_Sorties|Général,True,Type I/III SS,False,,,
CheckBoxMultiCo,CheckBox,-1,True,500000000200_Sorties|Général,True,Statistiques de multicolinéarité,False,,,
CheckBoxInterpret,CheckBox,-1,True,500000000700_Sorties|Général,True,Interprétation,False,,,
CheckBox_Resid,CheckBox,-1,True,500000000101_Sorties|Général,True,Prédictions et résidus,False,,,
CheckBoxStdCoeff,CheckBox,-1,True,500000000001_Sorties|Général,True,Coefficients normalisés,False,,,
CheckBoxDiag,CheckBox,-1,True,500000000501_Sorties|Général,True,Diagnostics d'influence,False,,,
CheckBoxAdjPred,CheckBox,0,True,500000000401_Sorties|Général,True,Prédictions ajustées,False,,,
CheckBoxWelch,CheckBox,0,False,500000000601_Sorties|Général,False,Statistique de Welch,False,,,
CheckBoxDispX,CheckBox,0,True,500000000201_Sorties|Général,True,X,False,,,
CheckBoxPredConf,CheckBox,-1,True,500000000301_Sorties|Général,True,Intervalles de confiance,False,,,
CheckBoxContrasts,CheckBox,0,True,520000000000_Sorties|Contrastes,True,Calculer les contrastes,False,,,
CheckBoxLevene,CheckBox,0,False,530000000100_Sorties|Tester les hypothèses,False,Test de Levene,False,,,
CheckBox_Intercept,CheckBox,0,True,100000000000_Options|Modèle,True,Constante fixée,False,,,
TextBox_Intercept,TextBox,0,True,100000010000_Options|Modèle,True,Constante fixée :,False,,,
TextBoxTol,TextBox,0.0001,True,100000030000_Options|Modèle,True,Tolérance :,False,,,
TextBox_Conf,TextBox,95,True,100000010200_Options|Modèle,True,Intervalle de conf. (%) :,False,,,
CheckBox_Interactions,CheckBox,0,True,100000000100_Options|Modèle,True,Interactions / Niveau,False,,,
TextBoxLevel,TextBox,2,True,100000010100_Options|Modèle,True,,False,,,
ComboBox_Selection,ComboBox,0,True,100000000101_Options|Modèle,True,Choisissez une méthode de sélection de modèle,False,,,
CheckBox_Selection,CheckBox,-1,True,100000000001_Options|Modèle,True,Sélection de modèle,False,,,
ComboBox_Criterion,ComboBox,1,True,100000000301_Options|Modèle,True,Critère :,False,,,
TextBox_Threshold,TextBox,0.1,False,100000000501_Options|Modèle,False,Probabilité pour le retrait :,False,,,
TextBox_MinVar,TextBox,1,True,100000000701_Options|Modèle,True,Min variables :,False,,,
TextBox_MaxVar,TextBox,10,True,100000000901_Options|Modèle,True,Max variables :,False,,,
TextBoxEntrance,TextBox,0.05,False,100000001101_Options|Modèle,False,Probabilité pour l'entrée :,False,,,
ComboBox_Constraints,ComboBox,1,True,110000010000_Options|ANOVA / ANCOVA,True,Sélectionnez le type de contraintes à imposer aux variables qualitatives pour le modèle OLS,False,,,
CheckBoxNested,CheckBox,0,True,110000000100_Options|ANOVA / ANCOVA,True,Effets imbriqués,False,,,
CheckBoxHetero,CheckBox,0,True,120000000100_Options|Covariances,True,Hétéroscédasticité,False,,,
ComboBoxHACMethod,ComboBox,0,True,120000010200_Options|Covariances,True,Méthode :,False,,,
CheckBoxAutoCorr,CheckBox,0,True,120000000300_Options|Covariances,True,Autocorrélation,False,,,
TextBoxLag,TextBox,1,True,120000010400_Options|Covariances,True,Décalage : ,False,,,
CheckBox_Predict,CheckBox,0,True,300000000002_Prédiction,True,Prédiction,False,,,
CheckBox_ObsLabelsPred,CheckBox,0,True,300000000402_Prédiction,True,Libellés des observations,False,,,
OptionButton_MVEstimate,OptionButton,0,True,400000000400_Données manq.,True,Estimer les données manquantes,False,,,
OptionButton_MeanMode,OptionButton,-1,True,400000000500_Données manq.,True,Moyenne ou mode,False,,,
OptionButton_NN,OptionButton,0,True,400000010500_Données manq.,True,Plus proche voisin,False,,,
OptionButton_MVRemove,OptionButton,-1,True,400000000100_Données manq.,True,Supprimer les observations,False,,,
OptionButtonEachY,OptionButton,0,True,400000000200_Données manq.,True,Vérifier pour chaque Y séparément,False,,,
OptionButtonAcrossAll,OptionButton,-1,True,400000010200_Données manq.,True,Pour tous les Y,False,,,
OptionButtonMVRefuse,OptionButton,0,True,400000000000_Données manq.,True,Ne pas accepter les données manquantes,False,,,
OptionButton_MVIgnore,OptionButton,0,True,400000000300_Données manq.,True,Ignorer les données manquantes,False,,,
CheckBoxResidCharts,CheckBox,-1,True,600000000200_Graphiques,True,Prédictions et résidus,False,,,
CheckBoxRegCharts,CheckBox,-1,True,600000000000_Graphiques,True,Graphiques de régression,False,,,
CheckBoxChartsCoeff,CheckBox,-1,True,600000000100_Graphiques,True,Coefficients normalisés,False,,,
CheckBox_Conf,CheckBox,-1,True,600000000300_Graphiques,True,Intervalles de confiance,False,,,
TextBoxNbFactors,TextBox,1,True,000001020200_Général,True,Nombre de facteurs :,False,,,
CheckBoxVarLabels,CheckBox,-1,True,000000000001_Général,True,Libellés des variables,False,,,
CheckBox_ObsLabels,CheckBox,0,True,000000000101_Général,True,Libellés des observations,False,,,
CheckBox_Wr,CheckBox,0,True,000000040101_Général,True,Poids dans la régression,False,,,
CheckBox_W,CheckBox,0,True,000000020101_Général,True,Poids des observations,False,,,
FileSelect2,CommandButton,,False,300000000602_Prédiction,False,,False,,,
CheckBoxNorm,CheckBox,0,True,530000000000_Sorties|Tester les hypothèses,True,Test de normalité,False,,,
OptionButtonMean,OptionButton,-1,True,530000000200_Sorties|Tester les hypothèses,True,Moyenne,False,,,
OptionButtonMedian,OptionButton,0,True,530000010200_Sorties|Tester les hypothèses,True,Médiane,False,,,
FileSelect1,CommandButton,,False,000000050000_Général,False,RefEdit_Y,False,,,
ScrollBarSelect,ScrollBar,0,False,03,False,,,,,
CheckBox_X,CheckBox,-1,True,000001040000_Général,True,Quantitatives,False,,,
CheckBox_Q,CheckBox,0,True,000003040000_Général,True,Qualitatives,False,,,
CheckBoxMeansCharts,CheckBox,-1,True,600000000400_Graphiques,True,Graphiques des moyennes,False,,,
CheckBoxMeanConf,CheckBox,0,True,600000010400_Graphiques,True,Intervalles de confiance,False,,,
CheckBoxBar,CheckBox,0,True,600000020400_Graphiques,True,Diagramme en bâtons,False,,,
CheckBox_PredVarLabels,CheckBox,0,True,300000000902_Prédiction,True,Libellés des variables,False,,,
ScrollBarLevel,SpinButton,2,True,100000020100_Options|Modèle,False,,,,,
CheckBoxRand,CheckBox,0,True,110000000200_Options|ANOVA / ANCOVA,True,Effets aléatoires,False,,,
CheckBoxRestricted,CheckBox,0,True,110000010200_Options|ANOVA / ANCOVA,True,ANOVA restreinte,False,,,
CheckBoxProp,CheckBox,0,True,600000030400_Graphiques,True,Proportionnel,False,,,
CheckBoxSummary,CheckBox,-1,True,510000000702_Sorties|Moyennes,True,Synthèse,False,,,
CheckBoxSumCharts,CheckBox,-1,True,600000000001_Graphiques,True,Graphique de synthèse,False,,,
CheckBoxFilterY,CheckBox,0,True,600000000101_Graphiques,True,Filtrer les Y,False,,,
CheckBoxDemsar,CheckBox,0,False,600000040400_Graphiques,False,Graphiques de Demsar,False,,,
CheckBoxContBonf,CheckBox,-1,True,520000000300_Sorties|Contrastes,True,Correction de Bonferroni,False,,,
SpinButtonNbFactors,SpinButton,5,False,000002020200_Général,False,,,,,
CheckBoxWithEta,CheckBox,0,True,500000000300_Sorties|Général,True,Mesures de la taille de l'effet,False,,,
CheckBox_G,CheckBox,0,True,000000060101_Général,True,Groupes,False,,,
CheckBoxSortMeans,CheckBox,0,True,510000000400_Sorties|Moyennes,True,Trier les moyennes,False,,,
CheckBoxPoints,CheckBox,0,True,600000050400_Graphiques,True,Avec points,False,,,
CheckBoxValues,CheckBox,0,True,600000000201_Graphiques,True,Valeurs,False,,,
CheckBoxHoriz,CheckBox,0,True,600000000301_Graphiques,True,Afficher horizontalement,False,,,
ListBoxPairwise,TextBox,Cliquez pour choisir les tests,True,510000000802_Sorties|Moyennes,True,Comparaisons par paires :,False,,,
ListBoxControl,TextBox,Cliquez pour choisir les tests,True,510000000902_Sorties|Moyennes,True,Comparaison à un témoin :,False,,,
ComboBox_Format,ComboBox,0,True,000000010100_Général,True,,False,,,
RefEditGroup,TextBox0,,True,200000000600_Validation,True,Var. de groupe :,False,,,
RefEditContrasts,TextBox0,,True,520000000200_Sorties|Contrastes,True,Définition :,False,,,
RefEdit_QPred,TextBox0,,True,300000000502_Prédiction,True,Qualitatives :,False,,,
RefEdit_XPred,TextBox0,,True,300000000202_Prédiction,True,Quantitatives :,False,,,
RefEdit_PredLabels,TextBox0,,True,300000000302_Prédiction,True,,False,,,
RefEditDataTable,TextBox,,True,000000000200_Général,True,Tableau de données :,False,,,
RefEdit_Wr,TextBox0,,True,000000050101_Général,True,Poids dans la régression :,False,,,
RefEdit_ObsLabels,TextBox0,'Feuil7'!$A$1,True,000000010101_Général,True,Libellés des observations :,False,,1,1
RefEdit_W,TextBox0,,True,000000030101_Général,True,Poids des observations :,False,,,
RefEdit_Y,TextBox0,'Feuil17'!$B$1:$B$66,True,000000020000_Général,True,Y / Variables dépendantes :,False,,66,1
RefEdit_X,TextBox0,'Feuil17'!$D$1:$R$66,True,000002040000_Général,True,X / Variables explicatives :,False,,66,15
RefEdit_Q,TextBox0,,True,000004040000_Général,True,Qualitatives :,False,,,
RefEdit_G,TextBox0,,True,000000070101_Général,True,Groupes :,False,,,
RefEditClusters,TextBox0,,True,120000000500_Options|Covariances,True,Classes :,False,,,
CheckBox_SV,CheckBox,0,False,05,False,SV,False,,,
CheckBox_Interactions_SV,CheckBox,0,True,000000000201_Général,True,Interactions / Niveau,False,,,
TextBoxLevel_SV,TextBox,2,True,000001000201_Général,True,,False,,,
ScrollBarLevel_SV,SpinButton,2,False,000002000201_Général,False,,,,,
CheckBox_TISS_SV,CheckBox,0,True,000000010201_Général,True,Type I/III SS,False,,,
ListBoxPairwise_SV,TextBox,Cliquez pour choisir les tests,True,000000020201_Général,True,Comparaisons par paires :,False,,,
CheckBoxPairwise_SV,CheckBox,0,True,000000030201_Général,True,Comparaisons par paires,False,,,
CheckBoxInterpret_SV,CheckBox,-1,True,000000040201_Général,True,Interprétation,False,,,
OptionButton_W,OptionButton,0,True,0006,True,Workbook,False,,,
OptionButton_R,OptionButton,0,True,0106,True,Range,False,,,
OptionButton_S,OptionButton,-1,True,0206,True,Sheet,False,,,
RefEdit_R,RefEdit,,True,0306,True,Range:,False,,,
CheckBoxGroupsColor,CheckBox,-1,True,000000080101_Général,True,Régression par groupe,False,,,
CheckBox_SV,CheckBox,0,False,23,False,SV,False,,,
</a:t>
          </a:r>
        </a:p>
      </xdr:txBody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242784" hidden="1">
          <a:extLst>
            <a:ext uri="{FF2B5EF4-FFF2-40B4-BE49-F238E27FC236}">
              <a16:creationId xmlns:a16="http://schemas.microsoft.com/office/drawing/2014/main" id="{51365F2F-E7A9-E3E5-AAA5-3B3748279539}"/>
            </a:ext>
          </a:extLst>
        </xdr:cNvPr>
        <xdr:cNvSpPr txBox="1"/>
      </xdr:nvSpPr>
      <xdr:spPr>
        <a:xfrm>
          <a:off x="1174750" y="16573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RunProcAIA
Form298.txt
Form53.txt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5</xdr:col>
      <xdr:colOff>6350</xdr:colOff>
      <xdr:row>9</xdr:row>
      <xdr:rowOff>473075</xdr:rowOff>
    </xdr:to>
    <xdr:sp macro="" textlink="">
      <xdr:nvSpPr>
        <xdr:cNvPr id="5" name="BK584195">
          <a:extLst>
            <a:ext uri="{FF2B5EF4-FFF2-40B4-BE49-F238E27FC236}">
              <a16:creationId xmlns:a16="http://schemas.microsoft.com/office/drawing/2014/main" id="{B9CFE97B-C839-084F-405B-D59D9C28E9F9}"/>
            </a:ext>
          </a:extLst>
        </xdr:cNvPr>
        <xdr:cNvSpPr/>
      </xdr:nvSpPr>
      <xdr:spPr>
        <a:xfrm>
          <a:off x="406400" y="1663700"/>
          <a:ext cx="3048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164042</xdr:colOff>
      <xdr:row>9</xdr:row>
      <xdr:rowOff>53975</xdr:rowOff>
    </xdr:from>
    <xdr:to>
      <xdr:col>1</xdr:col>
      <xdr:colOff>550122</xdr:colOff>
      <xdr:row>9</xdr:row>
      <xdr:rowOff>440055</xdr:rowOff>
    </xdr:to>
    <xdr:pic macro="[0]!ReRunXLSTAT">
      <xdr:nvPicPr>
        <xdr:cNvPr id="6" name="BT584195">
          <a:extLst>
            <a:ext uri="{FF2B5EF4-FFF2-40B4-BE49-F238E27FC236}">
              <a16:creationId xmlns:a16="http://schemas.microsoft.com/office/drawing/2014/main" id="{B056C067-BD82-04E8-4C97-2B7AA4BC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92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7" name="RM584195">
          <a:extLst>
            <a:ext uri="{FF2B5EF4-FFF2-40B4-BE49-F238E27FC236}">
              <a16:creationId xmlns:a16="http://schemas.microsoft.com/office/drawing/2014/main" id="{C609C34C-1FCB-0486-11E5-D716403AC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1</xdr:col>
      <xdr:colOff>748030</xdr:colOff>
      <xdr:row>9</xdr:row>
      <xdr:rowOff>53975</xdr:rowOff>
    </xdr:from>
    <xdr:to>
      <xdr:col>2</xdr:col>
      <xdr:colOff>372110</xdr:colOff>
      <xdr:row>9</xdr:row>
      <xdr:rowOff>440055</xdr:rowOff>
    </xdr:to>
    <xdr:pic macro="[0]!AddRemovGrid">
      <xdr:nvPicPr>
        <xdr:cNvPr id="8" name="AD584195" hidden="1">
          <a:extLst>
            <a:ext uri="{FF2B5EF4-FFF2-40B4-BE49-F238E27FC236}">
              <a16:creationId xmlns:a16="http://schemas.microsoft.com/office/drawing/2014/main" id="{A3571A06-039A-8009-CCE1-B26C372D5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080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2</xdr:col>
      <xdr:colOff>570018</xdr:colOff>
      <xdr:row>9</xdr:row>
      <xdr:rowOff>53975</xdr:rowOff>
    </xdr:from>
    <xdr:to>
      <xdr:col>3</xdr:col>
      <xdr:colOff>194098</xdr:colOff>
      <xdr:row>9</xdr:row>
      <xdr:rowOff>440055</xdr:rowOff>
    </xdr:to>
    <xdr:pic macro="[0]!SendToOfficeLocal">
      <xdr:nvPicPr>
        <xdr:cNvPr id="9" name="WD584195">
          <a:extLst>
            <a:ext uri="{FF2B5EF4-FFF2-40B4-BE49-F238E27FC236}">
              <a16:creationId xmlns:a16="http://schemas.microsoft.com/office/drawing/2014/main" id="{8251995E-9AC9-B928-5AE7-9A274C87D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2068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3</xdr:col>
      <xdr:colOff>392007</xdr:colOff>
      <xdr:row>9</xdr:row>
      <xdr:rowOff>53975</xdr:rowOff>
    </xdr:from>
    <xdr:to>
      <xdr:col>4</xdr:col>
      <xdr:colOff>16087</xdr:colOff>
      <xdr:row>9</xdr:row>
      <xdr:rowOff>440055</xdr:rowOff>
    </xdr:to>
    <xdr:pic macro="[0]!SendToOfficeLocal">
      <xdr:nvPicPr>
        <xdr:cNvPr id="10" name="PT584195">
          <a:extLst>
            <a:ext uri="{FF2B5EF4-FFF2-40B4-BE49-F238E27FC236}">
              <a16:creationId xmlns:a16="http://schemas.microsoft.com/office/drawing/2014/main" id="{E2802FE3-BE78-43D7-95CA-038FADA90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6057" y="1711325"/>
          <a:ext cx="386080" cy="386080"/>
        </a:xfrm>
        <a:prstGeom prst="rect">
          <a:avLst/>
        </a:prstGeom>
      </xdr:spPr>
    </xdr:pic>
    <xdr:clientData/>
  </xdr:twoCellAnchor>
  <xdr:twoCellAnchor editAs="absolute">
    <xdr:from>
      <xdr:col>4</xdr:col>
      <xdr:colOff>213995</xdr:colOff>
      <xdr:row>9</xdr:row>
      <xdr:rowOff>53975</xdr:rowOff>
    </xdr:from>
    <xdr:to>
      <xdr:col>4</xdr:col>
      <xdr:colOff>600075</xdr:colOff>
      <xdr:row>9</xdr:row>
      <xdr:rowOff>440055</xdr:rowOff>
    </xdr:to>
    <xdr:pic macro="[0]!getAIAResultsLocal">
      <xdr:nvPicPr>
        <xdr:cNvPr id="11" name="IA242784">
          <a:extLst>
            <a:ext uri="{FF2B5EF4-FFF2-40B4-BE49-F238E27FC236}">
              <a16:creationId xmlns:a16="http://schemas.microsoft.com/office/drawing/2014/main" id="{B3A1342F-94A7-30AF-A098-F10A5E8D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00045" y="1711325"/>
          <a:ext cx="386080" cy="3860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6</xdr:col>
      <xdr:colOff>0</xdr:colOff>
      <xdr:row>177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17A87F-CF45-CC36-DA07-1F3835C9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BBE3135-86E1-8107-15A5-DBCDD107A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244</xdr:row>
      <xdr:rowOff>0</xdr:rowOff>
    </xdr:from>
    <xdr:to>
      <xdr:col>11</xdr:col>
      <xdr:colOff>127000</xdr:colOff>
      <xdr:row>262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E6B70FF-7AE1-4FF8-FB6B-CBB06A48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254000</xdr:colOff>
      <xdr:row>244</xdr:row>
      <xdr:rowOff>0</xdr:rowOff>
    </xdr:from>
    <xdr:to>
      <xdr:col>16</xdr:col>
      <xdr:colOff>254000</xdr:colOff>
      <xdr:row>262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41A04B42-F548-09DB-C26C-A6204ED75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264</xdr:row>
      <xdr:rowOff>0</xdr:rowOff>
    </xdr:from>
    <xdr:to>
      <xdr:col>6</xdr:col>
      <xdr:colOff>0</xdr:colOff>
      <xdr:row>282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1C0B3F42-A2BD-8796-E7A3-7390B58F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349</xdr:row>
      <xdr:rowOff>0</xdr:rowOff>
    </xdr:from>
    <xdr:to>
      <xdr:col>6</xdr:col>
      <xdr:colOff>0</xdr:colOff>
      <xdr:row>367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51AF049-0A3F-5059-1AFC-BB61F0904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127000</xdr:colOff>
      <xdr:row>349</xdr:row>
      <xdr:rowOff>0</xdr:rowOff>
    </xdr:from>
    <xdr:to>
      <xdr:col>11</xdr:col>
      <xdr:colOff>127000</xdr:colOff>
      <xdr:row>367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A16E2D58-F726-F6F3-3A5D-FD6CA844D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6</xdr:col>
      <xdr:colOff>0</xdr:colOff>
      <xdr:row>387</xdr:row>
      <xdr:rowOff>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6CAA2C1-326E-E13F-68B2-1E1DF896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369</xdr:row>
      <xdr:rowOff>0</xdr:rowOff>
    </xdr:from>
    <xdr:to>
      <xdr:col>6</xdr:col>
      <xdr:colOff>0</xdr:colOff>
      <xdr:row>387</xdr:row>
      <xdr:rowOff>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5AE6BE6A-5497-4CB6-ED6F-7297A2E7D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4" name="XP584195" hidden="1">
          <a:extLst>
            <a:ext uri="{FF2B5EF4-FFF2-40B4-BE49-F238E27FC236}">
              <a16:creationId xmlns:a16="http://schemas.microsoft.com/office/drawing/2014/main" id="{F433BA91-0222-809E-4BCD-AE1A7D520311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linéaire2*SEP*Statistiques descriptives*SEP*$B$17
Régression linéaire2*SEP*Matrice de corrélation*SEP*$B$38
Régression linéaire2*SEP*Statistiques de multicolinéarité*SEP*$B$59
Régression linéaire2*SEP*Régression de la variable Tx 16h*SEP*$B$66
Régression linéaire2*SEP*Synthèse de la sélection des variables Tx 16h*SEP*$B$68
Régression linéaire2*SEP*Coefficients d'ajustement (Tx 16h)*SEP*$B$84
Régression linéaire2*SEP*Analyse de la variance (Tx 16h)*SEP*$B$102
Régression linéaire2*SEP*Paramètres du modèle (Tx 16h)*SEP*$B$112
Régression linéaire2*SEP*Equation du modèle (Tx 16h)*SEP*$B$134
Régression linéaire2*SEP*Coefficients normalisés (Tx 16h)*SEP*$B$139
Régression linéaire2*SEP*Prédictions et résidus (Tx 16h)*SEP*$B$180
Régression linéaire2*SEP*Diagnostics d'influence (Tx 16h)*SEP*$B$285
Régression linéaire2*SEP*Interprétation (Tx 16h)*SEP*$B$390</a:t>
          </a:r>
        </a:p>
      </xdr:txBody>
    </xdr:sp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25" name="XP242784" hidden="1">
          <a:extLst>
            <a:ext uri="{FF2B5EF4-FFF2-40B4-BE49-F238E27FC236}">
              <a16:creationId xmlns:a16="http://schemas.microsoft.com/office/drawing/2014/main" id="{6BE487E9-69BA-9E6D-18B2-AAC372D14E13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Régression linéaire2*SEP*Statistiques descriptives*SEP*$B$17
Régression linéaire2*SEP*Matrice de corrélation*SEP*$B$38
Régression linéaire2*SEP*Statistiques de multicolinéarité*SEP*$B$59
Régression linéaire2*SEP*Régression de la variable Tx 16h*SEP*$B$66
Régression linéaire2*SEP*Synthèse de la sélection des variables Tx 16h*SEP*$B$68
Régression linéaire2*SEP*Coefficients d'ajustement (Tx 16h)*SEP*$B$84
Régression linéaire2*SEP*Analyse de la variance (Tx 16h)*SEP*$B$102
Régression linéaire2*SEP*Paramètres du modèle (Tx 16h)*SEP*$B$112
Régression linéaire2*SEP*Equation du modèle (Tx 16h)*SEP*$B$134
Régression linéaire2*SEP*Coefficients normalisés (Tx 16h)*SEP*$B$139
Régression linéaire2*SEP*Prédictions et résidus (Tx 16h)*SEP*$B$180
Régression linéaire2*SEP*Diagnostics d'influence (Tx 16h)*SEP*$B$285
Régression linéaire2*SEP*Interprétation (Tx 16h)*SEP*$B$390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476250</xdr:rowOff>
        </xdr:from>
        <xdr:to>
          <xdr:col>4</xdr:col>
          <xdr:colOff>6350</xdr:colOff>
          <xdr:row>10</xdr:row>
          <xdr:rowOff>196850</xdr:rowOff>
        </xdr:to>
        <xdr:sp macro="" textlink="">
          <xdr:nvSpPr>
            <xdr:cNvPr id="54273" name="DD230983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65F430AB-AE4C-E6AC-CD55-7FFB8A1C6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5714-CFB5-4B1F-98D1-2296D2548502}">
  <sheetPr codeName="Feuil1"/>
  <dimension ref="A1:BH66"/>
  <sheetViews>
    <sheetView zoomScale="94" workbookViewId="0">
      <pane ySplit="3520" topLeftCell="A61"/>
      <selection activeCell="E8" sqref="E8"/>
      <selection pane="bottomLeft" activeCell="C67" sqref="C67"/>
    </sheetView>
  </sheetViews>
  <sheetFormatPr baseColWidth="10" defaultRowHeight="14.5" x14ac:dyDescent="0.35"/>
  <cols>
    <col min="3" max="3" width="23.08984375" customWidth="1"/>
    <col min="4" max="4" width="19" customWidth="1"/>
    <col min="5" max="5" width="25" customWidth="1"/>
    <col min="6" max="6" width="28.08984375" customWidth="1"/>
    <col min="7" max="7" width="18.6328125" customWidth="1"/>
    <col min="14" max="14" width="17.90625" customWidth="1"/>
    <col min="17" max="17" width="16.54296875" customWidth="1"/>
    <col min="24" max="24" width="19.36328125" customWidth="1"/>
    <col min="25" max="25" width="20.90625" customWidth="1"/>
    <col min="26" max="26" width="9.1796875" customWidth="1"/>
    <col min="38" max="38" width="19" customWidth="1"/>
    <col min="52" max="52" width="21.90625" customWidth="1"/>
    <col min="59" max="59" width="17.36328125" customWidth="1"/>
  </cols>
  <sheetData>
    <row r="1" spans="1:60" x14ac:dyDescent="0.35">
      <c r="A1" t="s">
        <v>0</v>
      </c>
      <c r="B1" t="s">
        <v>424</v>
      </c>
      <c r="C1" t="s">
        <v>425</v>
      </c>
      <c r="D1" t="s">
        <v>105</v>
      </c>
      <c r="E1" t="s">
        <v>103</v>
      </c>
      <c r="F1" t="s">
        <v>104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274</v>
      </c>
      <c r="BH1" t="s">
        <v>106</v>
      </c>
    </row>
    <row r="2" spans="1:60" x14ac:dyDescent="0.35">
      <c r="A2">
        <v>3055</v>
      </c>
      <c r="B2" s="125">
        <v>28.6034090909091</v>
      </c>
      <c r="C2" s="126">
        <v>22.4269662921348</v>
      </c>
      <c r="D2" s="2">
        <v>22.4269662921348</v>
      </c>
      <c r="E2" s="2">
        <v>28.6034090909091</v>
      </c>
      <c r="F2" s="2">
        <v>28.5</v>
      </c>
      <c r="G2" s="2">
        <v>25.93</v>
      </c>
      <c r="H2" s="2">
        <v>-1.2500000000000001E-2</v>
      </c>
      <c r="I2" s="2">
        <v>2.5010000000000001E-2</v>
      </c>
      <c r="J2" s="2">
        <v>-5.4989999999999997E-2</v>
      </c>
      <c r="K2" s="2">
        <v>1.2500000000000001E-2</v>
      </c>
      <c r="L2" s="2">
        <v>-0.4</v>
      </c>
      <c r="M2" s="2">
        <v>5.9859999999999997E-2</v>
      </c>
      <c r="N2" s="2">
        <v>-3.7490000000000002E-2</v>
      </c>
      <c r="O2" s="2">
        <v>0.29182999999999998</v>
      </c>
      <c r="P2" s="2">
        <v>0.53491999999999995</v>
      </c>
      <c r="Q2" s="2">
        <v>3.7499999999999999E-2</v>
      </c>
      <c r="R2" s="2">
        <v>-0.1</v>
      </c>
      <c r="S2" s="2">
        <v>0.28167999999999999</v>
      </c>
      <c r="T2" s="2">
        <v>5.509E-2</v>
      </c>
      <c r="U2" s="2">
        <v>-4.3380000000000002E-2</v>
      </c>
      <c r="V2" s="2">
        <v>196</v>
      </c>
      <c r="W2" s="2">
        <v>88</v>
      </c>
      <c r="X2" s="2">
        <v>-0.20491999999999999</v>
      </c>
      <c r="Y2" s="2">
        <v>-0.18293000000000001</v>
      </c>
      <c r="Z2" s="2">
        <v>73</v>
      </c>
      <c r="AA2" s="2">
        <v>72</v>
      </c>
      <c r="AB2" s="2">
        <v>72</v>
      </c>
      <c r="AC2" s="2">
        <v>72</v>
      </c>
      <c r="AD2" s="2">
        <v>72</v>
      </c>
      <c r="AE2" s="2">
        <v>74</v>
      </c>
      <c r="AF2" s="2">
        <v>72</v>
      </c>
      <c r="AG2" s="2">
        <v>72</v>
      </c>
      <c r="AH2" s="2">
        <v>72</v>
      </c>
      <c r="AI2" s="2">
        <v>28.34</v>
      </c>
      <c r="AJ2" s="2">
        <v>15.614000000000001</v>
      </c>
      <c r="AK2" s="2">
        <v>7.4109999999999996</v>
      </c>
      <c r="AL2" s="2">
        <v>-86.926010000000005</v>
      </c>
      <c r="AM2" s="2">
        <v>-71.844350000000006</v>
      </c>
      <c r="AN2" s="2">
        <v>-63.636690000000002</v>
      </c>
      <c r="AO2" s="2">
        <v>-21.795030000000001</v>
      </c>
      <c r="AP2" s="2">
        <v>-2.0708799999999998</v>
      </c>
      <c r="AQ2" s="2">
        <v>-4.7980099999999997</v>
      </c>
      <c r="AR2" s="2">
        <v>-6.2591000000000001</v>
      </c>
      <c r="AS2" s="2">
        <v>-6.4598199999999997</v>
      </c>
      <c r="AT2" s="2">
        <v>-5.0045599999999997</v>
      </c>
      <c r="AU2" s="2">
        <v>-4.1818900000000001</v>
      </c>
      <c r="AV2" s="2">
        <v>-2.1981600000000001</v>
      </c>
      <c r="AW2" s="2">
        <v>-1.02546</v>
      </c>
      <c r="AX2" s="2">
        <v>-0.86751</v>
      </c>
      <c r="AY2" s="2">
        <v>-0.14815</v>
      </c>
      <c r="AZ2" s="2">
        <v>-6.2429999999999999E-2</v>
      </c>
      <c r="BA2" s="2">
        <v>-0.23005999999999999</v>
      </c>
      <c r="BB2" s="2">
        <v>-0.72258</v>
      </c>
      <c r="BC2" s="2">
        <v>-0.70703000000000005</v>
      </c>
      <c r="BD2" s="2">
        <v>-0.21790000000000001</v>
      </c>
      <c r="BE2" s="2">
        <v>-0.26007000000000002</v>
      </c>
      <c r="BF2" s="2">
        <v>3226.84058</v>
      </c>
      <c r="BG2">
        <v>1.07253</v>
      </c>
      <c r="BH2" s="2">
        <v>0.94230000000000003</v>
      </c>
    </row>
    <row r="3" spans="1:60" x14ac:dyDescent="0.35">
      <c r="A3">
        <v>3170</v>
      </c>
      <c r="B3" s="125">
        <v>28.111956521739099</v>
      </c>
      <c r="C3" s="125">
        <v>21.645652173913</v>
      </c>
      <c r="D3" s="2">
        <v>21.645652173913</v>
      </c>
      <c r="E3" s="2">
        <v>28.111956521739099</v>
      </c>
      <c r="F3">
        <v>28</v>
      </c>
      <c r="G3" s="2">
        <v>25.53</v>
      </c>
      <c r="H3" s="2">
        <v>0</v>
      </c>
      <c r="I3" s="2">
        <v>-0.20845</v>
      </c>
      <c r="J3" s="2">
        <v>-0.24995999999999999</v>
      </c>
      <c r="K3" s="2">
        <v>0</v>
      </c>
      <c r="L3" s="2">
        <v>0</v>
      </c>
      <c r="N3" s="2">
        <v>0</v>
      </c>
      <c r="O3" s="2">
        <v>0.20845</v>
      </c>
      <c r="P3" s="2">
        <v>0.25996000000000002</v>
      </c>
      <c r="Q3" s="2">
        <v>0</v>
      </c>
      <c r="R3" s="2">
        <v>0</v>
      </c>
      <c r="S3" s="2">
        <v>-3.9570000000000001E-2</v>
      </c>
      <c r="V3" s="2">
        <v>196</v>
      </c>
      <c r="W3" s="2">
        <v>88</v>
      </c>
      <c r="X3" s="2">
        <v>-0.25146000000000002</v>
      </c>
      <c r="Y3" s="2">
        <v>-0.23635999999999999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1.48</v>
      </c>
      <c r="AJ3" s="2">
        <v>0</v>
      </c>
      <c r="AK3" s="2">
        <v>0</v>
      </c>
      <c r="AL3" s="2">
        <v>-155.0266</v>
      </c>
      <c r="AM3" s="2">
        <v>-121.79001</v>
      </c>
      <c r="AN3" s="2">
        <v>-103.85342</v>
      </c>
      <c r="AO3" s="2">
        <v>-56.30988</v>
      </c>
      <c r="AP3" s="2">
        <v>-39.381439999999998</v>
      </c>
      <c r="AQ3" s="2">
        <v>-27.329440000000002</v>
      </c>
      <c r="AR3" s="2">
        <v>-14.099209999999999</v>
      </c>
      <c r="AS3" s="2">
        <v>-12.77047</v>
      </c>
      <c r="AT3" s="2">
        <v>-10.360950000000001</v>
      </c>
      <c r="AU3" s="2">
        <v>-8.7058700000000009</v>
      </c>
      <c r="AV3" s="2">
        <v>-4.3722099999999999</v>
      </c>
      <c r="AW3" s="2">
        <v>0</v>
      </c>
      <c r="AX3" s="2">
        <v>0</v>
      </c>
      <c r="AY3" s="2">
        <v>0</v>
      </c>
      <c r="AZ3" s="2">
        <v>-1.30569</v>
      </c>
      <c r="BA3" s="2">
        <v>-1.58687</v>
      </c>
      <c r="BB3" s="2">
        <v>-2.4646400000000002</v>
      </c>
      <c r="BC3" s="2">
        <v>-1.47265</v>
      </c>
      <c r="BD3" s="2">
        <v>2.7E-4</v>
      </c>
      <c r="BE3" s="2">
        <v>1.2999999999999999E-4</v>
      </c>
      <c r="BF3" s="2">
        <v>2329.25</v>
      </c>
      <c r="BG3">
        <v>0.79088000000000003</v>
      </c>
      <c r="BH3" s="2">
        <v>0.81133</v>
      </c>
    </row>
    <row r="4" spans="1:60" x14ac:dyDescent="0.35">
      <c r="A4">
        <v>3433</v>
      </c>
      <c r="B4" s="125">
        <v>29.391358024691399</v>
      </c>
      <c r="C4" s="125">
        <v>20.625</v>
      </c>
      <c r="D4" s="2">
        <v>20.625</v>
      </c>
      <c r="E4" s="2">
        <v>29.391358024691399</v>
      </c>
      <c r="F4" s="2">
        <v>29.31</v>
      </c>
      <c r="G4" s="2">
        <v>25.17</v>
      </c>
      <c r="H4" s="2">
        <v>-0.53742000000000001</v>
      </c>
      <c r="I4" s="2">
        <v>0.45441999999999999</v>
      </c>
      <c r="J4" s="2">
        <v>-0.35994999999999999</v>
      </c>
      <c r="K4" s="2">
        <v>-0.5</v>
      </c>
      <c r="L4" s="2">
        <v>-0.8</v>
      </c>
      <c r="M4" s="2">
        <v>-8.0250000000000002E-2</v>
      </c>
      <c r="N4" s="2">
        <v>-1.2500000000000001E-2</v>
      </c>
      <c r="O4" s="2">
        <v>-0.13758000000000001</v>
      </c>
      <c r="P4" s="2">
        <v>0</v>
      </c>
      <c r="Q4" s="2">
        <v>-2.5000000000000001E-2</v>
      </c>
      <c r="R4" s="2">
        <v>0.1</v>
      </c>
      <c r="S4" s="2">
        <v>-0.13159999999999999</v>
      </c>
      <c r="T4" s="2">
        <v>-8.2239999999999994E-2</v>
      </c>
      <c r="U4" s="2">
        <v>8.7540000000000007E-2</v>
      </c>
      <c r="V4" s="2">
        <v>227</v>
      </c>
      <c r="W4" s="2">
        <v>83</v>
      </c>
      <c r="X4" s="2">
        <v>-0.12</v>
      </c>
      <c r="Y4" s="2">
        <v>-0.16588</v>
      </c>
      <c r="Z4" s="2">
        <v>118</v>
      </c>
      <c r="AA4" s="2">
        <v>121</v>
      </c>
      <c r="AB4" s="2">
        <v>119</v>
      </c>
      <c r="AC4" s="2">
        <v>119</v>
      </c>
      <c r="AD4" s="2">
        <v>119</v>
      </c>
      <c r="AE4" s="2">
        <v>120</v>
      </c>
      <c r="AF4" s="2">
        <v>120</v>
      </c>
      <c r="AG4" s="2">
        <v>121</v>
      </c>
      <c r="AH4" s="2">
        <v>121</v>
      </c>
      <c r="AI4" s="2">
        <v>11.297000000000001</v>
      </c>
      <c r="AJ4" s="2">
        <v>6.4039999999999999</v>
      </c>
      <c r="AK4" s="2">
        <v>0</v>
      </c>
      <c r="AL4" s="2">
        <v>-84.265510000000006</v>
      </c>
      <c r="AM4" s="2">
        <v>-52.448410000000003</v>
      </c>
      <c r="AN4" s="2">
        <v>-33.825290000000003</v>
      </c>
      <c r="AO4" s="2">
        <v>-41.818869999999997</v>
      </c>
      <c r="AP4" s="2">
        <v>-37.445689999999999</v>
      </c>
      <c r="AQ4" s="2">
        <v>-26.26642</v>
      </c>
      <c r="AR4" s="2">
        <v>-13.87687</v>
      </c>
      <c r="AS4" s="2">
        <v>-13.98039</v>
      </c>
      <c r="AT4" s="2">
        <v>-11.09212</v>
      </c>
      <c r="AU4" s="2">
        <v>-9.7070600000000002</v>
      </c>
      <c r="AV4" s="2">
        <v>-5.7947499999999996</v>
      </c>
      <c r="AW4" s="2">
        <v>-2.7899799999999999</v>
      </c>
      <c r="AX4" s="2">
        <v>-0.68769999999999998</v>
      </c>
      <c r="AY4" s="2">
        <v>0</v>
      </c>
      <c r="AZ4" s="2">
        <v>-1.24698</v>
      </c>
      <c r="BA4" s="2">
        <v>-1.6434500000000001</v>
      </c>
      <c r="BB4" s="2">
        <v>-2.2559800000000001</v>
      </c>
      <c r="BC4" s="2">
        <v>-1.64208</v>
      </c>
      <c r="BD4" s="2">
        <v>-0.59331</v>
      </c>
      <c r="BE4" s="2">
        <v>-0.20613999999999999</v>
      </c>
      <c r="BF4" s="2">
        <v>4027.6057099999998</v>
      </c>
      <c r="BG4">
        <v>0.93852999999999998</v>
      </c>
      <c r="BH4" s="2">
        <v>0.86446000000000001</v>
      </c>
    </row>
    <row r="5" spans="1:60" x14ac:dyDescent="0.35">
      <c r="A5">
        <v>3470</v>
      </c>
      <c r="B5" s="125">
        <v>26.724175824175799</v>
      </c>
      <c r="C5" s="125">
        <v>23.621739130434801</v>
      </c>
      <c r="D5" s="2">
        <v>23.621739130434801</v>
      </c>
      <c r="E5" s="2">
        <v>26.724175824175799</v>
      </c>
      <c r="F5" s="2">
        <v>26.57</v>
      </c>
      <c r="G5" s="2">
        <v>25.65</v>
      </c>
      <c r="H5" s="2">
        <v>0</v>
      </c>
      <c r="J5" s="2">
        <v>-6.4990000000000006E-2</v>
      </c>
      <c r="K5" s="2">
        <v>-1.2500000000000001E-2</v>
      </c>
      <c r="L5" s="2">
        <v>0.05</v>
      </c>
      <c r="M5" s="2">
        <v>-5.4300000000000001E-2</v>
      </c>
      <c r="N5" s="2">
        <v>-2.5000000000000001E-2</v>
      </c>
      <c r="P5" s="2">
        <v>3.5000000000000003E-2</v>
      </c>
      <c r="Q5" s="2">
        <v>-6.25E-2</v>
      </c>
      <c r="R5" s="2">
        <v>-0.05</v>
      </c>
      <c r="S5" s="2">
        <v>3.1419999999999997E-2</v>
      </c>
      <c r="T5" s="2">
        <v>1.8499999999999999E-2</v>
      </c>
      <c r="U5" s="2">
        <v>-8.6800000000000002E-3</v>
      </c>
      <c r="V5" s="2">
        <v>192</v>
      </c>
      <c r="W5" s="2">
        <v>78</v>
      </c>
      <c r="X5" s="2">
        <v>-0.25373000000000001</v>
      </c>
      <c r="Y5" s="2">
        <v>-0.15476000000000001</v>
      </c>
      <c r="Z5" s="2">
        <v>4</v>
      </c>
      <c r="AA5" s="2">
        <v>4</v>
      </c>
      <c r="AB5" s="2">
        <v>4</v>
      </c>
      <c r="AC5" s="2">
        <v>5</v>
      </c>
      <c r="AD5" s="2">
        <v>4</v>
      </c>
      <c r="AE5" s="2">
        <v>5</v>
      </c>
      <c r="AF5" s="2">
        <v>5</v>
      </c>
      <c r="AG5" s="2">
        <v>4</v>
      </c>
      <c r="AH5" s="2">
        <v>4</v>
      </c>
      <c r="AI5" s="2">
        <v>5.5810000000000004</v>
      </c>
      <c r="AJ5" s="2">
        <v>0</v>
      </c>
      <c r="AK5" s="2">
        <v>0</v>
      </c>
      <c r="AL5" s="2">
        <v>-84.680369999999996</v>
      </c>
      <c r="AM5" s="2">
        <v>-61.799469999999999</v>
      </c>
      <c r="AN5" s="2">
        <v>-39.906489999999998</v>
      </c>
      <c r="AO5" s="2">
        <v>-16.53454</v>
      </c>
      <c r="AP5" s="2">
        <v>-9.3944799999999997</v>
      </c>
      <c r="AQ5" s="2">
        <v>-8.9219600000000003</v>
      </c>
      <c r="AR5" s="2">
        <v>-2.851</v>
      </c>
      <c r="AS5" s="2">
        <v>-2.5975199999999998</v>
      </c>
      <c r="AT5" s="2">
        <v>-1.1166199999999999</v>
      </c>
      <c r="AU5" s="2">
        <v>-0.59780999999999995</v>
      </c>
      <c r="AV5" s="2">
        <v>-0.26018999999999998</v>
      </c>
      <c r="AW5" s="2">
        <v>-0.60780000000000001</v>
      </c>
      <c r="AX5" s="2">
        <v>-0.66246000000000005</v>
      </c>
      <c r="AY5" s="2">
        <v>-0.66666999999999998</v>
      </c>
      <c r="AZ5" s="2">
        <v>-0.31627</v>
      </c>
      <c r="BA5" s="2">
        <v>-0.50307999999999997</v>
      </c>
      <c r="BB5" s="2">
        <v>-0.68994</v>
      </c>
      <c r="BC5" s="2">
        <v>-0.10048</v>
      </c>
      <c r="BD5" s="2">
        <v>-0.12903999999999999</v>
      </c>
      <c r="BE5" s="2">
        <v>-0.19857</v>
      </c>
      <c r="BF5" s="2">
        <v>39.357340000000001</v>
      </c>
      <c r="BG5">
        <v>1.12141</v>
      </c>
      <c r="BH5" s="2">
        <v>1.00379</v>
      </c>
    </row>
    <row r="6" spans="1:60" x14ac:dyDescent="0.35">
      <c r="A6">
        <v>3598</v>
      </c>
      <c r="B6" s="125">
        <v>29.3413043478261</v>
      </c>
      <c r="C6" s="125">
        <v>20.6</v>
      </c>
      <c r="D6" s="2">
        <v>20.6</v>
      </c>
      <c r="E6" s="2">
        <v>29.3413043478261</v>
      </c>
      <c r="F6" s="2">
        <v>29.09</v>
      </c>
      <c r="G6" s="2">
        <v>25.39</v>
      </c>
      <c r="H6" s="2">
        <v>-0.23746999999999999</v>
      </c>
      <c r="I6" s="2">
        <v>-0.16675999999999999</v>
      </c>
      <c r="J6" s="2">
        <v>-0.10997999999999999</v>
      </c>
      <c r="K6" s="2">
        <v>-8.7499999999999994E-2</v>
      </c>
      <c r="L6" s="2">
        <v>-0.22500000000000001</v>
      </c>
      <c r="M6" s="2">
        <v>-0.24621999999999999</v>
      </c>
      <c r="N6" s="2">
        <v>6.2489999999999997E-2</v>
      </c>
      <c r="O6" s="2">
        <v>8.3379999999999996E-2</v>
      </c>
      <c r="P6" s="2">
        <v>0.03</v>
      </c>
      <c r="Q6" s="2">
        <v>1.2500000000000001E-2</v>
      </c>
      <c r="R6" s="2">
        <v>-2.5000000000000001E-2</v>
      </c>
      <c r="S6" s="2">
        <v>6.8150000000000002E-2</v>
      </c>
      <c r="T6" s="2">
        <v>1.6109999999999999E-2</v>
      </c>
      <c r="U6" s="2">
        <v>6.3490000000000005E-2</v>
      </c>
      <c r="V6" s="2">
        <v>224</v>
      </c>
      <c r="W6" s="2">
        <v>71</v>
      </c>
      <c r="X6" s="2">
        <v>-0.16216</v>
      </c>
      <c r="Y6" s="2">
        <v>-0.2</v>
      </c>
      <c r="Z6" s="2">
        <v>151</v>
      </c>
      <c r="AA6" s="2">
        <v>150</v>
      </c>
      <c r="AB6" s="2">
        <v>150</v>
      </c>
      <c r="AC6" s="2">
        <v>156</v>
      </c>
      <c r="AD6" s="2">
        <v>150</v>
      </c>
      <c r="AE6" s="2">
        <v>150</v>
      </c>
      <c r="AF6" s="2">
        <v>149</v>
      </c>
      <c r="AG6" s="2">
        <v>150</v>
      </c>
      <c r="AH6" s="2">
        <v>149</v>
      </c>
      <c r="AI6" s="2">
        <v>1.734</v>
      </c>
      <c r="AJ6" s="2">
        <v>0</v>
      </c>
      <c r="AK6" s="2">
        <v>0</v>
      </c>
      <c r="AL6" s="2">
        <v>-46.041150000000002</v>
      </c>
      <c r="AM6" s="2">
        <v>-22.40306</v>
      </c>
      <c r="AN6" s="2">
        <v>-7.5112199999999998</v>
      </c>
      <c r="AO6" s="2">
        <v>-16.371960000000001</v>
      </c>
      <c r="AP6" s="2">
        <v>-3.9597099999999998</v>
      </c>
      <c r="AQ6" s="2">
        <v>15.61712</v>
      </c>
      <c r="AR6" s="2">
        <v>3.8017500000000002</v>
      </c>
      <c r="AS6" s="2">
        <v>3.2599</v>
      </c>
      <c r="AT6" s="2">
        <v>0.90442</v>
      </c>
      <c r="AU6" s="2">
        <v>-0.12537000000000001</v>
      </c>
      <c r="AV6" s="2">
        <v>-1.4012800000000001</v>
      </c>
      <c r="AW6" s="2">
        <v>-1.1615</v>
      </c>
      <c r="AX6" s="2">
        <v>-1.43533</v>
      </c>
      <c r="AY6" s="2">
        <v>-0.67901</v>
      </c>
      <c r="AZ6" s="2">
        <v>-0.16488</v>
      </c>
      <c r="BA6" s="2">
        <v>0.80237000000000003</v>
      </c>
      <c r="BB6" s="2">
        <v>1.0970299999999999</v>
      </c>
      <c r="BC6" s="2">
        <v>-2.052E-2</v>
      </c>
      <c r="BD6" s="2">
        <v>-0.24685000000000001</v>
      </c>
      <c r="BE6" s="2">
        <v>-0.43037999999999998</v>
      </c>
      <c r="BF6" s="2">
        <v>3984.7490200000002</v>
      </c>
      <c r="BG6">
        <v>1.2177800000000001</v>
      </c>
      <c r="BH6" s="2">
        <v>1.0701400000000001</v>
      </c>
    </row>
    <row r="7" spans="1:60" x14ac:dyDescent="0.35">
      <c r="A7">
        <v>3610</v>
      </c>
      <c r="B7" s="125">
        <v>29.259782608695701</v>
      </c>
      <c r="C7" s="125">
        <v>20.898913043478299</v>
      </c>
      <c r="D7" s="2">
        <v>20.898913043478299</v>
      </c>
      <c r="E7" s="2">
        <v>29.259782608695701</v>
      </c>
      <c r="F7" s="2">
        <v>28.9</v>
      </c>
      <c r="G7" s="2">
        <v>25.05</v>
      </c>
      <c r="H7" s="2">
        <v>0.18747</v>
      </c>
      <c r="I7" s="2">
        <v>-8.3400000000000002E-3</v>
      </c>
      <c r="J7" s="2">
        <v>4.999E-2</v>
      </c>
      <c r="K7" s="2">
        <v>3.7499999999999999E-2</v>
      </c>
      <c r="L7" s="2">
        <v>0.42499999999999999</v>
      </c>
      <c r="M7" s="2">
        <v>0.10868999999999999</v>
      </c>
      <c r="N7" s="2">
        <v>-0.53742000000000001</v>
      </c>
      <c r="O7" s="2">
        <v>-0.30851000000000001</v>
      </c>
      <c r="P7" s="2">
        <v>-0.38994000000000001</v>
      </c>
      <c r="Q7" s="2">
        <v>-0.63749999999999996</v>
      </c>
      <c r="R7" s="2">
        <v>-0.72499999999999998</v>
      </c>
      <c r="S7" s="2">
        <v>-0.38417000000000001</v>
      </c>
      <c r="T7" s="2">
        <v>-0.45474999999999999</v>
      </c>
      <c r="U7" s="2">
        <v>-0.61592999999999998</v>
      </c>
      <c r="V7" s="2">
        <v>212</v>
      </c>
      <c r="W7" s="2">
        <v>5</v>
      </c>
      <c r="X7" s="2">
        <v>0</v>
      </c>
      <c r="Y7" s="2">
        <v>-0.18071999999999999</v>
      </c>
      <c r="Z7" s="2">
        <v>183</v>
      </c>
      <c r="AA7" s="2">
        <v>191</v>
      </c>
      <c r="AB7" s="2">
        <v>184</v>
      </c>
      <c r="AC7" s="2">
        <v>191</v>
      </c>
      <c r="AD7" s="2">
        <v>191</v>
      </c>
      <c r="AE7" s="2">
        <v>192</v>
      </c>
      <c r="AF7" s="2">
        <v>192</v>
      </c>
      <c r="AG7" s="2">
        <v>192</v>
      </c>
      <c r="AH7" s="2">
        <v>192</v>
      </c>
      <c r="AI7" s="2">
        <v>9.0269999999999992</v>
      </c>
      <c r="AJ7" s="2">
        <v>5.8259999999999996</v>
      </c>
      <c r="AK7" s="2">
        <v>0</v>
      </c>
      <c r="AL7" s="2">
        <v>-20.733440000000002</v>
      </c>
      <c r="AM7" s="2">
        <v>12.174620000000001</v>
      </c>
      <c r="AN7" s="2">
        <v>34.74765</v>
      </c>
      <c r="AO7" s="2">
        <v>48.554369999999999</v>
      </c>
      <c r="AP7" s="2">
        <v>20.751660000000001</v>
      </c>
      <c r="AQ7" s="2">
        <v>-3.3447200000000001</v>
      </c>
      <c r="AR7" s="2">
        <v>-0.61768000000000001</v>
      </c>
      <c r="AS7" s="2">
        <v>-0.42215000000000003</v>
      </c>
      <c r="AT7" s="2">
        <v>-0.14007</v>
      </c>
      <c r="AU7" s="2">
        <v>0.12139</v>
      </c>
      <c r="AV7" s="2">
        <v>0.63593999999999995</v>
      </c>
      <c r="AW7" s="2">
        <v>0.81781999999999999</v>
      </c>
      <c r="AX7" s="2">
        <v>1.1009500000000001</v>
      </c>
      <c r="AY7" s="2">
        <v>0.22222</v>
      </c>
      <c r="AZ7" s="2">
        <v>0.77293999999999996</v>
      </c>
      <c r="BA7" s="2">
        <v>6.8470000000000003E-2</v>
      </c>
      <c r="BB7" s="2">
        <v>0.1671</v>
      </c>
      <c r="BC7" s="2">
        <v>2.1239999999999998E-2</v>
      </c>
      <c r="BD7" s="2">
        <v>0.17426</v>
      </c>
      <c r="BE7" s="2">
        <v>0.33034999999999998</v>
      </c>
      <c r="BF7" s="2">
        <v>4155.6474600000001</v>
      </c>
      <c r="BG7">
        <v>0.95113000000000003</v>
      </c>
      <c r="BH7" s="2">
        <v>1.07128</v>
      </c>
    </row>
    <row r="8" spans="1:60" x14ac:dyDescent="0.35">
      <c r="A8">
        <v>3746</v>
      </c>
      <c r="B8" s="125">
        <v>26.834444444444401</v>
      </c>
      <c r="C8" s="125">
        <v>20.492045454545501</v>
      </c>
      <c r="D8" s="2">
        <v>20.492045454545501</v>
      </c>
      <c r="E8" s="2">
        <v>26.834444444444401</v>
      </c>
      <c r="F8" s="2">
        <v>27.08</v>
      </c>
      <c r="G8" s="2">
        <v>24.07</v>
      </c>
      <c r="H8" s="2">
        <v>2.5000000000000001E-2</v>
      </c>
      <c r="I8" s="2">
        <v>0.18343999999999999</v>
      </c>
      <c r="J8" s="2">
        <v>6.4990000000000006E-2</v>
      </c>
      <c r="K8" s="2">
        <v>0.53749999999999998</v>
      </c>
      <c r="L8" s="2">
        <v>0.05</v>
      </c>
      <c r="M8" s="2">
        <v>0.10392</v>
      </c>
      <c r="N8" s="2">
        <v>0.29996</v>
      </c>
      <c r="O8" s="2">
        <v>0.34186</v>
      </c>
      <c r="P8" s="2">
        <v>0.43493999999999999</v>
      </c>
      <c r="Q8" s="2">
        <v>-0.21249999999999999</v>
      </c>
      <c r="R8" s="2">
        <v>-0.25</v>
      </c>
      <c r="S8" s="2">
        <v>0.35049999999999998</v>
      </c>
      <c r="T8" s="2">
        <v>0.29763000000000001</v>
      </c>
      <c r="U8" s="2">
        <v>-0.23738000000000001</v>
      </c>
      <c r="V8" s="2">
        <v>202</v>
      </c>
      <c r="W8" s="2">
        <v>30</v>
      </c>
      <c r="X8" s="2">
        <v>-0.19403000000000001</v>
      </c>
      <c r="Y8" s="2">
        <v>-0.19403000000000001</v>
      </c>
      <c r="Z8" s="2">
        <v>283</v>
      </c>
      <c r="AA8" s="2">
        <v>269</v>
      </c>
      <c r="AB8" s="2">
        <v>271</v>
      </c>
      <c r="AC8" s="2">
        <v>270</v>
      </c>
      <c r="AD8" s="2">
        <v>268</v>
      </c>
      <c r="AE8" s="2">
        <v>270</v>
      </c>
      <c r="AF8" s="2">
        <v>269</v>
      </c>
      <c r="AG8" s="2">
        <v>269</v>
      </c>
      <c r="AH8" s="2">
        <v>269</v>
      </c>
      <c r="AI8" s="2">
        <v>0</v>
      </c>
      <c r="AJ8" s="2">
        <v>0</v>
      </c>
      <c r="AK8" s="2">
        <v>0</v>
      </c>
      <c r="AL8" s="2">
        <v>71.530289999999994</v>
      </c>
      <c r="AM8" s="2">
        <v>70.437100000000001</v>
      </c>
      <c r="AN8" s="2">
        <v>80.200559999999996</v>
      </c>
      <c r="AO8" s="2">
        <v>92.677629999999994</v>
      </c>
      <c r="AP8" s="2">
        <v>59.821010000000001</v>
      </c>
      <c r="AQ8" s="2">
        <v>17.681889999999999</v>
      </c>
      <c r="AR8" s="2">
        <v>-4.4401599999999997</v>
      </c>
      <c r="AS8" s="2">
        <v>-4.70627</v>
      </c>
      <c r="AT8" s="2">
        <v>-5.9992099999999997</v>
      </c>
      <c r="AU8" s="2">
        <v>-6.3506499999999999</v>
      </c>
      <c r="AV8" s="2">
        <v>-6.1499499999999996</v>
      </c>
      <c r="AW8" s="2">
        <v>-5.8297499999999998</v>
      </c>
      <c r="AX8" s="2">
        <v>-2.7728700000000002</v>
      </c>
      <c r="AY8" s="2">
        <v>-0.23457</v>
      </c>
      <c r="AZ8" s="2">
        <v>2.2560699999999998</v>
      </c>
      <c r="BA8" s="2">
        <v>1.9310700000000001</v>
      </c>
      <c r="BB8" s="2">
        <v>1.1262099999999999</v>
      </c>
      <c r="BC8" s="2">
        <v>-1.07406</v>
      </c>
      <c r="BD8" s="2">
        <v>-1.24004</v>
      </c>
      <c r="BE8" s="2">
        <v>-0.83155999999999997</v>
      </c>
      <c r="BF8" s="2">
        <v>2681.25146</v>
      </c>
      <c r="BG8">
        <v>1.08731</v>
      </c>
      <c r="BH8" s="2">
        <v>1.0481400000000001</v>
      </c>
    </row>
    <row r="9" spans="1:60" x14ac:dyDescent="0.35">
      <c r="A9">
        <v>4078</v>
      </c>
      <c r="B9" s="125">
        <v>27.667391304347799</v>
      </c>
      <c r="C9" s="125">
        <v>20.8175824175824</v>
      </c>
      <c r="D9" s="2">
        <v>20.8175824175824</v>
      </c>
      <c r="E9" s="2">
        <v>27.667391304347799</v>
      </c>
      <c r="F9" s="2">
        <v>27.68</v>
      </c>
      <c r="G9" s="2">
        <v>24.82</v>
      </c>
      <c r="H9" s="2">
        <v>-4.999E-2</v>
      </c>
      <c r="I9" s="2">
        <v>4.1700000000000001E-3</v>
      </c>
      <c r="J9" s="2">
        <v>0.11998</v>
      </c>
      <c r="K9" s="2">
        <v>-0.17499999999999999</v>
      </c>
      <c r="L9" s="2">
        <v>-0.55000000000000004</v>
      </c>
      <c r="M9" s="2">
        <v>-7.3889999999999997E-2</v>
      </c>
      <c r="N9" s="2">
        <v>0.47493000000000002</v>
      </c>
      <c r="O9" s="2">
        <v>0.12923999999999999</v>
      </c>
      <c r="P9" s="2">
        <v>-0.01</v>
      </c>
      <c r="Q9" s="2">
        <v>0.05</v>
      </c>
      <c r="R9" s="2">
        <v>0.6</v>
      </c>
      <c r="S9" s="2">
        <v>4.3909999999999998E-2</v>
      </c>
      <c r="T9" s="2">
        <v>0.20794000000000001</v>
      </c>
      <c r="U9" s="2">
        <v>0.51183000000000001</v>
      </c>
      <c r="V9" s="2">
        <v>174</v>
      </c>
      <c r="W9" s="2">
        <v>160</v>
      </c>
      <c r="X9" s="2">
        <v>0.22806999999999999</v>
      </c>
      <c r="Y9" s="2">
        <v>0.48743999999999998</v>
      </c>
      <c r="Z9" s="2">
        <v>120</v>
      </c>
      <c r="AA9" s="2">
        <v>114</v>
      </c>
      <c r="AB9" s="2">
        <v>113</v>
      </c>
      <c r="AC9" s="2">
        <v>115</v>
      </c>
      <c r="AD9" s="2">
        <v>118</v>
      </c>
      <c r="AE9" s="2">
        <v>114</v>
      </c>
      <c r="AF9" s="2">
        <v>119</v>
      </c>
      <c r="AG9" s="2">
        <v>114</v>
      </c>
      <c r="AH9" s="2">
        <v>116</v>
      </c>
      <c r="AI9" s="2">
        <v>6.7350000000000003</v>
      </c>
      <c r="AJ9" s="2">
        <v>8.4529999999999994</v>
      </c>
      <c r="AK9" s="2">
        <v>0</v>
      </c>
      <c r="AL9" s="2">
        <v>-37.416310000000003</v>
      </c>
      <c r="AM9" s="2">
        <v>-0.33417999999999998</v>
      </c>
      <c r="AN9" s="2">
        <v>29.666260000000001</v>
      </c>
      <c r="AO9" s="2">
        <v>44.505159999999997</v>
      </c>
      <c r="AP9" s="2">
        <v>32.750129999999999</v>
      </c>
      <c r="AQ9" s="2">
        <v>10.322369999999999</v>
      </c>
      <c r="AR9" s="2">
        <v>-0.98468</v>
      </c>
      <c r="AS9" s="2">
        <v>-0.69242999999999999</v>
      </c>
      <c r="AT9" s="2">
        <v>-0.44411</v>
      </c>
      <c r="AU9" s="2">
        <v>-0.14308000000000001</v>
      </c>
      <c r="AV9" s="2">
        <v>-0.49451000000000001</v>
      </c>
      <c r="AW9" s="2">
        <v>-1.5067600000000001</v>
      </c>
      <c r="AX9" s="2">
        <v>-1.78549</v>
      </c>
      <c r="AY9" s="2">
        <v>-1.6790099999999999</v>
      </c>
      <c r="AZ9" s="2">
        <v>1.01423</v>
      </c>
      <c r="BA9" s="2">
        <v>0.74897000000000002</v>
      </c>
      <c r="BB9" s="2">
        <v>-0.29749999999999999</v>
      </c>
      <c r="BC9" s="2">
        <v>-2.3519999999999999E-2</v>
      </c>
      <c r="BD9" s="2">
        <v>-0.32029999999999997</v>
      </c>
      <c r="BE9" s="2">
        <v>-0.53541000000000005</v>
      </c>
      <c r="BF9" s="2">
        <v>2411.3273899999999</v>
      </c>
      <c r="BG9">
        <v>1.22366</v>
      </c>
      <c r="BH9" s="2">
        <v>1.0533600000000001</v>
      </c>
    </row>
    <row r="10" spans="1:60" x14ac:dyDescent="0.35">
      <c r="A10">
        <v>4109</v>
      </c>
      <c r="B10" s="125">
        <v>27.6879120879121</v>
      </c>
      <c r="C10" s="125">
        <v>23.1445652173913</v>
      </c>
      <c r="D10" s="2">
        <v>23.1445652173913</v>
      </c>
      <c r="E10" s="2">
        <v>27.6879120879121</v>
      </c>
      <c r="F10" s="2">
        <v>27.63</v>
      </c>
      <c r="G10" s="2">
        <v>25.74</v>
      </c>
      <c r="H10" s="2">
        <v>2.5000000000000001E-2</v>
      </c>
      <c r="I10" s="2">
        <v>-7.5039999999999996E-2</v>
      </c>
      <c r="J10" s="2">
        <v>4.999E-2</v>
      </c>
      <c r="K10" s="2">
        <v>-2.5000000000000001E-2</v>
      </c>
      <c r="L10" s="2">
        <v>0.1</v>
      </c>
      <c r="M10" s="2">
        <v>6.6830000000000001E-2</v>
      </c>
      <c r="N10" s="2">
        <v>-2.5000000000000001E-2</v>
      </c>
      <c r="O10" s="2">
        <v>-0.17510000000000001</v>
      </c>
      <c r="P10" s="2">
        <v>-3.9989999999999998E-2</v>
      </c>
      <c r="Q10" s="2">
        <v>2.5000000000000001E-2</v>
      </c>
      <c r="R10" s="2">
        <v>0</v>
      </c>
      <c r="S10" s="2">
        <v>-0.1865</v>
      </c>
      <c r="T10" s="2">
        <v>-5.5690000000000003E-2</v>
      </c>
      <c r="U10" s="2">
        <v>1.7739999999999999E-2</v>
      </c>
      <c r="V10" s="2">
        <v>184</v>
      </c>
      <c r="W10" s="2">
        <v>80</v>
      </c>
      <c r="X10" s="2">
        <v>0.12037</v>
      </c>
      <c r="Y10" s="2">
        <v>0.31217</v>
      </c>
      <c r="Z10" s="2">
        <v>5</v>
      </c>
      <c r="AA10" s="2">
        <v>5</v>
      </c>
      <c r="AB10" s="2">
        <v>8</v>
      </c>
      <c r="AC10" s="2">
        <v>5</v>
      </c>
      <c r="AD10" s="2">
        <v>7</v>
      </c>
      <c r="AE10" s="2">
        <v>4</v>
      </c>
      <c r="AF10" s="2">
        <v>5</v>
      </c>
      <c r="AG10" s="2">
        <v>5</v>
      </c>
      <c r="AH10" s="2">
        <v>5</v>
      </c>
      <c r="AI10" s="2">
        <v>51.845999999999997</v>
      </c>
      <c r="AJ10" s="2">
        <v>12.476000000000001</v>
      </c>
      <c r="AK10" s="2">
        <v>0</v>
      </c>
      <c r="AL10" s="2">
        <v>-83.168459999999996</v>
      </c>
      <c r="AM10" s="2">
        <v>-54.453380000000003</v>
      </c>
      <c r="AN10" s="2">
        <v>-23.32179</v>
      </c>
      <c r="AO10" s="2">
        <v>-15.14181</v>
      </c>
      <c r="AP10" s="2">
        <v>-9.1136199999999992</v>
      </c>
      <c r="AQ10" s="2">
        <v>-7.5398199999999997</v>
      </c>
      <c r="AR10" s="2">
        <v>-8.2421799999999994</v>
      </c>
      <c r="AS10" s="2">
        <v>-7.9692400000000001</v>
      </c>
      <c r="AT10" s="2">
        <v>-5.5874899999999998</v>
      </c>
      <c r="AU10" s="2">
        <v>-4.2250699999999997</v>
      </c>
      <c r="AV10" s="2">
        <v>-1.7954600000000001</v>
      </c>
      <c r="AW10" s="2">
        <v>-0.29515000000000002</v>
      </c>
      <c r="AX10" s="2">
        <v>9.7790000000000002E-2</v>
      </c>
      <c r="AY10" s="2">
        <v>0.24690999999999999</v>
      </c>
      <c r="AZ10" s="2">
        <v>-0.30317</v>
      </c>
      <c r="BA10" s="2">
        <v>-0.37026999999999999</v>
      </c>
      <c r="BB10" s="2">
        <v>-1.09744</v>
      </c>
      <c r="BC10" s="2">
        <v>-0.71433999999999997</v>
      </c>
      <c r="BD10" s="2">
        <v>-6.2530000000000002E-2</v>
      </c>
      <c r="BE10" s="2">
        <v>2.946E-2</v>
      </c>
      <c r="BF10" s="2">
        <v>101.59724</v>
      </c>
      <c r="BG10">
        <v>0.90288000000000002</v>
      </c>
      <c r="BH10" s="2">
        <v>0.91368000000000005</v>
      </c>
    </row>
    <row r="11" spans="1:60" x14ac:dyDescent="0.35">
      <c r="A11">
        <v>4135</v>
      </c>
      <c r="B11" s="125">
        <v>27.456179775280901</v>
      </c>
      <c r="C11" s="125">
        <v>21.41</v>
      </c>
      <c r="D11" s="2">
        <v>21.41</v>
      </c>
      <c r="E11" s="2">
        <v>27.456179775280901</v>
      </c>
      <c r="F11" s="2">
        <v>27.69</v>
      </c>
      <c r="G11" s="2">
        <v>24.81</v>
      </c>
      <c r="H11" s="2">
        <v>0.37495000000000001</v>
      </c>
      <c r="I11" s="2">
        <v>0.42941000000000001</v>
      </c>
      <c r="J11" s="2">
        <v>0.24995999999999999</v>
      </c>
      <c r="K11" s="2">
        <v>0.3125</v>
      </c>
      <c r="L11" s="2">
        <v>0.85</v>
      </c>
      <c r="M11" s="2">
        <v>0.27585999999999999</v>
      </c>
      <c r="N11" s="2">
        <v>0.54991999999999996</v>
      </c>
      <c r="O11" s="2">
        <v>0.32101000000000002</v>
      </c>
      <c r="P11" s="2">
        <v>0.26995999999999998</v>
      </c>
      <c r="Q11" s="2">
        <v>0.48749999999999999</v>
      </c>
      <c r="R11" s="2">
        <v>0.55000000000000004</v>
      </c>
      <c r="S11" s="2">
        <v>0.41017999999999999</v>
      </c>
      <c r="T11" s="2">
        <v>0.38027</v>
      </c>
      <c r="U11" s="2">
        <v>0.51341000000000003</v>
      </c>
      <c r="V11" s="2">
        <v>1</v>
      </c>
      <c r="W11" s="2">
        <v>211</v>
      </c>
      <c r="X11" s="2">
        <v>0.16200999999999999</v>
      </c>
      <c r="Y11" s="2">
        <v>-9.7670000000000007E-2</v>
      </c>
      <c r="Z11" s="2">
        <v>86</v>
      </c>
      <c r="AA11" s="2">
        <v>93</v>
      </c>
      <c r="AB11" s="2">
        <v>100</v>
      </c>
      <c r="AC11" s="2">
        <v>92</v>
      </c>
      <c r="AD11" s="2">
        <v>86</v>
      </c>
      <c r="AE11" s="2">
        <v>91</v>
      </c>
      <c r="AF11" s="2">
        <v>93</v>
      </c>
      <c r="AG11" s="2">
        <v>95</v>
      </c>
      <c r="AH11" s="2">
        <v>96</v>
      </c>
      <c r="AI11" s="2">
        <v>11.507</v>
      </c>
      <c r="AJ11" s="2">
        <v>7.6269999999999998</v>
      </c>
      <c r="AK11" s="2">
        <v>9.6780000000000008</v>
      </c>
      <c r="AL11" s="2">
        <v>-7.5573699999999997</v>
      </c>
      <c r="AM11" s="2">
        <v>-15.72146</v>
      </c>
      <c r="AN11" s="2">
        <v>-16.04935</v>
      </c>
      <c r="AO11" s="2">
        <v>-17.733840000000001</v>
      </c>
      <c r="AP11" s="2">
        <v>-7.1733799999999999</v>
      </c>
      <c r="AQ11" s="2">
        <v>6.2311500000000004</v>
      </c>
      <c r="AR11" s="2">
        <v>2.7791700000000001</v>
      </c>
      <c r="AS11" s="2">
        <v>1.9669399999999999</v>
      </c>
      <c r="AT11" s="2">
        <v>2.56406</v>
      </c>
      <c r="AU11" s="2">
        <v>2.3208000000000002</v>
      </c>
      <c r="AV11" s="2">
        <v>2.1449799999999999</v>
      </c>
      <c r="AW11" s="2">
        <v>1.41289</v>
      </c>
      <c r="AX11" s="2">
        <v>0.70977999999999997</v>
      </c>
      <c r="AY11" s="2">
        <v>4.938E-2</v>
      </c>
      <c r="AZ11" s="2">
        <v>-0.31784000000000001</v>
      </c>
      <c r="BA11" s="2">
        <v>0.29465999999999998</v>
      </c>
      <c r="BB11" s="2">
        <v>0.27751999999999999</v>
      </c>
      <c r="BC11" s="2">
        <v>0.39345000000000002</v>
      </c>
      <c r="BD11" s="2">
        <v>0.30087000000000003</v>
      </c>
      <c r="BE11" s="2">
        <v>0.21301999999999999</v>
      </c>
      <c r="BF11" s="2">
        <v>1557.3686499999999</v>
      </c>
      <c r="BG11">
        <v>1.22333</v>
      </c>
      <c r="BH11" s="2">
        <v>0.98567000000000005</v>
      </c>
    </row>
    <row r="12" spans="1:60" x14ac:dyDescent="0.35">
      <c r="A12">
        <v>4242</v>
      </c>
      <c r="B12" s="125">
        <v>29.3912087912088</v>
      </c>
      <c r="C12" s="125">
        <v>19.559782608695599</v>
      </c>
      <c r="D12" s="2">
        <v>19.559782608695599</v>
      </c>
      <c r="E12" s="2">
        <v>29.3912087912088</v>
      </c>
      <c r="F12" s="2">
        <v>29.18</v>
      </c>
      <c r="G12" s="2">
        <v>24.94</v>
      </c>
      <c r="H12" s="2">
        <v>1.2500000000000001E-2</v>
      </c>
      <c r="I12" s="2">
        <v>-2.9180000000000001E-2</v>
      </c>
      <c r="J12" s="2">
        <v>7.4990000000000001E-2</v>
      </c>
      <c r="K12" s="2">
        <v>-0.1875</v>
      </c>
      <c r="L12" s="2">
        <v>0.05</v>
      </c>
      <c r="M12" s="2">
        <v>-4.3950000000000003E-2</v>
      </c>
      <c r="N12" s="2">
        <v>-0.13747999999999999</v>
      </c>
      <c r="O12" s="2">
        <v>-8.7550000000000003E-2</v>
      </c>
      <c r="P12" s="2">
        <v>-6.4990000000000006E-2</v>
      </c>
      <c r="Q12" s="2">
        <v>-0.21249999999999999</v>
      </c>
      <c r="R12" s="2">
        <v>-0.3</v>
      </c>
      <c r="S12" s="2">
        <v>-4.8079999999999998E-2</v>
      </c>
      <c r="T12" s="2">
        <v>-0.12212000000000001</v>
      </c>
      <c r="U12" s="2">
        <v>-0.16088</v>
      </c>
      <c r="V12" s="2">
        <v>204</v>
      </c>
      <c r="W12" s="2">
        <v>19</v>
      </c>
      <c r="X12" s="2">
        <v>-0.15825</v>
      </c>
      <c r="Y12" s="2">
        <v>-0.11111</v>
      </c>
      <c r="Z12" s="2">
        <v>54</v>
      </c>
      <c r="AA12" s="2">
        <v>56</v>
      </c>
      <c r="AB12" s="2">
        <v>56</v>
      </c>
      <c r="AC12" s="2">
        <v>56</v>
      </c>
      <c r="AD12" s="2">
        <v>57</v>
      </c>
      <c r="AE12" s="2">
        <v>55</v>
      </c>
      <c r="AF12" s="2">
        <v>56</v>
      </c>
      <c r="AG12" s="2">
        <v>55</v>
      </c>
      <c r="AH12" s="2">
        <v>57</v>
      </c>
      <c r="AI12" s="2">
        <v>9.7910000000000004</v>
      </c>
      <c r="AJ12" s="2">
        <v>12.271000000000001</v>
      </c>
      <c r="AK12" s="2">
        <v>0</v>
      </c>
      <c r="AL12" s="2">
        <v>-170.29886999999999</v>
      </c>
      <c r="AM12" s="2">
        <v>-151.8425</v>
      </c>
      <c r="AN12" s="2">
        <v>-113.28691000000001</v>
      </c>
      <c r="AO12" s="2">
        <v>-69.927850000000007</v>
      </c>
      <c r="AP12" s="2">
        <v>-47.992350000000002</v>
      </c>
      <c r="AQ12" s="2">
        <v>-12.04529</v>
      </c>
      <c r="AR12" s="2">
        <v>-1.56568</v>
      </c>
      <c r="AS12" s="2">
        <v>-1.63283</v>
      </c>
      <c r="AT12" s="2">
        <v>-0.41692000000000001</v>
      </c>
      <c r="AU12" s="2">
        <v>-9.8909999999999998E-2</v>
      </c>
      <c r="AV12" s="2">
        <v>0.44026999999999999</v>
      </c>
      <c r="AW12" s="2">
        <v>0.79952000000000001</v>
      </c>
      <c r="AX12" s="2">
        <v>0.82965</v>
      </c>
      <c r="AY12" s="2">
        <v>0.37036999999999998</v>
      </c>
      <c r="AZ12" s="2">
        <v>-1.57965</v>
      </c>
      <c r="BA12" s="2">
        <v>-1.0734300000000001</v>
      </c>
      <c r="BB12" s="2">
        <v>-0.71889000000000003</v>
      </c>
      <c r="BC12" s="2">
        <v>-1.6039999999999999E-2</v>
      </c>
      <c r="BD12" s="2">
        <v>0.17036999999999999</v>
      </c>
      <c r="BE12" s="2">
        <v>0.24898000000000001</v>
      </c>
      <c r="BF12" s="2">
        <v>4244.5790999999999</v>
      </c>
      <c r="BG12">
        <v>0.79366000000000003</v>
      </c>
      <c r="BH12" s="2">
        <v>0.83272999999999997</v>
      </c>
    </row>
    <row r="13" spans="1:60" x14ac:dyDescent="0.35">
      <c r="A13">
        <v>4245</v>
      </c>
      <c r="B13" s="125">
        <v>28.504347826086999</v>
      </c>
      <c r="C13" s="125">
        <v>21.529347826087001</v>
      </c>
      <c r="D13" s="2">
        <v>21.529347826087001</v>
      </c>
      <c r="E13" s="2">
        <v>28.504347826086999</v>
      </c>
      <c r="F13" s="2">
        <v>28.37</v>
      </c>
      <c r="G13" s="2">
        <v>25.49</v>
      </c>
      <c r="H13" s="2">
        <v>0.74988999999999995</v>
      </c>
      <c r="I13" s="2">
        <v>0.13341</v>
      </c>
      <c r="J13" s="2">
        <v>0.28495999999999999</v>
      </c>
      <c r="K13" s="2">
        <v>0.97499999999999998</v>
      </c>
      <c r="L13" s="2">
        <v>1.575</v>
      </c>
      <c r="M13" s="2">
        <v>0.48338999999999999</v>
      </c>
      <c r="N13" s="2">
        <v>-0.54991999999999996</v>
      </c>
      <c r="O13" s="2">
        <v>1.668E-2</v>
      </c>
      <c r="P13" s="2">
        <v>-0.14498</v>
      </c>
      <c r="Q13" s="2">
        <v>-7.4999999999999997E-2</v>
      </c>
      <c r="R13" s="2">
        <v>0.22500000000000001</v>
      </c>
      <c r="S13" s="2">
        <v>-5.774E-2</v>
      </c>
      <c r="T13" s="2">
        <v>-0.28669</v>
      </c>
      <c r="U13" s="2">
        <v>-0.10331</v>
      </c>
      <c r="V13" s="2">
        <v>1</v>
      </c>
      <c r="W13" s="2">
        <v>82</v>
      </c>
      <c r="X13" s="2">
        <v>-0.11884</v>
      </c>
      <c r="Y13" s="2">
        <v>0.13414999999999999</v>
      </c>
      <c r="Z13" s="2">
        <v>65</v>
      </c>
      <c r="AA13" s="2">
        <v>67</v>
      </c>
      <c r="AB13" s="2">
        <v>86</v>
      </c>
      <c r="AC13" s="2">
        <v>86</v>
      </c>
      <c r="AD13" s="2">
        <v>64</v>
      </c>
      <c r="AE13" s="2">
        <v>84</v>
      </c>
      <c r="AF13" s="2">
        <v>68</v>
      </c>
      <c r="AG13" s="2">
        <v>78</v>
      </c>
      <c r="AH13" s="2">
        <v>78</v>
      </c>
      <c r="AI13" s="2">
        <v>4.5839999999999996</v>
      </c>
      <c r="AJ13" s="2">
        <v>0</v>
      </c>
      <c r="AK13" s="2">
        <v>0</v>
      </c>
      <c r="AL13" s="2">
        <v>-82.973489999999998</v>
      </c>
      <c r="AM13" s="2">
        <v>-65.564930000000004</v>
      </c>
      <c r="AN13" s="2">
        <v>-55.799379999999999</v>
      </c>
      <c r="AO13" s="2">
        <v>-12.57451</v>
      </c>
      <c r="AP13" s="2">
        <v>0.34267999999999998</v>
      </c>
      <c r="AQ13" s="2">
        <v>7.3124700000000002</v>
      </c>
      <c r="AR13" s="2">
        <v>8.68872</v>
      </c>
      <c r="AS13" s="2">
        <v>9.0211500000000004</v>
      </c>
      <c r="AT13" s="2">
        <v>7.5242899999999997</v>
      </c>
      <c r="AU13" s="2">
        <v>6.9078600000000003</v>
      </c>
      <c r="AV13" s="2">
        <v>5.2605500000000003</v>
      </c>
      <c r="AW13" s="2">
        <v>3.07239</v>
      </c>
      <c r="AX13" s="2">
        <v>2.3438500000000002</v>
      </c>
      <c r="AY13" s="2">
        <v>1.7283999999999999</v>
      </c>
      <c r="AZ13" s="2">
        <v>5.6079999999999998E-2</v>
      </c>
      <c r="BA13" s="2">
        <v>0.42083999999999999</v>
      </c>
      <c r="BB13" s="2">
        <v>1.12141</v>
      </c>
      <c r="BC13" s="2">
        <v>1.1697500000000001</v>
      </c>
      <c r="BD13" s="2">
        <v>0.65393999999999997</v>
      </c>
      <c r="BE13" s="2">
        <v>0.70313999999999999</v>
      </c>
      <c r="BF13" s="2">
        <v>3308.03638</v>
      </c>
      <c r="BG13">
        <v>1.12002</v>
      </c>
      <c r="BH13" s="2">
        <v>1.04067</v>
      </c>
    </row>
    <row r="14" spans="1:60" x14ac:dyDescent="0.35">
      <c r="A14">
        <v>4497</v>
      </c>
      <c r="B14" s="125">
        <v>26.4478260869565</v>
      </c>
      <c r="C14" s="125">
        <v>21.488043478260899</v>
      </c>
      <c r="D14" s="2">
        <v>21.488043478260899</v>
      </c>
      <c r="E14" s="2">
        <v>26.4478260869565</v>
      </c>
      <c r="F14" s="2">
        <v>26.41</v>
      </c>
      <c r="G14" s="2">
        <v>23.91</v>
      </c>
      <c r="H14" s="2">
        <v>-0.29996</v>
      </c>
      <c r="I14" s="2">
        <v>-0.33351999999999998</v>
      </c>
      <c r="J14" s="2">
        <v>-0.32995000000000002</v>
      </c>
      <c r="K14" s="2">
        <v>-0.3</v>
      </c>
      <c r="L14" s="2">
        <v>-0.17499999999999999</v>
      </c>
      <c r="M14" s="2">
        <v>-0.32119999999999999</v>
      </c>
      <c r="N14" s="2">
        <v>-9.9989999999999996E-2</v>
      </c>
      <c r="O14" s="2">
        <v>-1.668E-2</v>
      </c>
      <c r="P14" s="2">
        <v>-0.01</v>
      </c>
      <c r="Q14" s="2">
        <v>0.05</v>
      </c>
      <c r="R14" s="2">
        <v>-7.4999999999999997E-2</v>
      </c>
      <c r="S14" s="2">
        <v>2.3619999999999999E-2</v>
      </c>
      <c r="T14" s="2">
        <v>5.9270000000000003E-2</v>
      </c>
      <c r="U14" s="2">
        <v>3.9039999999999998E-2</v>
      </c>
      <c r="V14" s="2">
        <v>222</v>
      </c>
      <c r="W14" s="2">
        <v>62</v>
      </c>
      <c r="X14" s="2">
        <v>7.0419999999999996E-2</v>
      </c>
      <c r="Y14" s="2">
        <v>0.18987000000000001</v>
      </c>
      <c r="Z14" s="2">
        <v>500</v>
      </c>
      <c r="AA14" s="2">
        <v>496</v>
      </c>
      <c r="AB14" s="2">
        <v>493</v>
      </c>
      <c r="AC14" s="2">
        <v>497</v>
      </c>
      <c r="AD14" s="2">
        <v>493</v>
      </c>
      <c r="AE14" s="2">
        <v>496</v>
      </c>
      <c r="AF14" s="2">
        <v>498</v>
      </c>
      <c r="AG14" s="2">
        <v>497</v>
      </c>
      <c r="AH14" s="2">
        <v>497</v>
      </c>
      <c r="AI14" s="2">
        <v>0</v>
      </c>
      <c r="AJ14" s="2">
        <v>0</v>
      </c>
      <c r="AK14" s="2">
        <v>0</v>
      </c>
      <c r="AL14" s="2">
        <v>197.04381000000001</v>
      </c>
      <c r="AM14" s="2">
        <v>143.55984000000001</v>
      </c>
      <c r="AN14" s="2">
        <v>100.2594</v>
      </c>
      <c r="AO14" s="2">
        <v>33.533990000000003</v>
      </c>
      <c r="AP14" s="2">
        <v>16.87557</v>
      </c>
      <c r="AQ14" s="2">
        <v>15.887420000000001</v>
      </c>
      <c r="AR14" s="2">
        <v>5.2210999999999999</v>
      </c>
      <c r="AS14" s="2">
        <v>5.5874699999999997</v>
      </c>
      <c r="AT14" s="2">
        <v>3.8342999999999998</v>
      </c>
      <c r="AU14" s="2">
        <v>3.3992</v>
      </c>
      <c r="AV14" s="2">
        <v>2.48706</v>
      </c>
      <c r="AW14" s="2">
        <v>1.68337</v>
      </c>
      <c r="AX14" s="2">
        <v>0.90536000000000005</v>
      </c>
      <c r="AY14" s="2">
        <v>0.46914</v>
      </c>
      <c r="AZ14" s="2">
        <v>0.46146999999999999</v>
      </c>
      <c r="BA14" s="2">
        <v>0.96667999999999998</v>
      </c>
      <c r="BB14" s="2">
        <v>0.91607000000000005</v>
      </c>
      <c r="BF14" s="2">
        <v>7582.9506799999999</v>
      </c>
      <c r="BG14">
        <v>1.32057</v>
      </c>
      <c r="BH14" s="2">
        <v>1.10608</v>
      </c>
    </row>
    <row r="15" spans="1:60" x14ac:dyDescent="0.35">
      <c r="A15" s="1">
        <v>4300000000</v>
      </c>
      <c r="B15" s="125">
        <v>25.413043478260899</v>
      </c>
      <c r="C15" s="125">
        <v>19.695652173913</v>
      </c>
      <c r="D15" s="2">
        <v>19.695652173913</v>
      </c>
      <c r="E15" s="2">
        <v>25.413043478260899</v>
      </c>
      <c r="F15" s="2">
        <v>25.4</v>
      </c>
      <c r="G15" s="2">
        <v>22.42</v>
      </c>
      <c r="BG15">
        <v>1.2795399999999999</v>
      </c>
      <c r="BH15" s="2">
        <v>1.0145599999999999</v>
      </c>
    </row>
    <row r="16" spans="1:60" x14ac:dyDescent="0.35">
      <c r="A16" s="1">
        <v>3E+83</v>
      </c>
      <c r="B16" s="125">
        <v>27.914130434782599</v>
      </c>
      <c r="C16" s="125">
        <v>22.7847826086957</v>
      </c>
      <c r="D16" s="2">
        <v>22.7847826086957</v>
      </c>
      <c r="E16" s="2">
        <v>27.914130434782599</v>
      </c>
      <c r="F16" s="2">
        <v>27.83</v>
      </c>
      <c r="G16" s="2">
        <v>25.35</v>
      </c>
      <c r="BG16">
        <v>0.91202000000000005</v>
      </c>
      <c r="BH16" s="2">
        <v>1.02382</v>
      </c>
    </row>
    <row r="17" spans="1:60" x14ac:dyDescent="0.35">
      <c r="A17" t="s">
        <v>53</v>
      </c>
      <c r="B17" s="125">
        <v>28.538202247190998</v>
      </c>
      <c r="C17" s="125">
        <v>23.401123595505599</v>
      </c>
      <c r="D17" s="2">
        <v>23.401123595505599</v>
      </c>
      <c r="E17" s="2">
        <v>28.538202247190998</v>
      </c>
      <c r="F17" s="2">
        <v>28.63</v>
      </c>
      <c r="G17" s="2">
        <v>26.41</v>
      </c>
      <c r="H17" s="2">
        <v>-0.59992000000000001</v>
      </c>
      <c r="I17" s="2">
        <v>-0.19178000000000001</v>
      </c>
      <c r="J17" s="2">
        <v>5.9990000000000002E-2</v>
      </c>
      <c r="K17" s="2">
        <v>-0.65</v>
      </c>
      <c r="L17" s="2">
        <v>-1.0249999999999999</v>
      </c>
      <c r="M17" s="2">
        <v>-0.1067</v>
      </c>
      <c r="N17" s="2">
        <v>0.64990999999999999</v>
      </c>
      <c r="O17" s="2">
        <v>4.1689999999999998E-2</v>
      </c>
      <c r="P17" s="2">
        <v>0.17996999999999999</v>
      </c>
      <c r="Q17" s="2">
        <v>7.4999999999999997E-2</v>
      </c>
      <c r="R17" s="2">
        <v>1.9750000000000001</v>
      </c>
      <c r="S17" s="2">
        <v>0.14534</v>
      </c>
      <c r="T17" s="2">
        <v>8.5019999999999998E-2</v>
      </c>
      <c r="U17" s="2">
        <v>0.51617000000000002</v>
      </c>
      <c r="V17" s="2">
        <v>190</v>
      </c>
      <c r="W17" s="2">
        <v>95</v>
      </c>
      <c r="X17" s="2">
        <v>-0.2087</v>
      </c>
      <c r="Y17" s="2">
        <v>-0.17845</v>
      </c>
      <c r="Z17" s="2">
        <v>27</v>
      </c>
      <c r="AA17" s="2">
        <v>13</v>
      </c>
      <c r="AB17" s="2">
        <v>26</v>
      </c>
      <c r="AC17" s="2">
        <v>16</v>
      </c>
      <c r="AD17" s="2">
        <v>13</v>
      </c>
      <c r="AE17" s="2">
        <v>13</v>
      </c>
      <c r="AF17" s="2">
        <v>13</v>
      </c>
      <c r="AG17" s="2">
        <v>13</v>
      </c>
      <c r="AH17" s="2">
        <v>13</v>
      </c>
      <c r="AI17" s="2">
        <v>43.533999999999999</v>
      </c>
      <c r="AJ17" s="2">
        <v>48.238999999999997</v>
      </c>
      <c r="AK17" s="2">
        <v>3.6720000000000002</v>
      </c>
      <c r="AL17" s="2">
        <v>-97.545910000000006</v>
      </c>
      <c r="AM17" s="2">
        <v>-68.514499999999998</v>
      </c>
      <c r="AN17" s="2">
        <v>-49.990560000000002</v>
      </c>
      <c r="AO17" s="2">
        <v>-27.354749999999999</v>
      </c>
      <c r="AP17" s="2">
        <v>-13.816929999999999</v>
      </c>
      <c r="AQ17" s="2">
        <v>-9.8164099999999994</v>
      </c>
      <c r="AR17" s="2">
        <v>-13.01745</v>
      </c>
      <c r="AS17" s="2">
        <v>-12.757020000000001</v>
      </c>
      <c r="AT17" s="2">
        <v>-13.81481</v>
      </c>
      <c r="AU17" s="2">
        <v>-13.576320000000001</v>
      </c>
      <c r="AV17" s="2">
        <v>-12.70011</v>
      </c>
      <c r="AW17" s="2">
        <v>-9.6531400000000005</v>
      </c>
      <c r="AX17" s="2">
        <v>-3.5362800000000001</v>
      </c>
      <c r="AY17" s="2">
        <v>-0.69135999999999997</v>
      </c>
      <c r="AZ17" s="2">
        <v>-0.46111999999999997</v>
      </c>
      <c r="BA17" s="2">
        <v>-0.54908000000000001</v>
      </c>
      <c r="BB17" s="2">
        <v>-1.39621</v>
      </c>
      <c r="BC17" s="2">
        <v>-2.2968999999999999</v>
      </c>
      <c r="BD17" s="2">
        <v>-2.05348</v>
      </c>
      <c r="BE17" s="2">
        <v>-1.06054</v>
      </c>
      <c r="BF17" s="2">
        <v>1150.6051</v>
      </c>
      <c r="BG17">
        <v>0.91012999999999999</v>
      </c>
      <c r="BH17" s="2">
        <v>0.85636999999999996</v>
      </c>
    </row>
    <row r="18" spans="1:60" x14ac:dyDescent="0.35">
      <c r="A18" t="s">
        <v>54</v>
      </c>
      <c r="B18" s="125">
        <v>29.616304347826102</v>
      </c>
      <c r="C18" s="125">
        <v>20.0152173913044</v>
      </c>
      <c r="D18" s="2">
        <v>20.0152173913044</v>
      </c>
      <c r="E18" s="2">
        <v>29.616304347826102</v>
      </c>
      <c r="F18" s="2">
        <v>29.22</v>
      </c>
      <c r="G18" s="2">
        <v>25.04</v>
      </c>
      <c r="H18" s="2">
        <v>0</v>
      </c>
      <c r="I18" s="2">
        <v>9.5890000000000003E-2</v>
      </c>
      <c r="J18" s="2">
        <v>9.4990000000000005E-2</v>
      </c>
      <c r="K18" s="2">
        <v>-0.16250000000000001</v>
      </c>
      <c r="L18" s="2">
        <v>0</v>
      </c>
      <c r="M18" s="2">
        <v>-1.273E-2</v>
      </c>
      <c r="N18" s="2">
        <v>-0.37495000000000001</v>
      </c>
      <c r="O18" s="2">
        <v>-0.50444999999999995</v>
      </c>
      <c r="P18" s="2">
        <v>-0.52493000000000001</v>
      </c>
      <c r="Q18" s="2">
        <v>-0.63749999999999996</v>
      </c>
      <c r="R18" s="2">
        <v>-0.1</v>
      </c>
      <c r="S18" s="2">
        <v>-0.55418999999999996</v>
      </c>
      <c r="T18" s="2">
        <v>-0.48429</v>
      </c>
      <c r="U18" s="2">
        <v>-0.46688000000000002</v>
      </c>
      <c r="V18" s="2">
        <v>193</v>
      </c>
      <c r="W18" s="2">
        <v>16</v>
      </c>
      <c r="X18" s="2">
        <v>-0.25984000000000002</v>
      </c>
      <c r="Y18" s="2">
        <v>-7.7780000000000002E-2</v>
      </c>
      <c r="Z18" s="2">
        <v>90</v>
      </c>
      <c r="AA18" s="2">
        <v>100</v>
      </c>
      <c r="AB18" s="2">
        <v>100</v>
      </c>
      <c r="AC18" s="2">
        <v>98</v>
      </c>
      <c r="AD18" s="2">
        <v>101</v>
      </c>
      <c r="AE18" s="2">
        <v>99</v>
      </c>
      <c r="AF18" s="2">
        <v>100</v>
      </c>
      <c r="AG18" s="2">
        <v>100</v>
      </c>
      <c r="AH18" s="2">
        <v>100</v>
      </c>
      <c r="AI18" s="2">
        <v>3.8660000000000001</v>
      </c>
      <c r="AJ18" s="2">
        <v>3.653</v>
      </c>
      <c r="AK18" s="2">
        <v>8.23</v>
      </c>
      <c r="AL18" s="2">
        <v>-119.80439</v>
      </c>
      <c r="AM18" s="2">
        <v>-96.978769999999997</v>
      </c>
      <c r="AN18" s="2">
        <v>-54.017310000000002</v>
      </c>
      <c r="AO18" s="2">
        <v>-11.136139999999999</v>
      </c>
      <c r="AP18" s="2">
        <v>18.958189999999998</v>
      </c>
      <c r="AQ18" s="2">
        <v>13.89082</v>
      </c>
      <c r="AR18" s="2">
        <v>-7.6619999999999994E-2</v>
      </c>
      <c r="AS18" s="2">
        <v>0.29604000000000003</v>
      </c>
      <c r="AT18" s="2">
        <v>-1.78478</v>
      </c>
      <c r="AU18" s="2">
        <v>-2.2515399999999999</v>
      </c>
      <c r="AV18" s="2">
        <v>-2.54413</v>
      </c>
      <c r="AW18" s="2">
        <v>-2.0429599999999999</v>
      </c>
      <c r="AX18" s="2">
        <v>-0.54890000000000005</v>
      </c>
      <c r="AY18" s="2">
        <v>0.1358</v>
      </c>
      <c r="AZ18" s="2">
        <v>0.60019999999999996</v>
      </c>
      <c r="BA18" s="2">
        <v>1.0067600000000001</v>
      </c>
      <c r="BB18" s="2">
        <v>0.72772000000000003</v>
      </c>
      <c r="BC18" s="2">
        <v>-0.38035000000000002</v>
      </c>
      <c r="BD18" s="2">
        <v>-0.43437999999999999</v>
      </c>
      <c r="BE18" s="2">
        <v>-0.16450000000000001</v>
      </c>
      <c r="BF18" s="2">
        <v>3878.8645000000001</v>
      </c>
      <c r="BG18">
        <v>0.81759999999999999</v>
      </c>
      <c r="BH18" s="2">
        <v>1.0224200000000001</v>
      </c>
    </row>
    <row r="19" spans="1:60" x14ac:dyDescent="0.35">
      <c r="A19" t="s">
        <v>55</v>
      </c>
      <c r="B19" s="125">
        <v>27.8554347826087</v>
      </c>
      <c r="C19" s="125">
        <v>21.763043478260901</v>
      </c>
      <c r="D19" s="2">
        <v>21.763043478260901</v>
      </c>
      <c r="E19" s="2">
        <v>27.8554347826087</v>
      </c>
      <c r="F19" s="2">
        <v>27.69</v>
      </c>
      <c r="G19" s="2">
        <v>25.28</v>
      </c>
      <c r="H19" s="2">
        <v>0.11248</v>
      </c>
      <c r="I19" s="2">
        <v>-4.1700000000000001E-3</v>
      </c>
      <c r="J19" s="2">
        <v>0</v>
      </c>
      <c r="K19" s="2">
        <v>1.2500000000000001E-2</v>
      </c>
      <c r="L19" s="2">
        <v>7.4999999999999997E-2</v>
      </c>
      <c r="M19" s="2">
        <v>8.8999999999999995E-4</v>
      </c>
      <c r="N19" s="2">
        <v>-3.7490000000000002E-2</v>
      </c>
      <c r="O19" s="2">
        <v>-4.1700000000000001E-3</v>
      </c>
      <c r="P19" s="2">
        <v>0.01</v>
      </c>
      <c r="Q19" s="2">
        <v>1.2500000000000001E-2</v>
      </c>
      <c r="R19" s="2">
        <v>-2.5000000000000001E-2</v>
      </c>
      <c r="S19" s="2">
        <v>-6.1599999999999997E-3</v>
      </c>
      <c r="T19" s="2">
        <v>5.47E-3</v>
      </c>
      <c r="U19" s="2">
        <v>1.5769999999999999E-2</v>
      </c>
      <c r="V19" s="2">
        <v>190</v>
      </c>
      <c r="W19" s="2">
        <v>95</v>
      </c>
      <c r="X19" s="2">
        <v>-0.16511000000000001</v>
      </c>
      <c r="Y19" s="2">
        <v>-0.17391000000000001</v>
      </c>
      <c r="Z19" s="2">
        <v>13</v>
      </c>
      <c r="AA19" s="2">
        <v>13</v>
      </c>
      <c r="AB19" s="2">
        <v>13</v>
      </c>
      <c r="AC19" s="2">
        <v>14</v>
      </c>
      <c r="AD19" s="2">
        <v>13</v>
      </c>
      <c r="AE19" s="2">
        <v>13</v>
      </c>
      <c r="AF19" s="2">
        <v>13</v>
      </c>
      <c r="AG19" s="2">
        <v>12</v>
      </c>
      <c r="AH19" s="2">
        <v>12</v>
      </c>
      <c r="AI19" s="2">
        <v>1.7310000000000001</v>
      </c>
      <c r="AJ19" s="2">
        <v>0</v>
      </c>
      <c r="AK19" s="2">
        <v>0</v>
      </c>
      <c r="AL19" s="2">
        <v>-63.071109999999997</v>
      </c>
      <c r="AM19" s="2">
        <v>-54.725459999999998</v>
      </c>
      <c r="AN19" s="2">
        <v>-37.679859999999998</v>
      </c>
      <c r="AO19" s="2">
        <v>-29.958829999999999</v>
      </c>
      <c r="AP19" s="2">
        <v>-18.96022</v>
      </c>
      <c r="AQ19" s="2">
        <v>-12.78776</v>
      </c>
      <c r="AR19" s="2">
        <v>-2.9634200000000002</v>
      </c>
      <c r="AS19" s="2">
        <v>-2.9165700000000001</v>
      </c>
      <c r="AT19" s="2">
        <v>-1.5307299999999999</v>
      </c>
      <c r="AU19" s="2">
        <v>-1.15662</v>
      </c>
      <c r="AV19" s="2">
        <v>-0.97802</v>
      </c>
      <c r="AW19" s="2">
        <v>-0.97533999999999998</v>
      </c>
      <c r="AX19" s="2">
        <v>-1.0378499999999999</v>
      </c>
      <c r="AY19" s="2">
        <v>-0.91357999999999995</v>
      </c>
      <c r="AZ19" s="2">
        <v>-0.59340000000000004</v>
      </c>
      <c r="BA19" s="2">
        <v>-0.77066000000000001</v>
      </c>
      <c r="BB19" s="2">
        <v>-0.70264000000000004</v>
      </c>
      <c r="BF19" s="2">
        <v>1862.9165</v>
      </c>
      <c r="BG19">
        <v>0.86694000000000004</v>
      </c>
      <c r="BH19" s="2">
        <v>0.92742999999999998</v>
      </c>
    </row>
    <row r="20" spans="1:60" x14ac:dyDescent="0.35">
      <c r="A20" t="s">
        <v>56</v>
      </c>
      <c r="B20" s="125">
        <v>29.9467391304348</v>
      </c>
      <c r="C20" s="125">
        <v>19.8228260869565</v>
      </c>
      <c r="D20" s="2">
        <v>19.8228260869565</v>
      </c>
      <c r="E20" s="2">
        <v>29.9467391304348</v>
      </c>
      <c r="F20" s="2">
        <v>29.67</v>
      </c>
      <c r="G20" s="2">
        <v>25.21</v>
      </c>
      <c r="H20" s="2">
        <v>-6.2489999999999997E-2</v>
      </c>
      <c r="I20" s="2">
        <v>-5.0029999999999998E-2</v>
      </c>
      <c r="J20" s="2">
        <v>-5.4989999999999997E-2</v>
      </c>
      <c r="K20" s="2">
        <v>0</v>
      </c>
      <c r="L20" s="2">
        <v>-7.4999999999999997E-2</v>
      </c>
      <c r="M20" s="2">
        <v>-1.5509999999999999E-2</v>
      </c>
      <c r="N20" s="2">
        <v>-6.2489999999999997E-2</v>
      </c>
      <c r="O20" s="2">
        <v>-0.34186</v>
      </c>
      <c r="P20" s="2">
        <v>-0.42493999999999998</v>
      </c>
      <c r="Q20" s="2">
        <v>-0.35</v>
      </c>
      <c r="R20" s="2">
        <v>2.5000000000000001E-2</v>
      </c>
      <c r="S20" s="2">
        <v>-0.36024</v>
      </c>
      <c r="T20" s="2">
        <v>-0.37689</v>
      </c>
      <c r="U20" s="2">
        <v>-0.11237999999999999</v>
      </c>
      <c r="V20" s="2">
        <v>204</v>
      </c>
      <c r="W20" s="2">
        <v>90</v>
      </c>
      <c r="X20" s="2">
        <v>-0.19048000000000001</v>
      </c>
      <c r="Y20" s="2">
        <v>-0.16667000000000001</v>
      </c>
      <c r="Z20" s="2">
        <v>134</v>
      </c>
      <c r="AA20" s="2">
        <v>134</v>
      </c>
      <c r="AB20" s="2">
        <v>133</v>
      </c>
      <c r="AC20" s="2">
        <v>132</v>
      </c>
      <c r="AD20" s="2">
        <v>133</v>
      </c>
      <c r="AE20" s="2">
        <v>134</v>
      </c>
      <c r="AF20" s="2">
        <v>133</v>
      </c>
      <c r="AG20" s="2">
        <v>133</v>
      </c>
      <c r="AH20" s="2">
        <v>134</v>
      </c>
      <c r="AI20" s="2">
        <v>4.7069999999999999</v>
      </c>
      <c r="AJ20" s="2">
        <v>13.04</v>
      </c>
      <c r="AK20" s="2">
        <v>14.785</v>
      </c>
      <c r="AL20" s="2">
        <v>-94.296449999999993</v>
      </c>
      <c r="AM20" s="2">
        <v>-73.141760000000005</v>
      </c>
      <c r="AN20" s="2">
        <v>-28.773119999999999</v>
      </c>
      <c r="AO20" s="2">
        <v>18.450610000000001</v>
      </c>
      <c r="AP20" s="2">
        <v>32.578780000000002</v>
      </c>
      <c r="AQ20" s="2">
        <v>11.83554</v>
      </c>
      <c r="AR20" s="2">
        <v>2.8254899999999998</v>
      </c>
      <c r="AS20" s="2">
        <v>2.97424</v>
      </c>
      <c r="AT20" s="2">
        <v>1.9717</v>
      </c>
      <c r="AU20" s="2">
        <v>1.6573100000000001</v>
      </c>
      <c r="AV20" s="2">
        <v>1.2896099999999999</v>
      </c>
      <c r="AW20" s="2">
        <v>0.38345000000000001</v>
      </c>
      <c r="AX20" s="2">
        <v>0.39432</v>
      </c>
      <c r="AY20" s="2">
        <v>0.59258999999999995</v>
      </c>
      <c r="AZ20" s="2">
        <v>1.05078</v>
      </c>
      <c r="BA20" s="2">
        <v>0.75085999999999997</v>
      </c>
      <c r="BB20" s="2">
        <v>0.36579</v>
      </c>
      <c r="BC20" s="2">
        <v>0.28477000000000002</v>
      </c>
      <c r="BD20" s="2">
        <v>8.727E-2</v>
      </c>
      <c r="BE20" s="2">
        <v>0.14205999999999999</v>
      </c>
      <c r="BF20" s="2">
        <v>4032.78784</v>
      </c>
      <c r="BG20">
        <v>0.93513000000000002</v>
      </c>
      <c r="BH20" s="2">
        <v>1.0912200000000001</v>
      </c>
    </row>
    <row r="21" spans="1:60" x14ac:dyDescent="0.35">
      <c r="A21" t="s">
        <v>57</v>
      </c>
      <c r="B21" s="125">
        <v>27.4989130434783</v>
      </c>
      <c r="C21" s="125">
        <v>22.315217391304401</v>
      </c>
      <c r="D21" s="2">
        <v>22.315217391304401</v>
      </c>
      <c r="E21" s="2">
        <v>27.4989130434783</v>
      </c>
      <c r="F21" s="2">
        <v>27.38</v>
      </c>
      <c r="G21" s="2">
        <v>25.04</v>
      </c>
      <c r="H21" s="2">
        <v>-6.2489999999999997E-2</v>
      </c>
      <c r="I21" s="2">
        <v>-4.5859999999999998E-2</v>
      </c>
      <c r="J21" s="2">
        <v>-4.999E-2</v>
      </c>
      <c r="K21" s="2">
        <v>-0.125</v>
      </c>
      <c r="L21" s="2">
        <v>-0.05</v>
      </c>
      <c r="M21" s="2">
        <v>-2.49E-3</v>
      </c>
      <c r="N21" s="2">
        <v>-1.2500000000000001E-2</v>
      </c>
      <c r="O21" s="2">
        <v>0.12923999999999999</v>
      </c>
      <c r="P21" s="2">
        <v>7.9990000000000006E-2</v>
      </c>
      <c r="Q21" s="2">
        <v>0.2</v>
      </c>
      <c r="R21" s="2">
        <v>-0.05</v>
      </c>
      <c r="S21" s="2">
        <v>0.16284000000000001</v>
      </c>
      <c r="T21" s="2">
        <v>0.17015</v>
      </c>
      <c r="U21" s="2">
        <v>1.814E-2</v>
      </c>
      <c r="V21" s="2">
        <v>227</v>
      </c>
      <c r="W21" s="2">
        <v>88</v>
      </c>
      <c r="X21" s="2">
        <v>6.5399999999999998E-3</v>
      </c>
      <c r="Y21" s="2">
        <v>0.23585</v>
      </c>
      <c r="Z21" s="2">
        <v>175</v>
      </c>
      <c r="AA21" s="2">
        <v>183</v>
      </c>
      <c r="AB21" s="2">
        <v>182</v>
      </c>
      <c r="AC21" s="2">
        <v>184</v>
      </c>
      <c r="AD21" s="2">
        <v>181</v>
      </c>
      <c r="AE21" s="2">
        <v>184</v>
      </c>
      <c r="AF21" s="2">
        <v>182</v>
      </c>
      <c r="AG21" s="2">
        <v>182</v>
      </c>
      <c r="AH21" s="2">
        <v>183</v>
      </c>
      <c r="AI21" s="2">
        <v>8.2219999999999995</v>
      </c>
      <c r="AJ21" s="2">
        <v>11.462</v>
      </c>
      <c r="AK21" s="2">
        <v>0.20499999999999999</v>
      </c>
      <c r="AL21" s="2">
        <v>65.383420000000001</v>
      </c>
      <c r="AM21" s="2">
        <v>64.997929999999997</v>
      </c>
      <c r="AN21" s="2">
        <v>69.966250000000002</v>
      </c>
      <c r="AO21" s="2">
        <v>54.62932</v>
      </c>
      <c r="AP21" s="2">
        <v>51.508920000000003</v>
      </c>
      <c r="AQ21" s="2">
        <v>28.06156</v>
      </c>
      <c r="AR21" s="2">
        <v>6.3528200000000004</v>
      </c>
      <c r="AS21" s="2">
        <v>6.2287600000000003</v>
      </c>
      <c r="AT21" s="2">
        <v>4.4194300000000002</v>
      </c>
      <c r="AU21" s="2">
        <v>3.7353200000000002</v>
      </c>
      <c r="AV21" s="2">
        <v>2.06664</v>
      </c>
      <c r="AW21" s="2">
        <v>0.83691000000000004</v>
      </c>
      <c r="AX21" s="2">
        <v>-0.32177</v>
      </c>
      <c r="AY21" s="2">
        <v>0.1358</v>
      </c>
      <c r="AZ21" s="2">
        <v>1.6199300000000001</v>
      </c>
      <c r="BA21" s="2">
        <v>1.85721</v>
      </c>
      <c r="BB21" s="2">
        <v>1.4109499999999999</v>
      </c>
      <c r="BC21" s="2">
        <v>0.63283999999999996</v>
      </c>
      <c r="BD21" s="2">
        <v>0.17832999999999999</v>
      </c>
      <c r="BE21" s="2">
        <v>-9.6379999999999993E-2</v>
      </c>
      <c r="BF21" s="2">
        <v>1898.2181399999999</v>
      </c>
      <c r="BG21">
        <v>1.2607999999999999</v>
      </c>
      <c r="BH21" s="2">
        <v>1.21187</v>
      </c>
    </row>
    <row r="22" spans="1:60" x14ac:dyDescent="0.35">
      <c r="A22" t="s">
        <v>58</v>
      </c>
      <c r="B22" s="125">
        <v>28.293333333333301</v>
      </c>
      <c r="C22" s="125">
        <v>23.1417582417582</v>
      </c>
      <c r="D22" s="2">
        <v>23.1417582417582</v>
      </c>
      <c r="E22" s="2">
        <v>28.293333333333301</v>
      </c>
      <c r="F22" s="2">
        <v>28.42</v>
      </c>
      <c r="G22" s="2">
        <v>25.97</v>
      </c>
      <c r="H22" s="2">
        <v>-2.5000000000000001E-2</v>
      </c>
      <c r="I22" s="2">
        <v>0.19178000000000001</v>
      </c>
      <c r="J22" s="2">
        <v>-0.18497</v>
      </c>
      <c r="K22" s="2">
        <v>0.4</v>
      </c>
      <c r="L22" s="2">
        <v>0.57499999999999996</v>
      </c>
      <c r="M22" s="2">
        <v>-0.12669</v>
      </c>
      <c r="N22" s="2">
        <v>0.22497</v>
      </c>
      <c r="O22" s="2">
        <v>-0.10839</v>
      </c>
      <c r="P22" s="2">
        <v>-7.4990000000000001E-2</v>
      </c>
      <c r="Q22" s="2">
        <v>-7.4999999999999997E-2</v>
      </c>
      <c r="R22" s="2">
        <v>-0.77500000000000002</v>
      </c>
      <c r="S22" s="2">
        <v>-3.8370000000000001E-2</v>
      </c>
      <c r="T22" s="2">
        <v>5.7880000000000001E-2</v>
      </c>
      <c r="U22" s="2">
        <v>-0.27128999999999998</v>
      </c>
      <c r="V22" s="2">
        <v>128</v>
      </c>
      <c r="W22" s="2">
        <v>1</v>
      </c>
      <c r="X22" s="2">
        <v>0.29411999999999999</v>
      </c>
      <c r="Y22" s="2">
        <v>0.16980999999999999</v>
      </c>
      <c r="Z22" s="2">
        <v>14</v>
      </c>
      <c r="AA22" s="2">
        <v>14</v>
      </c>
      <c r="AB22" s="2">
        <v>6</v>
      </c>
      <c r="AC22" s="2">
        <v>7</v>
      </c>
      <c r="AD22" s="2">
        <v>23</v>
      </c>
      <c r="AE22" s="2">
        <v>18</v>
      </c>
      <c r="AF22" s="2">
        <v>17</v>
      </c>
      <c r="AG22" s="2">
        <v>17</v>
      </c>
      <c r="AH22" s="2">
        <v>17</v>
      </c>
      <c r="AI22" s="2">
        <v>1.4019999999999999</v>
      </c>
      <c r="AJ22" s="2">
        <v>2.863</v>
      </c>
      <c r="AK22" s="2">
        <v>0</v>
      </c>
      <c r="AL22" s="2">
        <v>-78.976749999999996</v>
      </c>
      <c r="AM22" s="2">
        <v>-52.946719999999999</v>
      </c>
      <c r="AN22" s="2">
        <v>-33.148130000000002</v>
      </c>
      <c r="AO22" s="2">
        <v>-6.7266599999999999</v>
      </c>
      <c r="AP22" s="2">
        <v>0.25986999999999999</v>
      </c>
      <c r="AQ22" s="2">
        <v>0.18872</v>
      </c>
      <c r="AR22" s="2">
        <v>3.60182</v>
      </c>
      <c r="AS22" s="2">
        <v>3.8596699999999999</v>
      </c>
      <c r="AT22" s="2">
        <v>5.6509999999999998</v>
      </c>
      <c r="AU22" s="2">
        <v>6.3918400000000002</v>
      </c>
      <c r="AV22" s="2">
        <v>6.61822</v>
      </c>
      <c r="AW22" s="2">
        <v>6.7669100000000002</v>
      </c>
      <c r="AX22" s="2">
        <v>5.0283899999999999</v>
      </c>
      <c r="AY22" s="2">
        <v>2.5678999999999998</v>
      </c>
      <c r="AZ22" s="2">
        <v>-9.4020000000000006E-2</v>
      </c>
      <c r="BA22" s="2">
        <v>-0.15021000000000001</v>
      </c>
      <c r="BB22" s="2">
        <v>-0.111</v>
      </c>
      <c r="BC22" s="2">
        <v>1.0824199999999999</v>
      </c>
      <c r="BD22" s="2">
        <v>1.4399599999999999</v>
      </c>
      <c r="BE22" s="2">
        <v>1.50834</v>
      </c>
      <c r="BF22" s="2">
        <v>473.94198999999998</v>
      </c>
      <c r="BG22">
        <v>0.94679999999999997</v>
      </c>
      <c r="BH22" s="2">
        <v>1.0173300000000001</v>
      </c>
    </row>
    <row r="23" spans="1:60" x14ac:dyDescent="0.35">
      <c r="A23" t="s">
        <v>59</v>
      </c>
      <c r="B23" s="125">
        <v>28.3923913043478</v>
      </c>
      <c r="C23" s="125">
        <v>22.1782608695652</v>
      </c>
      <c r="D23" s="2">
        <v>22.1782608695652</v>
      </c>
      <c r="E23" s="2">
        <v>28.3923913043478</v>
      </c>
      <c r="F23" s="2">
        <v>28.09</v>
      </c>
      <c r="G23" s="2">
        <v>25.33</v>
      </c>
      <c r="H23" s="2">
        <v>7.4990000000000001E-2</v>
      </c>
      <c r="I23" s="2">
        <v>-0.12923999999999999</v>
      </c>
      <c r="J23" s="2">
        <v>5.9990000000000002E-2</v>
      </c>
      <c r="K23" s="2">
        <v>0.1125</v>
      </c>
      <c r="L23" s="2">
        <v>-0.1</v>
      </c>
      <c r="M23" s="2">
        <v>-7.0510000000000003E-2</v>
      </c>
      <c r="N23" s="2">
        <v>-0.32495000000000002</v>
      </c>
      <c r="O23" s="2">
        <v>-0.24596999999999999</v>
      </c>
      <c r="P23" s="2">
        <v>-0.37995000000000001</v>
      </c>
      <c r="Q23" s="2">
        <v>-0.3125</v>
      </c>
      <c r="R23" s="2">
        <v>-0.05</v>
      </c>
      <c r="S23" s="2">
        <v>-0.24030000000000001</v>
      </c>
      <c r="T23" s="2">
        <v>-0.24911</v>
      </c>
      <c r="U23" s="2">
        <v>-0.40339000000000003</v>
      </c>
      <c r="V23" s="2">
        <v>212</v>
      </c>
      <c r="W23" s="2">
        <v>72</v>
      </c>
      <c r="X23" s="2">
        <v>-0.18243000000000001</v>
      </c>
      <c r="Y23" s="2">
        <v>-0.32074999999999998</v>
      </c>
      <c r="Z23" s="2">
        <v>136</v>
      </c>
      <c r="AA23" s="2">
        <v>136</v>
      </c>
      <c r="AB23" s="2">
        <v>139</v>
      </c>
      <c r="AC23" s="2">
        <v>139</v>
      </c>
      <c r="AD23" s="2">
        <v>136</v>
      </c>
      <c r="AE23" s="2">
        <v>136</v>
      </c>
      <c r="AF23" s="2">
        <v>136</v>
      </c>
      <c r="AG23" s="2">
        <v>136</v>
      </c>
      <c r="AH23" s="2">
        <v>136</v>
      </c>
      <c r="AI23" s="2">
        <v>4.2329999999999997</v>
      </c>
      <c r="AJ23" s="2">
        <v>2.895</v>
      </c>
      <c r="AK23" s="2">
        <v>0</v>
      </c>
      <c r="AL23" s="2">
        <v>-26.30143</v>
      </c>
      <c r="AM23" s="2">
        <v>-17.60331</v>
      </c>
      <c r="AN23" s="2">
        <v>-15.251300000000001</v>
      </c>
      <c r="AO23" s="2">
        <v>-22.596689999999999</v>
      </c>
      <c r="AP23" s="2">
        <v>8.2029599999999991</v>
      </c>
      <c r="AQ23" s="2">
        <v>12.4884</v>
      </c>
      <c r="AR23" s="2">
        <v>-2.51918</v>
      </c>
      <c r="AS23" s="2">
        <v>-2.3210299999999999</v>
      </c>
      <c r="AT23" s="2">
        <v>-3.4090600000000002</v>
      </c>
      <c r="AU23" s="2">
        <v>-3.6065700000000001</v>
      </c>
      <c r="AV23" s="2">
        <v>-3.3959600000000001</v>
      </c>
      <c r="AW23" s="2">
        <v>-2.9013499999999999</v>
      </c>
      <c r="AX23" s="2">
        <v>-1.17981</v>
      </c>
      <c r="AY23" s="2">
        <v>-6.173E-2</v>
      </c>
      <c r="AZ23" s="2">
        <v>0.24782999999999999</v>
      </c>
      <c r="BA23" s="2">
        <v>0.97343999999999997</v>
      </c>
      <c r="BB23" s="2">
        <v>0.50871</v>
      </c>
      <c r="BC23" s="2">
        <v>-0.60965999999999998</v>
      </c>
      <c r="BD23" s="2">
        <v>-0.61700999999999995</v>
      </c>
      <c r="BE23" s="2">
        <v>-0.35374</v>
      </c>
      <c r="BF23" s="2">
        <v>2041.4173599999999</v>
      </c>
      <c r="BG23">
        <v>0.85016999999999998</v>
      </c>
      <c r="BH23" s="2">
        <v>1.0282199999999999</v>
      </c>
    </row>
    <row r="24" spans="1:60" x14ac:dyDescent="0.35">
      <c r="A24" t="s">
        <v>60</v>
      </c>
      <c r="B24" s="125">
        <v>28.9644444444444</v>
      </c>
      <c r="C24" s="125">
        <v>22.334782608695701</v>
      </c>
      <c r="D24" s="2">
        <v>22.334782608695701</v>
      </c>
      <c r="E24" s="2">
        <v>28.9644444444444</v>
      </c>
      <c r="F24" s="2">
        <v>28.87</v>
      </c>
      <c r="G24" s="2">
        <v>25.99</v>
      </c>
      <c r="H24" s="2">
        <v>-0.24995999999999999</v>
      </c>
      <c r="I24" s="2">
        <v>2.5010000000000001E-2</v>
      </c>
      <c r="J24" s="2">
        <v>-0.11998</v>
      </c>
      <c r="K24" s="2">
        <v>-0.6</v>
      </c>
      <c r="L24" s="2">
        <v>0.1</v>
      </c>
      <c r="M24" s="2">
        <v>-0.22613</v>
      </c>
      <c r="N24" s="2">
        <v>-4.999E-2</v>
      </c>
      <c r="O24" s="2">
        <v>-0.14174999999999999</v>
      </c>
      <c r="P24" s="2">
        <v>-0.18997</v>
      </c>
      <c r="Q24" s="2">
        <v>-0.3</v>
      </c>
      <c r="R24" s="2">
        <v>0.25</v>
      </c>
      <c r="S24" s="2">
        <v>-3.9129999999999998E-2</v>
      </c>
      <c r="T24" s="2">
        <v>-7.4980000000000005E-2</v>
      </c>
      <c r="U24" s="2">
        <v>0.15103</v>
      </c>
      <c r="V24" s="2">
        <v>156</v>
      </c>
      <c r="W24" s="2">
        <v>146</v>
      </c>
      <c r="X24" s="2">
        <v>-0.20313000000000001</v>
      </c>
      <c r="Y24" s="2">
        <v>-0.16471</v>
      </c>
      <c r="Z24" s="2">
        <v>27</v>
      </c>
      <c r="AA24" s="2">
        <v>4</v>
      </c>
      <c r="AB24" s="2">
        <v>5</v>
      </c>
      <c r="AC24" s="2">
        <v>5</v>
      </c>
      <c r="AD24" s="2">
        <v>9</v>
      </c>
      <c r="AE24" s="2">
        <v>5</v>
      </c>
      <c r="AF24" s="2">
        <v>4</v>
      </c>
      <c r="AG24" s="2">
        <v>5</v>
      </c>
      <c r="AH24" s="2">
        <v>5</v>
      </c>
      <c r="AI24" s="2">
        <v>34.997999999999998</v>
      </c>
      <c r="AJ24" s="2">
        <v>27.984000000000002</v>
      </c>
      <c r="AK24" s="2">
        <v>17.492999999999999</v>
      </c>
      <c r="AL24" s="2">
        <v>-81.310749999999999</v>
      </c>
      <c r="AM24" s="2">
        <v>-76.712429999999998</v>
      </c>
      <c r="AN24" s="2">
        <v>-57.436230000000002</v>
      </c>
      <c r="AO24" s="2">
        <v>-30.33447</v>
      </c>
      <c r="AP24" s="2">
        <v>-15.062989999999999</v>
      </c>
      <c r="AQ24" s="2">
        <v>-8.7083600000000008</v>
      </c>
      <c r="AR24" s="2">
        <v>-8.6014700000000008</v>
      </c>
      <c r="AS24" s="2">
        <v>-7.8723599999999996</v>
      </c>
      <c r="AT24" s="2">
        <v>-6.6948600000000003</v>
      </c>
      <c r="AU24" s="2">
        <v>-5.4798</v>
      </c>
      <c r="AV24" s="2">
        <v>-3.3254199999999998</v>
      </c>
      <c r="AW24" s="2">
        <v>-1.6404099999999999</v>
      </c>
      <c r="AX24" s="2">
        <v>-0.40694000000000002</v>
      </c>
      <c r="AY24" s="2">
        <v>3.7039999999999997E-2</v>
      </c>
      <c r="AZ24" s="2">
        <v>-0.52029000000000003</v>
      </c>
      <c r="BA24" s="2">
        <v>-0.58692999999999995</v>
      </c>
      <c r="BB24" s="2">
        <v>-1.10815</v>
      </c>
      <c r="BC24" s="2">
        <v>-0.92667999999999995</v>
      </c>
      <c r="BD24" s="2">
        <v>-0.34873999999999999</v>
      </c>
      <c r="BE24" s="2">
        <v>-0.12193</v>
      </c>
      <c r="BF24" s="2">
        <v>158.14551</v>
      </c>
      <c r="BG24">
        <v>0.95011000000000001</v>
      </c>
      <c r="BH24" s="2">
        <v>0.88349</v>
      </c>
    </row>
    <row r="25" spans="1:60" x14ac:dyDescent="0.35">
      <c r="A25" t="s">
        <v>61</v>
      </c>
      <c r="B25" s="125">
        <v>28.7043956043956</v>
      </c>
      <c r="C25" s="125">
        <v>23.193103448275899</v>
      </c>
      <c r="D25" s="2">
        <v>23.193103448275899</v>
      </c>
      <c r="E25" s="2">
        <v>28.7043956043956</v>
      </c>
      <c r="F25" s="2">
        <v>28.55</v>
      </c>
      <c r="G25" s="2">
        <v>26.22</v>
      </c>
      <c r="H25" s="2">
        <v>-0.77488999999999997</v>
      </c>
      <c r="I25" s="2">
        <v>0.17510000000000001</v>
      </c>
      <c r="J25" s="2">
        <v>0.23996999999999999</v>
      </c>
      <c r="K25" s="2">
        <v>-0.4</v>
      </c>
      <c r="L25" s="2">
        <v>-0.92500000000000004</v>
      </c>
      <c r="M25" s="2">
        <v>1.4019999999999999E-2</v>
      </c>
      <c r="N25" s="2">
        <v>0.89986999999999995</v>
      </c>
      <c r="O25" s="2">
        <v>7.5039999999999996E-2</v>
      </c>
      <c r="P25" s="2">
        <v>-7.9990000000000006E-2</v>
      </c>
      <c r="Q25" s="2">
        <v>0</v>
      </c>
      <c r="R25" s="2">
        <v>0.625</v>
      </c>
      <c r="S25" s="2">
        <v>-4.1119999999999997E-2</v>
      </c>
      <c r="T25" s="2">
        <v>5.5789999999999999E-2</v>
      </c>
      <c r="U25" s="2">
        <v>0.34621000000000002</v>
      </c>
      <c r="V25" s="2">
        <v>184</v>
      </c>
      <c r="W25" s="2">
        <v>131</v>
      </c>
      <c r="X25" s="2">
        <v>-0.23077</v>
      </c>
      <c r="Y25" s="2">
        <v>-0.24324000000000001</v>
      </c>
      <c r="Z25" s="2">
        <v>43</v>
      </c>
      <c r="AA25" s="2">
        <v>21</v>
      </c>
      <c r="AB25" s="2">
        <v>44</v>
      </c>
      <c r="AC25" s="2">
        <v>33</v>
      </c>
      <c r="AD25" s="2">
        <v>26</v>
      </c>
      <c r="AE25" s="2">
        <v>29</v>
      </c>
      <c r="AF25" s="2">
        <v>24</v>
      </c>
      <c r="AG25" s="2">
        <v>22</v>
      </c>
      <c r="AH25" s="2">
        <v>23</v>
      </c>
      <c r="AI25" s="2">
        <v>42.271999999999998</v>
      </c>
      <c r="AJ25" s="2">
        <v>34.098999999999997</v>
      </c>
      <c r="AK25" s="2">
        <v>17.533999999999999</v>
      </c>
      <c r="AL25" s="2">
        <v>-104.18698000000001</v>
      </c>
      <c r="AM25" s="2">
        <v>-65.872739999999993</v>
      </c>
      <c r="AN25" s="2">
        <v>-47.860320000000002</v>
      </c>
      <c r="AO25" s="2">
        <v>-23.36673</v>
      </c>
      <c r="AP25" s="2">
        <v>-10.23559</v>
      </c>
      <c r="AQ25" s="2">
        <v>-8.6088699999999996</v>
      </c>
      <c r="AR25" s="2">
        <v>-9.3072900000000001</v>
      </c>
      <c r="AS25" s="2">
        <v>-9.1649399999999996</v>
      </c>
      <c r="AT25" s="2">
        <v>-10.06446</v>
      </c>
      <c r="AU25" s="2">
        <v>-10.522790000000001</v>
      </c>
      <c r="AV25" s="2">
        <v>-10.76923</v>
      </c>
      <c r="AW25" s="2">
        <v>-7.11456</v>
      </c>
      <c r="AX25" s="2">
        <v>-2.8485800000000001</v>
      </c>
      <c r="AY25" s="2">
        <v>-0.28394999999999998</v>
      </c>
      <c r="AZ25" s="2">
        <v>-0.43384</v>
      </c>
      <c r="BA25" s="2">
        <v>-0.65847</v>
      </c>
      <c r="BB25" s="2">
        <v>-1.4730300000000001</v>
      </c>
      <c r="BC25" s="2">
        <v>-1.9467099999999999</v>
      </c>
      <c r="BD25" s="2">
        <v>-1.7137899999999999</v>
      </c>
      <c r="BE25" s="2">
        <v>-1.0359400000000001</v>
      </c>
      <c r="BF25" s="2">
        <v>1788.59998</v>
      </c>
      <c r="BG25">
        <v>0.88534000000000002</v>
      </c>
      <c r="BH25" s="2">
        <v>0.84367000000000003</v>
      </c>
    </row>
    <row r="26" spans="1:60" x14ac:dyDescent="0.35">
      <c r="A26" t="s">
        <v>62</v>
      </c>
      <c r="B26" s="125">
        <v>28.958241758241801</v>
      </c>
      <c r="C26" s="125">
        <v>22.288043478260899</v>
      </c>
      <c r="D26" s="2">
        <v>22.288043478260899</v>
      </c>
      <c r="E26" s="2">
        <v>28.958241758241801</v>
      </c>
      <c r="F26" s="2">
        <v>28.7</v>
      </c>
      <c r="G26" s="2">
        <v>26.02</v>
      </c>
      <c r="H26" s="2">
        <v>-1.2500000000000001E-2</v>
      </c>
      <c r="I26" s="2">
        <v>0.10423</v>
      </c>
      <c r="J26" s="2">
        <v>-9.4990000000000005E-2</v>
      </c>
      <c r="K26" s="2">
        <v>-0.1</v>
      </c>
      <c r="L26" s="2">
        <v>0.125</v>
      </c>
      <c r="M26" s="2">
        <v>-2.7650000000000001E-2</v>
      </c>
      <c r="N26" s="2">
        <v>-0.88736999999999999</v>
      </c>
      <c r="O26" s="2">
        <v>-0.18761</v>
      </c>
      <c r="P26" s="2">
        <v>-0.41493999999999998</v>
      </c>
      <c r="Q26" s="2">
        <v>-0.3</v>
      </c>
      <c r="R26" s="2">
        <v>-0.27500000000000002</v>
      </c>
      <c r="S26" s="2">
        <v>-0.39512000000000003</v>
      </c>
      <c r="T26" s="2">
        <v>-0.56721999999999995</v>
      </c>
      <c r="U26" s="2">
        <v>-0.68493999999999999</v>
      </c>
      <c r="V26" s="2">
        <v>192</v>
      </c>
      <c r="W26" s="2">
        <v>27</v>
      </c>
      <c r="X26" s="2">
        <v>0.37254999999999999</v>
      </c>
      <c r="Y26" s="2">
        <v>0.32596999999999998</v>
      </c>
      <c r="Z26" s="2">
        <v>62</v>
      </c>
      <c r="AA26" s="2">
        <v>58</v>
      </c>
      <c r="AB26" s="2">
        <v>47</v>
      </c>
      <c r="AC26" s="2">
        <v>66</v>
      </c>
      <c r="AD26" s="2">
        <v>57</v>
      </c>
      <c r="AE26" s="2">
        <v>58</v>
      </c>
      <c r="AF26" s="2">
        <v>57</v>
      </c>
      <c r="AG26" s="2">
        <v>57</v>
      </c>
      <c r="AH26" s="2">
        <v>57</v>
      </c>
      <c r="AI26" s="2">
        <v>12.013999999999999</v>
      </c>
      <c r="AJ26" s="2">
        <v>2.1930000000000001</v>
      </c>
      <c r="AK26" s="2">
        <v>0</v>
      </c>
      <c r="AL26" s="2">
        <v>-73.930369999999996</v>
      </c>
      <c r="AM26" s="2">
        <v>-41.345379999999999</v>
      </c>
      <c r="AN26" s="2">
        <v>5.3096199999999998</v>
      </c>
      <c r="AO26" s="2">
        <v>5.0172100000000004</v>
      </c>
      <c r="AP26" s="2">
        <v>-6.5742000000000003</v>
      </c>
      <c r="AQ26" s="2">
        <v>-4.3622899999999998</v>
      </c>
      <c r="AR26" s="2">
        <v>-0.42820000000000003</v>
      </c>
      <c r="AS26" s="2">
        <v>-0.22338</v>
      </c>
      <c r="AT26" s="2">
        <v>-0.40450000000000003</v>
      </c>
      <c r="AU26" s="2">
        <v>-0.51124000000000003</v>
      </c>
      <c r="AV26" s="2">
        <v>-0.89507000000000003</v>
      </c>
      <c r="AW26" s="2">
        <v>-0.50199000000000005</v>
      </c>
      <c r="AX26" s="2">
        <v>0.70977999999999997</v>
      </c>
      <c r="AY26" s="2">
        <v>-0.97531000000000001</v>
      </c>
      <c r="AZ26" s="2">
        <v>-0.20751</v>
      </c>
      <c r="BA26" s="2">
        <v>-0.34137000000000001</v>
      </c>
      <c r="BB26" s="2">
        <v>-0.37542999999999999</v>
      </c>
      <c r="BC26" s="2">
        <v>-8.5830000000000004E-2</v>
      </c>
      <c r="BD26" s="2">
        <v>-0.10653</v>
      </c>
      <c r="BE26" s="2">
        <v>0.21301999999999999</v>
      </c>
      <c r="BF26" s="2">
        <v>1880.05981</v>
      </c>
      <c r="BG26">
        <v>0.88724999999999998</v>
      </c>
      <c r="BH26" s="2">
        <v>0.99058999999999997</v>
      </c>
    </row>
    <row r="27" spans="1:60" x14ac:dyDescent="0.35">
      <c r="A27" t="s">
        <v>63</v>
      </c>
      <c r="B27" s="125">
        <v>27.5223529411765</v>
      </c>
      <c r="C27" s="125">
        <v>21.448863636363601</v>
      </c>
      <c r="D27" s="2">
        <v>21.448863636363601</v>
      </c>
      <c r="E27" s="2">
        <v>27.5223529411765</v>
      </c>
      <c r="F27" s="2">
        <v>27.72</v>
      </c>
      <c r="G27" s="2">
        <v>24.62</v>
      </c>
      <c r="H27" s="2">
        <v>-0.47493000000000002</v>
      </c>
      <c r="I27" s="2">
        <v>-0.2293</v>
      </c>
      <c r="J27" s="2">
        <v>-0.22497</v>
      </c>
      <c r="K27" s="2">
        <v>-0.5625</v>
      </c>
      <c r="L27" s="2">
        <v>-0.6</v>
      </c>
      <c r="M27" s="2">
        <v>-0.46788000000000002</v>
      </c>
      <c r="N27" s="2">
        <v>-0.12497999999999999</v>
      </c>
      <c r="O27" s="2">
        <v>0.18761</v>
      </c>
      <c r="P27" s="2">
        <v>0.16497999999999999</v>
      </c>
      <c r="Q27" s="2">
        <v>-8.7499999999999994E-2</v>
      </c>
      <c r="R27" s="2">
        <v>-0.25</v>
      </c>
      <c r="S27" s="2">
        <v>-1.7680000000000001E-2</v>
      </c>
      <c r="T27" s="2">
        <v>-9.0190000000000006E-2</v>
      </c>
      <c r="U27" s="2">
        <v>-4.6530000000000002E-2</v>
      </c>
      <c r="V27" s="2">
        <v>233</v>
      </c>
      <c r="W27" s="2">
        <v>70</v>
      </c>
      <c r="X27" s="2">
        <v>-9.6350000000000005E-2</v>
      </c>
      <c r="Y27" s="2">
        <v>-8.8239999999999999E-2</v>
      </c>
      <c r="Z27" s="2">
        <v>235</v>
      </c>
      <c r="AA27" s="2">
        <v>241</v>
      </c>
      <c r="AB27" s="2">
        <v>233</v>
      </c>
      <c r="AC27" s="2">
        <v>246</v>
      </c>
      <c r="AD27" s="2">
        <v>236</v>
      </c>
      <c r="AE27" s="2">
        <v>239</v>
      </c>
      <c r="AF27" s="2">
        <v>240</v>
      </c>
      <c r="AG27" s="2">
        <v>241</v>
      </c>
      <c r="AH27" s="2">
        <v>241</v>
      </c>
      <c r="AI27" s="2">
        <v>0.88400000000000001</v>
      </c>
      <c r="AJ27" s="2">
        <v>0</v>
      </c>
      <c r="AK27" s="2">
        <v>0</v>
      </c>
      <c r="AL27" s="2">
        <v>18.84327</v>
      </c>
      <c r="AM27" s="2">
        <v>19.438559999999999</v>
      </c>
      <c r="AN27" s="2">
        <v>26.66133</v>
      </c>
      <c r="AO27" s="2">
        <v>-3.2543000000000002</v>
      </c>
      <c r="AP27" s="2">
        <v>-11.164709999999999</v>
      </c>
      <c r="AQ27" s="2">
        <v>-6.2380599999999999</v>
      </c>
      <c r="AR27" s="2">
        <v>-3.1311900000000001</v>
      </c>
      <c r="AS27" s="2">
        <v>-2.8535200000000001</v>
      </c>
      <c r="AT27" s="2">
        <v>-1.80443</v>
      </c>
      <c r="AU27" s="2">
        <v>-1.3168200000000001</v>
      </c>
      <c r="AV27" s="2">
        <v>-0.38816000000000001</v>
      </c>
      <c r="AW27" s="2">
        <v>-0.16228999999999999</v>
      </c>
      <c r="AX27" s="2">
        <v>0.13880000000000001</v>
      </c>
      <c r="AY27" s="2">
        <v>3.7039999999999997E-2</v>
      </c>
      <c r="AZ27" s="2">
        <v>-0.39473000000000003</v>
      </c>
      <c r="BA27" s="2">
        <v>-0.37975999999999999</v>
      </c>
      <c r="BB27" s="2">
        <v>-0.49249999999999999</v>
      </c>
      <c r="BC27" s="2">
        <v>-0.22216</v>
      </c>
      <c r="BD27" s="2">
        <v>-3.4259999999999999E-2</v>
      </c>
      <c r="BE27" s="2">
        <v>4.1759999999999999E-2</v>
      </c>
      <c r="BF27" s="2">
        <v>4846.4804700000004</v>
      </c>
      <c r="BG27">
        <v>1.3079400000000001</v>
      </c>
      <c r="BH27" s="2">
        <v>1.0310900000000001</v>
      </c>
    </row>
    <row r="28" spans="1:60" x14ac:dyDescent="0.35">
      <c r="A28" t="s">
        <v>64</v>
      </c>
      <c r="B28" s="125">
        <v>28.0695652173913</v>
      </c>
      <c r="C28" s="125">
        <v>23.451648351648299</v>
      </c>
      <c r="D28" s="2">
        <v>23.451648351648299</v>
      </c>
      <c r="E28" s="2">
        <v>28.0695652173913</v>
      </c>
      <c r="F28" s="2">
        <v>27.98</v>
      </c>
      <c r="G28" s="2">
        <v>26.19</v>
      </c>
      <c r="H28" s="2">
        <v>-0.64990999999999999</v>
      </c>
      <c r="I28" s="2">
        <v>-8.3379999999999996E-2</v>
      </c>
      <c r="J28" s="2">
        <v>-0.12497999999999999</v>
      </c>
      <c r="K28" s="2">
        <v>-0.52500000000000002</v>
      </c>
      <c r="L28" s="2">
        <v>-0.27500000000000002</v>
      </c>
      <c r="M28" s="2">
        <v>-0.41010000000000002</v>
      </c>
      <c r="N28" s="2">
        <v>0.49992999999999999</v>
      </c>
      <c r="O28" s="2">
        <v>-4.1689999999999998E-2</v>
      </c>
      <c r="P28" s="2">
        <v>5.4989999999999997E-2</v>
      </c>
      <c r="Q28" s="2">
        <v>0.52500000000000002</v>
      </c>
      <c r="R28" s="2">
        <v>1.075</v>
      </c>
      <c r="S28" s="2">
        <v>1.453E-2</v>
      </c>
      <c r="T28" s="2">
        <v>4.9919999999999999E-2</v>
      </c>
      <c r="U28" s="2">
        <v>0.49645</v>
      </c>
      <c r="V28" s="2">
        <v>96</v>
      </c>
      <c r="W28" s="2">
        <v>217</v>
      </c>
      <c r="X28" s="2">
        <v>-0.23444999999999999</v>
      </c>
      <c r="Y28" s="2">
        <v>-0.18590000000000001</v>
      </c>
      <c r="Z28" s="2">
        <v>16</v>
      </c>
      <c r="AA28" s="2">
        <v>5</v>
      </c>
      <c r="AB28" s="2">
        <v>9</v>
      </c>
      <c r="AC28" s="2">
        <v>5</v>
      </c>
      <c r="AD28" s="2">
        <v>5</v>
      </c>
      <c r="AE28" s="2">
        <v>5</v>
      </c>
      <c r="AF28" s="2">
        <v>9</v>
      </c>
      <c r="AG28" s="2">
        <v>4</v>
      </c>
      <c r="AH28" s="2">
        <v>5</v>
      </c>
      <c r="AI28" s="2">
        <v>54.908000000000001</v>
      </c>
      <c r="AJ28" s="2">
        <v>35.113</v>
      </c>
      <c r="AK28" s="2">
        <v>30.911999999999999</v>
      </c>
      <c r="AL28" s="2">
        <v>-88.35</v>
      </c>
      <c r="AM28" s="2">
        <v>-64.287319999999994</v>
      </c>
      <c r="AN28" s="2">
        <v>-43.782420000000002</v>
      </c>
      <c r="AO28" s="2">
        <v>-18.649170000000002</v>
      </c>
      <c r="AP28" s="2">
        <v>-10.64419</v>
      </c>
      <c r="AQ28" s="2">
        <v>-11.11815</v>
      </c>
      <c r="AR28" s="2">
        <v>-10.28833</v>
      </c>
      <c r="AS28" s="2">
        <v>-10.55133</v>
      </c>
      <c r="AT28" s="2">
        <v>-9.5510099999999998</v>
      </c>
      <c r="AU28" s="2">
        <v>-9.2853700000000003</v>
      </c>
      <c r="AV28" s="2">
        <v>-7.7444199999999999</v>
      </c>
      <c r="AW28" s="2">
        <v>-5.0700099999999999</v>
      </c>
      <c r="AX28" s="2">
        <v>-3.0094599999999998</v>
      </c>
      <c r="AY28" s="2">
        <v>-1.7283999999999999</v>
      </c>
      <c r="AZ28" s="2">
        <v>-0.35776999999999998</v>
      </c>
      <c r="BA28" s="2">
        <v>-0.62697999999999998</v>
      </c>
      <c r="BB28" s="2">
        <v>-1.20417</v>
      </c>
      <c r="BC28" s="2">
        <v>-1.5707199999999999</v>
      </c>
      <c r="BD28" s="2">
        <v>-1.0784</v>
      </c>
      <c r="BE28" s="2">
        <v>-0.90253000000000005</v>
      </c>
      <c r="BF28" s="2">
        <v>301.97350999999998</v>
      </c>
      <c r="BG28">
        <v>0.86656999999999995</v>
      </c>
      <c r="BH28" s="2">
        <v>0.83574999999999999</v>
      </c>
    </row>
    <row r="29" spans="1:60" x14ac:dyDescent="0.35">
      <c r="A29" t="s">
        <v>65</v>
      </c>
      <c r="B29" s="125">
        <v>28.472826086956498</v>
      </c>
      <c r="C29" s="125">
        <v>22.415217391304299</v>
      </c>
      <c r="D29" s="2">
        <v>22.415217391304299</v>
      </c>
      <c r="E29" s="2">
        <v>28.472826086956498</v>
      </c>
      <c r="F29" s="2">
        <v>28.29</v>
      </c>
      <c r="G29" s="2">
        <v>25.95</v>
      </c>
      <c r="H29" s="2">
        <v>-0.11248</v>
      </c>
      <c r="I29" s="2">
        <v>-0.17093</v>
      </c>
      <c r="J29" s="2">
        <v>-0.26995999999999998</v>
      </c>
      <c r="K29" s="2">
        <v>0</v>
      </c>
      <c r="L29" s="2">
        <v>0</v>
      </c>
      <c r="M29" s="2">
        <v>-0.27107999999999999</v>
      </c>
      <c r="N29" s="2">
        <v>-6.2489999999999997E-2</v>
      </c>
      <c r="O29" s="2">
        <v>4.1700000000000001E-3</v>
      </c>
      <c r="P29" s="2">
        <v>-0.01</v>
      </c>
      <c r="Q29" s="2">
        <v>0.125</v>
      </c>
      <c r="R29" s="2">
        <v>0</v>
      </c>
      <c r="S29" s="2">
        <v>5.7600000000000004E-3</v>
      </c>
      <c r="T29" s="2">
        <v>3.4009999999999999E-2</v>
      </c>
      <c r="U29" s="2">
        <v>-1.8929999999999999E-2</v>
      </c>
      <c r="V29" s="2">
        <v>190</v>
      </c>
      <c r="W29" s="2">
        <v>73</v>
      </c>
      <c r="X29" s="2">
        <v>-3.6729999999999999E-2</v>
      </c>
      <c r="Y29" s="2">
        <v>-0.17293</v>
      </c>
      <c r="Z29" s="2">
        <v>17</v>
      </c>
      <c r="AA29" s="2">
        <v>22</v>
      </c>
      <c r="AB29" s="2">
        <v>17</v>
      </c>
      <c r="AC29" s="2">
        <v>17</v>
      </c>
      <c r="AD29" s="2">
        <v>18</v>
      </c>
      <c r="AE29" s="2">
        <v>17</v>
      </c>
      <c r="AF29" s="2">
        <v>18</v>
      </c>
      <c r="AG29" s="2">
        <v>16</v>
      </c>
      <c r="AH29" s="2">
        <v>17</v>
      </c>
      <c r="AI29" s="2">
        <v>0.128</v>
      </c>
      <c r="AJ29" s="2">
        <v>0.35699999999999998</v>
      </c>
      <c r="AK29" s="2">
        <v>0</v>
      </c>
      <c r="AL29" s="2">
        <v>-106.67242</v>
      </c>
      <c r="AM29" s="2">
        <v>-79.100200000000001</v>
      </c>
      <c r="AN29" s="2">
        <v>-46.255580000000002</v>
      </c>
      <c r="AO29" s="2">
        <v>-13.763540000000001</v>
      </c>
      <c r="AP29" s="2">
        <v>-9.9199400000000004</v>
      </c>
      <c r="AQ29" s="2">
        <v>-6.9902300000000004</v>
      </c>
      <c r="AR29" s="2">
        <v>-3.2213699999999998</v>
      </c>
      <c r="AS29" s="2">
        <v>-3.0476700000000001</v>
      </c>
      <c r="AT29" s="2">
        <v>-3.20783</v>
      </c>
      <c r="AU29" s="2">
        <v>-2.9188100000000001</v>
      </c>
      <c r="AV29" s="2">
        <v>-2.3410099999999998</v>
      </c>
      <c r="AW29" s="2">
        <v>-1.5815399999999999</v>
      </c>
      <c r="AX29" s="2">
        <v>-0.79179999999999995</v>
      </c>
      <c r="AY29" s="2">
        <v>-1.25926</v>
      </c>
      <c r="AZ29" s="2">
        <v>-0.31613999999999998</v>
      </c>
      <c r="BA29" s="2">
        <v>-0.40717999999999999</v>
      </c>
      <c r="BB29" s="2">
        <v>-0.68601999999999996</v>
      </c>
      <c r="BC29" s="2">
        <v>-0.49326999999999999</v>
      </c>
      <c r="BD29" s="2">
        <v>-0.33621000000000001</v>
      </c>
      <c r="BE29" s="2">
        <v>-0.23735999999999999</v>
      </c>
      <c r="BF29" s="2">
        <v>1046.12231</v>
      </c>
      <c r="BG29">
        <v>0.81911999999999996</v>
      </c>
      <c r="BH29" s="2">
        <v>0.84443999999999997</v>
      </c>
    </row>
    <row r="30" spans="1:60" x14ac:dyDescent="0.35">
      <c r="A30" t="s">
        <v>66</v>
      </c>
      <c r="B30" s="125">
        <v>27.227173913043501</v>
      </c>
      <c r="C30" s="125">
        <v>21.454444444444398</v>
      </c>
      <c r="D30" s="2">
        <v>21.454444444444398</v>
      </c>
      <c r="E30" s="2">
        <v>27.227173913043501</v>
      </c>
      <c r="F30" s="2">
        <v>27.22</v>
      </c>
      <c r="G30" s="2">
        <v>24.59</v>
      </c>
      <c r="H30" s="2">
        <v>-0.11248</v>
      </c>
      <c r="I30" s="2">
        <v>-3.7519999999999998E-2</v>
      </c>
      <c r="J30" s="2">
        <v>0.01</v>
      </c>
      <c r="K30" s="2">
        <v>-6.25E-2</v>
      </c>
      <c r="L30" s="2">
        <v>-2.5000000000000001E-2</v>
      </c>
      <c r="M30" s="2">
        <v>-4.0079999999999998E-2</v>
      </c>
      <c r="N30" s="2">
        <v>-0.13747999999999999</v>
      </c>
      <c r="O30" s="2">
        <v>-0.17093</v>
      </c>
      <c r="P30" s="2">
        <v>-0.22997000000000001</v>
      </c>
      <c r="Q30" s="2">
        <v>-3.7499999999999999E-2</v>
      </c>
      <c r="R30" s="2">
        <v>-2.5000000000000001E-2</v>
      </c>
      <c r="S30" s="2">
        <v>-0.1234</v>
      </c>
      <c r="T30" s="2">
        <v>-0.16378000000000001</v>
      </c>
      <c r="U30" s="2">
        <v>-0.1321</v>
      </c>
      <c r="V30" s="2">
        <v>211</v>
      </c>
      <c r="W30" s="2">
        <v>67</v>
      </c>
      <c r="X30" s="2">
        <v>-0.20976</v>
      </c>
      <c r="Y30" s="2">
        <v>-0.2</v>
      </c>
      <c r="Z30" s="2">
        <v>258</v>
      </c>
      <c r="AA30" s="2">
        <v>260</v>
      </c>
      <c r="AB30" s="2">
        <v>259</v>
      </c>
      <c r="AC30" s="2">
        <v>255</v>
      </c>
      <c r="AD30" s="2">
        <v>259</v>
      </c>
      <c r="AE30" s="2">
        <v>260</v>
      </c>
      <c r="AF30" s="2">
        <v>260</v>
      </c>
      <c r="AG30" s="2">
        <v>259</v>
      </c>
      <c r="AH30" s="2">
        <v>259</v>
      </c>
      <c r="AI30" s="2">
        <v>11.375999999999999</v>
      </c>
      <c r="AJ30" s="2">
        <v>12.923999999999999</v>
      </c>
      <c r="AK30" s="2">
        <v>2.0369999999999999</v>
      </c>
      <c r="AL30" s="2">
        <v>111.62981000000001</v>
      </c>
      <c r="AM30" s="2">
        <v>96.274630000000002</v>
      </c>
      <c r="AN30" s="2">
        <v>74.628739999999993</v>
      </c>
      <c r="AO30" s="2">
        <v>57.035559999999997</v>
      </c>
      <c r="AP30" s="2">
        <v>44.503309999999999</v>
      </c>
      <c r="AQ30" s="2">
        <v>15.289210000000001</v>
      </c>
      <c r="AR30" s="2">
        <v>0.83728000000000002</v>
      </c>
      <c r="AS30" s="2">
        <v>0.78969999999999996</v>
      </c>
      <c r="AT30" s="2">
        <v>0.10266</v>
      </c>
      <c r="AU30" s="2">
        <v>-0.11720999999999999</v>
      </c>
      <c r="AV30" s="2">
        <v>-0.34350000000000003</v>
      </c>
      <c r="AW30" s="2">
        <v>-0.61336999999999997</v>
      </c>
      <c r="AX30" s="2">
        <v>-0.87382000000000004</v>
      </c>
      <c r="AY30" s="2">
        <v>-0.65432000000000001</v>
      </c>
      <c r="AZ30" s="2">
        <v>1.54569</v>
      </c>
      <c r="BA30" s="2">
        <v>1.3609599999999999</v>
      </c>
      <c r="BB30" s="2">
        <v>0.63022</v>
      </c>
      <c r="BC30" s="2">
        <v>-1.7430000000000001E-2</v>
      </c>
      <c r="BD30" s="2">
        <v>-0.12143</v>
      </c>
      <c r="BE30" s="2">
        <v>-0.24682000000000001</v>
      </c>
      <c r="BF30" s="2">
        <v>4358.0625</v>
      </c>
      <c r="BG30">
        <v>1.20451</v>
      </c>
      <c r="BH30" s="2">
        <v>1.12432</v>
      </c>
    </row>
    <row r="31" spans="1:60" x14ac:dyDescent="0.35">
      <c r="A31" t="s">
        <v>67</v>
      </c>
      <c r="B31" s="125">
        <v>26.635164835164801</v>
      </c>
      <c r="C31" s="125">
        <v>23.179347826087</v>
      </c>
      <c r="D31" s="2">
        <v>23.179347826087</v>
      </c>
      <c r="E31" s="2">
        <v>26.635164835164801</v>
      </c>
      <c r="F31" s="2">
        <v>26.48</v>
      </c>
      <c r="G31" s="2">
        <v>25.33</v>
      </c>
      <c r="H31" s="2">
        <v>-4.999E-2</v>
      </c>
      <c r="I31" s="2">
        <v>-7.0870000000000002E-2</v>
      </c>
      <c r="J31" s="2">
        <v>-0.02</v>
      </c>
      <c r="K31" s="2">
        <v>-1.2500000000000001E-2</v>
      </c>
      <c r="L31" s="2">
        <v>0</v>
      </c>
      <c r="M31" s="2">
        <v>-1.959E-2</v>
      </c>
      <c r="N31" s="2">
        <v>4.999E-2</v>
      </c>
      <c r="O31" s="2">
        <v>8.7550000000000003E-2</v>
      </c>
      <c r="P31" s="2">
        <v>0.01</v>
      </c>
      <c r="Q31" s="2">
        <v>1.2500000000000001E-2</v>
      </c>
      <c r="R31" s="2">
        <v>0</v>
      </c>
      <c r="S31" s="2">
        <v>3.7580000000000002E-2</v>
      </c>
      <c r="T31" s="2">
        <v>7.3090000000000002E-2</v>
      </c>
      <c r="U31" s="2">
        <v>-7.9000000000000001E-4</v>
      </c>
      <c r="V31" s="2">
        <v>196</v>
      </c>
      <c r="W31" s="2">
        <v>88</v>
      </c>
      <c r="X31" s="2">
        <v>0.16742000000000001</v>
      </c>
      <c r="Y31" s="2">
        <v>0.15348999999999999</v>
      </c>
      <c r="Z31" s="2">
        <v>4</v>
      </c>
      <c r="AA31" s="2">
        <v>4</v>
      </c>
      <c r="AB31" s="2">
        <v>4</v>
      </c>
      <c r="AC31" s="2">
        <v>4</v>
      </c>
      <c r="AD31" s="2">
        <v>4</v>
      </c>
      <c r="AE31" s="2">
        <v>4</v>
      </c>
      <c r="AF31" s="2">
        <v>4</v>
      </c>
      <c r="AG31" s="2">
        <v>4</v>
      </c>
      <c r="AH31" s="2">
        <v>4</v>
      </c>
      <c r="AI31" s="2">
        <v>2.919</v>
      </c>
      <c r="AJ31" s="2">
        <v>0</v>
      </c>
      <c r="AK31" s="2">
        <v>0</v>
      </c>
      <c r="AL31" s="2">
        <v>-68.200980000000001</v>
      </c>
      <c r="AM31" s="2">
        <v>-65.017589999999998</v>
      </c>
      <c r="AN31" s="2">
        <v>-56.979889999999997</v>
      </c>
      <c r="AO31" s="2">
        <v>-30.285160000000001</v>
      </c>
      <c r="AP31" s="2">
        <v>-14.4094</v>
      </c>
      <c r="AQ31" s="2">
        <v>-5.7058</v>
      </c>
      <c r="AR31" s="2">
        <v>-0.31003999999999998</v>
      </c>
      <c r="AS31" s="2">
        <v>-2.887E-2</v>
      </c>
      <c r="AT31" s="2">
        <v>0.23754</v>
      </c>
      <c r="AU31" s="2">
        <v>0.30746000000000001</v>
      </c>
      <c r="AV31" s="2">
        <v>0.22191</v>
      </c>
      <c r="AW31" s="2">
        <v>7.7960000000000002E-2</v>
      </c>
      <c r="AX31" s="2">
        <v>6.3099999999999996E-3</v>
      </c>
      <c r="AY31" s="2">
        <v>0</v>
      </c>
      <c r="AZ31" s="2">
        <v>-0.47032000000000002</v>
      </c>
      <c r="BA31" s="2">
        <v>-0.38884999999999997</v>
      </c>
      <c r="BB31" s="2">
        <v>-0.16506000000000001</v>
      </c>
      <c r="BC31" s="2">
        <v>5.2729999999999999E-2</v>
      </c>
      <c r="BD31" s="2">
        <v>1.686E-2</v>
      </c>
      <c r="BE31" s="2">
        <v>2.0200000000000001E-3</v>
      </c>
      <c r="BF31" s="2">
        <v>47.127490000000002</v>
      </c>
      <c r="BG31">
        <v>1.1109599999999999</v>
      </c>
      <c r="BH31" s="2">
        <v>0.97750000000000004</v>
      </c>
    </row>
    <row r="32" spans="1:60" x14ac:dyDescent="0.35">
      <c r="A32" t="s">
        <v>68</v>
      </c>
      <c r="B32" s="125">
        <v>28.255434782608699</v>
      </c>
      <c r="C32" s="125">
        <v>21.547826086956501</v>
      </c>
      <c r="D32" s="2">
        <v>21.547826086956501</v>
      </c>
      <c r="E32" s="2">
        <v>28.255434782608699</v>
      </c>
      <c r="F32" s="2">
        <v>28.18</v>
      </c>
      <c r="G32" s="2">
        <v>25.47</v>
      </c>
      <c r="H32" s="2">
        <v>-0.69989999999999997</v>
      </c>
      <c r="I32" s="2">
        <v>-0.38772000000000001</v>
      </c>
      <c r="J32" s="2">
        <v>-0.35994999999999999</v>
      </c>
      <c r="K32" s="2">
        <v>-0.63749999999999996</v>
      </c>
      <c r="L32" s="2">
        <v>-0.67500000000000004</v>
      </c>
      <c r="M32" s="2">
        <v>-0.61714000000000002</v>
      </c>
      <c r="N32" s="2">
        <v>0.22497</v>
      </c>
      <c r="O32" s="2">
        <v>6.2539999999999998E-2</v>
      </c>
      <c r="P32" s="2">
        <v>6.9989999999999997E-2</v>
      </c>
      <c r="Q32" s="2">
        <v>0.38750000000000001</v>
      </c>
      <c r="R32" s="2">
        <v>0.67500000000000004</v>
      </c>
      <c r="S32" s="2">
        <v>0.22244</v>
      </c>
      <c r="T32" s="2">
        <v>0.27864</v>
      </c>
      <c r="U32" s="2">
        <v>0.39156000000000002</v>
      </c>
      <c r="V32" s="2">
        <v>171</v>
      </c>
      <c r="W32" s="2">
        <v>158</v>
      </c>
      <c r="X32" s="2">
        <v>2.7890000000000002E-2</v>
      </c>
      <c r="Y32" s="2">
        <v>-7.1129999999999999E-2</v>
      </c>
      <c r="Z32" s="2">
        <v>69</v>
      </c>
      <c r="AA32" s="2">
        <v>52</v>
      </c>
      <c r="AB32" s="2">
        <v>57</v>
      </c>
      <c r="AC32" s="2">
        <v>51</v>
      </c>
      <c r="AD32" s="2">
        <v>46</v>
      </c>
      <c r="AE32" s="2">
        <v>51</v>
      </c>
      <c r="AF32" s="2">
        <v>52</v>
      </c>
      <c r="AG32" s="2">
        <v>52</v>
      </c>
      <c r="AH32" s="2">
        <v>52</v>
      </c>
      <c r="AI32" s="2">
        <v>12.632999999999999</v>
      </c>
      <c r="AJ32" s="2">
        <v>12.259</v>
      </c>
      <c r="AK32" s="2">
        <v>0</v>
      </c>
      <c r="AL32" s="2">
        <v>-88.796520000000001</v>
      </c>
      <c r="AM32" s="2">
        <v>-56.284849999999999</v>
      </c>
      <c r="AN32" s="2">
        <v>-20.040649999999999</v>
      </c>
      <c r="AO32" s="2">
        <v>-14.76329</v>
      </c>
      <c r="AP32" s="2">
        <v>-10.674149999999999</v>
      </c>
      <c r="AQ32" s="2">
        <v>-4.9908599999999996</v>
      </c>
      <c r="AR32" s="2">
        <v>-4.7582599999999999</v>
      </c>
      <c r="AS32" s="2">
        <v>-4.7166499999999996</v>
      </c>
      <c r="AT32" s="2">
        <v>-5.1914800000000003</v>
      </c>
      <c r="AU32" s="2">
        <v>-5.2298499999999999</v>
      </c>
      <c r="AV32" s="2">
        <v>-4.6416199999999996</v>
      </c>
      <c r="AW32" s="2">
        <v>-3.4224299999999999</v>
      </c>
      <c r="AX32" s="2">
        <v>-1.82965</v>
      </c>
      <c r="AY32" s="2">
        <v>-0.80247000000000002</v>
      </c>
      <c r="AZ32" s="2">
        <v>-0.35503000000000001</v>
      </c>
      <c r="BA32" s="2">
        <v>-0.40900999999999998</v>
      </c>
      <c r="BB32" s="2">
        <v>-0.44671</v>
      </c>
      <c r="BC32" s="2">
        <v>-0.81547000000000003</v>
      </c>
      <c r="BD32" s="2">
        <v>-0.59838999999999998</v>
      </c>
      <c r="BE32" s="2">
        <v>-0.29508000000000001</v>
      </c>
      <c r="BF32" s="2">
        <v>2444.8642599999998</v>
      </c>
      <c r="BG32">
        <v>1.06995</v>
      </c>
      <c r="BH32" s="2">
        <v>0.97111000000000003</v>
      </c>
    </row>
    <row r="33" spans="1:60" x14ac:dyDescent="0.35">
      <c r="A33" t="s">
        <v>69</v>
      </c>
      <c r="B33" s="125">
        <v>28.957303370786502</v>
      </c>
      <c r="C33" s="125">
        <v>21.478651685393299</v>
      </c>
      <c r="D33" s="2">
        <v>21.478651685393299</v>
      </c>
      <c r="E33" s="2">
        <v>28.957303370786502</v>
      </c>
      <c r="F33" s="2">
        <v>28.9</v>
      </c>
      <c r="G33" s="2">
        <v>25.53</v>
      </c>
      <c r="H33" s="2">
        <v>-1.2500000000000001E-2</v>
      </c>
      <c r="I33" s="2">
        <v>8.3400000000000002E-3</v>
      </c>
      <c r="J33" s="2">
        <v>1.4999999999999999E-2</v>
      </c>
      <c r="K33" s="2">
        <v>1.2500000000000001E-2</v>
      </c>
      <c r="L33" s="2">
        <v>0.17499999999999999</v>
      </c>
      <c r="M33" s="2">
        <v>1.6410000000000001E-2</v>
      </c>
      <c r="N33" s="2">
        <v>-1.2500000000000001E-2</v>
      </c>
      <c r="O33" s="2">
        <v>3.3349999999999998E-2</v>
      </c>
      <c r="P33" s="2">
        <v>-5.4989999999999997E-2</v>
      </c>
      <c r="Q33" s="2">
        <v>-8.7499999999999994E-2</v>
      </c>
      <c r="R33" s="2">
        <v>-7.4999999999999997E-2</v>
      </c>
      <c r="S33" s="2">
        <v>-2.8580000000000001E-2</v>
      </c>
      <c r="T33" s="2">
        <v>-2.3970000000000002E-2</v>
      </c>
      <c r="U33" s="2">
        <v>-1.025E-2</v>
      </c>
      <c r="V33" s="2">
        <v>174</v>
      </c>
      <c r="W33" s="2">
        <v>76</v>
      </c>
      <c r="X33" s="2">
        <v>-0.14477999999999999</v>
      </c>
      <c r="Y33" s="2">
        <v>0.10698000000000001</v>
      </c>
      <c r="Z33" s="2">
        <v>19</v>
      </c>
      <c r="AA33" s="2">
        <v>21</v>
      </c>
      <c r="AB33" s="2">
        <v>21</v>
      </c>
      <c r="AC33" s="2">
        <v>20</v>
      </c>
      <c r="AD33" s="2">
        <v>20</v>
      </c>
      <c r="AE33" s="2">
        <v>21</v>
      </c>
      <c r="AF33" s="2">
        <v>21</v>
      </c>
      <c r="AG33" s="2">
        <v>21</v>
      </c>
      <c r="AH33" s="2">
        <v>21</v>
      </c>
      <c r="AI33" s="2">
        <v>6.01</v>
      </c>
      <c r="AJ33" s="2">
        <v>0</v>
      </c>
      <c r="AK33" s="2">
        <v>0</v>
      </c>
      <c r="AL33" s="2">
        <v>-69.829419999999999</v>
      </c>
      <c r="AM33" s="2">
        <v>-70.798839999999998</v>
      </c>
      <c r="AN33" s="2">
        <v>-59.444629999999997</v>
      </c>
      <c r="AO33" s="2">
        <v>-22.635819999999999</v>
      </c>
      <c r="AP33" s="2">
        <v>-2.1866400000000001</v>
      </c>
      <c r="AQ33" s="2">
        <v>6.0639999999999999E-2</v>
      </c>
      <c r="AR33" s="2">
        <v>-0.2591</v>
      </c>
      <c r="AS33" s="2">
        <v>-0.17685999999999999</v>
      </c>
      <c r="AT33" s="2">
        <v>-0.20138</v>
      </c>
      <c r="AU33" s="2">
        <v>-0.25512000000000001</v>
      </c>
      <c r="AV33" s="2">
        <v>-0.18823000000000001</v>
      </c>
      <c r="AW33" s="2">
        <v>0.13683000000000001</v>
      </c>
      <c r="AX33" s="2">
        <v>-0.39748</v>
      </c>
      <c r="AY33" s="2">
        <v>-0.28394999999999998</v>
      </c>
      <c r="AZ33" s="2">
        <v>-6.7070000000000005E-2</v>
      </c>
      <c r="BA33" s="2">
        <v>6.5599999999999999E-3</v>
      </c>
      <c r="BB33" s="2">
        <v>-3.6400000000000002E-2</v>
      </c>
      <c r="BF33" s="2">
        <v>3503.5497999999998</v>
      </c>
      <c r="BG33">
        <v>0.86104999999999998</v>
      </c>
      <c r="BH33" s="2">
        <v>0.92525000000000002</v>
      </c>
    </row>
    <row r="34" spans="1:60" x14ac:dyDescent="0.35">
      <c r="A34" t="s">
        <v>70</v>
      </c>
      <c r="B34" s="125">
        <v>26.7711111111111</v>
      </c>
      <c r="C34" s="125">
        <v>22.243478260869601</v>
      </c>
      <c r="D34" s="2">
        <v>22.243478260869601</v>
      </c>
      <c r="E34" s="2">
        <v>26.7711111111111</v>
      </c>
      <c r="F34" s="2">
        <v>26.6</v>
      </c>
      <c r="G34" s="2">
        <v>25.03</v>
      </c>
      <c r="H34" s="2">
        <v>0</v>
      </c>
      <c r="J34" s="2">
        <v>-0.02</v>
      </c>
      <c r="K34" s="2">
        <v>0</v>
      </c>
      <c r="L34" s="2">
        <v>2.5000000000000001E-2</v>
      </c>
      <c r="M34" s="2">
        <v>-0.14030999999999999</v>
      </c>
      <c r="N34" s="2">
        <v>2.5000000000000001E-2</v>
      </c>
      <c r="P34" s="2">
        <v>0.03</v>
      </c>
      <c r="Q34" s="2">
        <v>0</v>
      </c>
      <c r="R34" s="2">
        <v>7.4999999999999997E-2</v>
      </c>
      <c r="S34" s="2">
        <v>4.1520000000000001E-2</v>
      </c>
      <c r="T34" s="2">
        <v>3.5299999999999998E-2</v>
      </c>
      <c r="U34" s="2">
        <v>2.76E-2</v>
      </c>
      <c r="V34" s="2">
        <v>185</v>
      </c>
      <c r="W34" s="2">
        <v>106</v>
      </c>
      <c r="X34" s="2">
        <v>6.0150000000000002E-2</v>
      </c>
      <c r="Y34" s="2">
        <v>0.21925</v>
      </c>
      <c r="Z34" s="2">
        <v>6</v>
      </c>
      <c r="AA34" s="2">
        <v>6</v>
      </c>
      <c r="AB34" s="2">
        <v>2</v>
      </c>
      <c r="AC34" s="2">
        <v>6</v>
      </c>
      <c r="AD34" s="2">
        <v>7</v>
      </c>
      <c r="AE34" s="2">
        <v>6</v>
      </c>
      <c r="AF34" s="2">
        <v>7</v>
      </c>
      <c r="AG34" s="2">
        <v>6</v>
      </c>
      <c r="AH34" s="2">
        <v>6</v>
      </c>
      <c r="AI34" s="2">
        <v>0</v>
      </c>
      <c r="AJ34" s="2">
        <v>0</v>
      </c>
      <c r="AK34" s="2">
        <v>0</v>
      </c>
      <c r="AL34" s="2">
        <v>-77.912989999999994</v>
      </c>
      <c r="AM34" s="2">
        <v>-74.823009999999996</v>
      </c>
      <c r="AN34" s="2">
        <v>-55.582320000000003</v>
      </c>
      <c r="AO34" s="2">
        <v>-27.3963</v>
      </c>
      <c r="AP34" s="2">
        <v>-11.2264</v>
      </c>
      <c r="AQ34" s="2">
        <v>-5.3867500000000001</v>
      </c>
      <c r="AR34" s="2">
        <v>-0.41358</v>
      </c>
      <c r="AS34" s="2">
        <v>0.47750999999999999</v>
      </c>
      <c r="AT34" s="2">
        <v>0.96108000000000005</v>
      </c>
      <c r="AU34" s="2">
        <v>1.1627099999999999</v>
      </c>
      <c r="AV34" s="2">
        <v>0.98297999999999996</v>
      </c>
      <c r="AW34" s="2">
        <v>0.38027</v>
      </c>
      <c r="AX34" s="2">
        <v>6.3089999999999993E-2</v>
      </c>
      <c r="AY34" s="2">
        <v>-3.7039999999999997E-2</v>
      </c>
      <c r="AZ34" s="2">
        <v>-0.35697000000000001</v>
      </c>
      <c r="BA34" s="2">
        <v>-0.32057000000000002</v>
      </c>
      <c r="BB34" s="2">
        <v>-0.33278000000000002</v>
      </c>
      <c r="BC34" s="2">
        <v>0.19746</v>
      </c>
      <c r="BD34" s="2">
        <v>8.1170000000000006E-2</v>
      </c>
      <c r="BE34" s="2">
        <v>1.9050000000000001E-2</v>
      </c>
      <c r="BF34" s="2">
        <v>36.359319999999997</v>
      </c>
      <c r="BG34">
        <v>1.1874899999999999</v>
      </c>
      <c r="BH34" s="2">
        <v>1.00868</v>
      </c>
    </row>
    <row r="35" spans="1:60" x14ac:dyDescent="0.35">
      <c r="A35" t="s">
        <v>71</v>
      </c>
      <c r="B35" s="125">
        <v>27.238043478260899</v>
      </c>
      <c r="C35" s="125">
        <v>21.348913043478301</v>
      </c>
      <c r="D35" s="2">
        <v>21.348913043478301</v>
      </c>
      <c r="E35" s="2">
        <v>27.238043478260899</v>
      </c>
      <c r="F35" s="2">
        <v>27.38</v>
      </c>
      <c r="G35" s="2">
        <v>24.71</v>
      </c>
      <c r="H35" s="2">
        <v>0.13747999999999999</v>
      </c>
      <c r="I35" s="2">
        <v>4.1689999999999998E-2</v>
      </c>
      <c r="J35" s="2">
        <v>0.13497999999999999</v>
      </c>
      <c r="K35" s="2">
        <v>0.1875</v>
      </c>
      <c r="L35" s="2">
        <v>0.15</v>
      </c>
      <c r="M35" s="2">
        <v>0.14627999999999999</v>
      </c>
      <c r="N35" s="2">
        <v>0.23746999999999999</v>
      </c>
      <c r="O35" s="2">
        <v>0.16675999999999999</v>
      </c>
      <c r="P35" s="2">
        <v>0.24496999999999999</v>
      </c>
      <c r="Q35" s="2">
        <v>0.36249999999999999</v>
      </c>
      <c r="R35" s="2">
        <v>0.3</v>
      </c>
      <c r="S35" s="2">
        <v>0.24618999999999999</v>
      </c>
      <c r="T35" s="2">
        <v>0.23777000000000001</v>
      </c>
      <c r="U35" s="2">
        <v>0.24920999999999999</v>
      </c>
      <c r="V35" s="2">
        <v>101</v>
      </c>
      <c r="W35" s="2">
        <v>178</v>
      </c>
      <c r="X35" s="2">
        <v>5.5759999999999997E-2</v>
      </c>
      <c r="Y35" s="2">
        <v>-0.1003</v>
      </c>
      <c r="Z35" s="2">
        <v>216</v>
      </c>
      <c r="AA35" s="2">
        <v>218</v>
      </c>
      <c r="AB35" s="2">
        <v>220</v>
      </c>
      <c r="AC35" s="2">
        <v>219</v>
      </c>
      <c r="AD35" s="2">
        <v>222</v>
      </c>
      <c r="AE35" s="2">
        <v>218</v>
      </c>
      <c r="AF35" s="2">
        <v>219</v>
      </c>
      <c r="AG35" s="2">
        <v>219</v>
      </c>
      <c r="AH35" s="2">
        <v>218</v>
      </c>
      <c r="AI35" s="2">
        <v>6.69</v>
      </c>
      <c r="AJ35" s="2">
        <v>5.7649999999999997</v>
      </c>
      <c r="AK35" s="2">
        <v>0</v>
      </c>
      <c r="AL35" s="2">
        <v>101.12983</v>
      </c>
      <c r="AM35" s="2">
        <v>86.740769999999998</v>
      </c>
      <c r="AN35" s="2">
        <v>55.444409999999998</v>
      </c>
      <c r="AO35" s="2">
        <v>55.094459999999998</v>
      </c>
      <c r="AP35" s="2">
        <v>53.041310000000003</v>
      </c>
      <c r="AQ35" s="2">
        <v>24.274470000000001</v>
      </c>
      <c r="AR35" s="2">
        <v>3.2382900000000001</v>
      </c>
      <c r="AS35" s="2">
        <v>2.9611700000000001</v>
      </c>
      <c r="AT35" s="2">
        <v>1.85883</v>
      </c>
      <c r="AU35" s="2">
        <v>1.35303</v>
      </c>
      <c r="AV35" s="2">
        <v>0.42998999999999998</v>
      </c>
      <c r="AW35" s="2">
        <v>-0.56006</v>
      </c>
      <c r="AX35" s="2">
        <v>-0.95899000000000001</v>
      </c>
      <c r="AY35" s="2">
        <v>-0.80247000000000002</v>
      </c>
      <c r="AZ35" s="2">
        <v>1.7861199999999999</v>
      </c>
      <c r="BA35" s="2">
        <v>1.95221</v>
      </c>
      <c r="BB35" s="2">
        <v>0.89759999999999995</v>
      </c>
      <c r="BC35" s="2">
        <v>0.22968</v>
      </c>
      <c r="BD35" s="2">
        <v>-0.11889</v>
      </c>
      <c r="BE35" s="2">
        <v>-0.28750999999999999</v>
      </c>
      <c r="BF35" s="2">
        <v>2909.0095200000001</v>
      </c>
      <c r="BG35">
        <v>1.2030799999999999</v>
      </c>
      <c r="BH35" s="2">
        <v>1.12656</v>
      </c>
    </row>
    <row r="36" spans="1:60" x14ac:dyDescent="0.35">
      <c r="A36" t="s">
        <v>72</v>
      </c>
      <c r="B36" s="125">
        <v>27.901086956521699</v>
      </c>
      <c r="C36" s="125">
        <v>23.396739130434799</v>
      </c>
      <c r="D36" s="2">
        <v>23.396739130434799</v>
      </c>
      <c r="E36" s="2">
        <v>27.901086956521699</v>
      </c>
      <c r="F36" s="2">
        <v>27.78</v>
      </c>
      <c r="G36" s="2">
        <v>26.1</v>
      </c>
      <c r="H36" s="2">
        <v>-0.86238000000000004</v>
      </c>
      <c r="I36" s="2">
        <v>-0.28349000000000002</v>
      </c>
      <c r="J36" s="2">
        <v>-0.01</v>
      </c>
      <c r="K36" s="2">
        <v>-0.13750000000000001</v>
      </c>
      <c r="L36" s="2">
        <v>0.25</v>
      </c>
      <c r="M36" s="2">
        <v>-0.43376999999999999</v>
      </c>
      <c r="N36" s="2">
        <v>0.16248000000000001</v>
      </c>
      <c r="O36" s="2">
        <v>-2.5010000000000001E-2</v>
      </c>
      <c r="P36" s="2">
        <v>7.9990000000000006E-2</v>
      </c>
      <c r="Q36" s="2">
        <v>-1.2500000000000001E-2</v>
      </c>
      <c r="R36" s="2">
        <v>-0.55000000000000004</v>
      </c>
      <c r="S36" s="2">
        <v>-8.5959999999999995E-2</v>
      </c>
      <c r="T36" s="2">
        <v>8.652E-2</v>
      </c>
      <c r="U36" s="2">
        <v>-2.9569999999999999E-2</v>
      </c>
      <c r="V36" s="2">
        <v>174</v>
      </c>
      <c r="W36" s="2">
        <v>59</v>
      </c>
      <c r="X36" s="2">
        <v>-0.26262999999999997</v>
      </c>
      <c r="Y36" s="2">
        <v>-0.24210999999999999</v>
      </c>
      <c r="Z36" s="2">
        <v>30</v>
      </c>
      <c r="AA36" s="2">
        <v>6</v>
      </c>
      <c r="AB36" s="2">
        <v>15</v>
      </c>
      <c r="AC36" s="2">
        <v>15</v>
      </c>
      <c r="AD36" s="2">
        <v>6</v>
      </c>
      <c r="AE36" s="2">
        <v>15</v>
      </c>
      <c r="AF36" s="2">
        <v>15</v>
      </c>
      <c r="AG36" s="2">
        <v>14</v>
      </c>
      <c r="AH36" s="2">
        <v>15</v>
      </c>
      <c r="AI36" s="2">
        <v>47.29</v>
      </c>
      <c r="AJ36" s="2">
        <v>38.036999999999999</v>
      </c>
      <c r="AK36" s="2">
        <v>31.654</v>
      </c>
      <c r="AL36" s="2">
        <v>-82.455759999999998</v>
      </c>
      <c r="AM36" s="2">
        <v>-51.66807</v>
      </c>
      <c r="AN36" s="2">
        <v>-24.578250000000001</v>
      </c>
      <c r="AO36" s="2">
        <v>-3.5163500000000001</v>
      </c>
      <c r="AP36" s="2">
        <v>-1.41764</v>
      </c>
      <c r="AQ36" s="2">
        <v>-0.70757999999999999</v>
      </c>
      <c r="AR36" s="2">
        <v>-1.11914</v>
      </c>
      <c r="AS36" s="2">
        <v>-0.96577999999999997</v>
      </c>
      <c r="AT36" s="2">
        <v>-0.24839</v>
      </c>
      <c r="AU36" s="2">
        <v>0.16657</v>
      </c>
      <c r="AV36" s="2">
        <v>1.27224</v>
      </c>
      <c r="AW36" s="2">
        <v>3.8639600000000001</v>
      </c>
      <c r="AX36" s="2">
        <v>6.2965299999999997</v>
      </c>
      <c r="AY36" s="2">
        <v>3.2222200000000001</v>
      </c>
      <c r="AZ36" s="2">
        <v>-0.24182999999999999</v>
      </c>
      <c r="BA36" s="2">
        <v>-0.36726999999999999</v>
      </c>
      <c r="BB36" s="2">
        <v>-0.92534000000000005</v>
      </c>
      <c r="BC36" s="2">
        <v>2.8879999999999999E-2</v>
      </c>
      <c r="BD36" s="2">
        <v>0.82235000000000003</v>
      </c>
      <c r="BE36" s="2">
        <v>1.8887100000000001</v>
      </c>
      <c r="BF36" s="2">
        <v>580.76244999999994</v>
      </c>
      <c r="BG36">
        <v>0.97526000000000002</v>
      </c>
      <c r="BH36" s="2">
        <v>1.00979</v>
      </c>
    </row>
    <row r="37" spans="1:60" x14ac:dyDescent="0.35">
      <c r="A37" t="s">
        <v>73</v>
      </c>
      <c r="B37" s="125">
        <v>27.478260869565201</v>
      </c>
      <c r="C37" s="125">
        <v>22.790217391304299</v>
      </c>
      <c r="D37" s="2">
        <v>22.790217391304299</v>
      </c>
      <c r="E37" s="2">
        <v>27.478260869565201</v>
      </c>
      <c r="F37" s="2">
        <v>27.67</v>
      </c>
      <c r="G37" s="2">
        <v>25.71</v>
      </c>
      <c r="H37" s="2">
        <v>-0.22497</v>
      </c>
      <c r="I37" s="2">
        <v>2.9180000000000001E-2</v>
      </c>
      <c r="J37" s="2">
        <v>-0.16497999999999999</v>
      </c>
      <c r="K37" s="2">
        <v>-0.51249999999999996</v>
      </c>
      <c r="L37" s="2">
        <v>-1.3</v>
      </c>
      <c r="M37" s="2">
        <v>-0.11008</v>
      </c>
      <c r="N37" s="2">
        <v>0.44994000000000001</v>
      </c>
      <c r="O37" s="2">
        <v>5.4199999999999998E-2</v>
      </c>
      <c r="P37" s="2">
        <v>4.4990000000000002E-2</v>
      </c>
      <c r="Q37" s="2">
        <v>0.61250000000000004</v>
      </c>
      <c r="R37" s="2">
        <v>1.25</v>
      </c>
      <c r="S37" s="2">
        <v>9.3979999999999994E-2</v>
      </c>
      <c r="T37" s="2">
        <v>7.5079999999999994E-2</v>
      </c>
      <c r="U37" s="2">
        <v>0.53469999999999995</v>
      </c>
      <c r="V37" s="2">
        <v>135</v>
      </c>
      <c r="W37" s="2">
        <v>159</v>
      </c>
      <c r="X37" s="2">
        <v>-6.3289999999999999E-2</v>
      </c>
      <c r="Y37" s="2">
        <v>0.39162999999999998</v>
      </c>
      <c r="Z37" s="2">
        <v>8</v>
      </c>
      <c r="AA37" s="2">
        <v>7</v>
      </c>
      <c r="AB37" s="2">
        <v>7</v>
      </c>
      <c r="AC37" s="2">
        <v>21</v>
      </c>
      <c r="AD37" s="2">
        <v>7</v>
      </c>
      <c r="AE37" s="2">
        <v>10</v>
      </c>
      <c r="AF37" s="2">
        <v>23</v>
      </c>
      <c r="AG37" s="2">
        <v>20</v>
      </c>
      <c r="AH37" s="2">
        <v>23</v>
      </c>
      <c r="AI37" s="2">
        <v>37.954000000000001</v>
      </c>
      <c r="AJ37" s="2">
        <v>5.7779999999999996</v>
      </c>
      <c r="AK37" s="2">
        <v>0</v>
      </c>
      <c r="AL37" s="2">
        <v>-79.925830000000005</v>
      </c>
      <c r="AM37" s="2">
        <v>-45.838619999999999</v>
      </c>
      <c r="AN37" s="2">
        <v>-11.76548</v>
      </c>
      <c r="AO37" s="2">
        <v>-1.8664400000000001</v>
      </c>
      <c r="AP37" s="2">
        <v>4.8235599999999996</v>
      </c>
      <c r="AQ37" s="2">
        <v>5.9136100000000003</v>
      </c>
      <c r="AR37" s="2">
        <v>6.3698300000000003</v>
      </c>
      <c r="AS37" s="2">
        <v>7.1899300000000004</v>
      </c>
      <c r="AT37" s="2">
        <v>6.7046099999999997</v>
      </c>
      <c r="AU37" s="2">
        <v>6.3255699999999999</v>
      </c>
      <c r="AV37" s="2">
        <v>5.8163799999999997</v>
      </c>
      <c r="AW37" s="2">
        <v>8.6913300000000007</v>
      </c>
      <c r="AX37" s="2">
        <v>7.3059900000000004</v>
      </c>
      <c r="AY37" s="2">
        <v>5.39506</v>
      </c>
      <c r="AZ37" s="2">
        <v>-0.36373</v>
      </c>
      <c r="BA37" s="2">
        <v>-0.57723999999999998</v>
      </c>
      <c r="BB37" s="2">
        <v>-1.1986300000000001</v>
      </c>
      <c r="BC37" s="2">
        <v>1.0711999999999999</v>
      </c>
      <c r="BD37" s="2">
        <v>1.8493900000000001</v>
      </c>
      <c r="BE37" s="2">
        <v>2.1914899999999999</v>
      </c>
      <c r="BF37" s="2">
        <v>666.79083000000003</v>
      </c>
      <c r="BG37">
        <v>1.1448100000000001</v>
      </c>
      <c r="BH37" s="2">
        <v>1.05674</v>
      </c>
    </row>
    <row r="38" spans="1:60" x14ac:dyDescent="0.35">
      <c r="A38" t="s">
        <v>74</v>
      </c>
      <c r="B38" s="125">
        <v>28.7043956043956</v>
      </c>
      <c r="C38" s="125">
        <v>22.407777777777799</v>
      </c>
      <c r="D38" s="2">
        <v>22.407777777777799</v>
      </c>
      <c r="E38" s="2">
        <v>28.7043956043956</v>
      </c>
      <c r="F38" s="2">
        <v>28.9</v>
      </c>
      <c r="G38" s="2">
        <v>25.66</v>
      </c>
      <c r="H38" s="2">
        <v>0.31246000000000002</v>
      </c>
      <c r="I38" s="2">
        <v>0.31268000000000001</v>
      </c>
      <c r="J38" s="2">
        <v>0.23996999999999999</v>
      </c>
      <c r="K38" s="2">
        <v>0.375</v>
      </c>
      <c r="L38" s="2">
        <v>0</v>
      </c>
      <c r="M38" s="2">
        <v>0.42353000000000002</v>
      </c>
      <c r="N38" s="2">
        <v>0.18747</v>
      </c>
      <c r="O38" s="2">
        <v>0.42941000000000001</v>
      </c>
      <c r="P38" s="2">
        <v>0.33994999999999997</v>
      </c>
      <c r="Q38" s="2">
        <v>0.375</v>
      </c>
      <c r="R38" s="2">
        <v>-0.05</v>
      </c>
      <c r="S38" s="2">
        <v>0.31685999999999998</v>
      </c>
      <c r="T38" s="2">
        <v>0.33343</v>
      </c>
      <c r="U38" s="2">
        <v>0.27287</v>
      </c>
      <c r="V38" s="2">
        <v>199</v>
      </c>
      <c r="W38" s="2">
        <v>76</v>
      </c>
      <c r="X38" s="2">
        <v>0.41843999999999998</v>
      </c>
      <c r="Y38" s="2">
        <v>0.31736999999999999</v>
      </c>
      <c r="Z38" s="2">
        <v>153</v>
      </c>
      <c r="AA38" s="2">
        <v>153</v>
      </c>
      <c r="AB38" s="2">
        <v>150</v>
      </c>
      <c r="AC38" s="2">
        <v>145</v>
      </c>
      <c r="AD38" s="2">
        <v>147</v>
      </c>
      <c r="AE38" s="2">
        <v>153</v>
      </c>
      <c r="AF38" s="2">
        <v>150</v>
      </c>
      <c r="AG38" s="2">
        <v>154</v>
      </c>
      <c r="AH38" s="2">
        <v>153</v>
      </c>
      <c r="AI38" s="2">
        <v>0.44600000000000001</v>
      </c>
      <c r="AJ38" s="2">
        <v>1.784</v>
      </c>
      <c r="AK38" s="2">
        <v>0</v>
      </c>
      <c r="AL38" s="2">
        <v>40.313139999999997</v>
      </c>
      <c r="AM38" s="2">
        <v>42.607109999999999</v>
      </c>
      <c r="AN38" s="2">
        <v>54.000169999999997</v>
      </c>
      <c r="AO38" s="2">
        <v>45.04589</v>
      </c>
      <c r="AP38" s="2">
        <v>33.675669999999997</v>
      </c>
      <c r="AQ38" s="2">
        <v>13.87933</v>
      </c>
      <c r="AR38" s="2">
        <v>3.4264299999999999</v>
      </c>
      <c r="AS38" s="2">
        <v>3.6928100000000001</v>
      </c>
      <c r="AT38" s="2">
        <v>3.1932100000000001</v>
      </c>
      <c r="AU38" s="2">
        <v>3.17333</v>
      </c>
      <c r="AV38" s="2">
        <v>2.9929100000000002</v>
      </c>
      <c r="AW38" s="2">
        <v>2.10501</v>
      </c>
      <c r="AX38" s="2">
        <v>1.17981</v>
      </c>
      <c r="AY38" s="2">
        <v>0.71604999999999996</v>
      </c>
      <c r="AZ38" s="2">
        <v>1.12934</v>
      </c>
      <c r="BA38" s="2">
        <v>0.92757000000000001</v>
      </c>
      <c r="BB38" s="2">
        <v>0.75541999999999998</v>
      </c>
      <c r="BC38" s="2">
        <v>0.53773000000000004</v>
      </c>
      <c r="BD38" s="2">
        <v>0.44812000000000002</v>
      </c>
      <c r="BE38" s="2">
        <v>0.35399999999999998</v>
      </c>
      <c r="BF38" s="2">
        <v>1563.1010699999999</v>
      </c>
      <c r="BG38">
        <v>1.2183900000000001</v>
      </c>
      <c r="BH38" s="2">
        <v>1.1661699999999999</v>
      </c>
    </row>
    <row r="39" spans="1:60" x14ac:dyDescent="0.35">
      <c r="A39" t="s">
        <v>75</v>
      </c>
      <c r="B39" s="125">
        <v>28.798913043478301</v>
      </c>
      <c r="C39" s="125">
        <v>22.170652173912998</v>
      </c>
      <c r="D39" s="2">
        <v>22.170652173912998</v>
      </c>
      <c r="E39" s="2">
        <v>28.798913043478301</v>
      </c>
      <c r="F39" s="2">
        <v>28.62</v>
      </c>
      <c r="G39" s="2">
        <v>25.36</v>
      </c>
      <c r="H39" s="2">
        <v>-0.28745999999999999</v>
      </c>
      <c r="I39" s="2">
        <v>-0.31268000000000001</v>
      </c>
      <c r="J39" s="2">
        <v>-0.28495999999999999</v>
      </c>
      <c r="K39" s="2">
        <v>-0.375</v>
      </c>
      <c r="L39" s="2">
        <v>0.6</v>
      </c>
      <c r="M39" s="2">
        <v>-0.31891000000000003</v>
      </c>
      <c r="N39" s="2">
        <v>8.7489999999999998E-2</v>
      </c>
      <c r="O39" s="2">
        <v>-0.21262</v>
      </c>
      <c r="P39" s="2">
        <v>-0.33495000000000003</v>
      </c>
      <c r="Q39" s="2">
        <v>-2.5000000000000001E-2</v>
      </c>
      <c r="R39" s="2">
        <v>1.25</v>
      </c>
      <c r="S39" s="2">
        <v>-0.29749999999999999</v>
      </c>
      <c r="T39" s="2">
        <v>-0.28251999999999999</v>
      </c>
      <c r="U39" s="2">
        <v>0.43375000000000002</v>
      </c>
      <c r="V39" s="2">
        <v>63</v>
      </c>
      <c r="W39" s="2">
        <v>237</v>
      </c>
      <c r="X39" s="2">
        <v>-0.12381</v>
      </c>
      <c r="Y39" s="2">
        <v>-4.3900000000000002E-2</v>
      </c>
      <c r="Z39" s="2">
        <v>196</v>
      </c>
      <c r="AA39" s="2">
        <v>200</v>
      </c>
      <c r="AB39" s="2">
        <v>205</v>
      </c>
      <c r="AC39" s="2">
        <v>195</v>
      </c>
      <c r="AD39" s="2">
        <v>195</v>
      </c>
      <c r="AE39" s="2">
        <v>202</v>
      </c>
      <c r="AF39" s="2">
        <v>200</v>
      </c>
      <c r="AG39" s="2">
        <v>198</v>
      </c>
      <c r="AH39" s="2">
        <v>198</v>
      </c>
      <c r="AI39" s="2">
        <v>10.925000000000001</v>
      </c>
      <c r="AJ39" s="2">
        <v>13.898999999999999</v>
      </c>
      <c r="AK39" s="2">
        <v>11.875999999999999</v>
      </c>
      <c r="AL39" s="2">
        <v>18.27533</v>
      </c>
      <c r="AM39" s="2">
        <v>30.293379999999999</v>
      </c>
      <c r="AN39" s="2">
        <v>44.812899999999999</v>
      </c>
      <c r="AO39" s="2">
        <v>47.640149999999998</v>
      </c>
      <c r="AP39" s="2">
        <v>-2.3309500000000001</v>
      </c>
      <c r="AQ39" s="2">
        <v>0.56252999999999997</v>
      </c>
      <c r="AR39" s="2">
        <v>4.03322</v>
      </c>
      <c r="AS39" s="2">
        <v>4.2429800000000002</v>
      </c>
      <c r="AT39" s="2">
        <v>4.9198199999999996</v>
      </c>
      <c r="AU39" s="2">
        <v>5.0529400000000004</v>
      </c>
      <c r="AV39" s="2">
        <v>5.22262</v>
      </c>
      <c r="AW39" s="2">
        <v>4.1782000000000004</v>
      </c>
      <c r="AX39" s="2">
        <v>2.55836</v>
      </c>
      <c r="AY39" s="2">
        <v>2.3827199999999999</v>
      </c>
      <c r="AZ39" s="2">
        <v>-0.38305</v>
      </c>
      <c r="BA39" s="2">
        <v>-0.62253999999999998</v>
      </c>
      <c r="BB39" s="2">
        <v>-0.95377000000000001</v>
      </c>
      <c r="BC39" s="2">
        <v>0.85582999999999998</v>
      </c>
      <c r="BD39" s="2">
        <v>0.88919999999999999</v>
      </c>
      <c r="BE39" s="2">
        <v>0.76748000000000005</v>
      </c>
      <c r="BF39" s="2">
        <v>2556.65796</v>
      </c>
      <c r="BG39">
        <v>1.0674399999999999</v>
      </c>
      <c r="BH39" s="2">
        <v>1.0838300000000001</v>
      </c>
    </row>
    <row r="40" spans="1:60" x14ac:dyDescent="0.35">
      <c r="A40" t="s">
        <v>76</v>
      </c>
      <c r="B40" s="125">
        <v>28.054347826087</v>
      </c>
      <c r="C40" s="125">
        <v>22.788043478260899</v>
      </c>
      <c r="D40" s="2">
        <v>22.788043478260899</v>
      </c>
      <c r="E40" s="2">
        <v>28.054347826087</v>
      </c>
      <c r="F40" s="2">
        <v>28.03</v>
      </c>
      <c r="G40" s="2">
        <v>25.92</v>
      </c>
      <c r="H40" s="2">
        <v>-0.47493000000000002</v>
      </c>
      <c r="I40" s="2">
        <v>-7.0870000000000002E-2</v>
      </c>
      <c r="J40" s="2">
        <v>-0.14498</v>
      </c>
      <c r="K40" s="2">
        <v>-0.51249999999999996</v>
      </c>
      <c r="L40" s="2">
        <v>-0.625</v>
      </c>
      <c r="M40" s="2">
        <v>-0.26003999999999999</v>
      </c>
      <c r="N40" s="2">
        <v>-0.19997000000000001</v>
      </c>
      <c r="O40" s="2">
        <v>-0.12089999999999999</v>
      </c>
      <c r="P40" s="2">
        <v>-0.12497999999999999</v>
      </c>
      <c r="Q40" s="2">
        <v>-8.7499999999999994E-2</v>
      </c>
      <c r="R40" s="2">
        <v>-0.375</v>
      </c>
      <c r="S40" s="2">
        <v>-6.3899999999999998E-2</v>
      </c>
      <c r="T40" s="2">
        <v>-6.7119999999999999E-2</v>
      </c>
      <c r="U40" s="2">
        <v>-0.17705000000000001</v>
      </c>
      <c r="V40" s="2">
        <v>241</v>
      </c>
      <c r="W40" s="2">
        <v>53</v>
      </c>
      <c r="X40" s="2">
        <v>0.25161</v>
      </c>
      <c r="Y40" s="2">
        <v>7.6920000000000002E-2</v>
      </c>
      <c r="Z40" s="2">
        <v>19</v>
      </c>
      <c r="AA40" s="2">
        <v>14</v>
      </c>
      <c r="AB40" s="2">
        <v>15</v>
      </c>
      <c r="AC40" s="2">
        <v>11</v>
      </c>
      <c r="AD40" s="2">
        <v>15</v>
      </c>
      <c r="AE40" s="2">
        <v>15</v>
      </c>
      <c r="AF40" s="2">
        <v>15</v>
      </c>
      <c r="AG40" s="2">
        <v>11</v>
      </c>
      <c r="AH40" s="2">
        <v>11</v>
      </c>
      <c r="AI40" s="2">
        <v>30.556000000000001</v>
      </c>
      <c r="AJ40" s="2">
        <v>9.1050000000000004</v>
      </c>
      <c r="AK40" s="2">
        <v>0</v>
      </c>
      <c r="AL40" s="2">
        <v>-85.826899999999995</v>
      </c>
      <c r="AM40" s="2">
        <v>-53.175130000000003</v>
      </c>
      <c r="AN40" s="2">
        <v>-23.975850000000001</v>
      </c>
      <c r="AO40" s="2">
        <v>-11.30104</v>
      </c>
      <c r="AP40" s="2">
        <v>-9.5392100000000006</v>
      </c>
      <c r="AQ40" s="2">
        <v>-6.7409999999999997</v>
      </c>
      <c r="AR40" s="2">
        <v>-3.71122</v>
      </c>
      <c r="AS40" s="2">
        <v>-3.8646699999999998</v>
      </c>
      <c r="AT40" s="2">
        <v>-2.8178000000000001</v>
      </c>
      <c r="AU40" s="2">
        <v>-2.24796</v>
      </c>
      <c r="AV40" s="2">
        <v>-1.5923400000000001</v>
      </c>
      <c r="AW40" s="2">
        <v>-1.8504400000000001</v>
      </c>
      <c r="AX40" s="2">
        <v>-1.99369</v>
      </c>
      <c r="AY40" s="2">
        <v>-2.2963</v>
      </c>
      <c r="AZ40" s="2">
        <v>-0.22394</v>
      </c>
      <c r="BA40" s="2">
        <v>-0.22167000000000001</v>
      </c>
      <c r="BB40" s="2">
        <v>-0.31780999999999998</v>
      </c>
      <c r="BC40" s="2">
        <v>-0.37974000000000002</v>
      </c>
      <c r="BD40" s="2">
        <v>-0.39341999999999999</v>
      </c>
      <c r="BE40" s="2">
        <v>-0.59785999999999995</v>
      </c>
      <c r="BF40" s="2">
        <v>365.06711000000001</v>
      </c>
      <c r="BG40">
        <v>1.04861</v>
      </c>
      <c r="BH40" s="2">
        <v>0.97623000000000004</v>
      </c>
    </row>
    <row r="41" spans="1:60" x14ac:dyDescent="0.35">
      <c r="A41" t="s">
        <v>77</v>
      </c>
      <c r="B41" s="125">
        <v>27.380434782608699</v>
      </c>
      <c r="C41" s="125">
        <v>21.9826086956522</v>
      </c>
      <c r="D41" s="2">
        <v>21.9826086956522</v>
      </c>
      <c r="E41" s="2">
        <v>27.380434782608699</v>
      </c>
      <c r="F41" s="2">
        <v>27.37</v>
      </c>
      <c r="G41" s="2">
        <v>25.02</v>
      </c>
      <c r="H41" s="2">
        <v>0.22497</v>
      </c>
      <c r="I41" s="2">
        <v>0.25430999999999998</v>
      </c>
      <c r="J41" s="2">
        <v>0.24496999999999999</v>
      </c>
      <c r="K41" s="2">
        <v>0.13750000000000001</v>
      </c>
      <c r="L41" s="2">
        <v>0.2</v>
      </c>
      <c r="M41" s="2">
        <v>0.30399999999999999</v>
      </c>
      <c r="N41" s="2">
        <v>0.24995999999999999</v>
      </c>
      <c r="O41" s="2">
        <v>0.42107</v>
      </c>
      <c r="P41" s="2">
        <v>0.46493000000000001</v>
      </c>
      <c r="Q41" s="2">
        <v>0.13750000000000001</v>
      </c>
      <c r="R41" s="2">
        <v>0.15</v>
      </c>
      <c r="S41" s="2">
        <v>0.44730999999999999</v>
      </c>
      <c r="T41" s="2">
        <v>0.38156000000000001</v>
      </c>
      <c r="U41" s="2">
        <v>1.617E-2</v>
      </c>
      <c r="V41" s="2">
        <v>150</v>
      </c>
      <c r="W41" s="2">
        <v>128</v>
      </c>
      <c r="X41" s="2">
        <v>-0.13364000000000001</v>
      </c>
      <c r="Y41" s="2">
        <v>0.10526000000000001</v>
      </c>
      <c r="Z41" s="2">
        <v>155</v>
      </c>
      <c r="AA41" s="2">
        <v>158</v>
      </c>
      <c r="AB41" s="2">
        <v>158</v>
      </c>
      <c r="AC41" s="2">
        <v>154</v>
      </c>
      <c r="AD41" s="2">
        <v>165</v>
      </c>
      <c r="AE41" s="2">
        <v>159</v>
      </c>
      <c r="AF41" s="2">
        <v>158</v>
      </c>
      <c r="AG41" s="2">
        <v>158</v>
      </c>
      <c r="AH41" s="2">
        <v>159</v>
      </c>
      <c r="AI41" s="2">
        <v>5.2320000000000002</v>
      </c>
      <c r="AJ41" s="2">
        <v>7.4740000000000002</v>
      </c>
      <c r="AK41" s="2">
        <v>0</v>
      </c>
      <c r="AL41" s="2">
        <v>55.726849999999999</v>
      </c>
      <c r="AM41" s="2">
        <v>44.472389999999997</v>
      </c>
      <c r="AN41" s="2">
        <v>35.009169999999997</v>
      </c>
      <c r="AO41" s="2">
        <v>34.549520000000001</v>
      </c>
      <c r="AP41" s="2">
        <v>37.024990000000003</v>
      </c>
      <c r="AQ41" s="2">
        <v>15.048220000000001</v>
      </c>
      <c r="AR41" s="2">
        <v>-0.47099000000000002</v>
      </c>
      <c r="AS41" s="2">
        <v>-0.21337999999999999</v>
      </c>
      <c r="AT41" s="2">
        <v>-0.84028000000000003</v>
      </c>
      <c r="AU41" s="2">
        <v>-0.72716000000000003</v>
      </c>
      <c r="AV41" s="2">
        <v>-0.39240999999999998</v>
      </c>
      <c r="AW41" s="2">
        <v>0.50278</v>
      </c>
      <c r="AX41" s="2">
        <v>1.0788599999999999</v>
      </c>
      <c r="AY41" s="2">
        <v>1.1234599999999999</v>
      </c>
      <c r="AZ41" s="2">
        <v>1.1783699999999999</v>
      </c>
      <c r="BA41" s="2">
        <v>0.99712999999999996</v>
      </c>
      <c r="BB41" s="2">
        <v>0.31113000000000002</v>
      </c>
      <c r="BC41" s="2">
        <v>-0.12237000000000001</v>
      </c>
      <c r="BD41" s="2">
        <v>0.10724</v>
      </c>
      <c r="BE41" s="2">
        <v>0.32373000000000002</v>
      </c>
      <c r="BF41" s="2">
        <v>1809.2855199999999</v>
      </c>
      <c r="BG41">
        <v>1.1599299999999999</v>
      </c>
      <c r="BH41" s="2">
        <v>1.06731</v>
      </c>
    </row>
    <row r="42" spans="1:60" x14ac:dyDescent="0.35">
      <c r="A42" t="s">
        <v>78</v>
      </c>
      <c r="B42" s="125">
        <v>28.6076086956522</v>
      </c>
      <c r="C42" s="125">
        <v>22.6</v>
      </c>
      <c r="D42" s="2">
        <v>22.6</v>
      </c>
      <c r="E42" s="2">
        <v>28.6076086956522</v>
      </c>
      <c r="F42" s="2">
        <v>28.51</v>
      </c>
      <c r="G42" s="2">
        <v>25.88</v>
      </c>
      <c r="H42" s="2">
        <v>1.2500000000000001E-2</v>
      </c>
      <c r="I42" s="2">
        <v>0.29599999999999999</v>
      </c>
      <c r="J42" s="2">
        <v>-0.02</v>
      </c>
      <c r="K42" s="2">
        <v>0.1125</v>
      </c>
      <c r="L42" s="2">
        <v>-2.5000000000000001E-2</v>
      </c>
      <c r="M42" s="2">
        <v>5.1610000000000003E-2</v>
      </c>
      <c r="N42" s="2">
        <v>1.2500000000000001E-2</v>
      </c>
      <c r="O42" s="2">
        <v>3.7519999999999998E-2</v>
      </c>
      <c r="P42" s="2">
        <v>-0.16997999999999999</v>
      </c>
      <c r="Q42" s="2">
        <v>0.13750000000000001</v>
      </c>
      <c r="R42" s="2">
        <v>2.5000000000000001E-2</v>
      </c>
      <c r="S42" s="2">
        <v>-0.15415999999999999</v>
      </c>
      <c r="T42" s="2">
        <v>-2.5159999999999998E-2</v>
      </c>
      <c r="U42" s="2">
        <v>4.0219999999999999E-2</v>
      </c>
      <c r="V42" s="2">
        <v>193</v>
      </c>
      <c r="W42" s="2">
        <v>109</v>
      </c>
      <c r="X42" s="2">
        <v>-4.5870000000000001E-2</v>
      </c>
      <c r="Y42" s="2">
        <v>-0.11224000000000001</v>
      </c>
      <c r="Z42" s="2">
        <v>13</v>
      </c>
      <c r="AA42" s="2">
        <v>13</v>
      </c>
      <c r="AB42" s="2">
        <v>13</v>
      </c>
      <c r="AC42" s="2">
        <v>12</v>
      </c>
      <c r="AD42" s="2">
        <v>13</v>
      </c>
      <c r="AE42" s="2">
        <v>12</v>
      </c>
      <c r="AF42" s="2">
        <v>13</v>
      </c>
      <c r="AG42" s="2">
        <v>13</v>
      </c>
      <c r="AH42" s="2">
        <v>13</v>
      </c>
      <c r="AI42" s="2">
        <v>22.661000000000001</v>
      </c>
      <c r="AJ42" s="2">
        <v>8.7999999999999995E-2</v>
      </c>
      <c r="AK42" s="2">
        <v>0</v>
      </c>
      <c r="AL42" s="2">
        <v>-95.201430000000002</v>
      </c>
      <c r="AM42" s="2">
        <v>-71.67783</v>
      </c>
      <c r="AN42" s="2">
        <v>-52.952590000000001</v>
      </c>
      <c r="AO42" s="2">
        <v>-36.827660000000002</v>
      </c>
      <c r="AP42" s="2">
        <v>-20.456910000000001</v>
      </c>
      <c r="AQ42" s="2">
        <v>-11.678520000000001</v>
      </c>
      <c r="AR42" s="2">
        <v>-7.0911499999999998</v>
      </c>
      <c r="AS42" s="2">
        <v>-6.0142300000000004</v>
      </c>
      <c r="AT42" s="2">
        <v>-4.6093400000000004</v>
      </c>
      <c r="AU42" s="2">
        <v>-3.5383100000000001</v>
      </c>
      <c r="AV42" s="2">
        <v>-1.54732</v>
      </c>
      <c r="AW42" s="2">
        <v>-0.1782</v>
      </c>
      <c r="AX42" s="2">
        <v>0.26497999999999999</v>
      </c>
      <c r="AY42" s="2">
        <v>0.17283999999999999</v>
      </c>
      <c r="AZ42" s="2">
        <v>-0.66669999999999996</v>
      </c>
      <c r="BA42" s="2">
        <v>-0.71645000000000003</v>
      </c>
      <c r="BB42" s="2">
        <v>-1.03244</v>
      </c>
      <c r="BC42" s="2">
        <v>-0.59811000000000003</v>
      </c>
      <c r="BD42" s="2">
        <v>-3.7650000000000003E-2</v>
      </c>
      <c r="BE42" s="2">
        <v>7.961E-2</v>
      </c>
      <c r="BF42" s="2">
        <v>1093.7540300000001</v>
      </c>
      <c r="BG42">
        <v>0.97258</v>
      </c>
      <c r="BH42" s="2">
        <v>0.86641999999999997</v>
      </c>
    </row>
    <row r="43" spans="1:60" x14ac:dyDescent="0.35">
      <c r="A43" t="s">
        <v>79</v>
      </c>
      <c r="B43" s="125">
        <v>27.513043478260901</v>
      </c>
      <c r="C43" s="125">
        <v>21.8184782608696</v>
      </c>
      <c r="D43" s="2">
        <v>21.8184782608696</v>
      </c>
      <c r="E43" s="2">
        <v>27.513043478260901</v>
      </c>
      <c r="F43" s="2">
        <v>27.42</v>
      </c>
      <c r="G43" s="2">
        <v>24.65</v>
      </c>
      <c r="H43" s="2">
        <v>-0.34994999999999998</v>
      </c>
      <c r="I43" s="2">
        <v>-0.28766000000000003</v>
      </c>
      <c r="J43" s="2">
        <v>-0.30996000000000001</v>
      </c>
      <c r="K43" s="2">
        <v>-0.28749999999999998</v>
      </c>
      <c r="L43" s="2">
        <v>-0.35</v>
      </c>
      <c r="M43" s="2">
        <v>-0.27993000000000001</v>
      </c>
      <c r="N43" s="2">
        <v>2.5000000000000001E-2</v>
      </c>
      <c r="O43" s="2">
        <v>-0.12923999999999999</v>
      </c>
      <c r="P43" s="2">
        <v>-0.10997999999999999</v>
      </c>
      <c r="Q43" s="2">
        <v>-0.1125</v>
      </c>
      <c r="R43" s="2">
        <v>-0.1</v>
      </c>
      <c r="S43" s="2">
        <v>-0.12305000000000001</v>
      </c>
      <c r="T43" s="2">
        <v>-2.3769999999999999E-2</v>
      </c>
      <c r="U43" s="2">
        <v>-7.9259999999999997E-2</v>
      </c>
      <c r="V43" s="2">
        <v>238</v>
      </c>
      <c r="W43" s="2">
        <v>47</v>
      </c>
      <c r="X43" s="2">
        <v>-0.20230999999999999</v>
      </c>
      <c r="Y43" s="2">
        <v>-0.20669999999999999</v>
      </c>
      <c r="Z43" s="2">
        <v>255</v>
      </c>
      <c r="AA43" s="2">
        <v>246</v>
      </c>
      <c r="AB43" s="2">
        <v>249</v>
      </c>
      <c r="AC43" s="2">
        <v>244</v>
      </c>
      <c r="AD43" s="2">
        <v>245</v>
      </c>
      <c r="AE43" s="2">
        <v>246</v>
      </c>
      <c r="AF43" s="2">
        <v>244</v>
      </c>
      <c r="AG43" s="2">
        <v>247</v>
      </c>
      <c r="AH43" s="2">
        <v>247</v>
      </c>
      <c r="AI43" s="2">
        <v>4.1859999999999999</v>
      </c>
      <c r="AJ43" s="2">
        <v>1.107</v>
      </c>
      <c r="AK43" s="2">
        <v>4.4279999999999999</v>
      </c>
      <c r="AL43" s="2">
        <v>94.576610000000002</v>
      </c>
      <c r="AM43" s="2">
        <v>90.729799999999997</v>
      </c>
      <c r="AN43" s="2">
        <v>76.763099999999994</v>
      </c>
      <c r="AO43" s="2">
        <v>54.935490000000001</v>
      </c>
      <c r="AP43" s="2">
        <v>17.748090000000001</v>
      </c>
      <c r="AQ43" s="2">
        <v>8.9176199999999994</v>
      </c>
      <c r="AR43" s="2">
        <v>2.1938200000000001</v>
      </c>
      <c r="AS43" s="2">
        <v>2.0569000000000002</v>
      </c>
      <c r="AT43" s="2">
        <v>1.2372300000000001</v>
      </c>
      <c r="AU43" s="2">
        <v>0.93632000000000004</v>
      </c>
      <c r="AV43" s="2">
        <v>0.54696999999999996</v>
      </c>
      <c r="AW43" s="2">
        <v>-0.23547999999999999</v>
      </c>
      <c r="AX43" s="2">
        <v>0.55205000000000004</v>
      </c>
      <c r="AY43" s="2">
        <v>1.16049</v>
      </c>
      <c r="AZ43" s="2">
        <v>0.50468000000000002</v>
      </c>
      <c r="BA43" s="2">
        <v>0.53</v>
      </c>
      <c r="BB43" s="2">
        <v>0.37207000000000001</v>
      </c>
      <c r="BC43" s="2">
        <v>0.15915000000000001</v>
      </c>
      <c r="BD43" s="2">
        <v>-4.9829999999999999E-2</v>
      </c>
      <c r="BE43" s="2">
        <v>0.16571</v>
      </c>
      <c r="BF43" s="2">
        <v>820.48828000000003</v>
      </c>
      <c r="BG43">
        <v>1.2320800000000001</v>
      </c>
      <c r="BH43" s="2">
        <v>1.0798000000000001</v>
      </c>
    </row>
    <row r="44" spans="1:60" x14ac:dyDescent="0.35">
      <c r="A44" t="s">
        <v>80</v>
      </c>
      <c r="B44" s="125">
        <v>27.4648351648352</v>
      </c>
      <c r="C44" s="125">
        <v>21.746739130434801</v>
      </c>
      <c r="D44" s="2">
        <v>21.746739130434801</v>
      </c>
      <c r="E44" s="2">
        <v>27.4648351648352</v>
      </c>
      <c r="F44" s="2">
        <v>27.76</v>
      </c>
      <c r="G44" s="2">
        <v>25.01</v>
      </c>
      <c r="H44" s="2">
        <v>-0.16248000000000001</v>
      </c>
      <c r="I44" s="2">
        <v>-0.21679000000000001</v>
      </c>
      <c r="J44" s="2">
        <v>-8.9990000000000001E-2</v>
      </c>
      <c r="K44" s="2">
        <v>-0.15</v>
      </c>
      <c r="L44" s="2">
        <v>-0.125</v>
      </c>
      <c r="M44" s="2">
        <v>-0.31930999999999998</v>
      </c>
      <c r="N44" s="2">
        <v>0.18747</v>
      </c>
      <c r="O44" s="2">
        <v>8.3400000000000002E-3</v>
      </c>
      <c r="P44" s="2">
        <v>-7.9990000000000006E-2</v>
      </c>
      <c r="Q44" s="2">
        <v>0.3</v>
      </c>
      <c r="R44" s="2">
        <v>0.82499999999999996</v>
      </c>
      <c r="S44" s="2">
        <v>-9.1939999999999994E-2</v>
      </c>
      <c r="T44" s="2">
        <v>2.8539999999999999E-2</v>
      </c>
      <c r="U44" s="2">
        <v>0.34109</v>
      </c>
      <c r="V44" s="2">
        <v>112</v>
      </c>
      <c r="W44" s="2">
        <v>213</v>
      </c>
      <c r="X44" s="2">
        <v>0.23977000000000001</v>
      </c>
      <c r="Y44" s="2">
        <v>0.25556000000000001</v>
      </c>
      <c r="Z44" s="2">
        <v>88</v>
      </c>
      <c r="AA44" s="2">
        <v>74</v>
      </c>
      <c r="AB44" s="2">
        <v>73</v>
      </c>
      <c r="AC44" s="2">
        <v>80</v>
      </c>
      <c r="AD44" s="2">
        <v>73</v>
      </c>
      <c r="AE44" s="2">
        <v>80</v>
      </c>
      <c r="AF44" s="2">
        <v>74</v>
      </c>
      <c r="AG44" s="2">
        <v>82</v>
      </c>
      <c r="AH44" s="2">
        <v>74</v>
      </c>
      <c r="AI44" s="2">
        <v>0</v>
      </c>
      <c r="AJ44" s="2">
        <v>0</v>
      </c>
      <c r="AK44" s="2">
        <v>0</v>
      </c>
      <c r="AL44" s="2">
        <v>-18.93027</v>
      </c>
      <c r="AM44" s="2">
        <v>11.82859</v>
      </c>
      <c r="AN44" s="2">
        <v>22.611000000000001</v>
      </c>
      <c r="AO44" s="2">
        <v>50.768709999999999</v>
      </c>
      <c r="AP44" s="2">
        <v>42.979469999999999</v>
      </c>
      <c r="AQ44" s="2">
        <v>19.755929999999999</v>
      </c>
      <c r="AR44" s="2">
        <v>-4.4149200000000004</v>
      </c>
      <c r="AS44" s="2">
        <v>-4.6339899999999998</v>
      </c>
      <c r="AT44" s="2">
        <v>-4.0963700000000003</v>
      </c>
      <c r="AU44" s="2">
        <v>-4.1116400000000004</v>
      </c>
      <c r="AV44" s="2">
        <v>-3.6752899999999999</v>
      </c>
      <c r="AW44" s="2">
        <v>-2.3993600000000002</v>
      </c>
      <c r="AX44" s="2">
        <v>-1.61199</v>
      </c>
      <c r="AY44" s="2">
        <v>-1.7037</v>
      </c>
      <c r="AZ44" s="2">
        <v>1.41309</v>
      </c>
      <c r="BA44" s="2">
        <v>1.6079000000000001</v>
      </c>
      <c r="BB44" s="2">
        <v>-0.42824000000000001</v>
      </c>
      <c r="BC44" s="2">
        <v>-0.69513999999999998</v>
      </c>
      <c r="BD44" s="2">
        <v>-0.51021000000000005</v>
      </c>
      <c r="BE44" s="2">
        <v>-0.48337000000000002</v>
      </c>
      <c r="BF44" s="2">
        <v>198.20444000000001</v>
      </c>
      <c r="BG44">
        <v>1.2976099999999999</v>
      </c>
      <c r="BH44" s="2">
        <v>1.1650400000000001</v>
      </c>
    </row>
    <row r="45" spans="1:60" x14ac:dyDescent="0.35">
      <c r="A45" t="s">
        <v>81</v>
      </c>
      <c r="B45" s="125">
        <v>28.745652173913001</v>
      </c>
      <c r="C45" s="125">
        <v>22.205434782608702</v>
      </c>
      <c r="D45" s="2">
        <v>22.205434782608702</v>
      </c>
      <c r="E45" s="2">
        <v>28.745652173913001</v>
      </c>
      <c r="F45" s="2">
        <v>28.54</v>
      </c>
      <c r="G45" s="2">
        <v>25.77</v>
      </c>
      <c r="H45" s="2">
        <v>-0.14998</v>
      </c>
      <c r="I45" s="2">
        <v>2.9180000000000001E-2</v>
      </c>
      <c r="J45" s="2">
        <v>-8.9990000000000001E-2</v>
      </c>
      <c r="K45" s="2">
        <v>-2.5000000000000001E-2</v>
      </c>
      <c r="L45" s="2">
        <v>-0.125</v>
      </c>
      <c r="M45" s="2">
        <v>-7.7369999999999994E-2</v>
      </c>
      <c r="N45" s="2">
        <v>-0.19997000000000001</v>
      </c>
      <c r="O45" s="2">
        <v>-0.10423</v>
      </c>
      <c r="P45" s="2">
        <v>-8.9990000000000001E-2</v>
      </c>
      <c r="Q45" s="2">
        <v>-0.1</v>
      </c>
      <c r="R45" s="2">
        <v>-7.4999999999999997E-2</v>
      </c>
      <c r="S45" s="2">
        <v>-0.12221</v>
      </c>
      <c r="T45" s="2">
        <v>-2.5260000000000001E-2</v>
      </c>
      <c r="U45" s="2">
        <v>-0.10765</v>
      </c>
      <c r="V45" s="2">
        <v>192</v>
      </c>
      <c r="W45" s="2">
        <v>78</v>
      </c>
      <c r="X45" s="2">
        <v>-0.11215</v>
      </c>
      <c r="Y45" s="2">
        <v>0.24637999999999999</v>
      </c>
      <c r="Z45" s="2">
        <v>60</v>
      </c>
      <c r="AA45" s="2">
        <v>62</v>
      </c>
      <c r="AB45" s="2">
        <v>62</v>
      </c>
      <c r="AC45" s="2">
        <v>62</v>
      </c>
      <c r="AD45" s="2">
        <v>64</v>
      </c>
      <c r="AE45" s="2">
        <v>61</v>
      </c>
      <c r="AF45" s="2">
        <v>63</v>
      </c>
      <c r="AG45" s="2">
        <v>62</v>
      </c>
      <c r="AH45" s="2">
        <v>62</v>
      </c>
      <c r="AI45" s="2">
        <v>18.809000000000001</v>
      </c>
      <c r="AJ45" s="2">
        <v>26.702000000000002</v>
      </c>
      <c r="AK45" s="2">
        <v>17.138999999999999</v>
      </c>
      <c r="AL45" s="2">
        <v>-59.155639999999998</v>
      </c>
      <c r="AM45" s="2">
        <v>-42.340850000000003</v>
      </c>
      <c r="AN45" s="2">
        <v>-20.24924</v>
      </c>
      <c r="AO45" s="2">
        <v>-17.379439999999999</v>
      </c>
      <c r="AP45" s="2">
        <v>-19.248850000000001</v>
      </c>
      <c r="AQ45" s="2">
        <v>-7.1707700000000001</v>
      </c>
      <c r="AR45" s="2">
        <v>-1.8031699999999999</v>
      </c>
      <c r="AS45" s="2">
        <v>-2.0572900000000001</v>
      </c>
      <c r="AT45" s="2">
        <v>-1.5973900000000001</v>
      </c>
      <c r="AU45" s="2">
        <v>-1.3832800000000001</v>
      </c>
      <c r="AV45" s="2">
        <v>-0.82913999999999999</v>
      </c>
      <c r="AW45" s="2">
        <v>0.47732999999999998</v>
      </c>
      <c r="AX45" s="2">
        <v>0.29337999999999997</v>
      </c>
      <c r="AY45" s="2">
        <v>-0.35802</v>
      </c>
      <c r="AZ45" s="2">
        <v>-0.68274000000000001</v>
      </c>
      <c r="BA45" s="2">
        <v>-0.53017000000000003</v>
      </c>
      <c r="BB45" s="2">
        <v>-0.57226999999999995</v>
      </c>
      <c r="BC45" s="2">
        <v>-0.23341000000000001</v>
      </c>
      <c r="BD45" s="2">
        <v>0.10181999999999999</v>
      </c>
      <c r="BE45" s="2">
        <v>8.813E-2</v>
      </c>
      <c r="BF45" s="2">
        <v>719.95696999999996</v>
      </c>
      <c r="BG45">
        <v>0.87458000000000002</v>
      </c>
      <c r="BH45" s="2">
        <v>1.0610299999999999</v>
      </c>
    </row>
    <row r="46" spans="1:60" x14ac:dyDescent="0.35">
      <c r="A46" t="s">
        <v>82</v>
      </c>
      <c r="B46" s="125">
        <v>28.185869565217399</v>
      </c>
      <c r="C46" s="125">
        <v>22.0163043478261</v>
      </c>
      <c r="D46" s="2">
        <v>22.0163043478261</v>
      </c>
      <c r="E46" s="2">
        <v>28.185869565217399</v>
      </c>
      <c r="F46" s="2">
        <v>28.56</v>
      </c>
      <c r="G46" s="2">
        <v>25.32</v>
      </c>
      <c r="H46" s="2">
        <v>-0.59992000000000001</v>
      </c>
      <c r="I46" s="2">
        <v>-0.15007999999999999</v>
      </c>
      <c r="J46" s="2">
        <v>-0.11498</v>
      </c>
      <c r="K46" s="2">
        <v>-0.4375</v>
      </c>
      <c r="L46" s="2">
        <v>-1.375</v>
      </c>
      <c r="M46" s="2">
        <v>-0.10491</v>
      </c>
      <c r="N46" s="2">
        <v>0.27495999999999998</v>
      </c>
      <c r="O46" s="2">
        <v>0.20845</v>
      </c>
      <c r="P46" s="2">
        <v>0.24496999999999999</v>
      </c>
      <c r="Q46" s="2">
        <v>-6.25E-2</v>
      </c>
      <c r="R46" s="2">
        <v>0.27500000000000002</v>
      </c>
      <c r="S46" s="2">
        <v>0.21965000000000001</v>
      </c>
      <c r="T46" s="2">
        <v>0.12938</v>
      </c>
      <c r="U46" s="2">
        <v>8.6360000000000006E-2</v>
      </c>
      <c r="V46" s="2">
        <v>236</v>
      </c>
      <c r="W46" s="2">
        <v>2</v>
      </c>
      <c r="X46" s="2">
        <v>0.23352999999999999</v>
      </c>
      <c r="Y46" s="2">
        <v>0.29508000000000001</v>
      </c>
      <c r="Z46" s="2">
        <v>119</v>
      </c>
      <c r="AA46" s="2">
        <v>106</v>
      </c>
      <c r="AB46" s="2">
        <v>109</v>
      </c>
      <c r="AC46" s="2">
        <v>108</v>
      </c>
      <c r="AD46" s="2">
        <v>108</v>
      </c>
      <c r="AE46" s="2">
        <v>104</v>
      </c>
      <c r="AF46" s="2">
        <v>104</v>
      </c>
      <c r="AG46" s="2">
        <v>104</v>
      </c>
      <c r="AH46" s="2">
        <v>104</v>
      </c>
      <c r="AI46" s="2">
        <v>5.5819999999999999</v>
      </c>
      <c r="AJ46" s="2">
        <v>7.5170000000000003</v>
      </c>
      <c r="AK46" s="2">
        <v>0</v>
      </c>
      <c r="AL46" s="2">
        <v>5.26816</v>
      </c>
      <c r="AM46" s="2">
        <v>8.8144500000000008</v>
      </c>
      <c r="AN46" s="2">
        <v>26.59638</v>
      </c>
      <c r="AO46" s="2">
        <v>45.101190000000003</v>
      </c>
      <c r="AP46" s="2">
        <v>42.292200000000001</v>
      </c>
      <c r="AQ46" s="2">
        <v>16.863160000000001</v>
      </c>
      <c r="AR46" s="2">
        <v>-0.90105000000000002</v>
      </c>
      <c r="AS46" s="2">
        <v>-0.98885000000000001</v>
      </c>
      <c r="AT46" s="2">
        <v>-2.40733</v>
      </c>
      <c r="AU46" s="2">
        <v>-2.9305500000000002</v>
      </c>
      <c r="AV46" s="2">
        <v>-3.79121</v>
      </c>
      <c r="AW46" s="2">
        <v>-4.25298</v>
      </c>
      <c r="AX46" s="2">
        <v>-2.8801299999999999</v>
      </c>
      <c r="AY46" s="2">
        <v>-0.45678999999999997</v>
      </c>
      <c r="AZ46" s="2">
        <v>1.50729</v>
      </c>
      <c r="BA46" s="2">
        <v>1.5299400000000001</v>
      </c>
      <c r="BB46" s="2">
        <v>1.0021199999999999</v>
      </c>
      <c r="BC46" s="2">
        <v>-0.49525999999999998</v>
      </c>
      <c r="BD46" s="2">
        <v>-0.90456999999999999</v>
      </c>
      <c r="BE46" s="2">
        <v>-0.86373</v>
      </c>
      <c r="BF46" s="2">
        <v>870.31604000000004</v>
      </c>
      <c r="BG46">
        <v>1.24898</v>
      </c>
      <c r="BH46" s="2">
        <v>1.1251800000000001</v>
      </c>
    </row>
    <row r="47" spans="1:60" x14ac:dyDescent="0.35">
      <c r="A47" t="s">
        <v>83</v>
      </c>
      <c r="B47" s="125">
        <v>26.813043478260902</v>
      </c>
      <c r="C47" s="125">
        <v>22.201086956521699</v>
      </c>
      <c r="D47" s="2">
        <v>22.201086956521699</v>
      </c>
      <c r="E47" s="2">
        <v>26.813043478260902</v>
      </c>
      <c r="F47" s="2">
        <v>26.76</v>
      </c>
      <c r="G47" s="2">
        <v>24.77</v>
      </c>
      <c r="H47" s="2">
        <v>4.999E-2</v>
      </c>
      <c r="I47" s="2">
        <v>-0.10839</v>
      </c>
      <c r="J47" s="2">
        <v>9.4990000000000005E-2</v>
      </c>
      <c r="K47" s="2">
        <v>0</v>
      </c>
      <c r="L47" s="2">
        <v>-2.5000000000000001E-2</v>
      </c>
      <c r="M47" s="2">
        <v>-9.8999999999999999E-4</v>
      </c>
      <c r="N47" s="2">
        <v>0.22497</v>
      </c>
      <c r="O47" s="2">
        <v>2.5010000000000001E-2</v>
      </c>
      <c r="P47" s="2">
        <v>0.29496</v>
      </c>
      <c r="Q47" s="2">
        <v>0.2</v>
      </c>
      <c r="R47" s="2">
        <v>0.375</v>
      </c>
      <c r="S47" s="2">
        <v>0.20896999999999999</v>
      </c>
      <c r="T47" s="2">
        <v>0.15851000000000001</v>
      </c>
      <c r="U47" s="2">
        <v>0.22397</v>
      </c>
      <c r="V47" s="2">
        <v>158</v>
      </c>
      <c r="W47" s="2">
        <v>164</v>
      </c>
      <c r="X47" s="2">
        <v>-0.16552</v>
      </c>
      <c r="Y47" s="2">
        <v>-0.13780999999999999</v>
      </c>
      <c r="Z47" s="2">
        <v>200</v>
      </c>
      <c r="AA47" s="2">
        <v>205</v>
      </c>
      <c r="AB47" s="2">
        <v>206</v>
      </c>
      <c r="AC47" s="2">
        <v>204</v>
      </c>
      <c r="AD47" s="2">
        <v>206</v>
      </c>
      <c r="AE47" s="2">
        <v>206</v>
      </c>
      <c r="AF47" s="2">
        <v>207</v>
      </c>
      <c r="AG47" s="2">
        <v>206</v>
      </c>
      <c r="AH47" s="2">
        <v>206</v>
      </c>
      <c r="AI47" s="2">
        <v>8.1829999999999998</v>
      </c>
      <c r="AJ47" s="2">
        <v>5.3949999999999996</v>
      </c>
      <c r="AK47" s="2">
        <v>0.48599999999999999</v>
      </c>
      <c r="AL47" s="2">
        <v>102.68902</v>
      </c>
      <c r="AM47" s="2">
        <v>100.0527</v>
      </c>
      <c r="AN47" s="2">
        <v>77.394970000000001</v>
      </c>
      <c r="AO47" s="2">
        <v>29.473420000000001</v>
      </c>
      <c r="AP47" s="2">
        <v>21.856200000000001</v>
      </c>
      <c r="AQ47" s="2">
        <v>27.319030000000001</v>
      </c>
      <c r="AR47" s="2">
        <v>4.0733499999999996</v>
      </c>
      <c r="AS47" s="2">
        <v>3.9865400000000002</v>
      </c>
      <c r="AT47" s="2">
        <v>2.1018699999999999</v>
      </c>
      <c r="AU47" s="2">
        <v>1.4999</v>
      </c>
      <c r="AV47" s="2">
        <v>0.38602999999999998</v>
      </c>
      <c r="AW47" s="2">
        <v>-8.4330000000000002E-2</v>
      </c>
      <c r="AX47" s="2">
        <v>-0.24606</v>
      </c>
      <c r="AY47" s="2">
        <v>-8.6419999999999997E-2</v>
      </c>
      <c r="AZ47" s="2">
        <v>0.68959000000000004</v>
      </c>
      <c r="BA47" s="2">
        <v>1.67961</v>
      </c>
      <c r="BB47" s="2">
        <v>1.2942499999999999</v>
      </c>
      <c r="BC47" s="2">
        <v>0.25452999999999998</v>
      </c>
      <c r="BD47" s="2">
        <v>-1.7670000000000002E-2</v>
      </c>
      <c r="BE47" s="2">
        <v>-7.3669999999999999E-2</v>
      </c>
      <c r="BF47" s="2">
        <v>2706.9585000000002</v>
      </c>
      <c r="BG47">
        <v>1.2603899999999999</v>
      </c>
      <c r="BH47" s="2">
        <v>1.14697</v>
      </c>
    </row>
    <row r="48" spans="1:60" x14ac:dyDescent="0.35">
      <c r="A48" t="s">
        <v>84</v>
      </c>
      <c r="B48" s="125">
        <v>28.4445652173913</v>
      </c>
      <c r="C48" s="125">
        <v>22.368478260869601</v>
      </c>
      <c r="D48" s="2">
        <v>22.368478260869601</v>
      </c>
      <c r="E48" s="2">
        <v>28.4445652173913</v>
      </c>
      <c r="F48" s="2">
        <v>28.17</v>
      </c>
      <c r="G48" s="2">
        <v>25.03</v>
      </c>
      <c r="H48" s="2">
        <v>-0.28745999999999999</v>
      </c>
      <c r="I48" s="2">
        <v>4.1689999999999998E-2</v>
      </c>
      <c r="J48" s="2">
        <v>-4.999E-2</v>
      </c>
      <c r="K48" s="2">
        <v>-0.17499999999999999</v>
      </c>
      <c r="L48" s="2">
        <v>-0.4</v>
      </c>
      <c r="M48" s="2">
        <v>-9.1389999999999999E-2</v>
      </c>
      <c r="N48" s="2">
        <v>-1.2500000000000001E-2</v>
      </c>
      <c r="O48" s="2">
        <v>-0.38355</v>
      </c>
      <c r="P48" s="2">
        <v>-0.38994000000000001</v>
      </c>
      <c r="Q48" s="2">
        <v>-7.4999999999999997E-2</v>
      </c>
      <c r="R48" s="2">
        <v>-0.1</v>
      </c>
      <c r="S48" s="2">
        <v>-0.35182999999999998</v>
      </c>
      <c r="T48" s="2">
        <v>-0.38891999999999999</v>
      </c>
      <c r="U48" s="2">
        <v>-1.341E-2</v>
      </c>
      <c r="V48" s="2">
        <v>173</v>
      </c>
      <c r="W48" s="2">
        <v>119</v>
      </c>
      <c r="X48" s="2">
        <v>-0.21290000000000001</v>
      </c>
      <c r="Y48" s="2">
        <v>0</v>
      </c>
      <c r="Z48" s="2">
        <v>184</v>
      </c>
      <c r="AA48" s="2">
        <v>169</v>
      </c>
      <c r="AB48" s="2">
        <v>163</v>
      </c>
      <c r="AC48" s="2">
        <v>175</v>
      </c>
      <c r="AD48" s="2">
        <v>178</v>
      </c>
      <c r="AE48" s="2">
        <v>171</v>
      </c>
      <c r="AF48" s="2">
        <v>169</v>
      </c>
      <c r="AG48" s="2">
        <v>169</v>
      </c>
      <c r="AH48" s="2">
        <v>170</v>
      </c>
      <c r="AI48" s="2">
        <v>0</v>
      </c>
      <c r="AJ48" s="2">
        <v>0</v>
      </c>
      <c r="AK48" s="2">
        <v>0</v>
      </c>
      <c r="AL48" s="2">
        <v>44.689140000000002</v>
      </c>
      <c r="AM48" s="2">
        <v>61.073569999999997</v>
      </c>
      <c r="AN48" s="2">
        <v>79.753039999999999</v>
      </c>
      <c r="AO48" s="2">
        <v>79.116159999999994</v>
      </c>
      <c r="AP48" s="2">
        <v>33.642530000000001</v>
      </c>
      <c r="AQ48" s="2">
        <v>2.3160099999999999</v>
      </c>
      <c r="AR48" s="2">
        <v>-5.5381299999999998</v>
      </c>
      <c r="AS48" s="2">
        <v>-4.9734699999999998</v>
      </c>
      <c r="AT48" s="2">
        <v>-6.0391399999999997</v>
      </c>
      <c r="AU48" s="2">
        <v>-6.09572</v>
      </c>
      <c r="AV48" s="2">
        <v>-5.9464699999999997</v>
      </c>
      <c r="AW48" s="2">
        <v>-5.6380299999999997</v>
      </c>
      <c r="AX48" s="2">
        <v>-1.82334</v>
      </c>
      <c r="AY48" s="2">
        <v>7.4069999999999997E-2</v>
      </c>
      <c r="AZ48" s="2">
        <v>1.0981000000000001</v>
      </c>
      <c r="BA48" s="2">
        <v>0.24771000000000001</v>
      </c>
      <c r="BB48" s="2">
        <v>-0.83116000000000001</v>
      </c>
      <c r="BC48" s="2">
        <v>-1.0309200000000001</v>
      </c>
      <c r="BD48" s="2">
        <v>-1.1992499999999999</v>
      </c>
      <c r="BE48" s="2">
        <v>-0.54676000000000002</v>
      </c>
      <c r="BF48" s="2">
        <v>758.58947999999998</v>
      </c>
      <c r="BG48">
        <v>0.91739999999999999</v>
      </c>
      <c r="BH48" s="2">
        <v>1.0328999999999999</v>
      </c>
    </row>
    <row r="49" spans="1:60" x14ac:dyDescent="0.35">
      <c r="A49" t="s">
        <v>85</v>
      </c>
      <c r="B49" s="125">
        <v>28.360439560439598</v>
      </c>
      <c r="C49" s="125">
        <v>22.472527472527499</v>
      </c>
      <c r="D49" s="2">
        <v>22.472527472527499</v>
      </c>
      <c r="E49" s="2">
        <v>28.360439560439598</v>
      </c>
      <c r="F49" s="2">
        <v>28.16</v>
      </c>
      <c r="G49" s="2">
        <v>25.97</v>
      </c>
      <c r="H49" s="2">
        <v>3.7490000000000002E-2</v>
      </c>
      <c r="I49" s="2">
        <v>4.1689999999999998E-2</v>
      </c>
      <c r="J49" s="2">
        <v>-0.10499</v>
      </c>
      <c r="K49" s="2">
        <v>7.4999999999999997E-2</v>
      </c>
      <c r="L49" s="2">
        <v>-2.5000000000000001E-2</v>
      </c>
      <c r="M49" s="2">
        <v>0.23111000000000001</v>
      </c>
      <c r="N49" s="2">
        <v>-1.2500000000000001E-2</v>
      </c>
      <c r="O49" s="2">
        <v>-7.5039999999999996E-2</v>
      </c>
      <c r="P49" s="2">
        <v>9.4990000000000005E-2</v>
      </c>
      <c r="Q49" s="2">
        <v>-0.22500000000000001</v>
      </c>
      <c r="R49" s="2">
        <v>2.5000000000000001E-2</v>
      </c>
      <c r="S49" s="2">
        <v>-0.19878000000000001</v>
      </c>
      <c r="T49" s="2">
        <v>-0.21201</v>
      </c>
      <c r="U49" s="2">
        <v>-1.538E-2</v>
      </c>
      <c r="V49" s="2">
        <v>197</v>
      </c>
      <c r="W49" s="2">
        <v>93</v>
      </c>
      <c r="X49" s="2">
        <v>-0.21348</v>
      </c>
      <c r="Y49" s="2">
        <v>-0.26012000000000002</v>
      </c>
      <c r="Z49" s="2">
        <v>16</v>
      </c>
      <c r="AA49" s="2">
        <v>16</v>
      </c>
      <c r="AB49" s="2">
        <v>17</v>
      </c>
      <c r="AC49" s="2">
        <v>16</v>
      </c>
      <c r="AD49" s="2">
        <v>16</v>
      </c>
      <c r="AE49" s="2">
        <v>17</v>
      </c>
      <c r="AF49" s="2">
        <v>17</v>
      </c>
      <c r="AG49" s="2">
        <v>16</v>
      </c>
      <c r="AH49" s="2">
        <v>17</v>
      </c>
      <c r="AI49" s="2">
        <v>30.067</v>
      </c>
      <c r="AJ49" s="2">
        <v>27.712</v>
      </c>
      <c r="AK49" s="2">
        <v>12.491</v>
      </c>
      <c r="AL49" s="2">
        <v>-116.71857</v>
      </c>
      <c r="AM49" s="2">
        <v>-100.77753</v>
      </c>
      <c r="AN49" s="2">
        <v>-82.627420000000001</v>
      </c>
      <c r="AO49" s="2">
        <v>-41.7652</v>
      </c>
      <c r="AP49" s="2">
        <v>-15.26619</v>
      </c>
      <c r="AQ49" s="2">
        <v>-6.2277399999999998</v>
      </c>
      <c r="AR49" s="2">
        <v>-3.4235099999999998</v>
      </c>
      <c r="AS49" s="2">
        <v>-3.7570199999999998</v>
      </c>
      <c r="AT49" s="2">
        <v>-3.2457199999999999</v>
      </c>
      <c r="AU49" s="2">
        <v>-3.29373</v>
      </c>
      <c r="AV49" s="2">
        <v>-2.6380699999999999</v>
      </c>
      <c r="AW49" s="2">
        <v>-0.78441000000000005</v>
      </c>
      <c r="AX49" s="2">
        <v>0.43848999999999999</v>
      </c>
      <c r="AY49" s="2">
        <v>0.48148000000000002</v>
      </c>
      <c r="AZ49" s="2">
        <v>-0.55720999999999998</v>
      </c>
      <c r="BA49" s="2">
        <v>-0.42548000000000002</v>
      </c>
      <c r="BB49" s="2">
        <v>-0.68898000000000004</v>
      </c>
      <c r="BC49" s="2">
        <v>-0.55671999999999999</v>
      </c>
      <c r="BD49" s="2">
        <v>-0.16661999999999999</v>
      </c>
      <c r="BE49" s="2">
        <v>0.13164999999999999</v>
      </c>
      <c r="BF49" s="2">
        <v>1333.50549</v>
      </c>
      <c r="BG49">
        <v>0.79549000000000003</v>
      </c>
      <c r="BH49" s="2">
        <v>0.84731999999999996</v>
      </c>
    </row>
    <row r="50" spans="1:60" x14ac:dyDescent="0.35">
      <c r="A50" t="s">
        <v>86</v>
      </c>
      <c r="B50" s="125">
        <v>28.2604395604396</v>
      </c>
      <c r="C50" s="125">
        <v>20.1586956521739</v>
      </c>
      <c r="D50" s="2">
        <v>20.1586956521739</v>
      </c>
      <c r="E50" s="2">
        <v>28.2604395604396</v>
      </c>
      <c r="F50" s="2">
        <v>28.27</v>
      </c>
      <c r="G50" s="2">
        <v>24.72</v>
      </c>
      <c r="H50" s="2">
        <v>3.7490000000000002E-2</v>
      </c>
      <c r="I50" s="2">
        <v>9.1719999999999996E-2</v>
      </c>
      <c r="J50" s="2">
        <v>0.12497999999999999</v>
      </c>
      <c r="K50" s="2">
        <v>2.5000000000000001E-2</v>
      </c>
      <c r="L50" s="2">
        <v>0</v>
      </c>
      <c r="M50" s="2">
        <v>0.10004</v>
      </c>
      <c r="N50" s="2">
        <v>0.23746999999999999</v>
      </c>
      <c r="O50" s="2">
        <v>0.30016999999999999</v>
      </c>
      <c r="P50" s="2">
        <v>0.35494999999999999</v>
      </c>
      <c r="Q50" s="2">
        <v>7.4999999999999997E-2</v>
      </c>
      <c r="R50" s="2">
        <v>0.3</v>
      </c>
      <c r="S50" s="2">
        <v>0.24149000000000001</v>
      </c>
      <c r="T50" s="2">
        <v>0.21718000000000001</v>
      </c>
      <c r="U50" s="2">
        <v>0.25985999999999998</v>
      </c>
      <c r="V50" s="2">
        <v>164</v>
      </c>
      <c r="W50" s="2">
        <v>152</v>
      </c>
      <c r="X50" s="2">
        <v>7.9369999999999996E-2</v>
      </c>
      <c r="Y50" s="2">
        <v>3.3329999999999999E-2</v>
      </c>
      <c r="Z50" s="2">
        <v>162</v>
      </c>
      <c r="AA50" s="2">
        <v>156</v>
      </c>
      <c r="AB50" s="2">
        <v>153</v>
      </c>
      <c r="AC50" s="2">
        <v>158</v>
      </c>
      <c r="AD50" s="2">
        <v>157</v>
      </c>
      <c r="AE50" s="2">
        <v>156</v>
      </c>
      <c r="AF50" s="2">
        <v>156</v>
      </c>
      <c r="AG50" s="2">
        <v>156</v>
      </c>
      <c r="AH50" s="2">
        <v>156</v>
      </c>
      <c r="AI50" s="2">
        <v>6.8879999999999999</v>
      </c>
      <c r="AJ50" s="2">
        <v>4.9909999999999997</v>
      </c>
      <c r="AK50" s="2">
        <v>0</v>
      </c>
      <c r="AL50" s="2">
        <v>-65.979780000000005</v>
      </c>
      <c r="AM50" s="2">
        <v>-46.085610000000003</v>
      </c>
      <c r="AN50" s="2">
        <v>-15.62593</v>
      </c>
      <c r="AO50" s="2">
        <v>13.94149</v>
      </c>
      <c r="AP50" s="2">
        <v>11.32024</v>
      </c>
      <c r="AQ50" s="2">
        <v>-1.3792500000000001</v>
      </c>
      <c r="AR50" s="2">
        <v>-2.2395299999999998</v>
      </c>
      <c r="AS50" s="2">
        <v>-2.1099600000000001</v>
      </c>
      <c r="AT50" s="2">
        <v>-2.1471499999999999</v>
      </c>
      <c r="AU50" s="2">
        <v>-2.0318399999999999</v>
      </c>
      <c r="AV50" s="2">
        <v>-1.9046400000000001</v>
      </c>
      <c r="AW50" s="2">
        <v>-1.6937199999999999</v>
      </c>
      <c r="AX50" s="2">
        <v>-0.4511</v>
      </c>
      <c r="AY50" s="2">
        <v>2.469E-2</v>
      </c>
      <c r="AZ50" s="2">
        <v>0.38796999999999998</v>
      </c>
      <c r="BA50" s="2">
        <v>-3.2030000000000003E-2</v>
      </c>
      <c r="BB50" s="2">
        <v>-0.35437999999999997</v>
      </c>
      <c r="BC50" s="2">
        <v>-0.34316999999999998</v>
      </c>
      <c r="BD50" s="2">
        <v>-0.36008000000000001</v>
      </c>
      <c r="BE50" s="2">
        <v>-0.13517000000000001</v>
      </c>
      <c r="BF50" s="2">
        <v>4351.8735399999996</v>
      </c>
      <c r="BG50">
        <v>1.14794</v>
      </c>
      <c r="BH50" s="2">
        <v>0.99987999999999999</v>
      </c>
    </row>
    <row r="51" spans="1:60" x14ac:dyDescent="0.35">
      <c r="A51" t="s">
        <v>87</v>
      </c>
      <c r="B51" s="125">
        <v>26.3</v>
      </c>
      <c r="C51" s="125">
        <v>19.919565217391298</v>
      </c>
      <c r="D51" s="2">
        <v>19.919565217391298</v>
      </c>
      <c r="E51" s="2">
        <v>26.3</v>
      </c>
      <c r="F51" s="2">
        <v>26.64</v>
      </c>
      <c r="G51" s="2">
        <v>22.88</v>
      </c>
      <c r="M51" s="2">
        <v>-0.16453999999999999</v>
      </c>
      <c r="S51" s="2">
        <v>0.30238999999999999</v>
      </c>
      <c r="T51" s="2">
        <v>0.28837000000000002</v>
      </c>
      <c r="U51" s="2">
        <v>5.7079999999999999E-2</v>
      </c>
      <c r="X51" s="2">
        <v>-0.18570999999999999</v>
      </c>
      <c r="Y51" s="2">
        <v>9.9419999999999994E-2</v>
      </c>
      <c r="AC51" s="2">
        <v>719</v>
      </c>
      <c r="BG51">
        <v>1.3086100000000001</v>
      </c>
      <c r="BH51" s="2">
        <v>1.1245799999999999</v>
      </c>
    </row>
    <row r="52" spans="1:60" x14ac:dyDescent="0.35">
      <c r="A52" t="s">
        <v>88</v>
      </c>
      <c r="B52" s="125">
        <v>28.469565217391299</v>
      </c>
      <c r="C52" s="125">
        <v>22.610869565217399</v>
      </c>
      <c r="D52" s="2">
        <v>22.610869565217399</v>
      </c>
      <c r="E52" s="2">
        <v>28.469565217391299</v>
      </c>
      <c r="F52" s="2">
        <v>28.42</v>
      </c>
      <c r="G52" s="2">
        <v>26.03</v>
      </c>
      <c r="H52" s="2">
        <v>0.24995999999999999</v>
      </c>
      <c r="I52" s="2">
        <v>2.9180000000000001E-2</v>
      </c>
      <c r="J52" s="2">
        <v>-0.33994999999999997</v>
      </c>
      <c r="K52" s="2">
        <v>-6.25E-2</v>
      </c>
      <c r="L52" s="2">
        <v>-0.17499999999999999</v>
      </c>
      <c r="M52" s="2">
        <v>0.1429</v>
      </c>
      <c r="N52" s="2">
        <v>0.14998</v>
      </c>
      <c r="O52" s="2">
        <v>2.9180000000000001E-2</v>
      </c>
      <c r="P52" s="2">
        <v>-0.11998</v>
      </c>
      <c r="Q52" s="2">
        <v>0.16250000000000001</v>
      </c>
      <c r="R52" s="2">
        <v>0.27500000000000002</v>
      </c>
      <c r="S52" s="2">
        <v>-5.1400000000000001E-2</v>
      </c>
      <c r="T52" s="2">
        <v>7.528E-2</v>
      </c>
      <c r="U52" s="2">
        <v>0.21490999999999999</v>
      </c>
      <c r="V52" s="2">
        <v>188</v>
      </c>
      <c r="W52" s="2">
        <v>138</v>
      </c>
      <c r="X52" s="2">
        <v>-8.2470000000000002E-2</v>
      </c>
      <c r="Y52" s="2">
        <v>-0.18325</v>
      </c>
      <c r="Z52" s="2">
        <v>19</v>
      </c>
      <c r="AA52" s="2">
        <v>12</v>
      </c>
      <c r="AB52" s="2">
        <v>16</v>
      </c>
      <c r="AC52" s="2">
        <v>12</v>
      </c>
      <c r="AD52" s="2">
        <v>12</v>
      </c>
      <c r="AE52" s="2">
        <v>11</v>
      </c>
      <c r="AF52" s="2">
        <v>13</v>
      </c>
      <c r="AG52" s="2">
        <v>12</v>
      </c>
      <c r="AH52" s="2">
        <v>11</v>
      </c>
      <c r="AI52" s="2">
        <v>7.335</v>
      </c>
      <c r="AJ52" s="2">
        <v>0</v>
      </c>
      <c r="AK52" s="2">
        <v>0</v>
      </c>
      <c r="AL52" s="2">
        <v>-91.663790000000006</v>
      </c>
      <c r="AM52" s="2">
        <v>-59.16075</v>
      </c>
      <c r="AN52" s="2">
        <v>-32.551310000000001</v>
      </c>
      <c r="AO52" s="2">
        <v>-12.556520000000001</v>
      </c>
      <c r="AP52" s="2">
        <v>-12.21367</v>
      </c>
      <c r="AQ52" s="2">
        <v>-7.9065799999999999</v>
      </c>
      <c r="AR52" s="2">
        <v>-4.7276100000000003</v>
      </c>
      <c r="AS52" s="2">
        <v>-4.79854</v>
      </c>
      <c r="AT52" s="2">
        <v>-4.6998899999999999</v>
      </c>
      <c r="AU52" s="2">
        <v>-4.43065</v>
      </c>
      <c r="AV52" s="2">
        <v>-2.89649</v>
      </c>
      <c r="AW52" s="2">
        <v>-1.60223</v>
      </c>
      <c r="AX52" s="2">
        <v>-1.2334400000000001</v>
      </c>
      <c r="AY52" s="2">
        <v>-0.56789999999999996</v>
      </c>
      <c r="AZ52" s="2">
        <v>-0.40010000000000001</v>
      </c>
      <c r="BA52" s="2">
        <v>-0.48504999999999998</v>
      </c>
      <c r="BB52" s="2">
        <v>-0.64097000000000004</v>
      </c>
      <c r="BC52" s="2">
        <v>-0.93513000000000002</v>
      </c>
      <c r="BD52" s="2">
        <v>-0.53610000000000002</v>
      </c>
      <c r="BE52" s="2">
        <v>-0.61394000000000004</v>
      </c>
      <c r="BF52" s="2">
        <v>575.33727999999996</v>
      </c>
      <c r="BG52">
        <v>0.85867000000000004</v>
      </c>
      <c r="BH52" s="2">
        <v>0.87485999999999997</v>
      </c>
    </row>
    <row r="53" spans="1:60" x14ac:dyDescent="0.35">
      <c r="A53" t="s">
        <v>89</v>
      </c>
      <c r="B53" s="125">
        <v>29.0056179775281</v>
      </c>
      <c r="C53" s="125">
        <v>19.988043478260899</v>
      </c>
      <c r="D53" s="2">
        <v>19.988043478260899</v>
      </c>
      <c r="E53" s="2">
        <v>29.0056179775281</v>
      </c>
      <c r="F53" s="2">
        <v>29.21</v>
      </c>
      <c r="G53" s="2">
        <v>25.04</v>
      </c>
      <c r="H53" s="2">
        <v>0.36244999999999999</v>
      </c>
      <c r="I53" s="2">
        <v>0.18343999999999999</v>
      </c>
      <c r="J53" s="2">
        <v>0.22497</v>
      </c>
      <c r="K53" s="2">
        <v>0.22500000000000001</v>
      </c>
      <c r="L53" s="2">
        <v>0.42499999999999999</v>
      </c>
      <c r="M53" s="2">
        <v>0.20774000000000001</v>
      </c>
      <c r="N53" s="2">
        <v>0.38745000000000002</v>
      </c>
      <c r="O53" s="2">
        <v>0.43358000000000002</v>
      </c>
      <c r="P53" s="2">
        <v>0.38495000000000001</v>
      </c>
      <c r="Q53" s="2">
        <v>0.32500000000000001</v>
      </c>
      <c r="R53" s="2">
        <v>0.125</v>
      </c>
      <c r="S53" s="2">
        <v>0.42507</v>
      </c>
      <c r="T53" s="2">
        <v>0.39707999999999999</v>
      </c>
      <c r="U53" s="2">
        <v>0.40811999999999998</v>
      </c>
      <c r="V53" s="2">
        <v>115</v>
      </c>
      <c r="W53" s="2">
        <v>123</v>
      </c>
      <c r="X53" s="2">
        <v>-1.9050000000000001E-2</v>
      </c>
      <c r="Y53" s="2">
        <v>0.17036999999999999</v>
      </c>
      <c r="Z53" s="2">
        <v>101</v>
      </c>
      <c r="AA53" s="2">
        <v>105</v>
      </c>
      <c r="AB53" s="2">
        <v>104</v>
      </c>
      <c r="AC53" s="2">
        <v>105</v>
      </c>
      <c r="AD53" s="2">
        <v>106</v>
      </c>
      <c r="AE53" s="2">
        <v>104</v>
      </c>
      <c r="AF53" s="2">
        <v>105</v>
      </c>
      <c r="AG53" s="2">
        <v>106</v>
      </c>
      <c r="AH53" s="2">
        <v>105</v>
      </c>
      <c r="AI53" s="2">
        <v>4.1950000000000003</v>
      </c>
      <c r="AJ53" s="2">
        <v>8.5999999999999993E-2</v>
      </c>
      <c r="AK53" s="2">
        <v>0</v>
      </c>
      <c r="AL53" s="2">
        <v>-112.79176</v>
      </c>
      <c r="AM53" s="2">
        <v>-88.026880000000006</v>
      </c>
      <c r="AN53" s="2">
        <v>-53.277299999999997</v>
      </c>
      <c r="AO53" s="2">
        <v>-16.166350000000001</v>
      </c>
      <c r="AP53" s="2">
        <v>-7.1830699999999998</v>
      </c>
      <c r="AQ53" s="2">
        <v>3.40036</v>
      </c>
      <c r="AR53" s="2">
        <v>0.85002999999999995</v>
      </c>
      <c r="AS53" s="2">
        <v>0.31719000000000003</v>
      </c>
      <c r="AT53" s="2">
        <v>0.45118999999999998</v>
      </c>
      <c r="AU53" s="2">
        <v>0.37870999999999999</v>
      </c>
      <c r="AV53" s="2">
        <v>0.14144000000000001</v>
      </c>
      <c r="AW53" s="2">
        <v>0.49243999999999999</v>
      </c>
      <c r="AX53" s="2">
        <v>0.72240000000000004</v>
      </c>
      <c r="AY53" s="2">
        <v>0.77778000000000003</v>
      </c>
      <c r="AZ53" s="2">
        <v>-0.1391</v>
      </c>
      <c r="BA53" s="2">
        <v>0.40236</v>
      </c>
      <c r="BB53" s="2">
        <v>0.72180999999999995</v>
      </c>
      <c r="BC53" s="2">
        <v>6.4780000000000004E-2</v>
      </c>
      <c r="BD53" s="2">
        <v>0.10503999999999999</v>
      </c>
      <c r="BE53" s="2">
        <v>0.21681</v>
      </c>
      <c r="BF53" s="2">
        <v>4056.6001000000001</v>
      </c>
      <c r="BG53">
        <v>1.06209</v>
      </c>
      <c r="BH53" s="2">
        <v>1.03129</v>
      </c>
    </row>
    <row r="54" spans="1:60" x14ac:dyDescent="0.35">
      <c r="A54" t="s">
        <v>90</v>
      </c>
      <c r="B54" s="125">
        <v>27.8571428571429</v>
      </c>
      <c r="C54" s="125">
        <v>21.654022988505801</v>
      </c>
      <c r="D54" s="2">
        <v>21.654022988505801</v>
      </c>
      <c r="E54" s="2">
        <v>27.8571428571429</v>
      </c>
      <c r="F54" s="2">
        <v>28.03</v>
      </c>
      <c r="G54" s="2">
        <v>25.21</v>
      </c>
      <c r="H54" s="2">
        <v>0.11248</v>
      </c>
      <c r="I54" s="2">
        <v>0.30851000000000001</v>
      </c>
      <c r="J54" s="2">
        <v>-4.4990000000000002E-2</v>
      </c>
      <c r="K54" s="2">
        <v>0</v>
      </c>
      <c r="L54" s="2">
        <v>-0.05</v>
      </c>
      <c r="M54" s="2">
        <v>0.25219000000000003</v>
      </c>
      <c r="N54" s="2">
        <v>0.41243999999999997</v>
      </c>
      <c r="O54" s="2">
        <v>0.44191999999999998</v>
      </c>
      <c r="P54" s="2">
        <v>0.13497999999999999</v>
      </c>
      <c r="Q54" s="2">
        <v>0.125</v>
      </c>
      <c r="R54" s="2">
        <v>0.15</v>
      </c>
      <c r="S54" s="2">
        <v>0.23236000000000001</v>
      </c>
      <c r="T54" s="2">
        <v>0.19252</v>
      </c>
      <c r="U54" s="2">
        <v>0.10371</v>
      </c>
      <c r="V54" s="2">
        <v>188</v>
      </c>
      <c r="W54" s="2">
        <v>120</v>
      </c>
      <c r="X54" s="2">
        <v>-0.24718999999999999</v>
      </c>
      <c r="Y54" s="2">
        <v>-0.25455</v>
      </c>
      <c r="Z54" s="2">
        <v>56</v>
      </c>
      <c r="AA54" s="2">
        <v>54</v>
      </c>
      <c r="AB54" s="2">
        <v>65</v>
      </c>
      <c r="AC54" s="2">
        <v>55</v>
      </c>
      <c r="AD54" s="2">
        <v>55</v>
      </c>
      <c r="AE54" s="2">
        <v>55</v>
      </c>
      <c r="AF54" s="2">
        <v>55</v>
      </c>
      <c r="AG54" s="2">
        <v>55</v>
      </c>
      <c r="AH54" s="2">
        <v>56</v>
      </c>
      <c r="AI54" s="2">
        <v>23.852</v>
      </c>
      <c r="AJ54" s="2">
        <v>18.308</v>
      </c>
      <c r="AK54" s="2">
        <v>2.8879999999999999</v>
      </c>
      <c r="AL54" s="2">
        <v>-73.436869999999999</v>
      </c>
      <c r="AM54" s="2">
        <v>-53.729089999999999</v>
      </c>
      <c r="AN54" s="2">
        <v>-35.81962</v>
      </c>
      <c r="AO54" s="2">
        <v>-43.513579999999997</v>
      </c>
      <c r="AP54" s="2">
        <v>-50.447220000000002</v>
      </c>
      <c r="AQ54" s="2">
        <v>-39.441989999999997</v>
      </c>
      <c r="AR54" s="2">
        <v>-12.673489999999999</v>
      </c>
      <c r="AS54" s="2">
        <v>-12.3291</v>
      </c>
      <c r="AT54" s="2">
        <v>-8.5879600000000007</v>
      </c>
      <c r="AU54" s="2">
        <v>-7.1713399999999998</v>
      </c>
      <c r="AV54" s="2">
        <v>-4.6309800000000001</v>
      </c>
      <c r="AW54" s="2">
        <v>-2.17184</v>
      </c>
      <c r="AX54" s="2">
        <v>0.65615000000000001</v>
      </c>
      <c r="AY54" s="2">
        <v>0.96296000000000004</v>
      </c>
      <c r="AZ54" s="2">
        <v>-1.7043900000000001</v>
      </c>
      <c r="BA54" s="2">
        <v>-2.6099600000000001</v>
      </c>
      <c r="BB54" s="2">
        <v>-2.8206600000000002</v>
      </c>
      <c r="BC54" s="2">
        <v>-1.21295</v>
      </c>
      <c r="BD54" s="2">
        <v>-0.46179999999999999</v>
      </c>
      <c r="BE54" s="2">
        <v>0.19694</v>
      </c>
      <c r="BF54" s="2">
        <v>2015.5686000000001</v>
      </c>
      <c r="BG54">
        <v>1.0942000000000001</v>
      </c>
      <c r="BH54" s="2">
        <v>0.85392000000000001</v>
      </c>
    </row>
    <row r="55" spans="1:60" x14ac:dyDescent="0.35">
      <c r="A55" t="s">
        <v>91</v>
      </c>
      <c r="B55" s="125">
        <v>28.3391304347826</v>
      </c>
      <c r="C55" s="125">
        <v>22.1608695652174</v>
      </c>
      <c r="D55" s="2">
        <v>22.1608695652174</v>
      </c>
      <c r="E55" s="2">
        <v>28.3391304347826</v>
      </c>
      <c r="F55" s="2">
        <v>28.24</v>
      </c>
      <c r="G55" s="2">
        <v>25.37</v>
      </c>
      <c r="H55" s="2">
        <v>-2.5000000000000001E-2</v>
      </c>
      <c r="I55" s="2">
        <v>0.2293</v>
      </c>
      <c r="J55" s="2">
        <v>9.4990000000000005E-2</v>
      </c>
      <c r="K55" s="2">
        <v>0.15</v>
      </c>
      <c r="L55" s="2">
        <v>-0.125</v>
      </c>
      <c r="M55" s="2">
        <v>5.3100000000000001E-2</v>
      </c>
      <c r="N55" s="2">
        <v>-0.34994999999999998</v>
      </c>
      <c r="O55" s="2">
        <v>-0.42107</v>
      </c>
      <c r="P55" s="2">
        <v>-0.58492</v>
      </c>
      <c r="Q55" s="2">
        <v>-0.5</v>
      </c>
      <c r="R55" s="2">
        <v>-0.32500000000000001</v>
      </c>
      <c r="S55" s="2">
        <v>-0.46778999999999998</v>
      </c>
      <c r="T55" s="2">
        <v>-0.54474999999999996</v>
      </c>
      <c r="U55" s="2">
        <v>-0.40772999999999998</v>
      </c>
      <c r="V55" s="2">
        <v>89</v>
      </c>
      <c r="W55" s="2">
        <v>1</v>
      </c>
      <c r="X55" s="2">
        <v>-0.28814000000000001</v>
      </c>
      <c r="Y55" s="2">
        <v>-0.15942000000000001</v>
      </c>
      <c r="Z55" s="2">
        <v>55</v>
      </c>
      <c r="AA55" s="2">
        <v>60</v>
      </c>
      <c r="AB55" s="2">
        <v>56</v>
      </c>
      <c r="AC55" s="2">
        <v>63</v>
      </c>
      <c r="AD55" s="2">
        <v>62</v>
      </c>
      <c r="AE55" s="2">
        <v>61</v>
      </c>
      <c r="AF55" s="2">
        <v>57</v>
      </c>
      <c r="AG55" s="2">
        <v>54</v>
      </c>
      <c r="AH55" s="2">
        <v>54</v>
      </c>
      <c r="AI55" s="2">
        <v>7.2610000000000001</v>
      </c>
      <c r="AJ55" s="2">
        <v>3.4079999999999999</v>
      </c>
      <c r="AK55" s="2">
        <v>10.038</v>
      </c>
      <c r="AL55" s="2">
        <v>-41.32564</v>
      </c>
      <c r="AM55" s="2">
        <v>-9.6183499999999995</v>
      </c>
      <c r="AN55" s="2">
        <v>6.4396899999999997</v>
      </c>
      <c r="AO55" s="2">
        <v>32.095500000000001</v>
      </c>
      <c r="AP55" s="2">
        <v>25.263729999999999</v>
      </c>
      <c r="AQ55" s="2">
        <v>2.3130199999999999</v>
      </c>
      <c r="AR55" s="2">
        <v>-5.22668</v>
      </c>
      <c r="AS55" s="2">
        <v>-4.8462100000000001</v>
      </c>
      <c r="AT55" s="2">
        <v>-5.4029199999999999</v>
      </c>
      <c r="AU55" s="2">
        <v>-5.2748299999999997</v>
      </c>
      <c r="AV55" s="2">
        <v>-4.53775</v>
      </c>
      <c r="AW55" s="2">
        <v>-4.5393800000000004</v>
      </c>
      <c r="AX55" s="2">
        <v>-2.82965</v>
      </c>
      <c r="AY55" s="2">
        <v>-1.96296</v>
      </c>
      <c r="AZ55" s="2">
        <v>1.03217</v>
      </c>
      <c r="BA55" s="2">
        <v>0.63431000000000004</v>
      </c>
      <c r="BB55" s="2">
        <v>0.11391999999999999</v>
      </c>
      <c r="BC55" s="2">
        <v>-0.89198999999999995</v>
      </c>
      <c r="BD55" s="2">
        <v>-0.96550999999999998</v>
      </c>
      <c r="BE55" s="2">
        <v>-0.84858999999999996</v>
      </c>
      <c r="BF55" s="2">
        <v>260.58395000000002</v>
      </c>
      <c r="BG55">
        <v>0.80388000000000004</v>
      </c>
      <c r="BH55" s="2">
        <v>1.01387</v>
      </c>
    </row>
    <row r="56" spans="1:60" x14ac:dyDescent="0.35">
      <c r="A56" t="s">
        <v>92</v>
      </c>
      <c r="B56" s="125">
        <v>27.301086956521701</v>
      </c>
      <c r="C56" s="125">
        <v>22.1076086956522</v>
      </c>
      <c r="D56" s="2">
        <v>22.1076086956522</v>
      </c>
      <c r="E56" s="2">
        <v>27.301086956521701</v>
      </c>
      <c r="F56" s="2">
        <v>27.59</v>
      </c>
      <c r="G56" s="2">
        <v>25.18</v>
      </c>
      <c r="H56" s="2">
        <v>-0.48742999999999997</v>
      </c>
      <c r="I56" s="2">
        <v>0.27932000000000001</v>
      </c>
      <c r="J56" s="2">
        <v>0.10499</v>
      </c>
      <c r="K56" s="2">
        <v>0.23749999999999999</v>
      </c>
      <c r="L56" s="2">
        <v>-1.125</v>
      </c>
      <c r="M56" s="2">
        <v>4.4949999999999997E-2</v>
      </c>
      <c r="N56" s="2">
        <v>6.2489999999999997E-2</v>
      </c>
      <c r="O56" s="2">
        <v>0.24596999999999999</v>
      </c>
      <c r="P56" s="2">
        <v>0.38495000000000001</v>
      </c>
      <c r="Q56" s="2">
        <v>0.3125</v>
      </c>
      <c r="R56" s="2">
        <v>-0.22500000000000001</v>
      </c>
      <c r="S56" s="2">
        <v>0.46361999999999998</v>
      </c>
      <c r="T56" s="2">
        <v>0.32200000000000001</v>
      </c>
      <c r="U56" s="2">
        <v>-3.4700000000000002E-2</v>
      </c>
      <c r="V56" s="2">
        <v>232</v>
      </c>
      <c r="W56" s="2">
        <v>17</v>
      </c>
      <c r="X56" s="2">
        <v>-0.23710999999999999</v>
      </c>
      <c r="Y56" s="2">
        <v>-7.3679999999999995E-2</v>
      </c>
      <c r="Z56" s="2">
        <v>63</v>
      </c>
      <c r="AA56" s="2">
        <v>59</v>
      </c>
      <c r="AB56" s="2">
        <v>70</v>
      </c>
      <c r="AC56" s="2">
        <v>59</v>
      </c>
      <c r="AD56" s="2">
        <v>67</v>
      </c>
      <c r="AE56" s="2">
        <v>59</v>
      </c>
      <c r="AF56" s="2">
        <v>59</v>
      </c>
      <c r="AG56" s="2">
        <v>59</v>
      </c>
      <c r="AH56" s="2">
        <v>59</v>
      </c>
      <c r="AI56" s="2">
        <v>0</v>
      </c>
      <c r="AJ56" s="2">
        <v>0</v>
      </c>
      <c r="AK56" s="2">
        <v>0</v>
      </c>
      <c r="AL56" s="2">
        <v>-39.67116</v>
      </c>
      <c r="AM56" s="2">
        <v>-8.5848999999999993</v>
      </c>
      <c r="AN56" s="2">
        <v>6.1411600000000002</v>
      </c>
      <c r="AO56" s="2">
        <v>34.07414</v>
      </c>
      <c r="AP56" s="2">
        <v>31.171759999999999</v>
      </c>
      <c r="AQ56" s="2">
        <v>12.0441</v>
      </c>
      <c r="AR56" s="2">
        <v>-6.5110000000000001E-2</v>
      </c>
      <c r="AS56" s="2">
        <v>-1.06498</v>
      </c>
      <c r="AT56" s="2">
        <v>-3.4318499999999998</v>
      </c>
      <c r="AU56" s="2">
        <v>-4.3162200000000004</v>
      </c>
      <c r="AV56" s="2">
        <v>-5.9457599999999999</v>
      </c>
      <c r="AW56" s="2">
        <v>-7.0517099999999999</v>
      </c>
      <c r="AX56" s="2">
        <v>-3.5394299999999999</v>
      </c>
      <c r="AY56" s="2">
        <v>-0.54320999999999997</v>
      </c>
      <c r="AZ56" s="2">
        <v>1.0922799999999999</v>
      </c>
      <c r="BA56" s="2">
        <v>0.89934999999999998</v>
      </c>
      <c r="BB56" s="2">
        <v>1.02502</v>
      </c>
      <c r="BC56" s="2">
        <v>-0.66415999999999997</v>
      </c>
      <c r="BD56" s="2">
        <v>-1.43181</v>
      </c>
      <c r="BE56" s="2">
        <v>-1.05108</v>
      </c>
      <c r="BF56" s="2">
        <v>174.10342</v>
      </c>
      <c r="BG56">
        <v>1.1930400000000001</v>
      </c>
      <c r="BH56" s="2">
        <v>1.01658</v>
      </c>
    </row>
    <row r="57" spans="1:60" x14ac:dyDescent="0.35">
      <c r="A57" t="s">
        <v>93</v>
      </c>
      <c r="B57" s="125">
        <v>28.196666666666701</v>
      </c>
      <c r="C57" s="125">
        <v>22.335869565217401</v>
      </c>
      <c r="D57" s="2">
        <v>22.335869565217401</v>
      </c>
      <c r="E57" s="2">
        <v>28.196666666666701</v>
      </c>
      <c r="F57" s="2">
        <v>28.09</v>
      </c>
      <c r="G57" s="2">
        <v>25.78</v>
      </c>
      <c r="H57" s="2">
        <v>-0.12497999999999999</v>
      </c>
      <c r="I57" s="2">
        <v>-6.6699999999999995E-2</v>
      </c>
      <c r="J57" s="2">
        <v>-0.02</v>
      </c>
      <c r="K57" s="2">
        <v>-8.7499999999999994E-2</v>
      </c>
      <c r="L57" s="2">
        <v>-2.5000000000000001E-2</v>
      </c>
      <c r="M57" s="2">
        <v>-0.13672999999999999</v>
      </c>
      <c r="N57" s="2">
        <v>9.9989999999999996E-2</v>
      </c>
      <c r="O57" s="2">
        <v>0.15007999999999999</v>
      </c>
      <c r="P57" s="2">
        <v>-3.9989999999999998E-2</v>
      </c>
      <c r="Q57" s="2">
        <v>-1.2500000000000001E-2</v>
      </c>
      <c r="R57" s="2">
        <v>-2.5000000000000001E-2</v>
      </c>
      <c r="S57" s="2">
        <v>6.2899999999999996E-3</v>
      </c>
      <c r="T57" s="2">
        <v>8.8999999999999996E-2</v>
      </c>
      <c r="U57" s="2">
        <v>-3.8999999999999999E-4</v>
      </c>
      <c r="V57" s="2">
        <v>201</v>
      </c>
      <c r="W57" s="2">
        <v>81</v>
      </c>
      <c r="X57" s="2">
        <v>-0.10383000000000001</v>
      </c>
      <c r="Y57" s="2">
        <v>-5.2130000000000003E-2</v>
      </c>
      <c r="Z57" s="2">
        <v>17</v>
      </c>
      <c r="AA57" s="2">
        <v>21</v>
      </c>
      <c r="AB57" s="2">
        <v>17</v>
      </c>
      <c r="AC57" s="2">
        <v>16</v>
      </c>
      <c r="AD57" s="2">
        <v>17</v>
      </c>
      <c r="AE57" s="2">
        <v>17</v>
      </c>
      <c r="AF57" s="2">
        <v>17</v>
      </c>
      <c r="AG57" s="2">
        <v>16</v>
      </c>
      <c r="AH57" s="2">
        <v>17</v>
      </c>
      <c r="AI57" s="2">
        <v>10.593999999999999</v>
      </c>
      <c r="AJ57" s="2">
        <v>25.364000000000001</v>
      </c>
      <c r="AK57" s="2">
        <v>31.173999999999999</v>
      </c>
      <c r="AL57" s="2">
        <v>-116.01631</v>
      </c>
      <c r="AM57" s="2">
        <v>-97.214870000000005</v>
      </c>
      <c r="AN57" s="2">
        <v>-78.027760000000001</v>
      </c>
      <c r="AO57" s="2">
        <v>-31.158829999999998</v>
      </c>
      <c r="AP57" s="2">
        <v>-8.7200399999999991</v>
      </c>
      <c r="AQ57" s="2">
        <v>-5.9365300000000003</v>
      </c>
      <c r="AR57" s="2">
        <v>-3.0558999999999998</v>
      </c>
      <c r="AS57" s="2">
        <v>-2.7051099999999999</v>
      </c>
      <c r="AT57" s="2">
        <v>-3.4772799999999999</v>
      </c>
      <c r="AU57" s="2">
        <v>-3.4945300000000001</v>
      </c>
      <c r="AV57" s="2">
        <v>-2.5696599999999998</v>
      </c>
      <c r="AW57" s="2">
        <v>-0.79315999999999998</v>
      </c>
      <c r="AX57" s="2">
        <v>-0.15773000000000001</v>
      </c>
      <c r="AY57" s="2">
        <v>-0.1358</v>
      </c>
      <c r="AZ57" s="2">
        <v>-0.31306</v>
      </c>
      <c r="BA57" s="2">
        <v>-0.32534999999999997</v>
      </c>
      <c r="BB57" s="2">
        <v>-0.48659000000000002</v>
      </c>
      <c r="BC57" s="2">
        <v>-0.5907</v>
      </c>
      <c r="BD57" s="2">
        <v>-0.16847999999999999</v>
      </c>
      <c r="BE57" s="2">
        <v>-4.718E-2</v>
      </c>
      <c r="BF57" s="2">
        <v>1334.26233</v>
      </c>
      <c r="BG57">
        <v>0.85145000000000004</v>
      </c>
      <c r="BH57" s="2">
        <v>0.87072000000000005</v>
      </c>
    </row>
    <row r="58" spans="1:60" x14ac:dyDescent="0.35">
      <c r="A58" t="s">
        <v>94</v>
      </c>
      <c r="B58" s="125">
        <v>28.6955555555556</v>
      </c>
      <c r="C58" s="125">
        <v>21.888043478260901</v>
      </c>
      <c r="D58" s="2">
        <v>21.888043478260901</v>
      </c>
      <c r="E58" s="2">
        <v>28.6955555555556</v>
      </c>
      <c r="F58" s="2">
        <v>28.47</v>
      </c>
      <c r="G58" s="2">
        <v>25.75</v>
      </c>
      <c r="H58" s="2">
        <v>0</v>
      </c>
      <c r="I58" s="2">
        <v>8.7550000000000003E-2</v>
      </c>
      <c r="J58" s="2">
        <v>-0.11998</v>
      </c>
      <c r="K58" s="2">
        <v>1.2500000000000001E-2</v>
      </c>
      <c r="L58" s="2">
        <v>2.5000000000000001E-2</v>
      </c>
      <c r="M58" s="2">
        <v>-7.1999999999999995E-2</v>
      </c>
      <c r="N58" s="2">
        <v>2.5000000000000001E-2</v>
      </c>
      <c r="O58" s="2">
        <v>9.5890000000000003E-2</v>
      </c>
      <c r="P58" s="2">
        <v>3.9989999999999998E-2</v>
      </c>
      <c r="Q58" s="2">
        <v>3.7499999999999999E-2</v>
      </c>
      <c r="R58" s="2">
        <v>-2.5000000000000001E-2</v>
      </c>
      <c r="S58" s="2">
        <v>3.678E-2</v>
      </c>
      <c r="T58" s="2">
        <v>2.963E-2</v>
      </c>
      <c r="U58" s="2">
        <v>2.563E-2</v>
      </c>
      <c r="V58" s="2">
        <v>186</v>
      </c>
      <c r="W58" s="2">
        <v>85</v>
      </c>
      <c r="X58" s="2">
        <v>-0.17015</v>
      </c>
      <c r="Y58" s="2">
        <v>-0.18454999999999999</v>
      </c>
      <c r="Z58" s="2">
        <v>36</v>
      </c>
      <c r="AA58" s="2">
        <v>36</v>
      </c>
      <c r="AB58" s="2">
        <v>37</v>
      </c>
      <c r="AC58" s="2">
        <v>37</v>
      </c>
      <c r="AD58" s="2">
        <v>36</v>
      </c>
      <c r="AE58" s="2">
        <v>36</v>
      </c>
      <c r="AF58" s="2">
        <v>36</v>
      </c>
      <c r="AG58" s="2">
        <v>36</v>
      </c>
      <c r="AH58" s="2">
        <v>36</v>
      </c>
      <c r="AI58" s="2">
        <v>3.2909999999999999</v>
      </c>
      <c r="AJ58" s="2">
        <v>3.13</v>
      </c>
      <c r="AK58" s="2">
        <v>0</v>
      </c>
      <c r="AL58" s="2">
        <v>-102.90103999999999</v>
      </c>
      <c r="AM58" s="2">
        <v>-67.453909999999993</v>
      </c>
      <c r="AN58" s="2">
        <v>-37.944929999999999</v>
      </c>
      <c r="AO58" s="2">
        <v>-23.920590000000001</v>
      </c>
      <c r="AP58" s="2">
        <v>-15.765940000000001</v>
      </c>
      <c r="AQ58" s="2">
        <v>-11.041029999999999</v>
      </c>
      <c r="AR58" s="2">
        <v>-2.3177400000000001</v>
      </c>
      <c r="AS58" s="2">
        <v>-2.6597499999999998</v>
      </c>
      <c r="AT58" s="2">
        <v>-1.6954899999999999</v>
      </c>
      <c r="AU58" s="2">
        <v>-1.1142300000000001</v>
      </c>
      <c r="AV58" s="2">
        <v>-0.61431999999999998</v>
      </c>
      <c r="AW58" s="2">
        <v>-0.28877999999999998</v>
      </c>
      <c r="AX58" s="2">
        <v>-0.13564999999999999</v>
      </c>
      <c r="AY58" s="2">
        <v>-1.235E-2</v>
      </c>
      <c r="AZ58" s="2">
        <v>-0.53522000000000003</v>
      </c>
      <c r="BA58" s="2">
        <v>-0.72094999999999998</v>
      </c>
      <c r="BB58" s="2">
        <v>-0.65610999999999997</v>
      </c>
      <c r="BC58" s="2">
        <v>-0.18787000000000001</v>
      </c>
      <c r="BD58" s="2">
        <v>-6.1170000000000002E-2</v>
      </c>
      <c r="BE58" s="2">
        <v>-4.0550000000000003E-2</v>
      </c>
      <c r="BF58" s="2">
        <v>2345.875</v>
      </c>
      <c r="BG58">
        <v>0.85899000000000003</v>
      </c>
      <c r="BH58" s="2">
        <v>0.89268000000000003</v>
      </c>
    </row>
    <row r="59" spans="1:60" x14ac:dyDescent="0.35">
      <c r="A59" t="s">
        <v>95</v>
      </c>
      <c r="B59" s="125">
        <v>26.889130434782601</v>
      </c>
      <c r="C59" s="125">
        <v>22.610869565217399</v>
      </c>
      <c r="D59" s="2">
        <v>22.610869565217399</v>
      </c>
      <c r="E59" s="2">
        <v>26.889130434782601</v>
      </c>
      <c r="F59" s="2">
        <v>27.05</v>
      </c>
      <c r="G59" s="2">
        <v>25.21</v>
      </c>
      <c r="H59" s="2">
        <v>0.57491999999999999</v>
      </c>
      <c r="I59" s="2">
        <v>4.1700000000000001E-3</v>
      </c>
      <c r="J59" s="2">
        <v>0.14998</v>
      </c>
      <c r="K59" s="2">
        <v>0.45</v>
      </c>
      <c r="L59" s="2">
        <v>0.97499999999999998</v>
      </c>
      <c r="M59" s="2">
        <v>2.2870000000000001E-2</v>
      </c>
      <c r="N59" s="2">
        <v>0.39994000000000002</v>
      </c>
      <c r="O59" s="2">
        <v>0.60450999999999999</v>
      </c>
      <c r="P59" s="2">
        <v>0.30996000000000001</v>
      </c>
      <c r="Q59" s="2">
        <v>1.2749999999999999</v>
      </c>
      <c r="R59" s="2">
        <v>0.72499999999999998</v>
      </c>
      <c r="S59" s="2">
        <v>0.39237</v>
      </c>
      <c r="T59" s="2">
        <v>0.59745000000000004</v>
      </c>
      <c r="U59" s="2">
        <v>0.63407000000000002</v>
      </c>
      <c r="V59" s="2">
        <v>1</v>
      </c>
      <c r="W59" s="2">
        <v>190</v>
      </c>
      <c r="X59" s="2">
        <v>0.11905</v>
      </c>
      <c r="Y59" s="2">
        <v>6.4750000000000002E-2</v>
      </c>
      <c r="Z59" s="2">
        <v>66</v>
      </c>
      <c r="AA59" s="2">
        <v>82</v>
      </c>
      <c r="AB59" s="2">
        <v>88</v>
      </c>
      <c r="AC59" s="2">
        <v>79</v>
      </c>
      <c r="AD59" s="2">
        <v>88</v>
      </c>
      <c r="AE59" s="2">
        <v>82</v>
      </c>
      <c r="AF59" s="2">
        <v>82</v>
      </c>
      <c r="AG59" s="2">
        <v>84</v>
      </c>
      <c r="AH59" s="2">
        <v>82</v>
      </c>
      <c r="AI59" s="2">
        <v>0.81399999999999995</v>
      </c>
      <c r="AJ59" s="2">
        <v>0</v>
      </c>
      <c r="AK59" s="2">
        <v>0</v>
      </c>
      <c r="AL59" s="2">
        <v>-17.86684</v>
      </c>
      <c r="AM59" s="2">
        <v>-11.57319</v>
      </c>
      <c r="AN59" s="2">
        <v>6.3055000000000003</v>
      </c>
      <c r="AO59" s="2">
        <v>24.171029999999998</v>
      </c>
      <c r="AP59" s="2">
        <v>18.892910000000001</v>
      </c>
      <c r="AQ59" s="2">
        <v>8.5114699999999992</v>
      </c>
      <c r="AR59" s="2">
        <v>1.44397</v>
      </c>
      <c r="AS59" s="2">
        <v>1.51173</v>
      </c>
      <c r="AT59" s="2">
        <v>1.13158</v>
      </c>
      <c r="AU59" s="2">
        <v>1.04338</v>
      </c>
      <c r="AV59" s="2">
        <v>0.72031000000000001</v>
      </c>
      <c r="AW59" s="2">
        <v>-0.72075999999999996</v>
      </c>
      <c r="AX59" s="2">
        <v>-2.9558399999999998</v>
      </c>
      <c r="AY59" s="2">
        <v>-1.8271599999999999</v>
      </c>
      <c r="AZ59" s="2">
        <v>0.62592000000000003</v>
      </c>
      <c r="BA59" s="2">
        <v>0.60468999999999995</v>
      </c>
      <c r="BB59" s="2">
        <v>0.58367999999999998</v>
      </c>
      <c r="BC59" s="2">
        <v>0.17727000000000001</v>
      </c>
      <c r="BD59" s="2">
        <v>-0.15307999999999999</v>
      </c>
      <c r="BE59" s="2">
        <v>-0.88644000000000001</v>
      </c>
      <c r="BF59" s="2">
        <v>876.11072000000001</v>
      </c>
      <c r="BG59">
        <v>1.30674</v>
      </c>
      <c r="BH59" s="2">
        <v>1.13731</v>
      </c>
    </row>
    <row r="60" spans="1:60" x14ac:dyDescent="0.35">
      <c r="A60" t="s">
        <v>96</v>
      </c>
      <c r="B60" s="125">
        <v>28.664473684210499</v>
      </c>
      <c r="C60" s="125">
        <v>21.289010989011</v>
      </c>
      <c r="D60" s="2">
        <v>21.289010989011</v>
      </c>
      <c r="E60" s="2">
        <v>28.664473684210499</v>
      </c>
      <c r="F60" s="2">
        <v>28.72</v>
      </c>
      <c r="G60" s="2">
        <v>25.04</v>
      </c>
      <c r="H60" s="2">
        <v>-0.43744</v>
      </c>
      <c r="I60" s="2">
        <v>-0.44608999999999999</v>
      </c>
      <c r="J60" s="2">
        <v>-0.43994</v>
      </c>
      <c r="K60" s="2">
        <v>-0.38750000000000001</v>
      </c>
      <c r="L60" s="2">
        <v>-0.57499999999999996</v>
      </c>
      <c r="M60" s="2">
        <v>-0.39190999999999998</v>
      </c>
      <c r="N60" s="2">
        <v>-0.26246000000000003</v>
      </c>
      <c r="O60" s="2">
        <v>-0.29599999999999999</v>
      </c>
      <c r="P60" s="2">
        <v>-0.23996999999999999</v>
      </c>
      <c r="Q60" s="2">
        <v>-8.7499999999999994E-2</v>
      </c>
      <c r="R60" s="2">
        <v>-0.47499999999999998</v>
      </c>
      <c r="S60" s="2">
        <v>-0.20932000000000001</v>
      </c>
      <c r="T60" s="2">
        <v>-9.1590000000000005E-2</v>
      </c>
      <c r="U60" s="2">
        <v>-0.11199000000000001</v>
      </c>
      <c r="V60" s="2">
        <v>253</v>
      </c>
      <c r="W60" s="2">
        <v>1</v>
      </c>
      <c r="X60" s="2">
        <v>-0.1125</v>
      </c>
      <c r="Y60" s="2">
        <v>-0.14679</v>
      </c>
      <c r="Z60" s="2">
        <v>160</v>
      </c>
      <c r="AA60" s="2">
        <v>156</v>
      </c>
      <c r="AB60" s="2">
        <v>158</v>
      </c>
      <c r="AC60" s="2">
        <v>156</v>
      </c>
      <c r="AD60" s="2">
        <v>157</v>
      </c>
      <c r="AE60" s="2">
        <v>159</v>
      </c>
      <c r="AF60" s="2">
        <v>157</v>
      </c>
      <c r="AG60" s="2">
        <v>156</v>
      </c>
      <c r="AH60" s="2">
        <v>157</v>
      </c>
      <c r="AI60" s="2">
        <v>6.5869999999999997</v>
      </c>
      <c r="AJ60" s="2">
        <v>8.3350000000000009</v>
      </c>
      <c r="AK60" s="2">
        <v>0</v>
      </c>
      <c r="AL60" s="2">
        <v>57.667389999999997</v>
      </c>
      <c r="AM60" s="2">
        <v>44.694479999999999</v>
      </c>
      <c r="AN60" s="2">
        <v>21.552340000000001</v>
      </c>
      <c r="AO60" s="2">
        <v>10.907069999999999</v>
      </c>
      <c r="AP60" s="2">
        <v>-4.8434499999999998</v>
      </c>
      <c r="AQ60" s="2">
        <v>13.81908</v>
      </c>
      <c r="AR60" s="2">
        <v>4.3287300000000002</v>
      </c>
      <c r="AS60" s="2">
        <v>4.2126099999999997</v>
      </c>
      <c r="AT60" s="2">
        <v>2.3567</v>
      </c>
      <c r="AU60" s="2">
        <v>1.68577</v>
      </c>
      <c r="AV60" s="2">
        <v>0.51861000000000002</v>
      </c>
      <c r="AW60" s="2">
        <v>0.11854000000000001</v>
      </c>
      <c r="AX60" s="2">
        <v>-0.43848999999999999</v>
      </c>
      <c r="AY60" s="2">
        <v>0</v>
      </c>
      <c r="AZ60" s="2">
        <v>-0.18468999999999999</v>
      </c>
      <c r="BA60" s="2">
        <v>0.44794</v>
      </c>
      <c r="BB60" s="2">
        <v>1.3289599999999999</v>
      </c>
      <c r="BC60" s="2">
        <v>0.28599000000000002</v>
      </c>
      <c r="BD60" s="2">
        <v>2.5489999999999999E-2</v>
      </c>
      <c r="BE60" s="2">
        <v>-0.13139000000000001</v>
      </c>
      <c r="BF60" s="2">
        <v>2098.31396</v>
      </c>
      <c r="BG60">
        <v>1.2893699999999999</v>
      </c>
      <c r="BH60" s="2">
        <v>1.0865499999999999</v>
      </c>
    </row>
    <row r="61" spans="1:60" x14ac:dyDescent="0.35">
      <c r="A61" t="s">
        <v>97</v>
      </c>
      <c r="B61" s="125">
        <v>28.678409090909099</v>
      </c>
      <c r="C61" s="125">
        <v>22.2321428571429</v>
      </c>
      <c r="D61" s="2">
        <v>22.2321428571429</v>
      </c>
      <c r="E61" s="2">
        <v>28.678409090909099</v>
      </c>
      <c r="F61" s="2">
        <v>28.6</v>
      </c>
      <c r="G61" s="2">
        <v>25.92</v>
      </c>
      <c r="H61" s="2">
        <v>-7.4990000000000001E-2</v>
      </c>
      <c r="I61" s="2">
        <v>2.5010000000000001E-2</v>
      </c>
      <c r="J61" s="2">
        <v>4.4990000000000002E-2</v>
      </c>
      <c r="K61" s="2">
        <v>8.7499999999999994E-2</v>
      </c>
      <c r="L61" s="2">
        <v>-0.125</v>
      </c>
      <c r="M61" s="2">
        <v>1.8700000000000001E-2</v>
      </c>
      <c r="N61" s="2">
        <v>-4.999E-2</v>
      </c>
      <c r="O61" s="2">
        <v>-8.3379999999999996E-2</v>
      </c>
      <c r="P61" s="2">
        <v>-4.4990000000000002E-2</v>
      </c>
      <c r="Q61" s="2">
        <v>0.1125</v>
      </c>
      <c r="R61" s="2">
        <v>-0.57499999999999996</v>
      </c>
      <c r="S61" s="2">
        <v>1.4599999999999999E-3</v>
      </c>
      <c r="T61" s="2">
        <v>-3.6790000000000003E-2</v>
      </c>
      <c r="U61" s="2">
        <v>-0.1459</v>
      </c>
      <c r="V61" s="2">
        <v>212</v>
      </c>
      <c r="W61" s="2">
        <v>50</v>
      </c>
      <c r="X61" s="2">
        <v>-0.14624999999999999</v>
      </c>
      <c r="Y61" s="2">
        <v>-3.2000000000000001E-2</v>
      </c>
      <c r="Z61" s="2">
        <v>27</v>
      </c>
      <c r="AA61" s="2">
        <v>22</v>
      </c>
      <c r="AB61" s="2">
        <v>19</v>
      </c>
      <c r="AC61" s="2">
        <v>28</v>
      </c>
      <c r="AD61" s="2">
        <v>20</v>
      </c>
      <c r="AE61" s="2">
        <v>20</v>
      </c>
      <c r="AF61" s="2">
        <v>22</v>
      </c>
      <c r="AG61" s="2">
        <v>19</v>
      </c>
      <c r="AH61" s="2">
        <v>23</v>
      </c>
      <c r="AI61" s="2">
        <v>10.872999999999999</v>
      </c>
      <c r="AJ61" s="2">
        <v>5.4279999999999999</v>
      </c>
      <c r="AK61" s="2">
        <v>0</v>
      </c>
      <c r="AL61" s="2">
        <v>-103.12253</v>
      </c>
      <c r="AM61" s="2">
        <v>-61.752760000000002</v>
      </c>
      <c r="AN61" s="2">
        <v>-39.586869999999998</v>
      </c>
      <c r="AO61" s="2">
        <v>-16.921099999999999</v>
      </c>
      <c r="AP61" s="2">
        <v>-8.4854699999999994</v>
      </c>
      <c r="AQ61" s="2">
        <v>-4.9621500000000003</v>
      </c>
      <c r="AR61" s="2">
        <v>-1.3610599999999999</v>
      </c>
      <c r="AS61" s="2">
        <v>-0.83928999999999998</v>
      </c>
      <c r="AT61" s="2">
        <v>0.21223</v>
      </c>
      <c r="AU61" s="2">
        <v>0.6008</v>
      </c>
      <c r="AV61" s="2">
        <v>1.22333</v>
      </c>
      <c r="AW61" s="2">
        <v>1.3365199999999999</v>
      </c>
      <c r="AX61" s="2">
        <v>1.38801</v>
      </c>
      <c r="AY61" s="2">
        <v>2.5432100000000002</v>
      </c>
      <c r="AZ61" s="2">
        <v>-0.31397999999999998</v>
      </c>
      <c r="BA61" s="2">
        <v>-0.37236999999999998</v>
      </c>
      <c r="BB61" s="2">
        <v>-0.43931999999999999</v>
      </c>
      <c r="BC61" s="2">
        <v>0.10237</v>
      </c>
      <c r="BD61" s="2">
        <v>0.28461999999999998</v>
      </c>
      <c r="BE61" s="2">
        <v>0.41644999999999999</v>
      </c>
      <c r="BF61" s="2">
        <v>1711.9068600000001</v>
      </c>
      <c r="BG61">
        <v>0.89251999999999998</v>
      </c>
      <c r="BH61" s="2">
        <v>0.85006999999999999</v>
      </c>
    </row>
    <row r="62" spans="1:60" x14ac:dyDescent="0.35">
      <c r="A62" t="s">
        <v>98</v>
      </c>
      <c r="B62" s="125">
        <v>29.031460674157302</v>
      </c>
      <c r="C62" s="125">
        <v>22.923595505618</v>
      </c>
      <c r="D62" s="2">
        <v>22.923595505618</v>
      </c>
      <c r="E62" s="2">
        <v>29.031460674157302</v>
      </c>
      <c r="F62" s="2">
        <v>28.86</v>
      </c>
      <c r="G62" s="2">
        <v>26.46</v>
      </c>
      <c r="H62" s="2">
        <v>0.21246999999999999</v>
      </c>
      <c r="I62" s="2">
        <v>0.12089999999999999</v>
      </c>
      <c r="J62" s="2">
        <v>9.4990000000000005E-2</v>
      </c>
      <c r="K62" s="2">
        <v>-0.17499999999999999</v>
      </c>
      <c r="L62" s="2">
        <v>-0.17499999999999999</v>
      </c>
      <c r="M62" s="2">
        <v>-0.19828999999999999</v>
      </c>
      <c r="N62" s="2">
        <v>-0.51243000000000005</v>
      </c>
      <c r="O62" s="2">
        <v>4.1700000000000001E-3</v>
      </c>
      <c r="P62" s="2">
        <v>-6.4990000000000006E-2</v>
      </c>
      <c r="Q62" s="2">
        <v>-0.55000000000000004</v>
      </c>
      <c r="R62" s="2">
        <v>-0.72499999999999998</v>
      </c>
      <c r="S62" s="2">
        <v>4.6390000000000001E-2</v>
      </c>
      <c r="T62" s="2">
        <v>7.4179999999999996E-2</v>
      </c>
      <c r="U62" s="2">
        <v>-0.55718000000000001</v>
      </c>
      <c r="V62" s="2">
        <v>183</v>
      </c>
      <c r="W62" s="2">
        <v>1</v>
      </c>
      <c r="X62" s="2">
        <v>-0.30653000000000002</v>
      </c>
      <c r="Y62" s="2">
        <v>-0.30769000000000002</v>
      </c>
      <c r="Z62" s="2">
        <v>18</v>
      </c>
      <c r="AA62" s="2">
        <v>32</v>
      </c>
      <c r="AB62" s="2">
        <v>31</v>
      </c>
      <c r="AC62" s="2">
        <v>37</v>
      </c>
      <c r="AD62" s="2">
        <v>24</v>
      </c>
      <c r="AE62" s="2">
        <v>29</v>
      </c>
      <c r="AF62" s="2">
        <v>33</v>
      </c>
      <c r="AG62" s="2">
        <v>34</v>
      </c>
      <c r="AH62" s="2">
        <v>33</v>
      </c>
      <c r="AI62" s="2">
        <v>42.174999999999997</v>
      </c>
      <c r="AJ62" s="2">
        <v>27.481000000000002</v>
      </c>
      <c r="AK62" s="2">
        <v>2.9510000000000001</v>
      </c>
      <c r="AL62" s="2">
        <v>-91.739940000000004</v>
      </c>
      <c r="AM62" s="2">
        <v>-50.694719999999997</v>
      </c>
      <c r="AN62" s="2">
        <v>-30.613350000000001</v>
      </c>
      <c r="AO62" s="2">
        <v>-5.3755300000000004</v>
      </c>
      <c r="AP62" s="2">
        <v>2.9841899999999999</v>
      </c>
      <c r="AQ62" s="2">
        <v>5.1547900000000002</v>
      </c>
      <c r="AR62" s="2">
        <v>7.86226</v>
      </c>
      <c r="AS62" s="2">
        <v>7.7773899999999996</v>
      </c>
      <c r="AT62" s="2">
        <v>8.3585899999999995</v>
      </c>
      <c r="AU62" s="2">
        <v>8.7816899999999993</v>
      </c>
      <c r="AV62" s="2">
        <v>8.1155600000000003</v>
      </c>
      <c r="AW62" s="2">
        <v>5.7366700000000002</v>
      </c>
      <c r="AX62" s="2">
        <v>0.47949999999999998</v>
      </c>
      <c r="AY62" s="2">
        <v>0.18518999999999999</v>
      </c>
      <c r="AZ62" s="2">
        <v>6.0560000000000003E-2</v>
      </c>
      <c r="BA62" s="2">
        <v>0.21340999999999999</v>
      </c>
      <c r="BB62" s="2">
        <v>0.69742999999999999</v>
      </c>
      <c r="BC62" s="2">
        <v>1.4868699999999999</v>
      </c>
      <c r="BD62" s="2">
        <v>1.2207699999999999</v>
      </c>
      <c r="BE62" s="2">
        <v>0.14394999999999999</v>
      </c>
      <c r="BF62" s="2">
        <v>1656.08276</v>
      </c>
      <c r="BG62">
        <v>0.95589999999999997</v>
      </c>
      <c r="BH62" s="2">
        <v>1.04542</v>
      </c>
    </row>
    <row r="63" spans="1:60" x14ac:dyDescent="0.35">
      <c r="A63" t="s">
        <v>99</v>
      </c>
      <c r="B63" s="125">
        <v>27.360439560439598</v>
      </c>
      <c r="C63" s="125">
        <v>21.542391304347799</v>
      </c>
      <c r="D63" s="2">
        <v>21.542391304347799</v>
      </c>
      <c r="E63" s="2">
        <v>27.360439560439598</v>
      </c>
      <c r="F63" s="2">
        <v>27.32</v>
      </c>
      <c r="G63" s="2">
        <v>24.85</v>
      </c>
      <c r="H63" s="2">
        <v>3.7490000000000002E-2</v>
      </c>
      <c r="I63" s="2">
        <v>-8.3400000000000002E-3</v>
      </c>
      <c r="J63" s="2">
        <v>0.02</v>
      </c>
      <c r="K63" s="2">
        <v>8.7499999999999994E-2</v>
      </c>
      <c r="L63" s="2">
        <v>-2.5000000000000001E-2</v>
      </c>
      <c r="M63" s="2">
        <v>5.6279999999999997E-2</v>
      </c>
      <c r="N63" s="2">
        <v>-8.7489999999999998E-2</v>
      </c>
      <c r="O63" s="2">
        <v>-4.1689999999999998E-2</v>
      </c>
      <c r="P63" s="2">
        <v>0.10997999999999999</v>
      </c>
      <c r="Q63" s="2">
        <v>-0.16250000000000001</v>
      </c>
      <c r="R63" s="2">
        <v>-2.5000000000000001E-2</v>
      </c>
      <c r="S63" s="2">
        <v>-4.5289999999999997E-2</v>
      </c>
      <c r="T63" s="2">
        <v>-5.7880000000000001E-2</v>
      </c>
      <c r="U63" s="2">
        <v>-8.8719999999999993E-2</v>
      </c>
      <c r="V63" s="2">
        <v>203</v>
      </c>
      <c r="W63" s="2">
        <v>47</v>
      </c>
      <c r="X63" s="2">
        <v>0.29885</v>
      </c>
      <c r="Y63" s="2">
        <v>0.30832999999999999</v>
      </c>
      <c r="Z63" s="2">
        <v>51</v>
      </c>
      <c r="AA63" s="2">
        <v>46</v>
      </c>
      <c r="AB63" s="2">
        <v>46</v>
      </c>
      <c r="AC63" s="2">
        <v>45</v>
      </c>
      <c r="AD63" s="2">
        <v>50</v>
      </c>
      <c r="AE63" s="2">
        <v>46</v>
      </c>
      <c r="AF63" s="2">
        <v>46</v>
      </c>
      <c r="AG63" s="2">
        <v>45</v>
      </c>
      <c r="AH63" s="2">
        <v>46</v>
      </c>
      <c r="AI63" s="2">
        <v>0.115</v>
      </c>
      <c r="AJ63" s="2">
        <v>0.46</v>
      </c>
      <c r="AK63" s="2">
        <v>1.504</v>
      </c>
      <c r="AL63" s="2">
        <v>-71.435450000000003</v>
      </c>
      <c r="AM63" s="2">
        <v>-51.92604</v>
      </c>
      <c r="AN63" s="2">
        <v>-29.842649999999999</v>
      </c>
      <c r="AO63" s="2">
        <v>-27.336449999999999</v>
      </c>
      <c r="AP63" s="2">
        <v>-11.89138</v>
      </c>
      <c r="AQ63" s="2">
        <v>-6.56358</v>
      </c>
      <c r="AR63" s="2">
        <v>-3.36469</v>
      </c>
      <c r="AS63" s="2">
        <v>-3.18032</v>
      </c>
      <c r="AT63" s="2">
        <v>-1.3939600000000001</v>
      </c>
      <c r="AU63" s="2">
        <v>-0.91501999999999994</v>
      </c>
      <c r="AV63" s="2">
        <v>-0.33640999999999999</v>
      </c>
      <c r="AW63" s="2">
        <v>-0.31583</v>
      </c>
      <c r="AX63" s="2">
        <v>0.15773000000000001</v>
      </c>
      <c r="AY63" s="2">
        <v>0.20988000000000001</v>
      </c>
      <c r="AZ63" s="2">
        <v>-0.37564999999999998</v>
      </c>
      <c r="BA63" s="2">
        <v>-0.36414000000000002</v>
      </c>
      <c r="BB63" s="2">
        <v>-0.84372000000000003</v>
      </c>
      <c r="BC63" s="2">
        <v>-0.15415999999999999</v>
      </c>
      <c r="BD63" s="2">
        <v>-6.6930000000000003E-2</v>
      </c>
      <c r="BE63" s="2">
        <v>4.7440000000000003E-2</v>
      </c>
      <c r="BF63" s="2">
        <v>553.07324000000006</v>
      </c>
      <c r="BG63">
        <v>0.79027999999999998</v>
      </c>
      <c r="BH63" s="2">
        <v>0.97750999999999999</v>
      </c>
    </row>
    <row r="64" spans="1:60" x14ac:dyDescent="0.35">
      <c r="A64" t="s">
        <v>100</v>
      </c>
      <c r="B64" s="125">
        <v>27.478260869565201</v>
      </c>
      <c r="C64" s="125">
        <v>22.5532608695652</v>
      </c>
      <c r="D64" s="2">
        <v>22.5532608695652</v>
      </c>
      <c r="E64" s="2">
        <v>27.478260869565201</v>
      </c>
      <c r="F64" s="2">
        <v>27.35</v>
      </c>
      <c r="G64" s="2">
        <v>25.48</v>
      </c>
      <c r="H64" s="2">
        <v>-1.2500000000000001E-2</v>
      </c>
      <c r="I64" s="2">
        <v>3.3349999999999998E-2</v>
      </c>
      <c r="J64" s="2">
        <v>-3.9989999999999998E-2</v>
      </c>
      <c r="K64" s="2">
        <v>-3.7499999999999999E-2</v>
      </c>
      <c r="L64" s="2">
        <v>-7.4999999999999997E-2</v>
      </c>
      <c r="M64" s="2">
        <v>3.6800000000000001E-3</v>
      </c>
      <c r="N64" s="2">
        <v>1.2500000000000001E-2</v>
      </c>
      <c r="O64" s="2">
        <v>3.3349999999999998E-2</v>
      </c>
      <c r="P64" s="2">
        <v>0.02</v>
      </c>
      <c r="Q64" s="2">
        <v>3.7499999999999999E-2</v>
      </c>
      <c r="R64" s="2">
        <v>7.4999999999999997E-2</v>
      </c>
      <c r="S64" s="2">
        <v>2.8539999999999999E-2</v>
      </c>
      <c r="T64" s="2">
        <v>3.9280000000000002E-2</v>
      </c>
      <c r="U64" s="2">
        <v>1.5769999999999999E-2</v>
      </c>
      <c r="V64" s="2">
        <v>199</v>
      </c>
      <c r="W64" s="2">
        <v>102</v>
      </c>
      <c r="X64" s="2">
        <v>-0.15517</v>
      </c>
      <c r="Y64" s="2">
        <v>-0.1585</v>
      </c>
      <c r="Z64" s="2">
        <v>2</v>
      </c>
      <c r="AA64" s="2">
        <v>4</v>
      </c>
      <c r="AB64" s="2">
        <v>3</v>
      </c>
      <c r="AC64" s="2">
        <v>2</v>
      </c>
      <c r="AD64" s="2">
        <v>3</v>
      </c>
      <c r="AE64" s="2">
        <v>3</v>
      </c>
      <c r="AF64" s="2">
        <v>4</v>
      </c>
      <c r="AG64" s="2">
        <v>4</v>
      </c>
      <c r="AH64" s="2">
        <v>3</v>
      </c>
      <c r="AI64" s="2">
        <v>3.94</v>
      </c>
      <c r="AJ64" s="2">
        <v>4.5140000000000002</v>
      </c>
      <c r="AK64" s="2">
        <v>4.2539999999999996</v>
      </c>
      <c r="AL64" s="2">
        <v>-96.548450000000003</v>
      </c>
      <c r="AM64" s="2">
        <v>-66.751260000000002</v>
      </c>
      <c r="AN64" s="2">
        <v>-52.833599999999997</v>
      </c>
      <c r="AO64" s="2">
        <v>-27.355309999999999</v>
      </c>
      <c r="AP64" s="2">
        <v>-25.17755</v>
      </c>
      <c r="AQ64" s="2">
        <v>-19.683399999999999</v>
      </c>
      <c r="AR64" s="2">
        <v>-1.9100999999999999</v>
      </c>
      <c r="AS64" s="2">
        <v>-2.5559599999999998</v>
      </c>
      <c r="AT64" s="2">
        <v>-0.37469000000000002</v>
      </c>
      <c r="AU64" s="2">
        <v>-2.6579999999999999E-2</v>
      </c>
      <c r="AV64" s="2">
        <v>7.0540000000000005E-2</v>
      </c>
      <c r="AW64" s="2">
        <v>0.11058</v>
      </c>
      <c r="AX64" s="2">
        <v>4.7320000000000001E-2</v>
      </c>
      <c r="AY64" s="2">
        <v>-1.235E-2</v>
      </c>
      <c r="AZ64" s="2">
        <v>-0.83367999999999998</v>
      </c>
      <c r="BA64" s="2">
        <v>-1.24814</v>
      </c>
      <c r="BB64" s="2">
        <v>-0.62810999999999995</v>
      </c>
      <c r="BC64" s="2">
        <v>-3.8E-3</v>
      </c>
      <c r="BD64" s="2">
        <v>2.3789999999999999E-2</v>
      </c>
      <c r="BE64" s="2">
        <v>1.4319999999999999E-2</v>
      </c>
      <c r="BF64" s="2">
        <v>35.014279999999999</v>
      </c>
      <c r="BG64">
        <v>1.0714399999999999</v>
      </c>
      <c r="BH64" s="2">
        <v>0.90353000000000006</v>
      </c>
    </row>
    <row r="65" spans="1:60" x14ac:dyDescent="0.35">
      <c r="A65" t="s">
        <v>101</v>
      </c>
      <c r="B65" s="125">
        <v>23.013043478260901</v>
      </c>
      <c r="C65" s="125">
        <v>19.683695652173899</v>
      </c>
      <c r="D65" s="2">
        <v>19.683695652173899</v>
      </c>
      <c r="E65" s="2">
        <v>23.013043478260901</v>
      </c>
      <c r="F65">
        <v>23</v>
      </c>
      <c r="G65" s="2">
        <v>21.45</v>
      </c>
      <c r="L65" s="2">
        <v>-0.52500000000000002</v>
      </c>
      <c r="M65" s="2">
        <v>-0.37687999999999999</v>
      </c>
      <c r="R65" s="2">
        <v>-0.22500000000000001</v>
      </c>
      <c r="S65" s="2">
        <v>-3.0130000000000001E-2</v>
      </c>
      <c r="T65" s="2">
        <v>-3.1579999999999997E-2</v>
      </c>
      <c r="U65" s="2">
        <v>-0.11297</v>
      </c>
      <c r="V65" s="2">
        <v>245</v>
      </c>
      <c r="W65" s="2">
        <v>39</v>
      </c>
      <c r="X65" s="2">
        <v>-0.15887999999999999</v>
      </c>
      <c r="Y65" s="2">
        <v>-0.22167000000000001</v>
      </c>
      <c r="AA65" s="2">
        <v>834</v>
      </c>
      <c r="AB65" s="2">
        <v>834</v>
      </c>
      <c r="AC65" s="2">
        <v>837</v>
      </c>
      <c r="AD65" s="2">
        <v>833</v>
      </c>
      <c r="AE65" s="2">
        <v>833</v>
      </c>
      <c r="AF65" s="2">
        <v>836</v>
      </c>
      <c r="AG65" s="2">
        <v>838</v>
      </c>
      <c r="AH65" s="2">
        <v>838</v>
      </c>
      <c r="AI65" s="2">
        <v>0.10199999999999999</v>
      </c>
      <c r="AJ65" s="2">
        <v>0.40899999999999997</v>
      </c>
      <c r="AK65" s="2">
        <v>0</v>
      </c>
      <c r="AZ65" s="2">
        <v>5.6165200000000004</v>
      </c>
      <c r="BA65" s="2">
        <v>4.8049999999999997</v>
      </c>
      <c r="BB65" s="2">
        <v>2.984</v>
      </c>
      <c r="BG65">
        <v>1.3280099999999999</v>
      </c>
      <c r="BH65" s="2">
        <v>1.12243</v>
      </c>
    </row>
    <row r="66" spans="1:60" x14ac:dyDescent="0.35">
      <c r="A66" t="s">
        <v>102</v>
      </c>
      <c r="B66" s="125">
        <v>28.0622222222222</v>
      </c>
      <c r="C66" s="125">
        <v>22.884444444444402</v>
      </c>
      <c r="D66" s="2">
        <v>22.884444444444402</v>
      </c>
      <c r="E66" s="2">
        <v>28.0622222222222</v>
      </c>
      <c r="F66" s="2">
        <v>28.01</v>
      </c>
      <c r="G66" s="2">
        <v>25.78</v>
      </c>
      <c r="H66" s="2">
        <v>-7.4990000000000001E-2</v>
      </c>
      <c r="I66" s="2">
        <v>0.17510000000000001</v>
      </c>
      <c r="J66" s="2">
        <v>0.18997</v>
      </c>
      <c r="K66" s="2">
        <v>-0.16250000000000001</v>
      </c>
      <c r="L66" s="2">
        <v>-0.82499999999999996</v>
      </c>
      <c r="M66" s="2">
        <v>-6.9209999999999994E-2</v>
      </c>
      <c r="N66" s="2">
        <v>-0.12497999999999999</v>
      </c>
      <c r="O66" s="2">
        <v>0.16675999999999999</v>
      </c>
      <c r="P66" s="2">
        <v>0.02</v>
      </c>
      <c r="Q66" s="2">
        <v>-0.4375</v>
      </c>
      <c r="R66" s="2">
        <v>0.375</v>
      </c>
      <c r="S66" s="2">
        <v>4.648E-2</v>
      </c>
      <c r="T66" s="2">
        <v>-0.20028000000000001</v>
      </c>
      <c r="U66" s="2">
        <v>-0.18926999999999999</v>
      </c>
      <c r="V66" s="2">
        <v>209</v>
      </c>
      <c r="W66" s="2">
        <v>105</v>
      </c>
      <c r="X66" s="2">
        <v>-0.10288</v>
      </c>
      <c r="Y66" s="2">
        <v>-8.5110000000000005E-2</v>
      </c>
      <c r="Z66" s="2">
        <v>15</v>
      </c>
      <c r="AA66" s="2">
        <v>5</v>
      </c>
      <c r="AB66" s="2">
        <v>6</v>
      </c>
      <c r="AC66" s="2">
        <v>6</v>
      </c>
      <c r="AD66" s="2">
        <v>9</v>
      </c>
      <c r="AE66" s="2">
        <v>6</v>
      </c>
      <c r="AF66" s="2">
        <v>6</v>
      </c>
      <c r="AG66" s="2">
        <v>5</v>
      </c>
      <c r="AH66" s="2">
        <v>5</v>
      </c>
      <c r="AI66" s="2">
        <v>26.658000000000001</v>
      </c>
      <c r="AJ66" s="2">
        <v>11.932</v>
      </c>
      <c r="AK66" s="2">
        <v>0</v>
      </c>
      <c r="AL66" s="2">
        <v>-90.593519999999998</v>
      </c>
      <c r="AM66" s="2">
        <v>-61.112720000000003</v>
      </c>
      <c r="AN66" s="2">
        <v>-36.468299999999999</v>
      </c>
      <c r="AO66" s="2">
        <v>-12.863709999999999</v>
      </c>
      <c r="AP66" s="2">
        <v>-11.30087</v>
      </c>
      <c r="AQ66" s="2">
        <v>-10.639620000000001</v>
      </c>
      <c r="AR66" s="2">
        <v>-7.4831300000000001</v>
      </c>
      <c r="AS66" s="2">
        <v>-7.6755100000000001</v>
      </c>
      <c r="AT66" s="2">
        <v>-5.8982900000000003</v>
      </c>
      <c r="AU66" s="2">
        <v>-5.3789100000000003</v>
      </c>
      <c r="AV66" s="2">
        <v>-3.9606499999999998</v>
      </c>
      <c r="AW66" s="2">
        <v>-3.4805100000000002</v>
      </c>
      <c r="AX66" s="2">
        <v>-2.3564699999999998</v>
      </c>
      <c r="AY66" s="2">
        <v>-0.92593000000000003</v>
      </c>
      <c r="AZ66" s="2">
        <v>-0.23499</v>
      </c>
      <c r="BA66" s="2">
        <v>-0.36370999999999998</v>
      </c>
      <c r="BB66" s="2">
        <v>-0.66793000000000002</v>
      </c>
      <c r="BC66" s="2">
        <v>-0.90961000000000003</v>
      </c>
      <c r="BD66" s="2">
        <v>-0.74023000000000005</v>
      </c>
      <c r="BE66" s="2">
        <v>-0.70667000000000002</v>
      </c>
      <c r="BF66" s="2">
        <v>514.06713999999999</v>
      </c>
      <c r="BG66">
        <v>0.83720000000000006</v>
      </c>
      <c r="BH66" s="2">
        <v>0.84619</v>
      </c>
    </row>
  </sheetData>
  <sortState xmlns:xlrd2="http://schemas.microsoft.com/office/spreadsheetml/2017/richdata2" ref="A2:BF68">
    <sortCondition ref="A1:A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CD4F-6B85-430B-AFB6-FB9503FDB2AA}">
  <sheetPr codeName="Feuil2"/>
  <dimension ref="A1:A18"/>
  <sheetViews>
    <sheetView workbookViewId="0">
      <selection activeCell="F21" sqref="F21"/>
    </sheetView>
  </sheetViews>
  <sheetFormatPr baseColWidth="10" defaultRowHeight="14.5" x14ac:dyDescent="0.35"/>
  <sheetData>
    <row r="1" spans="1:1" x14ac:dyDescent="0.35">
      <c r="A1" s="2"/>
    </row>
    <row r="2" spans="1:1" x14ac:dyDescent="0.35">
      <c r="A2" s="2" t="s">
        <v>260</v>
      </c>
    </row>
    <row r="5" spans="1:1" x14ac:dyDescent="0.35">
      <c r="A5" t="s">
        <v>261</v>
      </c>
    </row>
    <row r="6" spans="1:1" x14ac:dyDescent="0.35">
      <c r="A6" t="s">
        <v>262</v>
      </c>
    </row>
    <row r="7" spans="1:1" x14ac:dyDescent="0.35">
      <c r="A7" t="s">
        <v>263</v>
      </c>
    </row>
    <row r="12" spans="1:1" x14ac:dyDescent="0.35">
      <c r="A12" t="s">
        <v>420</v>
      </c>
    </row>
    <row r="13" spans="1:1" x14ac:dyDescent="0.35">
      <c r="A13" t="s">
        <v>421</v>
      </c>
    </row>
    <row r="17" spans="1:1" x14ac:dyDescent="0.35">
      <c r="A17" t="s">
        <v>422</v>
      </c>
    </row>
    <row r="18" spans="1:1" x14ac:dyDescent="0.35">
      <c r="A18" t="s">
        <v>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4333-261B-4FF9-AA9F-36506D234AE8}">
  <sheetPr codeName="Feuil5"/>
  <dimension ref="A1:BD56"/>
  <sheetViews>
    <sheetView topLeftCell="A25" workbookViewId="0">
      <selection activeCell="A40" sqref="A40"/>
    </sheetView>
  </sheetViews>
  <sheetFormatPr baseColWidth="10" defaultRowHeight="14.5" x14ac:dyDescent="0.35"/>
  <sheetData>
    <row r="1" spans="1:56" x14ac:dyDescent="0.35">
      <c r="A1" s="4"/>
      <c r="B1" s="4" t="s">
        <v>105</v>
      </c>
      <c r="C1" s="4" t="s">
        <v>103</v>
      </c>
      <c r="D1" s="4" t="s">
        <v>104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</row>
    <row r="2" spans="1:56" x14ac:dyDescent="0.35">
      <c r="A2" t="s">
        <v>105</v>
      </c>
      <c r="B2">
        <v>1</v>
      </c>
    </row>
    <row r="3" spans="1:56" x14ac:dyDescent="0.35">
      <c r="A3" t="s">
        <v>1</v>
      </c>
      <c r="B3">
        <v>0.70373396091506957</v>
      </c>
      <c r="C3">
        <v>0.71906946355473667</v>
      </c>
      <c r="D3">
        <v>0.7106087994888276</v>
      </c>
      <c r="E3">
        <v>1</v>
      </c>
    </row>
    <row r="4" spans="1:56" x14ac:dyDescent="0.35">
      <c r="A4" t="s">
        <v>29</v>
      </c>
      <c r="B4">
        <v>0.50773541695365132</v>
      </c>
      <c r="C4">
        <v>0.18911903851611769</v>
      </c>
      <c r="D4">
        <v>0.18640014426851079</v>
      </c>
      <c r="E4">
        <v>0.52803278867155956</v>
      </c>
      <c r="F4">
        <v>-0.36535286414001134</v>
      </c>
      <c r="G4">
        <v>1.9960390582079712E-3</v>
      </c>
      <c r="H4">
        <v>5.9204981872609044E-2</v>
      </c>
      <c r="I4">
        <v>-0.41693975006533796</v>
      </c>
      <c r="J4">
        <v>-0.23479925102246316</v>
      </c>
      <c r="K4">
        <v>-0.13608152412719651</v>
      </c>
      <c r="L4">
        <v>0.20239655409687757</v>
      </c>
      <c r="M4">
        <v>-8.9093874655882824E-2</v>
      </c>
      <c r="N4">
        <v>-9.7491389937550323E-3</v>
      </c>
      <c r="O4">
        <v>-1.4527672764800669E-2</v>
      </c>
      <c r="P4">
        <v>0.27276353361679029</v>
      </c>
      <c r="Q4">
        <v>-6.0518244655819176E-2</v>
      </c>
      <c r="R4">
        <v>-3.1094496126194887E-2</v>
      </c>
      <c r="S4">
        <v>0.14650162737647895</v>
      </c>
      <c r="T4">
        <v>-4.6797434103621798E-2</v>
      </c>
      <c r="U4">
        <v>0.15834412931626457</v>
      </c>
      <c r="V4">
        <v>-0.23235095500722813</v>
      </c>
      <c r="W4">
        <v>-0.15467765049085913</v>
      </c>
      <c r="X4">
        <v>-0.37375708372375377</v>
      </c>
      <c r="Y4">
        <v>-0.35620768764770883</v>
      </c>
      <c r="Z4">
        <v>-0.34198071460935398</v>
      </c>
      <c r="AA4">
        <v>-0.3475736663253432</v>
      </c>
      <c r="AB4">
        <v>-0.35774526322736272</v>
      </c>
      <c r="AC4">
        <v>-0.35325439935018904</v>
      </c>
      <c r="AD4">
        <v>-0.34738806983161108</v>
      </c>
      <c r="AE4">
        <v>-0.3515442637575894</v>
      </c>
      <c r="AF4">
        <v>-0.34952235652864211</v>
      </c>
      <c r="AG4">
        <v>1</v>
      </c>
    </row>
    <row r="5" spans="1:56" x14ac:dyDescent="0.35">
      <c r="A5" t="s">
        <v>30</v>
      </c>
      <c r="B5">
        <v>0.36203226442575054</v>
      </c>
      <c r="C5">
        <v>0.23929043882175549</v>
      </c>
      <c r="D5">
        <v>0.23166022823000268</v>
      </c>
      <c r="E5">
        <v>0.44930399288041689</v>
      </c>
      <c r="F5">
        <v>-0.44163642292376165</v>
      </c>
      <c r="G5">
        <v>-0.11028194580722915</v>
      </c>
      <c r="H5">
        <v>6.263882213030382E-2</v>
      </c>
      <c r="I5">
        <v>-0.42624492575502831</v>
      </c>
      <c r="J5">
        <v>-0.19847790191205747</v>
      </c>
      <c r="K5">
        <v>-0.18172168836313854</v>
      </c>
      <c r="L5">
        <v>0.27508775826614679</v>
      </c>
      <c r="M5">
        <v>-7.806088118633446E-2</v>
      </c>
      <c r="N5">
        <v>6.3059586814116894E-4</v>
      </c>
      <c r="O5">
        <v>-8.958956221533719E-2</v>
      </c>
      <c r="P5">
        <v>0.3091223239415789</v>
      </c>
      <c r="Q5">
        <v>-3.2830963604626562E-2</v>
      </c>
      <c r="R5">
        <v>5.8718456242114947E-3</v>
      </c>
      <c r="S5">
        <v>0.16994702369093184</v>
      </c>
      <c r="T5">
        <v>-4.2769807334742055E-3</v>
      </c>
      <c r="U5">
        <v>0.12932811738280736</v>
      </c>
      <c r="V5">
        <v>-0.32748367481345458</v>
      </c>
      <c r="W5">
        <v>-0.27052644267552939</v>
      </c>
      <c r="X5">
        <v>-0.23763726509072103</v>
      </c>
      <c r="Y5">
        <v>-0.25459942566384053</v>
      </c>
      <c r="Z5">
        <v>-0.23830476915336696</v>
      </c>
      <c r="AA5">
        <v>-0.25130525002472354</v>
      </c>
      <c r="AB5">
        <v>-0.25640940798804956</v>
      </c>
      <c r="AC5">
        <v>-0.25246329471751144</v>
      </c>
      <c r="AD5">
        <v>-0.2503280974886461</v>
      </c>
      <c r="AE5">
        <v>-0.2541215515323893</v>
      </c>
      <c r="AF5">
        <v>-0.25210223887419836</v>
      </c>
      <c r="AG5">
        <v>0.80192772846180593</v>
      </c>
      <c r="AH5">
        <v>1</v>
      </c>
    </row>
    <row r="6" spans="1:56" x14ac:dyDescent="0.35">
      <c r="A6" t="s">
        <v>31</v>
      </c>
      <c r="B6">
        <v>0.24319378116219031</v>
      </c>
      <c r="C6">
        <v>0.18219024503300049</v>
      </c>
      <c r="D6">
        <v>0.15431752862392292</v>
      </c>
      <c r="E6">
        <v>0.30520108483800046</v>
      </c>
      <c r="F6">
        <v>-0.35547132122187192</v>
      </c>
      <c r="G6">
        <v>-8.8833655976949935E-2</v>
      </c>
      <c r="H6">
        <v>8.120764100525776E-3</v>
      </c>
      <c r="I6">
        <v>-0.20648771281659334</v>
      </c>
      <c r="J6">
        <v>5.7425869970728245E-2</v>
      </c>
      <c r="K6">
        <v>-0.20871173804850032</v>
      </c>
      <c r="L6">
        <v>0.17680536508952294</v>
      </c>
      <c r="M6">
        <v>-0.16537230303100467</v>
      </c>
      <c r="N6">
        <v>-0.1441004386294191</v>
      </c>
      <c r="O6">
        <v>-6.4864846119254735E-2</v>
      </c>
      <c r="P6">
        <v>0.12184862005786877</v>
      </c>
      <c r="Q6">
        <v>-0.19048931377355593</v>
      </c>
      <c r="R6">
        <v>-0.1001561945209629</v>
      </c>
      <c r="S6">
        <v>0.1081337613724157</v>
      </c>
      <c r="T6">
        <v>-0.16263524319406017</v>
      </c>
      <c r="U6">
        <v>0.17869842685062562</v>
      </c>
      <c r="V6">
        <v>-0.32556462676353976</v>
      </c>
      <c r="W6">
        <v>-0.25860777643121852</v>
      </c>
      <c r="X6">
        <v>-0.19134660486221522</v>
      </c>
      <c r="Y6">
        <v>-0.19496413115969291</v>
      </c>
      <c r="Z6">
        <v>-0.18607075646350957</v>
      </c>
      <c r="AA6">
        <v>-0.19469196135156183</v>
      </c>
      <c r="AB6">
        <v>-0.19740248463259122</v>
      </c>
      <c r="AC6">
        <v>-0.19243788435566533</v>
      </c>
      <c r="AD6">
        <v>-0.1922831632656932</v>
      </c>
      <c r="AE6">
        <v>-0.1957531229621077</v>
      </c>
      <c r="AF6">
        <v>-0.19409263703946605</v>
      </c>
      <c r="AG6">
        <v>0.50877980718238802</v>
      </c>
      <c r="AH6">
        <v>0.71106700176911708</v>
      </c>
      <c r="AI6">
        <v>1</v>
      </c>
    </row>
    <row r="7" spans="1:56" x14ac:dyDescent="0.35">
      <c r="A7" t="s">
        <v>11</v>
      </c>
      <c r="B7">
        <v>0.19045316375152699</v>
      </c>
      <c r="C7">
        <v>-0.42611527249373871</v>
      </c>
      <c r="D7">
        <v>-0.33578013114874528</v>
      </c>
      <c r="E7">
        <v>-4.8951601037541412E-2</v>
      </c>
      <c r="F7">
        <v>7.0112263713481685E-2</v>
      </c>
      <c r="G7">
        <v>1.0963101688165002E-2</v>
      </c>
      <c r="H7">
        <v>3.5364223056539509E-2</v>
      </c>
      <c r="I7">
        <v>9.9908706930758276E-2</v>
      </c>
      <c r="J7">
        <v>5.8768145449994917E-2</v>
      </c>
      <c r="K7">
        <v>3.9391102492096083E-2</v>
      </c>
      <c r="L7">
        <v>0.6322014971958354</v>
      </c>
      <c r="M7">
        <v>0.62541747539455927</v>
      </c>
      <c r="N7">
        <v>0.56172123659931417</v>
      </c>
      <c r="O7">
        <v>1</v>
      </c>
    </row>
    <row r="8" spans="1:56" x14ac:dyDescent="0.35">
      <c r="A8" t="s">
        <v>12</v>
      </c>
      <c r="B8">
        <v>0.17689891275920072</v>
      </c>
      <c r="C8">
        <v>-5.6977694771057817E-2</v>
      </c>
      <c r="D8">
        <v>-1.4836986730747632E-2</v>
      </c>
      <c r="E8">
        <v>0.12293837538884907</v>
      </c>
      <c r="F8">
        <v>-0.15611743855696064</v>
      </c>
      <c r="G8">
        <v>-0.12112030016808074</v>
      </c>
      <c r="H8">
        <v>3.9313824902445352E-2</v>
      </c>
      <c r="I8">
        <v>-0.31624286187508494</v>
      </c>
      <c r="J8">
        <v>-0.18102021513409944</v>
      </c>
      <c r="K8">
        <v>-4.9378995996567032E-2</v>
      </c>
      <c r="L8">
        <v>0.61421026477744411</v>
      </c>
      <c r="M8">
        <v>0.23319997108149793</v>
      </c>
      <c r="N8">
        <v>0.19202731222201744</v>
      </c>
      <c r="O8">
        <v>0.49974378807014946</v>
      </c>
      <c r="P8">
        <v>1</v>
      </c>
    </row>
    <row r="9" spans="1:56" x14ac:dyDescent="0.35">
      <c r="A9" t="s">
        <v>8</v>
      </c>
      <c r="B9">
        <v>0.13784543358907994</v>
      </c>
      <c r="C9">
        <v>-0.29151791446168096</v>
      </c>
      <c r="D9">
        <v>-0.19330286847738634</v>
      </c>
      <c r="E9">
        <v>-1.2987052833029561E-2</v>
      </c>
      <c r="F9">
        <v>-0.23077211051125851</v>
      </c>
      <c r="G9">
        <v>8.7361793275575389E-2</v>
      </c>
      <c r="H9">
        <v>0.14576160603607496</v>
      </c>
      <c r="I9">
        <v>-0.13199089000882042</v>
      </c>
      <c r="J9">
        <v>-0.22607694257327937</v>
      </c>
      <c r="K9">
        <v>2.9685222955866557E-2</v>
      </c>
      <c r="L9">
        <v>1</v>
      </c>
    </row>
    <row r="10" spans="1:56" x14ac:dyDescent="0.35">
      <c r="A10" t="s">
        <v>17</v>
      </c>
      <c r="B10">
        <v>0.13375856268432293</v>
      </c>
      <c r="C10">
        <v>-0.1088769330495004</v>
      </c>
      <c r="D10">
        <v>-8.2972377568071187E-2</v>
      </c>
      <c r="E10">
        <v>5.8475584455871893E-2</v>
      </c>
      <c r="F10">
        <v>7.0771683138332181E-2</v>
      </c>
      <c r="G10">
        <v>-1.3581713396292636E-2</v>
      </c>
      <c r="H10">
        <v>7.2857417373140859E-2</v>
      </c>
      <c r="I10">
        <v>-0.10723536685277055</v>
      </c>
      <c r="J10">
        <v>0.16248429015227514</v>
      </c>
      <c r="K10">
        <v>1.4060401894229978E-2</v>
      </c>
      <c r="L10">
        <v>0.57681553011809383</v>
      </c>
      <c r="M10">
        <v>0.33007031960081529</v>
      </c>
      <c r="N10">
        <v>0.24342537469497316</v>
      </c>
      <c r="O10">
        <v>0.62279946082402271</v>
      </c>
      <c r="P10">
        <v>0.74738491514185801</v>
      </c>
      <c r="Q10">
        <v>0.29956030562157043</v>
      </c>
      <c r="R10">
        <v>0.36989375334637964</v>
      </c>
      <c r="S10">
        <v>0.80463060255620722</v>
      </c>
      <c r="T10">
        <v>-0.59081454429275104</v>
      </c>
      <c r="U10">
        <v>1</v>
      </c>
    </row>
    <row r="11" spans="1:56" x14ac:dyDescent="0.35">
      <c r="A11" t="s">
        <v>15</v>
      </c>
      <c r="B11">
        <v>0.10540005137397548</v>
      </c>
      <c r="C11">
        <v>-0.16654014876416409</v>
      </c>
      <c r="D11">
        <v>-9.4762549433788326E-2</v>
      </c>
      <c r="E11">
        <v>1.544390019470309E-2</v>
      </c>
      <c r="F11">
        <v>-0.11577116038881452</v>
      </c>
      <c r="G11">
        <v>-7.5471275554816544E-2</v>
      </c>
      <c r="H11">
        <v>1.5622604555221211E-2</v>
      </c>
      <c r="I11">
        <v>-0.18372524854197347</v>
      </c>
      <c r="J11">
        <v>-8.5055383791328362E-2</v>
      </c>
      <c r="K11">
        <v>-2.7034457828109405E-2</v>
      </c>
      <c r="L11">
        <v>0.83166005984467184</v>
      </c>
      <c r="M11">
        <v>0.50754119518672502</v>
      </c>
      <c r="N11">
        <v>0.48210552049931527</v>
      </c>
      <c r="O11">
        <v>0.79570943131831262</v>
      </c>
      <c r="P11">
        <v>0.79004177255665609</v>
      </c>
      <c r="Q11">
        <v>0.52258687649793345</v>
      </c>
      <c r="R11">
        <v>0.62976921719585321</v>
      </c>
      <c r="S11">
        <v>1</v>
      </c>
    </row>
    <row r="12" spans="1:56" x14ac:dyDescent="0.35">
      <c r="A12" t="s">
        <v>103</v>
      </c>
      <c r="B12">
        <v>7.8350135715745353E-2</v>
      </c>
      <c r="C12">
        <v>1</v>
      </c>
    </row>
    <row r="13" spans="1:56" x14ac:dyDescent="0.35">
      <c r="A13" t="s">
        <v>104</v>
      </c>
      <c r="B13">
        <v>7.0344229487506113E-2</v>
      </c>
      <c r="C13">
        <v>0.98788337890750055</v>
      </c>
      <c r="D13">
        <v>1</v>
      </c>
    </row>
    <row r="14" spans="1:56" x14ac:dyDescent="0.35">
      <c r="A14" t="s">
        <v>44</v>
      </c>
      <c r="B14">
        <v>4.8807746277600164E-2</v>
      </c>
      <c r="C14">
        <v>5.5673938565627183E-2</v>
      </c>
      <c r="D14">
        <v>4.286835513223114E-2</v>
      </c>
      <c r="E14">
        <v>8.5915134064465701E-2</v>
      </c>
      <c r="F14">
        <v>0.14184126587073395</v>
      </c>
      <c r="G14">
        <v>-1.5047868351796549E-2</v>
      </c>
      <c r="H14">
        <v>-0.10259876907373654</v>
      </c>
      <c r="I14">
        <v>0.12844205741952908</v>
      </c>
      <c r="J14">
        <v>0.32359752821630544</v>
      </c>
      <c r="K14">
        <v>3.5503503943364004E-2</v>
      </c>
      <c r="L14">
        <v>-0.12067249318197891</v>
      </c>
      <c r="M14">
        <v>-9.2026969471442899E-2</v>
      </c>
      <c r="N14">
        <v>-7.4816626398476263E-2</v>
      </c>
      <c r="O14">
        <v>-1.6761693193370404E-2</v>
      </c>
      <c r="P14">
        <v>-0.19683202888326989</v>
      </c>
      <c r="Q14">
        <v>-0.12381674487664303</v>
      </c>
      <c r="R14">
        <v>-8.1112162833955448E-2</v>
      </c>
      <c r="S14">
        <v>-8.7121879150955317E-2</v>
      </c>
      <c r="T14">
        <v>-0.14470807094749302</v>
      </c>
      <c r="U14">
        <v>-4.7062628517020019E-2</v>
      </c>
      <c r="V14">
        <v>9.2012612867827831E-2</v>
      </c>
      <c r="W14">
        <v>0.20849264131264422</v>
      </c>
      <c r="X14">
        <v>-4.2223698883745379E-2</v>
      </c>
      <c r="Y14">
        <v>-2.9370134551861316E-2</v>
      </c>
      <c r="Z14">
        <v>-3.9674370137543262E-2</v>
      </c>
      <c r="AA14">
        <v>-2.1094830722106613E-2</v>
      </c>
      <c r="AB14">
        <v>-3.6136275296069199E-2</v>
      </c>
      <c r="AC14">
        <v>-1.9680429721892528E-2</v>
      </c>
      <c r="AD14">
        <v>-1.3659219758343883E-2</v>
      </c>
      <c r="AE14">
        <v>-1.1519661179646685E-2</v>
      </c>
      <c r="AF14">
        <v>-7.3522233874719119E-3</v>
      </c>
      <c r="AG14">
        <v>9.6388114992723956E-2</v>
      </c>
      <c r="AH14">
        <v>-1.206463389802143E-2</v>
      </c>
      <c r="AI14">
        <v>0.10472437930591512</v>
      </c>
      <c r="AJ14">
        <v>-6.1517483273370123E-2</v>
      </c>
      <c r="AK14">
        <v>-7.4465223423882898E-2</v>
      </c>
      <c r="AL14">
        <v>-7.1060490569011883E-2</v>
      </c>
      <c r="AM14">
        <v>-0.1277397931578744</v>
      </c>
      <c r="AN14">
        <v>-0.1699788261031473</v>
      </c>
      <c r="AO14">
        <v>-3.6543417948593997E-2</v>
      </c>
      <c r="AP14">
        <v>0.42368642609803325</v>
      </c>
      <c r="AQ14">
        <v>0.45306379881105729</v>
      </c>
      <c r="AR14">
        <v>0.57173570462020185</v>
      </c>
      <c r="AS14">
        <v>0.61789862054956157</v>
      </c>
      <c r="AT14">
        <v>0.71186613702591772</v>
      </c>
      <c r="AU14">
        <v>0.87183664859271637</v>
      </c>
      <c r="AV14">
        <v>1</v>
      </c>
    </row>
    <row r="15" spans="1:56" x14ac:dyDescent="0.35">
      <c r="A15" t="s">
        <v>18</v>
      </c>
      <c r="B15">
        <v>4.6968044642715645E-2</v>
      </c>
      <c r="C15">
        <v>-9.2302363474488891E-2</v>
      </c>
      <c r="D15">
        <v>-4.2549247356458049E-2</v>
      </c>
      <c r="E15">
        <v>-1.4483092749609131E-2</v>
      </c>
      <c r="F15">
        <v>0.17113797350897408</v>
      </c>
      <c r="G15">
        <v>3.6669408985426685E-2</v>
      </c>
      <c r="H15">
        <v>3.8333370291450147E-2</v>
      </c>
      <c r="I15">
        <v>0.12110659334155606</v>
      </c>
      <c r="J15">
        <v>0.10757247559651172</v>
      </c>
      <c r="K15">
        <v>0.10650057522187507</v>
      </c>
      <c r="L15">
        <v>3.6459459874557919E-2</v>
      </c>
      <c r="M15">
        <v>0.20878960112383321</v>
      </c>
      <c r="N15">
        <v>0.12464865680506552</v>
      </c>
      <c r="O15">
        <v>0.26840808375438402</v>
      </c>
      <c r="P15">
        <v>3.1891536585776599E-2</v>
      </c>
      <c r="Q15">
        <v>0.14382932795172312</v>
      </c>
      <c r="R15">
        <v>0.19442094322386197</v>
      </c>
      <c r="S15">
        <v>0.14587508599420135</v>
      </c>
      <c r="T15">
        <v>-0.11440940948735337</v>
      </c>
      <c r="U15">
        <v>8.4903577899696187E-2</v>
      </c>
      <c r="V15">
        <v>1</v>
      </c>
    </row>
    <row r="16" spans="1:56" x14ac:dyDescent="0.35">
      <c r="A16" t="s">
        <v>14</v>
      </c>
      <c r="B16">
        <v>4.1514670256707499E-2</v>
      </c>
      <c r="C16">
        <v>-0.37229055319203674</v>
      </c>
      <c r="D16">
        <v>-0.27754326212644986</v>
      </c>
      <c r="E16">
        <v>-0.13359706753565298</v>
      </c>
      <c r="F16">
        <v>8.8229477708377677E-2</v>
      </c>
      <c r="G16">
        <v>0.12293488632702762</v>
      </c>
      <c r="H16">
        <v>0.1899149412324696</v>
      </c>
      <c r="I16">
        <v>0.15426442912317323</v>
      </c>
      <c r="J16">
        <v>-1.34502134759211E-2</v>
      </c>
      <c r="K16">
        <v>0.10321686586947847</v>
      </c>
      <c r="L16">
        <v>0.6962026130000718</v>
      </c>
      <c r="M16">
        <v>0.85648121296187663</v>
      </c>
      <c r="N16">
        <v>0.84688625553036889</v>
      </c>
      <c r="O16">
        <v>0.74351377204279201</v>
      </c>
      <c r="P16">
        <v>0.25635246309603765</v>
      </c>
      <c r="Q16">
        <v>0.92188287875749797</v>
      </c>
      <c r="R16">
        <v>1</v>
      </c>
    </row>
    <row r="17" spans="1:55" x14ac:dyDescent="0.35">
      <c r="A17" t="s">
        <v>45</v>
      </c>
      <c r="B17">
        <v>3.9395304942399283E-2</v>
      </c>
      <c r="C17">
        <v>7.148373207356272E-2</v>
      </c>
      <c r="D17">
        <v>8.2434096540757645E-2</v>
      </c>
      <c r="E17">
        <v>5.5377492753413034E-2</v>
      </c>
      <c r="F17">
        <v>2.1457908935602468E-2</v>
      </c>
      <c r="G17">
        <v>2.1832189719000646E-2</v>
      </c>
      <c r="H17">
        <v>-4.8509543238561277E-2</v>
      </c>
      <c r="I17">
        <v>8.0373134062815599E-2</v>
      </c>
      <c r="J17">
        <v>0.11725229294413611</v>
      </c>
      <c r="K17">
        <v>9.6688800377606396E-2</v>
      </c>
      <c r="L17">
        <v>6.6486284916476429E-2</v>
      </c>
      <c r="M17">
        <v>-3.3640877780454811E-2</v>
      </c>
      <c r="N17">
        <v>2.4774924247109052E-2</v>
      </c>
      <c r="O17">
        <v>1.2041185389923421E-2</v>
      </c>
      <c r="P17">
        <v>-5.5250120069789757E-2</v>
      </c>
      <c r="Q17">
        <v>-1.0819276111087408E-2</v>
      </c>
      <c r="R17">
        <v>-1.3918188580018894E-2</v>
      </c>
      <c r="S17">
        <v>1.2886186783389774E-2</v>
      </c>
      <c r="T17">
        <v>-7.3258172016772177E-2</v>
      </c>
      <c r="U17">
        <v>-4.7478728122047696E-2</v>
      </c>
      <c r="V17">
        <v>-0.11286543472885031</v>
      </c>
      <c r="W17">
        <v>0.109364447955471</v>
      </c>
      <c r="X17">
        <v>2.6006432905939372E-2</v>
      </c>
      <c r="Y17">
        <v>2.5016370219787993E-2</v>
      </c>
      <c r="Z17">
        <v>2.9116738382751743E-2</v>
      </c>
      <c r="AA17">
        <v>3.8123817391624799E-2</v>
      </c>
      <c r="AB17">
        <v>2.2111183503710854E-2</v>
      </c>
      <c r="AC17">
        <v>3.5360805847612059E-2</v>
      </c>
      <c r="AD17">
        <v>4.0929853335366938E-2</v>
      </c>
      <c r="AE17">
        <v>4.2686553931551956E-2</v>
      </c>
      <c r="AF17">
        <v>4.8963020172772188E-2</v>
      </c>
      <c r="AG17">
        <v>0.1317351752347887</v>
      </c>
      <c r="AH17">
        <v>5.2832961742202596E-2</v>
      </c>
      <c r="AI17">
        <v>8.2262446909508805E-2</v>
      </c>
      <c r="AJ17">
        <v>-1.9005446927162783E-2</v>
      </c>
      <c r="AK17">
        <v>-2.3500507946232593E-2</v>
      </c>
      <c r="AL17">
        <v>-2.2103496425431867E-2</v>
      </c>
      <c r="AM17">
        <v>-5.2205890810515306E-2</v>
      </c>
      <c r="AN17">
        <v>-9.2049115889927202E-2</v>
      </c>
      <c r="AO17">
        <v>4.6730339477141225E-3</v>
      </c>
      <c r="AP17">
        <v>0.3397202466217536</v>
      </c>
      <c r="AQ17">
        <v>0.36710827890386916</v>
      </c>
      <c r="AR17">
        <v>0.43259856850838274</v>
      </c>
      <c r="AS17">
        <v>0.45668358450691732</v>
      </c>
      <c r="AT17">
        <v>0.51437201179125958</v>
      </c>
      <c r="AU17">
        <v>0.66444769159308881</v>
      </c>
      <c r="AV17">
        <v>0.87207116444307931</v>
      </c>
      <c r="AW17">
        <v>1</v>
      </c>
    </row>
    <row r="18" spans="1:55" x14ac:dyDescent="0.35">
      <c r="A18" t="s">
        <v>51</v>
      </c>
      <c r="B18">
        <v>3.5559900991210439E-2</v>
      </c>
      <c r="C18">
        <v>7.2679706043250192E-2</v>
      </c>
      <c r="D18">
        <v>6.0059175551443661E-2</v>
      </c>
      <c r="E18">
        <v>0.10089778467083366</v>
      </c>
      <c r="F18">
        <v>0.14310603004546923</v>
      </c>
      <c r="G18">
        <v>-1.8935089942533029E-2</v>
      </c>
      <c r="H18">
        <v>-9.5999549003434381E-2</v>
      </c>
      <c r="I18">
        <v>0.130800983916979</v>
      </c>
      <c r="J18">
        <v>0.32892624515423613</v>
      </c>
      <c r="K18">
        <v>2.3547840208246074E-2</v>
      </c>
      <c r="L18">
        <v>-0.13104722303106042</v>
      </c>
      <c r="M18">
        <v>-9.206438023858611E-2</v>
      </c>
      <c r="N18">
        <v>-6.8386143985778303E-2</v>
      </c>
      <c r="O18">
        <v>-1.3465835751311167E-2</v>
      </c>
      <c r="P18">
        <v>-0.19561220207233637</v>
      </c>
      <c r="Q18">
        <v>-0.11608813881508563</v>
      </c>
      <c r="R18">
        <v>-7.9105255750938824E-2</v>
      </c>
      <c r="S18">
        <v>-8.9359078766732242E-2</v>
      </c>
      <c r="T18">
        <v>-0.15303781399071312</v>
      </c>
      <c r="U18">
        <v>-4.3643495368633288E-2</v>
      </c>
      <c r="V18">
        <v>8.8950589702205929E-2</v>
      </c>
      <c r="W18">
        <v>0.205757064891017</v>
      </c>
      <c r="X18">
        <v>-0.101634640331007</v>
      </c>
      <c r="Y18">
        <v>-8.398592048739531E-2</v>
      </c>
      <c r="Z18">
        <v>-9.8023037072360944E-2</v>
      </c>
      <c r="AA18">
        <v>-7.5215079624282172E-2</v>
      </c>
      <c r="AB18">
        <v>-9.2850498321987759E-2</v>
      </c>
      <c r="AC18">
        <v>-7.2661820229805316E-2</v>
      </c>
      <c r="AD18">
        <v>-6.5719228021625789E-2</v>
      </c>
      <c r="AE18">
        <v>-6.254058891932765E-2</v>
      </c>
      <c r="AF18">
        <v>-5.74831895197443E-2</v>
      </c>
      <c r="AG18">
        <v>9.1321993792996423E-2</v>
      </c>
      <c r="AH18">
        <v>-1.5069140390238649E-2</v>
      </c>
      <c r="AI18">
        <v>9.7562954027181917E-2</v>
      </c>
      <c r="AJ18">
        <v>-9.8903939327019991E-2</v>
      </c>
      <c r="AK18">
        <v>-0.10872843795274303</v>
      </c>
      <c r="AL18">
        <v>-9.643744329691388E-2</v>
      </c>
      <c r="AM18">
        <v>-0.14103578336921849</v>
      </c>
      <c r="AN18">
        <v>-0.17791532565086315</v>
      </c>
      <c r="AO18">
        <v>-4.8849117976562835E-2</v>
      </c>
      <c r="AP18">
        <v>0.42374918752505325</v>
      </c>
      <c r="AQ18">
        <v>0.45375378301394653</v>
      </c>
      <c r="AR18">
        <v>0.57580192137303543</v>
      </c>
      <c r="AS18">
        <v>0.62299203837338069</v>
      </c>
      <c r="AT18">
        <v>0.71704242328128254</v>
      </c>
      <c r="AU18">
        <v>0.872350860562078</v>
      </c>
      <c r="AV18">
        <v>0.99646782382133336</v>
      </c>
      <c r="AW18">
        <v>0.86591279122616516</v>
      </c>
      <c r="AX18">
        <v>-0.25458924296348229</v>
      </c>
      <c r="AY18">
        <v>-0.22319345633366797</v>
      </c>
      <c r="AZ18">
        <v>-0.10895917225013547</v>
      </c>
      <c r="BA18">
        <v>0.62388935019094971</v>
      </c>
      <c r="BB18">
        <v>0.87438751824542083</v>
      </c>
      <c r="BC18">
        <v>1</v>
      </c>
    </row>
    <row r="19" spans="1:55" x14ac:dyDescent="0.35">
      <c r="A19" t="s">
        <v>9</v>
      </c>
      <c r="B19">
        <v>2.9882686863004597E-2</v>
      </c>
      <c r="C19">
        <v>-0.41179969921707604</v>
      </c>
      <c r="D19">
        <v>-0.30043866570905087</v>
      </c>
      <c r="E19">
        <v>-0.10447056151236428</v>
      </c>
      <c r="F19">
        <v>0.27027034857259863</v>
      </c>
      <c r="G19">
        <v>0.27542400391944399</v>
      </c>
      <c r="H19">
        <v>0.33033515052380835</v>
      </c>
      <c r="I19">
        <v>0.29765190309914047</v>
      </c>
      <c r="J19">
        <v>6.0430451394747793E-2</v>
      </c>
      <c r="K19">
        <v>0.33072489707406971</v>
      </c>
      <c r="L19">
        <v>0.54861703405558171</v>
      </c>
      <c r="M19">
        <v>1</v>
      </c>
    </row>
    <row r="20" spans="1:55" x14ac:dyDescent="0.35">
      <c r="A20" t="s">
        <v>10</v>
      </c>
      <c r="B20">
        <v>2.9297570076561884E-2</v>
      </c>
      <c r="C20">
        <v>-0.43205337217228673</v>
      </c>
      <c r="D20">
        <v>-0.32792807631648091</v>
      </c>
      <c r="E20">
        <v>-0.13816452141194444</v>
      </c>
      <c r="F20">
        <v>9.3068603844384395E-2</v>
      </c>
      <c r="G20">
        <v>0.16189683878903069</v>
      </c>
      <c r="H20">
        <v>0.22974185968590155</v>
      </c>
      <c r="I20">
        <v>0.19572181875719352</v>
      </c>
      <c r="J20">
        <v>-7.4365950501429787E-2</v>
      </c>
      <c r="K20">
        <v>0.2398716083345718</v>
      </c>
      <c r="L20">
        <v>0.55254565332090766</v>
      </c>
      <c r="M20">
        <v>0.87719561691548009</v>
      </c>
      <c r="N20">
        <v>1</v>
      </c>
    </row>
    <row r="21" spans="1:55" x14ac:dyDescent="0.35">
      <c r="A21" t="s">
        <v>19</v>
      </c>
      <c r="B21">
        <v>1.7015163875953671E-2</v>
      </c>
      <c r="C21">
        <v>-0.11414862527606567</v>
      </c>
      <c r="D21">
        <v>-6.5524664339652677E-2</v>
      </c>
      <c r="E21">
        <v>-6.1769457783505247E-2</v>
      </c>
      <c r="F21">
        <v>0.14726650403992289</v>
      </c>
      <c r="G21">
        <v>3.6185767171452277E-2</v>
      </c>
      <c r="H21">
        <v>0.12354064654858986</v>
      </c>
      <c r="I21">
        <v>8.6856583067775911E-2</v>
      </c>
      <c r="J21">
        <v>1.6864375466315043E-2</v>
      </c>
      <c r="K21">
        <v>0.13999069981891646</v>
      </c>
      <c r="L21">
        <v>3.7645924169529901E-2</v>
      </c>
      <c r="M21">
        <v>0.14835655690772837</v>
      </c>
      <c r="N21">
        <v>9.4259343803719628E-2</v>
      </c>
      <c r="O21">
        <v>0.24960812817844918</v>
      </c>
      <c r="P21">
        <v>0.13517729992127003</v>
      </c>
      <c r="Q21">
        <v>0.13708731729238077</v>
      </c>
      <c r="R21">
        <v>0.16244113282885717</v>
      </c>
      <c r="S21">
        <v>0.19737978882584339</v>
      </c>
      <c r="T21">
        <v>-0.14307606222871783</v>
      </c>
      <c r="U21">
        <v>8.9557046809967095E-2</v>
      </c>
      <c r="V21">
        <v>0.74398051720346192</v>
      </c>
      <c r="W21">
        <v>1</v>
      </c>
    </row>
    <row r="22" spans="1:55" x14ac:dyDescent="0.35">
      <c r="A22" t="s">
        <v>43</v>
      </c>
      <c r="B22">
        <v>1.0079615608543249E-2</v>
      </c>
      <c r="C22">
        <v>2.7909364568771645E-3</v>
      </c>
      <c r="D22">
        <v>-1.2824610310247916E-2</v>
      </c>
      <c r="E22">
        <v>2.7184373415955861E-2</v>
      </c>
      <c r="F22">
        <v>0.36069084826290015</v>
      </c>
      <c r="G22">
        <v>-4.3605766414671773E-2</v>
      </c>
      <c r="H22">
        <v>-9.2110133048861176E-2</v>
      </c>
      <c r="I22">
        <v>0.20889934021048789</v>
      </c>
      <c r="J22">
        <v>0.43097900470641221</v>
      </c>
      <c r="K22">
        <v>3.364598069184091E-2</v>
      </c>
      <c r="L22">
        <v>-0.23765061932244419</v>
      </c>
      <c r="M22">
        <v>-1.9285687164624126E-2</v>
      </c>
      <c r="N22">
        <v>-5.5835031778114448E-2</v>
      </c>
      <c r="O22">
        <v>4.0955685307988661E-2</v>
      </c>
      <c r="P22">
        <v>-0.26711976612564098</v>
      </c>
      <c r="Q22">
        <v>-5.2392593041215213E-2</v>
      </c>
      <c r="R22">
        <v>6.8170440076811434E-3</v>
      </c>
      <c r="S22">
        <v>-0.10020731908922152</v>
      </c>
      <c r="T22">
        <v>-0.21192762036467316</v>
      </c>
      <c r="U22">
        <v>-2.3975338776384834E-2</v>
      </c>
      <c r="V22">
        <v>0.20163959737821971</v>
      </c>
      <c r="W22">
        <v>0.27146557769411261</v>
      </c>
      <c r="X22">
        <v>-1.1200218746736114E-2</v>
      </c>
      <c r="Y22">
        <v>2.6766864491918948E-2</v>
      </c>
      <c r="Z22">
        <v>8.9536871725749111E-3</v>
      </c>
      <c r="AA22">
        <v>2.7906368004539758E-2</v>
      </c>
      <c r="AB22">
        <v>1.6108367358952887E-2</v>
      </c>
      <c r="AC22">
        <v>3.1255602805106787E-2</v>
      </c>
      <c r="AD22">
        <v>3.8356643849641311E-2</v>
      </c>
      <c r="AE22">
        <v>4.1058419450886327E-2</v>
      </c>
      <c r="AF22">
        <v>4.3100119132126281E-2</v>
      </c>
      <c r="AG22">
        <v>-3.8226073108725611E-2</v>
      </c>
      <c r="AH22">
        <v>-0.17340961258668039</v>
      </c>
      <c r="AI22">
        <v>-4.6442243579156099E-2</v>
      </c>
      <c r="AJ22">
        <v>2.0977133460326106E-2</v>
      </c>
      <c r="AK22">
        <v>-3.0850731872480663E-3</v>
      </c>
      <c r="AL22">
        <v>-1.8122441602429987E-2</v>
      </c>
      <c r="AM22">
        <v>-7.2948236664070257E-2</v>
      </c>
      <c r="AN22">
        <v>-8.8031869532241375E-2</v>
      </c>
      <c r="AO22">
        <v>0.10316643331432257</v>
      </c>
      <c r="AP22">
        <v>0.632951967587147</v>
      </c>
      <c r="AQ22">
        <v>0.65790344569991399</v>
      </c>
      <c r="AR22">
        <v>0.79510614433670701</v>
      </c>
      <c r="AS22">
        <v>0.84607600002415706</v>
      </c>
      <c r="AT22">
        <v>0.93406357899052161</v>
      </c>
      <c r="AU22">
        <v>1</v>
      </c>
    </row>
    <row r="23" spans="1:55" x14ac:dyDescent="0.35">
      <c r="A23" t="s">
        <v>50</v>
      </c>
      <c r="B23">
        <v>7.2961660501599064E-3</v>
      </c>
      <c r="C23">
        <v>1.8869080701139677E-2</v>
      </c>
      <c r="D23">
        <v>4.7348835153426536E-3</v>
      </c>
      <c r="E23">
        <v>5.0524592335938555E-2</v>
      </c>
      <c r="F23">
        <v>0.36828070707925775</v>
      </c>
      <c r="G23">
        <v>-3.0266749223125597E-2</v>
      </c>
      <c r="H23">
        <v>-7.6104963679026555E-2</v>
      </c>
      <c r="I23">
        <v>0.22022238106719338</v>
      </c>
      <c r="J23">
        <v>0.43304235352619019</v>
      </c>
      <c r="K23">
        <v>3.5822039360361158E-2</v>
      </c>
      <c r="L23">
        <v>-0.24534417006927203</v>
      </c>
      <c r="M23">
        <v>-1.6435478324237175E-2</v>
      </c>
      <c r="N23">
        <v>-4.6443873278150867E-2</v>
      </c>
      <c r="O23">
        <v>4.4146852245386281E-2</v>
      </c>
      <c r="P23">
        <v>-0.26593590002509299</v>
      </c>
      <c r="Q23">
        <v>-4.4176219070771322E-2</v>
      </c>
      <c r="R23">
        <v>7.6278029342093023E-3</v>
      </c>
      <c r="S23">
        <v>-0.10513729129819951</v>
      </c>
      <c r="T23">
        <v>-0.22349113498176484</v>
      </c>
      <c r="U23">
        <v>-2.1747615492689939E-2</v>
      </c>
      <c r="V23">
        <v>0.19976111945285221</v>
      </c>
      <c r="W23">
        <v>0.26537378271305961</v>
      </c>
      <c r="X23">
        <v>-7.4788609030781245E-2</v>
      </c>
      <c r="Y23">
        <v>-2.62861806073891E-2</v>
      </c>
      <c r="Z23">
        <v>-4.9195351640486717E-2</v>
      </c>
      <c r="AA23">
        <v>-2.5912038502995036E-2</v>
      </c>
      <c r="AB23">
        <v>-3.9305631906167565E-2</v>
      </c>
      <c r="AC23">
        <v>-2.1164481457757196E-2</v>
      </c>
      <c r="AD23">
        <v>-1.2822075801610959E-2</v>
      </c>
      <c r="AE23">
        <v>-8.9724111329266935E-3</v>
      </c>
      <c r="AF23">
        <v>-6.5016502758321777E-3</v>
      </c>
      <c r="AG23">
        <v>-3.5825200547205234E-2</v>
      </c>
      <c r="AH23">
        <v>-0.17020480052004006</v>
      </c>
      <c r="AI23">
        <v>-4.6631380199590088E-2</v>
      </c>
      <c r="AJ23">
        <v>-1.7040934729891408E-2</v>
      </c>
      <c r="AK23">
        <v>-3.5103107852494604E-2</v>
      </c>
      <c r="AL23">
        <v>-4.056424521556791E-2</v>
      </c>
      <c r="AM23">
        <v>-7.833390019653963E-2</v>
      </c>
      <c r="AN23">
        <v>-9.0145095789687671E-2</v>
      </c>
      <c r="AO23">
        <v>9.5542904209166418E-2</v>
      </c>
      <c r="AP23">
        <v>0.6320349907075612</v>
      </c>
      <c r="AQ23">
        <v>0.65741609033116588</v>
      </c>
      <c r="AR23">
        <v>0.79672304924131365</v>
      </c>
      <c r="AS23">
        <v>0.84864312307977263</v>
      </c>
      <c r="AT23">
        <v>0.93696004404716327</v>
      </c>
      <c r="AU23">
        <v>0.99812945977117595</v>
      </c>
      <c r="AV23">
        <v>0.87032103864831423</v>
      </c>
      <c r="AW23">
        <v>0.66454069491803325</v>
      </c>
      <c r="AX23">
        <v>-0.15699279142627226</v>
      </c>
      <c r="AY23">
        <v>-7.1373926852419681E-2</v>
      </c>
      <c r="AZ23">
        <v>0.10979679781303583</v>
      </c>
      <c r="BA23">
        <v>0.84789933228039738</v>
      </c>
      <c r="BB23">
        <v>1</v>
      </c>
    </row>
    <row r="24" spans="1:55" x14ac:dyDescent="0.35">
      <c r="A24" t="s">
        <v>13</v>
      </c>
      <c r="B24">
        <v>-8.2953687788492984E-3</v>
      </c>
      <c r="C24">
        <v>-0.35530286451300053</v>
      </c>
      <c r="D24">
        <v>-0.25637132451054734</v>
      </c>
      <c r="E24">
        <v>-0.15335951425057009</v>
      </c>
      <c r="F24">
        <v>0.15557596866063239</v>
      </c>
      <c r="G24">
        <v>0.22863652528756667</v>
      </c>
      <c r="H24">
        <v>0.3087767299758481</v>
      </c>
      <c r="I24">
        <v>0.22266298039721338</v>
      </c>
      <c r="J24">
        <v>-3.8712632167649294E-2</v>
      </c>
      <c r="K24">
        <v>0.22869603621400181</v>
      </c>
      <c r="L24">
        <v>0.588120325759103</v>
      </c>
      <c r="M24">
        <v>0.90656551840585642</v>
      </c>
      <c r="N24">
        <v>0.91407759466082361</v>
      </c>
      <c r="O24">
        <v>0.6441035715783674</v>
      </c>
      <c r="P24">
        <v>0.24184786970040389</v>
      </c>
      <c r="Q24">
        <v>1</v>
      </c>
    </row>
    <row r="25" spans="1:55" x14ac:dyDescent="0.35">
      <c r="A25" t="s">
        <v>4</v>
      </c>
      <c r="B25">
        <v>-5.6885810733643551E-2</v>
      </c>
      <c r="C25">
        <v>-5.8114816836769383E-2</v>
      </c>
      <c r="D25">
        <v>-3.8641990336676375E-2</v>
      </c>
      <c r="E25">
        <v>-3.1834916693091707E-2</v>
      </c>
      <c r="F25">
        <v>0.48583670775972976</v>
      </c>
      <c r="G25">
        <v>0.55158700670116534</v>
      </c>
      <c r="H25">
        <v>1</v>
      </c>
    </row>
    <row r="26" spans="1:55" x14ac:dyDescent="0.35">
      <c r="A26" t="s">
        <v>7</v>
      </c>
      <c r="B26">
        <v>-6.1708536613019317E-2</v>
      </c>
      <c r="C26">
        <v>0.14560592893059882</v>
      </c>
      <c r="D26">
        <v>0.1668644131336022</v>
      </c>
      <c r="E26">
        <v>0.10033581070693055</v>
      </c>
      <c r="F26">
        <v>0.73336060755287347</v>
      </c>
      <c r="G26">
        <v>0.72512382483659243</v>
      </c>
      <c r="H26">
        <v>0.67400874726991511</v>
      </c>
      <c r="I26">
        <v>0.71887099058067649</v>
      </c>
      <c r="J26">
        <v>0.39919682751964553</v>
      </c>
      <c r="K26">
        <v>1</v>
      </c>
    </row>
    <row r="27" spans="1:55" x14ac:dyDescent="0.35">
      <c r="A27" t="s">
        <v>3</v>
      </c>
      <c r="B27">
        <v>-6.2718441624928345E-2</v>
      </c>
      <c r="C27">
        <v>0.1231059130400778</v>
      </c>
      <c r="D27">
        <v>0.17185774921998298</v>
      </c>
      <c r="E27">
        <v>7.8324960310765371E-2</v>
      </c>
      <c r="F27">
        <v>0.43283622404346239</v>
      </c>
      <c r="G27">
        <v>1</v>
      </c>
    </row>
    <row r="28" spans="1:55" x14ac:dyDescent="0.35">
      <c r="A28" t="s">
        <v>33</v>
      </c>
      <c r="B28">
        <v>-6.7289938621597531E-2</v>
      </c>
      <c r="C28">
        <v>-0.46019945785212546</v>
      </c>
      <c r="D28">
        <v>-0.42850392413789545</v>
      </c>
      <c r="E28">
        <v>-0.62139883756191661</v>
      </c>
      <c r="F28">
        <v>-5.0499224430245883E-2</v>
      </c>
      <c r="G28">
        <v>-0.18555581261318838</v>
      </c>
      <c r="H28">
        <v>-5.6606023954507236E-2</v>
      </c>
      <c r="I28">
        <v>2.6112505950682194E-2</v>
      </c>
      <c r="J28">
        <v>-3.8683686538586559E-2</v>
      </c>
      <c r="K28">
        <v>-6.4669514329322053E-2</v>
      </c>
      <c r="L28">
        <v>3.5601009169509396E-2</v>
      </c>
      <c r="M28">
        <v>2.8144980343423016E-2</v>
      </c>
      <c r="N28">
        <v>6.8462565490411978E-2</v>
      </c>
      <c r="O28">
        <v>0.13616196012259577</v>
      </c>
      <c r="P28">
        <v>-1.3200758192006822E-2</v>
      </c>
      <c r="Q28">
        <v>0.13416301317023033</v>
      </c>
      <c r="R28">
        <v>0.13815461091020378</v>
      </c>
      <c r="S28">
        <v>4.7460171963664519E-2</v>
      </c>
      <c r="T28">
        <v>2.4306688524829628E-2</v>
      </c>
      <c r="U28">
        <v>5.9955680657302952E-2</v>
      </c>
      <c r="V28">
        <v>0.14661720284805158</v>
      </c>
      <c r="W28">
        <v>0.13090094401625577</v>
      </c>
      <c r="X28">
        <v>0.83898510996631115</v>
      </c>
      <c r="Y28">
        <v>0.83357065809362119</v>
      </c>
      <c r="Z28">
        <v>0.83481392417493294</v>
      </c>
      <c r="AA28">
        <v>0.8329965598700817</v>
      </c>
      <c r="AB28">
        <v>0.83791326464721239</v>
      </c>
      <c r="AC28">
        <v>0.83579916699893397</v>
      </c>
      <c r="AD28">
        <v>0.83572732206121958</v>
      </c>
      <c r="AE28">
        <v>0.83547830148522373</v>
      </c>
      <c r="AF28">
        <v>0.8340584400759129</v>
      </c>
      <c r="AG28">
        <v>-0.29591347940691054</v>
      </c>
      <c r="AH28">
        <v>-0.23935304592110926</v>
      </c>
      <c r="AI28">
        <v>-0.23268583750935382</v>
      </c>
      <c r="AJ28">
        <v>0.98308196590261399</v>
      </c>
      <c r="AK28">
        <v>1</v>
      </c>
    </row>
    <row r="29" spans="1:55" x14ac:dyDescent="0.35">
      <c r="A29" t="s">
        <v>42</v>
      </c>
      <c r="B29">
        <v>-6.8304881783879182E-2</v>
      </c>
      <c r="C29">
        <v>-6.5538837677678305E-2</v>
      </c>
      <c r="D29">
        <v>-7.9582191597261084E-2</v>
      </c>
      <c r="E29">
        <v>-0.12458648664813751</v>
      </c>
      <c r="F29">
        <v>0.46009703531091661</v>
      </c>
      <c r="G29">
        <v>-3.5620509154377124E-2</v>
      </c>
      <c r="H29">
        <v>8.5835475616267871E-3</v>
      </c>
      <c r="I29">
        <v>0.3223278361565392</v>
      </c>
      <c r="J29">
        <v>0.48461156486709045</v>
      </c>
      <c r="K29">
        <v>8.2444700727183115E-2</v>
      </c>
      <c r="L29">
        <v>-0.3266560578326313</v>
      </c>
      <c r="M29">
        <v>-1.4599774147898887E-2</v>
      </c>
      <c r="N29">
        <v>-7.1751627108244218E-2</v>
      </c>
      <c r="O29">
        <v>1.7917909550835335E-2</v>
      </c>
      <c r="P29">
        <v>-0.32827551162420465</v>
      </c>
      <c r="Q29">
        <v>-5.2593326409746425E-3</v>
      </c>
      <c r="R29">
        <v>1.7392440742112221E-2</v>
      </c>
      <c r="S29">
        <v>-0.16039779512089564</v>
      </c>
      <c r="T29">
        <v>-0.2341312460965215</v>
      </c>
      <c r="U29">
        <v>-8.0292696774569461E-2</v>
      </c>
      <c r="V29">
        <v>0.2690491918244417</v>
      </c>
      <c r="W29">
        <v>0.31296294022994703</v>
      </c>
      <c r="X29">
        <v>0.12213818281323671</v>
      </c>
      <c r="Y29">
        <v>0.16683651914609787</v>
      </c>
      <c r="Z29">
        <v>0.14934413767586702</v>
      </c>
      <c r="AA29">
        <v>0.16604667974454151</v>
      </c>
      <c r="AB29">
        <v>0.15697034905999216</v>
      </c>
      <c r="AC29">
        <v>0.17035076039410152</v>
      </c>
      <c r="AD29">
        <v>0.17406609887711497</v>
      </c>
      <c r="AE29">
        <v>0.17798862104625132</v>
      </c>
      <c r="AF29">
        <v>0.17924118896045138</v>
      </c>
      <c r="AG29">
        <v>-0.21356650734799459</v>
      </c>
      <c r="AH29">
        <v>-0.31016066678674908</v>
      </c>
      <c r="AI29">
        <v>-0.17252791578845852</v>
      </c>
      <c r="AJ29">
        <v>0.18099861842871415</v>
      </c>
      <c r="AK29">
        <v>0.15645665258421426</v>
      </c>
      <c r="AL29">
        <v>0.14671658810137442</v>
      </c>
      <c r="AM29">
        <v>0.11388139764533738</v>
      </c>
      <c r="AN29">
        <v>0.10286302089426254</v>
      </c>
      <c r="AO29">
        <v>0.29768502046068224</v>
      </c>
      <c r="AP29">
        <v>0.80956638244328716</v>
      </c>
      <c r="AQ29">
        <v>0.82565922008169101</v>
      </c>
      <c r="AR29">
        <v>0.93401596433542622</v>
      </c>
      <c r="AS29">
        <v>0.96792407787199086</v>
      </c>
      <c r="AT29">
        <v>1</v>
      </c>
    </row>
    <row r="30" spans="1:55" x14ac:dyDescent="0.35">
      <c r="A30" t="s">
        <v>49</v>
      </c>
      <c r="B30">
        <v>-9.2787816030637751E-2</v>
      </c>
      <c r="C30">
        <v>-8.1098746393402726E-2</v>
      </c>
      <c r="D30">
        <v>-8.9023833763279062E-2</v>
      </c>
      <c r="E30">
        <v>-0.16270240731108668</v>
      </c>
      <c r="F30">
        <v>0.44542372630229321</v>
      </c>
      <c r="G30">
        <v>-3.8004390378641215E-2</v>
      </c>
      <c r="H30">
        <v>0.11559554185686112</v>
      </c>
      <c r="I30">
        <v>0.35888726977328494</v>
      </c>
      <c r="J30">
        <v>0.44189766332639707</v>
      </c>
      <c r="K30">
        <v>0.1047922725634008</v>
      </c>
      <c r="L30">
        <v>-0.29860218143910755</v>
      </c>
      <c r="M30">
        <v>-7.5250657531023193E-3</v>
      </c>
      <c r="N30">
        <v>-6.216883733776802E-2</v>
      </c>
      <c r="O30">
        <v>4.0494095970527361E-2</v>
      </c>
      <c r="P30">
        <v>-0.28845014646612049</v>
      </c>
      <c r="Q30">
        <v>4.3086747891350065E-2</v>
      </c>
      <c r="R30">
        <v>4.0778480606940726E-2</v>
      </c>
      <c r="S30">
        <v>-0.15321102589988125</v>
      </c>
      <c r="T30">
        <v>-0.25045950714232379</v>
      </c>
      <c r="U30">
        <v>-9.2912353060412109E-2</v>
      </c>
      <c r="V30">
        <v>0.2758674777820489</v>
      </c>
      <c r="W30">
        <v>0.33511620213042687</v>
      </c>
      <c r="X30">
        <v>0.15868594296729127</v>
      </c>
      <c r="Y30">
        <v>0.2105660046461881</v>
      </c>
      <c r="Z30">
        <v>0.1941617446756185</v>
      </c>
      <c r="AA30">
        <v>0.2132854694298445</v>
      </c>
      <c r="AB30">
        <v>0.20078766595648043</v>
      </c>
      <c r="AC30">
        <v>0.21621477542335032</v>
      </c>
      <c r="AD30">
        <v>0.21931532544823096</v>
      </c>
      <c r="AE30">
        <v>0.22442001400600403</v>
      </c>
      <c r="AF30">
        <v>0.22584813544222238</v>
      </c>
      <c r="AG30">
        <v>-0.26605895210830793</v>
      </c>
      <c r="AH30">
        <v>-0.31527626082522675</v>
      </c>
      <c r="AI30">
        <v>-0.19171965791553067</v>
      </c>
      <c r="AJ30">
        <v>0.24723654640404985</v>
      </c>
      <c r="AK30">
        <v>0.22908489165840157</v>
      </c>
      <c r="AL30">
        <v>0.23047742711444136</v>
      </c>
      <c r="AM30">
        <v>0.22863652026144868</v>
      </c>
      <c r="AN30">
        <v>0.24382802484514543</v>
      </c>
      <c r="AO30">
        <v>0.45833694873715247</v>
      </c>
      <c r="AP30">
        <v>0.92221369036017153</v>
      </c>
      <c r="AQ30">
        <v>0.93163294123411822</v>
      </c>
      <c r="AR30">
        <v>0.99149479123517581</v>
      </c>
      <c r="AS30">
        <v>0.99893042027253665</v>
      </c>
      <c r="AT30">
        <v>0.96661623997277857</v>
      </c>
      <c r="AU30">
        <v>0.84122410239507517</v>
      </c>
      <c r="AV30">
        <v>0.6157006710005245</v>
      </c>
      <c r="AW30">
        <v>0.45846886600266634</v>
      </c>
      <c r="AX30">
        <v>0.19274690981238868</v>
      </c>
      <c r="AY30">
        <v>0.30940133167691231</v>
      </c>
      <c r="AZ30">
        <v>0.54072808226936031</v>
      </c>
      <c r="BA30">
        <v>1</v>
      </c>
    </row>
    <row r="31" spans="1:55" x14ac:dyDescent="0.35">
      <c r="A31" t="s">
        <v>34</v>
      </c>
      <c r="B31">
        <v>-9.5069710539218824E-2</v>
      </c>
      <c r="C31">
        <v>-0.38812262062321984</v>
      </c>
      <c r="D31">
        <v>-0.35521216956712104</v>
      </c>
      <c r="E31">
        <v>-0.59349686220382092</v>
      </c>
      <c r="F31">
        <v>-7.2369332970208214E-2</v>
      </c>
      <c r="G31">
        <v>-0.16239248185790847</v>
      </c>
      <c r="H31">
        <v>-5.0889371614570307E-2</v>
      </c>
      <c r="I31">
        <v>1.8996358743025277E-4</v>
      </c>
      <c r="J31">
        <v>-7.1435473985146741E-2</v>
      </c>
      <c r="K31">
        <v>-8.6298145846906135E-2</v>
      </c>
      <c r="L31">
        <v>1.9895163173005222E-2</v>
      </c>
      <c r="M31">
        <v>-6.3040908584621755E-3</v>
      </c>
      <c r="N31">
        <v>1.2693077601912611E-2</v>
      </c>
      <c r="O31">
        <v>0.11466045915576038</v>
      </c>
      <c r="P31">
        <v>-6.5523896980746697E-3</v>
      </c>
      <c r="Q31">
        <v>8.5098725364595798E-2</v>
      </c>
      <c r="R31">
        <v>9.3020220515967866E-2</v>
      </c>
      <c r="S31">
        <v>3.0277743229552886E-2</v>
      </c>
      <c r="T31">
        <v>3.342072520887699E-2</v>
      </c>
      <c r="U31">
        <v>4.9130133088337351E-2</v>
      </c>
      <c r="V31">
        <v>0.20411895441976818</v>
      </c>
      <c r="W31">
        <v>0.20639314428045355</v>
      </c>
      <c r="X31">
        <v>0.81187007407557432</v>
      </c>
      <c r="Y31">
        <v>0.8039435976048136</v>
      </c>
      <c r="Z31">
        <v>0.80155435968913669</v>
      </c>
      <c r="AA31">
        <v>0.80425192760605813</v>
      </c>
      <c r="AB31">
        <v>0.80863757204733566</v>
      </c>
      <c r="AC31">
        <v>0.80539324091426401</v>
      </c>
      <c r="AD31">
        <v>0.80656407380303941</v>
      </c>
      <c r="AE31">
        <v>0.80560891452057592</v>
      </c>
      <c r="AF31">
        <v>0.80430991422033182</v>
      </c>
      <c r="AG31">
        <v>-0.2906142652043161</v>
      </c>
      <c r="AH31">
        <v>-0.25413337479782044</v>
      </c>
      <c r="AI31">
        <v>-0.24241036659331366</v>
      </c>
      <c r="AJ31">
        <v>0.92836499446461318</v>
      </c>
      <c r="AK31">
        <v>0.97136568221547548</v>
      </c>
      <c r="AL31">
        <v>1</v>
      </c>
    </row>
    <row r="32" spans="1:55" x14ac:dyDescent="0.35">
      <c r="A32" t="s">
        <v>41</v>
      </c>
      <c r="B32">
        <v>-9.6202047749775491E-2</v>
      </c>
      <c r="C32">
        <v>-0.10705133106977567</v>
      </c>
      <c r="D32">
        <v>-0.11718885410024411</v>
      </c>
      <c r="E32">
        <v>-0.19203102911493355</v>
      </c>
      <c r="F32">
        <v>0.43194847838555167</v>
      </c>
      <c r="G32">
        <v>-6.7024046996836756E-2</v>
      </c>
      <c r="H32">
        <v>8.018466878462667E-2</v>
      </c>
      <c r="I32">
        <v>0.34001016728009142</v>
      </c>
      <c r="J32">
        <v>0.43843943834552751</v>
      </c>
      <c r="K32">
        <v>8.8670138805621954E-2</v>
      </c>
      <c r="L32">
        <v>-0.29631809142029469</v>
      </c>
      <c r="M32">
        <v>-1.1971002256658411E-2</v>
      </c>
      <c r="N32">
        <v>-7.0448853073036583E-2</v>
      </c>
      <c r="O32">
        <v>3.9697905972219012E-2</v>
      </c>
      <c r="P32">
        <v>-0.29135542602033249</v>
      </c>
      <c r="Q32">
        <v>3.7407857224937426E-2</v>
      </c>
      <c r="R32">
        <v>4.2827828706226076E-2</v>
      </c>
      <c r="S32">
        <v>-0.14753344077509192</v>
      </c>
      <c r="T32">
        <v>-0.23210824530725185</v>
      </c>
      <c r="U32">
        <v>-9.7667869643169217E-2</v>
      </c>
      <c r="V32">
        <v>0.28064078890230815</v>
      </c>
      <c r="W32">
        <v>0.34495737319095449</v>
      </c>
      <c r="X32">
        <v>0.20323701681762241</v>
      </c>
      <c r="Y32">
        <v>0.24493937719387057</v>
      </c>
      <c r="Z32">
        <v>0.23211849658929648</v>
      </c>
      <c r="AA32">
        <v>0.24736912984215156</v>
      </c>
      <c r="AB32">
        <v>0.23693160206059183</v>
      </c>
      <c r="AC32">
        <v>0.24969341222074751</v>
      </c>
      <c r="AD32">
        <v>0.25204682643867615</v>
      </c>
      <c r="AE32">
        <v>0.25609763520134415</v>
      </c>
      <c r="AF32">
        <v>0.25720445950062498</v>
      </c>
      <c r="AG32">
        <v>-0.27498107885479711</v>
      </c>
      <c r="AH32">
        <v>-0.32448982461594894</v>
      </c>
      <c r="AI32">
        <v>-0.19757675199916577</v>
      </c>
      <c r="AJ32">
        <v>0.27944277640912041</v>
      </c>
      <c r="AK32">
        <v>0.25754150748041565</v>
      </c>
      <c r="AL32">
        <v>0.25119623543859593</v>
      </c>
      <c r="AM32">
        <v>0.23225694303466152</v>
      </c>
      <c r="AN32">
        <v>0.24419843293200388</v>
      </c>
      <c r="AO32">
        <v>0.46308076216748817</v>
      </c>
      <c r="AP32">
        <v>0.92456828533896074</v>
      </c>
      <c r="AQ32">
        <v>0.93366180572885837</v>
      </c>
      <c r="AR32">
        <v>0.99299093904986013</v>
      </c>
      <c r="AS32">
        <v>1</v>
      </c>
    </row>
    <row r="33" spans="1:52" x14ac:dyDescent="0.35">
      <c r="A33" t="s">
        <v>32</v>
      </c>
      <c r="B33">
        <v>-9.8223832280993753E-2</v>
      </c>
      <c r="C33">
        <v>-0.48841301204737553</v>
      </c>
      <c r="D33">
        <v>-0.45892996630934579</v>
      </c>
      <c r="E33">
        <v>-0.66667760668833309</v>
      </c>
      <c r="F33">
        <v>-1.3169297175476097E-2</v>
      </c>
      <c r="G33">
        <v>-0.19967862336855535</v>
      </c>
      <c r="H33">
        <v>-5.8381084006285042E-2</v>
      </c>
      <c r="I33">
        <v>4.448085014015974E-2</v>
      </c>
      <c r="J33">
        <v>1.4203179945447467E-2</v>
      </c>
      <c r="K33">
        <v>-4.3134264512707292E-2</v>
      </c>
      <c r="L33">
        <v>3.4890743383206572E-2</v>
      </c>
      <c r="M33">
        <v>5.8505118065939887E-2</v>
      </c>
      <c r="N33">
        <v>0.10212148775084511</v>
      </c>
      <c r="O33">
        <v>0.14519792852122793</v>
      </c>
      <c r="P33">
        <v>-1.8351959483298656E-2</v>
      </c>
      <c r="Q33">
        <v>0.16467306342361682</v>
      </c>
      <c r="R33">
        <v>0.1637049394312039</v>
      </c>
      <c r="S33">
        <v>5.9021669471870916E-2</v>
      </c>
      <c r="T33">
        <v>1.591552534100844E-2</v>
      </c>
      <c r="U33">
        <v>6.3684519260641156E-2</v>
      </c>
      <c r="V33">
        <v>0.14540099822358526</v>
      </c>
      <c r="W33">
        <v>0.12871289130052768</v>
      </c>
      <c r="X33">
        <v>0.86004401604050895</v>
      </c>
      <c r="Y33">
        <v>0.85721885998811165</v>
      </c>
      <c r="Z33">
        <v>0.85867211560015833</v>
      </c>
      <c r="AA33">
        <v>0.8544030998397053</v>
      </c>
      <c r="AB33">
        <v>0.8609967422565622</v>
      </c>
      <c r="AC33">
        <v>0.8587524153266185</v>
      </c>
      <c r="AD33">
        <v>0.85849418598767935</v>
      </c>
      <c r="AE33">
        <v>0.85860412049820767</v>
      </c>
      <c r="AF33">
        <v>0.85751048060433543</v>
      </c>
      <c r="AG33">
        <v>-0.32346408294131762</v>
      </c>
      <c r="AH33">
        <v>-0.24481761843491004</v>
      </c>
      <c r="AI33">
        <v>-0.21719766370105928</v>
      </c>
      <c r="AJ33">
        <v>1</v>
      </c>
    </row>
    <row r="34" spans="1:52" x14ac:dyDescent="0.35">
      <c r="A34" t="s">
        <v>6</v>
      </c>
      <c r="B34">
        <v>-9.9011618704445303E-2</v>
      </c>
      <c r="C34">
        <v>5.6087489247843257E-2</v>
      </c>
      <c r="D34">
        <v>2.3912540190159169E-2</v>
      </c>
      <c r="E34">
        <v>-1.5384090717598531E-2</v>
      </c>
      <c r="F34">
        <v>0.70350634421556713</v>
      </c>
      <c r="G34">
        <v>0.14782987226625532</v>
      </c>
      <c r="H34">
        <v>0.30270957850556757</v>
      </c>
      <c r="I34">
        <v>0.68524788364608846</v>
      </c>
      <c r="J34">
        <v>1</v>
      </c>
    </row>
    <row r="35" spans="1:52" x14ac:dyDescent="0.35">
      <c r="A35" t="s">
        <v>16</v>
      </c>
      <c r="B35">
        <v>-0.10747368194009468</v>
      </c>
      <c r="C35">
        <v>-1.1455723445992575E-2</v>
      </c>
      <c r="D35">
        <v>-4.5047811693571256E-2</v>
      </c>
      <c r="E35">
        <v>-0.11960400710088877</v>
      </c>
      <c r="F35">
        <v>-0.43973393154453405</v>
      </c>
      <c r="G35">
        <v>-0.22525433924283034</v>
      </c>
      <c r="H35">
        <v>-0.3681664120381169</v>
      </c>
      <c r="I35">
        <v>-0.40654113319273993</v>
      </c>
      <c r="J35">
        <v>-0.61909649782505749</v>
      </c>
      <c r="K35">
        <v>-0.28614613252809312</v>
      </c>
      <c r="L35">
        <v>-0.24677453654622464</v>
      </c>
      <c r="M35">
        <v>-0.21007345030676569</v>
      </c>
      <c r="N35">
        <v>-6.6769933660460412E-2</v>
      </c>
      <c r="O35">
        <v>-0.44917344853130697</v>
      </c>
      <c r="P35">
        <v>-0.42922944732095686</v>
      </c>
      <c r="Q35">
        <v>-0.17869984464005409</v>
      </c>
      <c r="R35">
        <v>-0.18590795563947901</v>
      </c>
      <c r="S35">
        <v>-0.43833677353352218</v>
      </c>
      <c r="T35">
        <v>1</v>
      </c>
    </row>
    <row r="36" spans="1:52" x14ac:dyDescent="0.35">
      <c r="A36" t="s">
        <v>40</v>
      </c>
      <c r="B36">
        <v>-0.11880590323550917</v>
      </c>
      <c r="C36">
        <v>-0.11620558297342702</v>
      </c>
      <c r="D36">
        <v>-0.1243184872952524</v>
      </c>
      <c r="E36">
        <v>-0.2256550042897012</v>
      </c>
      <c r="F36">
        <v>0.40825909348968031</v>
      </c>
      <c r="G36">
        <v>-8.6842886878433889E-2</v>
      </c>
      <c r="H36">
        <v>9.9703074959777913E-2</v>
      </c>
      <c r="I36">
        <v>0.34101120757058206</v>
      </c>
      <c r="J36">
        <v>0.41041097129579179</v>
      </c>
      <c r="K36">
        <v>8.7903329231688351E-2</v>
      </c>
      <c r="L36">
        <v>-0.2766310621869863</v>
      </c>
      <c r="M36">
        <v>-1.4120591106176358E-2</v>
      </c>
      <c r="N36">
        <v>-7.0034509691003166E-2</v>
      </c>
      <c r="O36">
        <v>5.3053600716991341E-2</v>
      </c>
      <c r="P36">
        <v>-0.2643716415633236</v>
      </c>
      <c r="Q36">
        <v>5.0187299369414316E-2</v>
      </c>
      <c r="R36">
        <v>4.8781544343513429E-2</v>
      </c>
      <c r="S36">
        <v>-0.13489511703520082</v>
      </c>
      <c r="T36">
        <v>-0.23088802235515041</v>
      </c>
      <c r="U36">
        <v>-9.659938280216944E-2</v>
      </c>
      <c r="V36">
        <v>0.2712388937253904</v>
      </c>
      <c r="W36">
        <v>0.34336859965004951</v>
      </c>
      <c r="X36">
        <v>0.24726637642167684</v>
      </c>
      <c r="Y36">
        <v>0.28695105151492983</v>
      </c>
      <c r="Z36">
        <v>0.27657970414052896</v>
      </c>
      <c r="AA36">
        <v>0.29086531319971393</v>
      </c>
      <c r="AB36">
        <v>0.27944678562711595</v>
      </c>
      <c r="AC36">
        <v>0.29222484173895558</v>
      </c>
      <c r="AD36">
        <v>0.29400423223479338</v>
      </c>
      <c r="AE36">
        <v>0.29810816240597671</v>
      </c>
      <c r="AF36">
        <v>0.2991463225791301</v>
      </c>
      <c r="AG36">
        <v>-0.30026550680336511</v>
      </c>
      <c r="AH36">
        <v>-0.32616189124741496</v>
      </c>
      <c r="AI36">
        <v>-0.19155791018446056</v>
      </c>
      <c r="AJ36">
        <v>0.32418371132964219</v>
      </c>
      <c r="AK36">
        <v>0.30263088557327539</v>
      </c>
      <c r="AL36">
        <v>0.29628679918258777</v>
      </c>
      <c r="AM36">
        <v>0.28374666247396862</v>
      </c>
      <c r="AN36">
        <v>0.30745072121573358</v>
      </c>
      <c r="AO36">
        <v>0.53831000986457378</v>
      </c>
      <c r="AP36">
        <v>0.96174988755318913</v>
      </c>
      <c r="AQ36">
        <v>0.9674053081136319</v>
      </c>
      <c r="AR36">
        <v>1</v>
      </c>
    </row>
    <row r="37" spans="1:52" x14ac:dyDescent="0.35">
      <c r="A37" t="s">
        <v>35</v>
      </c>
      <c r="B37">
        <v>-0.12555498420916578</v>
      </c>
      <c r="C37">
        <v>-0.29090777269799978</v>
      </c>
      <c r="D37">
        <v>-0.24812024270070923</v>
      </c>
      <c r="E37">
        <v>-0.50939123218232663</v>
      </c>
      <c r="F37">
        <v>-4.8052923388997764E-3</v>
      </c>
      <c r="G37">
        <v>-9.9419482608138321E-2</v>
      </c>
      <c r="H37">
        <v>8.7094801172677455E-2</v>
      </c>
      <c r="I37">
        <v>0.12981883198381727</v>
      </c>
      <c r="J37">
        <v>-1.9318930374356995E-2</v>
      </c>
      <c r="K37">
        <v>6.2578718202847767E-3</v>
      </c>
      <c r="L37">
        <v>2.9075587840252871E-2</v>
      </c>
      <c r="M37">
        <v>-9.0765493453184628E-3</v>
      </c>
      <c r="N37">
        <v>-8.9039123591704832E-3</v>
      </c>
      <c r="O37">
        <v>6.5493252923265827E-2</v>
      </c>
      <c r="P37">
        <v>-2.7351765374184051E-3</v>
      </c>
      <c r="Q37">
        <v>6.3897558043356922E-2</v>
      </c>
      <c r="R37">
        <v>5.7799306822034671E-2</v>
      </c>
      <c r="S37">
        <v>2.6794653644779255E-3</v>
      </c>
      <c r="T37">
        <v>-7.2241698606999361E-2</v>
      </c>
      <c r="U37">
        <v>3.1846322862390967E-2</v>
      </c>
      <c r="V37">
        <v>0.17861590587356799</v>
      </c>
      <c r="W37">
        <v>0.22769405792571198</v>
      </c>
      <c r="X37">
        <v>0.67368364948774007</v>
      </c>
      <c r="Y37">
        <v>0.66354918088618819</v>
      </c>
      <c r="Z37">
        <v>0.66083388271188825</v>
      </c>
      <c r="AA37">
        <v>0.66397314311482736</v>
      </c>
      <c r="AB37">
        <v>0.67106634514933894</v>
      </c>
      <c r="AC37">
        <v>0.66740824557031064</v>
      </c>
      <c r="AD37">
        <v>0.66481688055963128</v>
      </c>
      <c r="AE37">
        <v>0.66541161295867746</v>
      </c>
      <c r="AF37">
        <v>0.66300356919504477</v>
      </c>
      <c r="AG37">
        <v>-0.30618670015565702</v>
      </c>
      <c r="AH37">
        <v>-0.23677251020675902</v>
      </c>
      <c r="AI37">
        <v>-0.16800021205288576</v>
      </c>
      <c r="AJ37">
        <v>0.77943176958599603</v>
      </c>
      <c r="AK37">
        <v>0.83959999460121482</v>
      </c>
      <c r="AL37">
        <v>0.90365491926030217</v>
      </c>
      <c r="AM37">
        <v>1</v>
      </c>
    </row>
    <row r="38" spans="1:52" x14ac:dyDescent="0.35">
      <c r="A38" t="s">
        <v>5</v>
      </c>
      <c r="B38">
        <v>-0.13657473834600106</v>
      </c>
      <c r="C38">
        <v>-0.14666796144706193</v>
      </c>
      <c r="D38">
        <v>-0.13889017256778627</v>
      </c>
      <c r="E38">
        <v>-0.17693219607094746</v>
      </c>
      <c r="F38">
        <v>0.77613418498635622</v>
      </c>
      <c r="G38">
        <v>0.46815144564972921</v>
      </c>
      <c r="H38">
        <v>0.54934910773235335</v>
      </c>
      <c r="I38">
        <v>1</v>
      </c>
    </row>
    <row r="39" spans="1:52" x14ac:dyDescent="0.35">
      <c r="A39" t="s">
        <v>36</v>
      </c>
      <c r="B39">
        <v>-0.14544904867059016</v>
      </c>
      <c r="C39">
        <v>-0.27029934229983804</v>
      </c>
      <c r="D39">
        <v>-0.22799628255026114</v>
      </c>
      <c r="E39">
        <v>-0.44828464720235156</v>
      </c>
      <c r="F39">
        <v>7.8301112345532664E-2</v>
      </c>
      <c r="G39">
        <v>-2.5149608345780249E-2</v>
      </c>
      <c r="H39">
        <v>0.26989081575743623</v>
      </c>
      <c r="I39">
        <v>0.23058781943705828</v>
      </c>
      <c r="J39">
        <v>-1.5855988419856797E-2</v>
      </c>
      <c r="K39">
        <v>0.11832418767450845</v>
      </c>
      <c r="L39">
        <v>4.6592221156317434E-2</v>
      </c>
      <c r="M39">
        <v>2.6902682020092727E-2</v>
      </c>
      <c r="N39">
        <v>4.8113729292556466E-2</v>
      </c>
      <c r="O39">
        <v>6.3010412683203898E-2</v>
      </c>
      <c r="P39">
        <v>-1.0451426800216509E-2</v>
      </c>
      <c r="Q39">
        <v>0.12664047617933771</v>
      </c>
      <c r="R39">
        <v>0.10923986753427181</v>
      </c>
      <c r="S39">
        <v>-2.1611116813162475E-2</v>
      </c>
      <c r="T39">
        <v>-8.5320736996470206E-2</v>
      </c>
      <c r="U39">
        <v>-6.3512637246448712E-3</v>
      </c>
      <c r="V39">
        <v>0.17969177075276338</v>
      </c>
      <c r="W39">
        <v>0.25231725718451392</v>
      </c>
      <c r="X39">
        <v>0.55993995240081595</v>
      </c>
      <c r="Y39">
        <v>0.55545550443577085</v>
      </c>
      <c r="Z39">
        <v>0.55378513356415837</v>
      </c>
      <c r="AA39">
        <v>0.55659023069140667</v>
      </c>
      <c r="AB39">
        <v>0.56383467491586692</v>
      </c>
      <c r="AC39">
        <v>0.55920584454983713</v>
      </c>
      <c r="AD39">
        <v>0.5564152013852588</v>
      </c>
      <c r="AE39">
        <v>0.55826034576076999</v>
      </c>
      <c r="AF39">
        <v>0.55552490566962298</v>
      </c>
      <c r="AG39">
        <v>-0.29188142415373125</v>
      </c>
      <c r="AH39">
        <v>-0.21057887437472622</v>
      </c>
      <c r="AI39">
        <v>-0.13109258708683208</v>
      </c>
      <c r="AJ39">
        <v>0.67333673919982695</v>
      </c>
      <c r="AK39">
        <v>0.71142926715044341</v>
      </c>
      <c r="AL39">
        <v>0.75583333662596919</v>
      </c>
      <c r="AM39">
        <v>0.90550048861384291</v>
      </c>
      <c r="AN39">
        <v>1</v>
      </c>
    </row>
    <row r="40" spans="1:52" x14ac:dyDescent="0.35">
      <c r="A40" t="s">
        <v>39</v>
      </c>
      <c r="B40">
        <v>-0.15774745758331926</v>
      </c>
      <c r="C40">
        <v>-0.11222414856023644</v>
      </c>
      <c r="D40">
        <v>-0.11879075972223169</v>
      </c>
      <c r="E40">
        <v>-0.27768818556177682</v>
      </c>
      <c r="F40">
        <v>0.34360551669915701</v>
      </c>
      <c r="G40">
        <v>-0.13996744319100052</v>
      </c>
      <c r="H40">
        <v>0.12433701977331578</v>
      </c>
      <c r="I40">
        <v>0.32359946702404624</v>
      </c>
      <c r="J40">
        <v>0.33666266832782438</v>
      </c>
      <c r="K40">
        <v>7.2671661747513133E-2</v>
      </c>
      <c r="L40">
        <v>-0.24908318417273448</v>
      </c>
      <c r="M40">
        <v>-3.6405163757309303E-2</v>
      </c>
      <c r="N40">
        <v>-8.1758864236813972E-2</v>
      </c>
      <c r="O40">
        <v>5.7673304659266275E-2</v>
      </c>
      <c r="P40">
        <v>-0.21370621164100959</v>
      </c>
      <c r="Q40">
        <v>5.846809082426644E-2</v>
      </c>
      <c r="R40">
        <v>4.8514645448480553E-2</v>
      </c>
      <c r="S40">
        <v>-0.12266031518298119</v>
      </c>
      <c r="T40">
        <v>-0.20315962436963172</v>
      </c>
      <c r="U40">
        <v>-0.1172286498225053</v>
      </c>
      <c r="V40">
        <v>0.22889191975559661</v>
      </c>
      <c r="W40">
        <v>0.32396484102782319</v>
      </c>
      <c r="X40">
        <v>0.34677796523685833</v>
      </c>
      <c r="Y40">
        <v>0.38084529914329723</v>
      </c>
      <c r="Z40">
        <v>0.37505119754708915</v>
      </c>
      <c r="AA40">
        <v>0.38715185386635287</v>
      </c>
      <c r="AB40">
        <v>0.37501316920030975</v>
      </c>
      <c r="AC40">
        <v>0.38667847408177841</v>
      </c>
      <c r="AD40">
        <v>0.38710002120338483</v>
      </c>
      <c r="AE40">
        <v>0.39112648276078127</v>
      </c>
      <c r="AF40">
        <v>0.39211379126717477</v>
      </c>
      <c r="AG40">
        <v>-0.33943313771098521</v>
      </c>
      <c r="AH40">
        <v>-0.31371954350161441</v>
      </c>
      <c r="AI40">
        <v>-0.17826844803568834</v>
      </c>
      <c r="AJ40">
        <v>0.4172970398456316</v>
      </c>
      <c r="AK40">
        <v>0.39738490059264736</v>
      </c>
      <c r="AL40">
        <v>0.39224177536676386</v>
      </c>
      <c r="AM40">
        <v>0.39597323759068659</v>
      </c>
      <c r="AN40">
        <v>0.44848812537613059</v>
      </c>
      <c r="AO40">
        <v>0.6911931160355228</v>
      </c>
      <c r="AP40">
        <v>0.996912471966512</v>
      </c>
      <c r="AQ40">
        <v>1</v>
      </c>
    </row>
    <row r="41" spans="1:52" x14ac:dyDescent="0.35">
      <c r="A41" t="s">
        <v>38</v>
      </c>
      <c r="B41">
        <v>-0.16798019697299113</v>
      </c>
      <c r="C41">
        <v>-0.11250146265957313</v>
      </c>
      <c r="D41">
        <v>-0.11498062269638527</v>
      </c>
      <c r="E41">
        <v>-0.28377972092827652</v>
      </c>
      <c r="F41">
        <v>0.3364037870985348</v>
      </c>
      <c r="G41">
        <v>-0.12908807002629624</v>
      </c>
      <c r="H41">
        <v>0.13214521742720864</v>
      </c>
      <c r="I41">
        <v>0.32735740045568062</v>
      </c>
      <c r="J41">
        <v>0.32786734244770066</v>
      </c>
      <c r="K41">
        <v>7.6732048827005336E-2</v>
      </c>
      <c r="L41">
        <v>-0.23670071761338782</v>
      </c>
      <c r="M41">
        <v>-2.0267397167955795E-2</v>
      </c>
      <c r="N41">
        <v>-5.7861946851351959E-2</v>
      </c>
      <c r="O41">
        <v>6.7797627538051172E-2</v>
      </c>
      <c r="P41">
        <v>-0.21231943160280067</v>
      </c>
      <c r="Q41">
        <v>8.5159357146193257E-2</v>
      </c>
      <c r="R41">
        <v>7.1093846499531294E-2</v>
      </c>
      <c r="S41">
        <v>-0.11611114691943404</v>
      </c>
      <c r="T41">
        <v>-0.20210807841388495</v>
      </c>
      <c r="U41">
        <v>-0.11406238043181244</v>
      </c>
      <c r="V41">
        <v>0.22521600389571825</v>
      </c>
      <c r="W41">
        <v>0.3071172070529794</v>
      </c>
      <c r="X41">
        <v>0.35180486973898789</v>
      </c>
      <c r="Y41">
        <v>0.38578949556509101</v>
      </c>
      <c r="Z41">
        <v>0.38106264853069588</v>
      </c>
      <c r="AA41">
        <v>0.39151998024499879</v>
      </c>
      <c r="AB41">
        <v>0.37994436697665523</v>
      </c>
      <c r="AC41">
        <v>0.39131818071855157</v>
      </c>
      <c r="AD41">
        <v>0.39162769117893825</v>
      </c>
      <c r="AE41">
        <v>0.39575643863827425</v>
      </c>
      <c r="AF41">
        <v>0.39645231643868867</v>
      </c>
      <c r="AG41">
        <v>-0.33890518639507022</v>
      </c>
      <c r="AH41">
        <v>-0.30533758307295522</v>
      </c>
      <c r="AI41">
        <v>-0.17303747190450969</v>
      </c>
      <c r="AJ41">
        <v>0.42315764272939832</v>
      </c>
      <c r="AK41">
        <v>0.40478523982528181</v>
      </c>
      <c r="AL41">
        <v>0.39886215732652547</v>
      </c>
      <c r="AM41">
        <v>0.40280881169131927</v>
      </c>
      <c r="AN41">
        <v>0.45532990106934007</v>
      </c>
      <c r="AO41">
        <v>0.70187549075823663</v>
      </c>
      <c r="AP41">
        <v>1</v>
      </c>
    </row>
    <row r="42" spans="1:52" x14ac:dyDescent="0.35">
      <c r="A42" t="s">
        <v>37</v>
      </c>
      <c r="B42">
        <v>-0.20402489136059501</v>
      </c>
      <c r="C42">
        <v>-0.21611393282439106</v>
      </c>
      <c r="D42">
        <v>-0.1820406653017447</v>
      </c>
      <c r="E42">
        <v>-0.44337363253302747</v>
      </c>
      <c r="F42">
        <v>0.11389613761836058</v>
      </c>
      <c r="G42">
        <v>-0.17681795610153525</v>
      </c>
      <c r="H42">
        <v>0.22679776510635555</v>
      </c>
      <c r="I42">
        <v>0.21315807492422373</v>
      </c>
      <c r="J42">
        <v>6.236162030667658E-2</v>
      </c>
      <c r="K42">
        <v>2.9880993666525857E-2</v>
      </c>
      <c r="L42">
        <v>-5.4923903264359588E-3</v>
      </c>
      <c r="M42">
        <v>-4.4553662482259308E-3</v>
      </c>
      <c r="N42">
        <v>4.7436580937996693E-2</v>
      </c>
      <c r="O42">
        <v>0.10939767987342684</v>
      </c>
      <c r="P42">
        <v>-8.3481815292756993E-3</v>
      </c>
      <c r="Q42">
        <v>0.15130462909847933</v>
      </c>
      <c r="R42">
        <v>0.14849012634570086</v>
      </c>
      <c r="S42">
        <v>1.6826395755723745E-2</v>
      </c>
      <c r="T42">
        <v>-0.12322107752401447</v>
      </c>
      <c r="U42">
        <v>-6.0985813348034806E-3</v>
      </c>
      <c r="V42">
        <v>0.19428946116645204</v>
      </c>
      <c r="W42">
        <v>0.2684419907515691</v>
      </c>
      <c r="X42">
        <v>0.56688789388922434</v>
      </c>
      <c r="Y42">
        <v>0.57222811969993026</v>
      </c>
      <c r="Z42">
        <v>0.57428974010593103</v>
      </c>
      <c r="AA42">
        <v>0.57649573057212655</v>
      </c>
      <c r="AB42">
        <v>0.57593625523302105</v>
      </c>
      <c r="AC42">
        <v>0.57694013007924516</v>
      </c>
      <c r="AD42">
        <v>0.57485870475167522</v>
      </c>
      <c r="AE42">
        <v>0.57824193247075095</v>
      </c>
      <c r="AF42">
        <v>0.57587554903627303</v>
      </c>
      <c r="AG42">
        <v>-0.30454628443922599</v>
      </c>
      <c r="AH42">
        <v>-0.22320806660717543</v>
      </c>
      <c r="AI42">
        <v>-0.14676514129154841</v>
      </c>
      <c r="AJ42">
        <v>0.6681892134542452</v>
      </c>
      <c r="AK42">
        <v>0.67095583346434329</v>
      </c>
      <c r="AL42">
        <v>0.67066494187608605</v>
      </c>
      <c r="AM42">
        <v>0.72549525142994176</v>
      </c>
      <c r="AN42">
        <v>0.86452171945302581</v>
      </c>
      <c r="AO42">
        <v>1</v>
      </c>
    </row>
    <row r="43" spans="1:52" x14ac:dyDescent="0.35">
      <c r="A43" t="s">
        <v>2</v>
      </c>
      <c r="B43">
        <v>-0.21479077208285119</v>
      </c>
      <c r="C43">
        <v>-5.0314215226917647E-2</v>
      </c>
      <c r="D43">
        <v>-6.0463065996885022E-2</v>
      </c>
      <c r="E43">
        <v>-0.16420890854800096</v>
      </c>
      <c r="F43">
        <v>1</v>
      </c>
    </row>
    <row r="44" spans="1:52" x14ac:dyDescent="0.35">
      <c r="A44" t="s">
        <v>46</v>
      </c>
      <c r="B44">
        <v>-0.31300659962009059</v>
      </c>
      <c r="C44">
        <v>-0.5620050944583016</v>
      </c>
      <c r="D44">
        <v>-0.54900481883100083</v>
      </c>
      <c r="E44">
        <v>-0.69567782482258211</v>
      </c>
      <c r="F44">
        <v>0.10138793327587044</v>
      </c>
      <c r="G44">
        <v>3.7634381501667046E-3</v>
      </c>
      <c r="H44">
        <v>0.29631778478297455</v>
      </c>
      <c r="I44">
        <v>0.26462178516694546</v>
      </c>
      <c r="J44">
        <v>-7.2304009484421131E-2</v>
      </c>
      <c r="K44">
        <v>-1.9348830577056678E-2</v>
      </c>
      <c r="L44">
        <v>1.5763937735839641E-2</v>
      </c>
      <c r="M44">
        <v>3.7191810207692133E-2</v>
      </c>
      <c r="N44">
        <v>5.6619331323069233E-2</v>
      </c>
      <c r="O44">
        <v>2.7634594521297122E-2</v>
      </c>
      <c r="P44">
        <v>-9.3230020387912907E-2</v>
      </c>
      <c r="Q44">
        <v>8.8621475530814744E-2</v>
      </c>
      <c r="R44">
        <v>6.2820444430998948E-2</v>
      </c>
      <c r="S44">
        <v>-9.2065332388165444E-2</v>
      </c>
      <c r="T44">
        <v>5.294455290431576E-2</v>
      </c>
      <c r="U44">
        <v>-0.11254687431350678</v>
      </c>
      <c r="V44">
        <v>9.2966024910433029E-2</v>
      </c>
      <c r="W44">
        <v>9.0890888842340034E-2</v>
      </c>
      <c r="X44">
        <v>0.54969465642819237</v>
      </c>
      <c r="Y44">
        <v>0.75260168891105472</v>
      </c>
      <c r="Z44">
        <v>0.75198079491175263</v>
      </c>
      <c r="AA44">
        <v>0.75305536201867185</v>
      </c>
      <c r="AB44">
        <v>0.75747225689170883</v>
      </c>
      <c r="AC44">
        <v>0.75407933982419106</v>
      </c>
      <c r="AD44">
        <v>0.75229249312123159</v>
      </c>
      <c r="AE44">
        <v>0.75343807788977679</v>
      </c>
      <c r="AF44">
        <v>0.75182472183042426</v>
      </c>
      <c r="AG44">
        <v>-0.31092901802771322</v>
      </c>
      <c r="AH44">
        <v>-0.23728378893195723</v>
      </c>
      <c r="AI44">
        <v>-0.15916284109716475</v>
      </c>
      <c r="AJ44">
        <v>0.65655713681079664</v>
      </c>
      <c r="AK44">
        <v>0.69278589724365713</v>
      </c>
      <c r="AL44">
        <v>0.73538747250184777</v>
      </c>
      <c r="AM44">
        <v>0.89423364177975673</v>
      </c>
      <c r="AN44">
        <v>0.9924082794360245</v>
      </c>
      <c r="AO44">
        <v>0.8399066977987919</v>
      </c>
      <c r="AP44">
        <v>0.40758830566053345</v>
      </c>
      <c r="AQ44">
        <v>0.39809269597088948</v>
      </c>
      <c r="AR44">
        <v>0.25509514823208651</v>
      </c>
      <c r="AS44">
        <v>0.19191521746257487</v>
      </c>
      <c r="AT44">
        <v>5.014557302145671E-2</v>
      </c>
      <c r="AU44">
        <v>-0.15659698484975476</v>
      </c>
      <c r="AV44">
        <v>-0.24876442275381036</v>
      </c>
      <c r="AW44">
        <v>-0.17379772570804508</v>
      </c>
      <c r="AX44">
        <v>1</v>
      </c>
    </row>
    <row r="45" spans="1:52" x14ac:dyDescent="0.35">
      <c r="A45" t="s">
        <v>47</v>
      </c>
      <c r="B45">
        <v>-0.34274319711511536</v>
      </c>
      <c r="C45">
        <v>-0.50770924287943819</v>
      </c>
      <c r="D45">
        <v>-0.49301706121153627</v>
      </c>
      <c r="E45">
        <v>-0.66920155340489074</v>
      </c>
      <c r="F45">
        <v>0.14555486670692258</v>
      </c>
      <c r="G45">
        <v>-0.10479281379071444</v>
      </c>
      <c r="H45">
        <v>0.29118550748043392</v>
      </c>
      <c r="I45">
        <v>0.27312070706224428</v>
      </c>
      <c r="J45">
        <v>-9.6529012084693791E-3</v>
      </c>
      <c r="K45">
        <v>-3.280946686838325E-2</v>
      </c>
      <c r="L45">
        <v>-2.5374245798796602E-2</v>
      </c>
      <c r="M45">
        <v>2.7275664373327312E-2</v>
      </c>
      <c r="N45">
        <v>7.5451150663279856E-2</v>
      </c>
      <c r="O45">
        <v>4.8664277737845055E-2</v>
      </c>
      <c r="P45">
        <v>-9.4363548975705008E-2</v>
      </c>
      <c r="Q45">
        <v>0.12606455251254903</v>
      </c>
      <c r="R45">
        <v>0.10431540177471833</v>
      </c>
      <c r="S45">
        <v>-7.9833209751680123E-2</v>
      </c>
      <c r="T45">
        <v>1.6981032953026512E-2</v>
      </c>
      <c r="U45">
        <v>-0.11167600221250749</v>
      </c>
      <c r="V45">
        <v>0.12732083452166049</v>
      </c>
      <c r="W45">
        <v>0.11870347368011039</v>
      </c>
      <c r="X45">
        <v>0.5688338855060634</v>
      </c>
      <c r="Y45">
        <v>0.72798469442691538</v>
      </c>
      <c r="Z45">
        <v>0.72834344353427438</v>
      </c>
      <c r="AA45">
        <v>0.72895286649427804</v>
      </c>
      <c r="AB45">
        <v>0.73113463801447331</v>
      </c>
      <c r="AC45">
        <v>0.72962034142400478</v>
      </c>
      <c r="AD45">
        <v>0.72721207674585087</v>
      </c>
      <c r="AE45">
        <v>0.72940359633557739</v>
      </c>
      <c r="AF45">
        <v>0.72732014392403299</v>
      </c>
      <c r="AG45">
        <v>-0.34611403351587489</v>
      </c>
      <c r="AH45">
        <v>-0.26413161294926052</v>
      </c>
      <c r="AI45">
        <v>-0.18313841286282523</v>
      </c>
      <c r="AJ45">
        <v>0.66405820195286003</v>
      </c>
      <c r="AK45">
        <v>0.66989703000859824</v>
      </c>
      <c r="AL45">
        <v>0.67067772458762831</v>
      </c>
      <c r="AM45">
        <v>0.75769230944057686</v>
      </c>
      <c r="AN45">
        <v>0.91290043649791563</v>
      </c>
      <c r="AO45">
        <v>0.9630606111705069</v>
      </c>
      <c r="AP45">
        <v>0.56244038255307915</v>
      </c>
      <c r="AQ45">
        <v>0.54776905132045117</v>
      </c>
      <c r="AR45">
        <v>0.38970941369733286</v>
      </c>
      <c r="AS45">
        <v>0.3154833183615316</v>
      </c>
      <c r="AT45">
        <v>0.15354504160071927</v>
      </c>
      <c r="AU45">
        <v>-6.3625883594729052E-2</v>
      </c>
      <c r="AV45">
        <v>-0.21090462554542561</v>
      </c>
      <c r="AW45">
        <v>-0.16840535683095659</v>
      </c>
      <c r="AX45">
        <v>0.93984485224624081</v>
      </c>
      <c r="AY45">
        <v>1</v>
      </c>
    </row>
    <row r="46" spans="1:52" x14ac:dyDescent="0.35">
      <c r="A46" t="s">
        <v>48</v>
      </c>
      <c r="B46">
        <v>-0.35688066987582584</v>
      </c>
      <c r="C46">
        <v>-0.35622110425299186</v>
      </c>
      <c r="D46">
        <v>-0.34904723631293666</v>
      </c>
      <c r="E46">
        <v>-0.56004583011977527</v>
      </c>
      <c r="F46">
        <v>0.27061323920146907</v>
      </c>
      <c r="G46">
        <v>-9.2635007588686771E-2</v>
      </c>
      <c r="H46">
        <v>0.25924035350146901</v>
      </c>
      <c r="I46">
        <v>0.37212504282145464</v>
      </c>
      <c r="J46">
        <v>0.13077624389911235</v>
      </c>
      <c r="K46">
        <v>3.4315835490317005E-2</v>
      </c>
      <c r="L46">
        <v>-0.2173345320501045</v>
      </c>
      <c r="M46">
        <v>3.0696731339104937E-2</v>
      </c>
      <c r="N46">
        <v>4.3872151938410112E-2</v>
      </c>
      <c r="O46">
        <v>-8.793959624541197E-3</v>
      </c>
      <c r="P46">
        <v>-0.27246705253363745</v>
      </c>
      <c r="Q46">
        <v>0.16060124833638947</v>
      </c>
      <c r="R46">
        <v>0.11022742977191353</v>
      </c>
      <c r="S46">
        <v>-0.2161859716162968</v>
      </c>
      <c r="T46">
        <v>1.8447728719039224E-2</v>
      </c>
      <c r="U46">
        <v>-0.27793891415135352</v>
      </c>
      <c r="V46">
        <v>0.12379792435379278</v>
      </c>
      <c r="W46">
        <v>9.6990611315043551E-2</v>
      </c>
      <c r="X46">
        <v>0.49658977571156054</v>
      </c>
      <c r="Y46">
        <v>0.61897023819838271</v>
      </c>
      <c r="Z46">
        <v>0.61838219720826226</v>
      </c>
      <c r="AA46">
        <v>0.61865553557433506</v>
      </c>
      <c r="AB46">
        <v>0.61905726546826223</v>
      </c>
      <c r="AC46">
        <v>0.62008533470299487</v>
      </c>
      <c r="AD46">
        <v>0.61646507532472183</v>
      </c>
      <c r="AE46">
        <v>0.61941121179166336</v>
      </c>
      <c r="AF46">
        <v>0.61824608458926922</v>
      </c>
      <c r="AG46">
        <v>-0.42917578950196328</v>
      </c>
      <c r="AH46">
        <v>-0.34027654141559416</v>
      </c>
      <c r="AI46">
        <v>-0.23682482765996035</v>
      </c>
      <c r="AJ46">
        <v>0.56390710693716928</v>
      </c>
      <c r="AK46">
        <v>0.54339527027552359</v>
      </c>
      <c r="AL46">
        <v>0.52421793318842602</v>
      </c>
      <c r="AM46">
        <v>0.56651738731608525</v>
      </c>
      <c r="AN46">
        <v>0.69482756147387381</v>
      </c>
      <c r="AO46">
        <v>0.8720132745133562</v>
      </c>
      <c r="AP46">
        <v>0.77111233509466315</v>
      </c>
      <c r="AQ46">
        <v>0.75041760556684478</v>
      </c>
      <c r="AR46">
        <v>0.61703890836416186</v>
      </c>
      <c r="AS46">
        <v>0.54651523099443566</v>
      </c>
      <c r="AT46">
        <v>0.37630632411027076</v>
      </c>
      <c r="AU46">
        <v>0.11521644618295461</v>
      </c>
      <c r="AV46">
        <v>-0.10240530845796041</v>
      </c>
      <c r="AW46">
        <v>-9.243076316459109E-2</v>
      </c>
      <c r="AX46">
        <v>0.75367527291680148</v>
      </c>
      <c r="AY46">
        <v>0.8834824252709006</v>
      </c>
      <c r="AZ46">
        <v>1</v>
      </c>
    </row>
    <row r="47" spans="1:52" x14ac:dyDescent="0.35">
      <c r="A47" t="s">
        <v>20</v>
      </c>
      <c r="B47">
        <v>-0.43634153578471613</v>
      </c>
      <c r="C47">
        <v>-0.22527639409460989</v>
      </c>
      <c r="D47">
        <v>-0.21106825226736753</v>
      </c>
      <c r="E47">
        <v>-0.76510514255870199</v>
      </c>
      <c r="F47">
        <v>-5.390949315079601E-2</v>
      </c>
      <c r="G47">
        <v>-0.23833960439729771</v>
      </c>
      <c r="H47">
        <v>-0.1190247670409464</v>
      </c>
      <c r="I47">
        <v>-1.8505535708149105E-2</v>
      </c>
      <c r="J47">
        <v>9.7484331297807095E-3</v>
      </c>
      <c r="K47">
        <v>-8.8166639827675905E-2</v>
      </c>
      <c r="L47">
        <v>-4.136188242954672E-2</v>
      </c>
      <c r="M47">
        <v>-1.0919151470868914E-2</v>
      </c>
      <c r="N47">
        <v>3.7540061201544697E-2</v>
      </c>
      <c r="O47">
        <v>-3.2677019907871682E-2</v>
      </c>
      <c r="P47">
        <v>-6.8871527758817497E-2</v>
      </c>
      <c r="Q47">
        <v>5.005652649250894E-2</v>
      </c>
      <c r="R47">
        <v>2.2072472622751312E-2</v>
      </c>
      <c r="S47">
        <v>-2.4758509964861324E-2</v>
      </c>
      <c r="T47">
        <v>0.12470982195033208</v>
      </c>
      <c r="U47">
        <v>-2.5133750901363609E-2</v>
      </c>
      <c r="V47">
        <v>5.0547406554562788E-2</v>
      </c>
      <c r="W47">
        <v>2.9748698691961645E-2</v>
      </c>
      <c r="X47">
        <v>1</v>
      </c>
    </row>
    <row r="48" spans="1:52" x14ac:dyDescent="0.35">
      <c r="A48" t="s">
        <v>22</v>
      </c>
      <c r="B48">
        <v>-0.50647782081747328</v>
      </c>
      <c r="C48">
        <v>-0.5729726554163963</v>
      </c>
      <c r="D48">
        <v>-0.58019245908680073</v>
      </c>
      <c r="E48">
        <v>-0.88108924429723012</v>
      </c>
      <c r="F48">
        <v>-7.3636483164844545E-3</v>
      </c>
      <c r="G48">
        <v>-0.21556080819640416</v>
      </c>
      <c r="H48">
        <v>-8.8452343092336405E-2</v>
      </c>
      <c r="I48">
        <v>1.9034126114838179E-2</v>
      </c>
      <c r="J48">
        <v>-4.3250755620690903E-2</v>
      </c>
      <c r="K48">
        <v>-0.17414041801666505</v>
      </c>
      <c r="L48">
        <v>-4.3916411226507884E-2</v>
      </c>
      <c r="M48">
        <v>9.0300371631715712E-3</v>
      </c>
      <c r="N48">
        <v>4.6951568850414953E-2</v>
      </c>
      <c r="O48">
        <v>-1.4222244730719811E-2</v>
      </c>
      <c r="P48">
        <v>-0.10316542754972476</v>
      </c>
      <c r="Q48">
        <v>3.1471336150747729E-2</v>
      </c>
      <c r="R48">
        <v>1.081762638556121E-2</v>
      </c>
      <c r="S48">
        <v>-5.9234934797004E-2</v>
      </c>
      <c r="T48">
        <v>0.17373973946449478</v>
      </c>
      <c r="U48">
        <v>-9.624166140751228E-2</v>
      </c>
      <c r="V48">
        <v>-2.3447729288739394E-2</v>
      </c>
      <c r="W48">
        <v>-7.4914039583787395E-2</v>
      </c>
      <c r="X48">
        <v>0.99592493942172111</v>
      </c>
      <c r="Y48">
        <v>0.9990803631766273</v>
      </c>
      <c r="Z48">
        <v>1</v>
      </c>
    </row>
    <row r="49" spans="1:56" x14ac:dyDescent="0.35">
      <c r="A49" t="s">
        <v>26</v>
      </c>
      <c r="B49">
        <v>-0.50808866914568362</v>
      </c>
      <c r="C49">
        <v>-0.57316377620638992</v>
      </c>
      <c r="D49">
        <v>-0.58133714221065269</v>
      </c>
      <c r="E49">
        <v>-0.88274865816100878</v>
      </c>
      <c r="F49">
        <v>-4.5283607390209698E-3</v>
      </c>
      <c r="G49">
        <v>-0.21845384691973763</v>
      </c>
      <c r="H49">
        <v>-0.10509339207742621</v>
      </c>
      <c r="I49">
        <v>1.0296582837708507E-2</v>
      </c>
      <c r="J49">
        <v>-4.5943786180119711E-2</v>
      </c>
      <c r="K49">
        <v>-0.18392926960653963</v>
      </c>
      <c r="L49">
        <v>-6.2464916495309976E-2</v>
      </c>
      <c r="M49">
        <v>-5.6978632004240654E-3</v>
      </c>
      <c r="N49">
        <v>3.6674763566821394E-2</v>
      </c>
      <c r="O49">
        <v>-2.2929860515768022E-2</v>
      </c>
      <c r="P49">
        <v>-0.11675492091026746</v>
      </c>
      <c r="Q49">
        <v>2.0835438789214615E-2</v>
      </c>
      <c r="R49">
        <v>1.4146458447077484E-3</v>
      </c>
      <c r="S49">
        <v>-7.0641105885726516E-2</v>
      </c>
      <c r="T49">
        <v>0.18216954489242346</v>
      </c>
      <c r="U49">
        <v>-0.10215431789103496</v>
      </c>
      <c r="V49">
        <v>-1.209035682672344E-2</v>
      </c>
      <c r="W49">
        <v>-6.0918698797632662E-2</v>
      </c>
      <c r="X49">
        <v>0.99624921729452665</v>
      </c>
      <c r="Y49">
        <v>0.99978373882290328</v>
      </c>
      <c r="Z49">
        <v>0.99904012703860046</v>
      </c>
      <c r="AA49">
        <v>0.99951005665195902</v>
      </c>
      <c r="AB49">
        <v>0.99953014257658557</v>
      </c>
      <c r="AC49">
        <v>0.9997017724493299</v>
      </c>
      <c r="AD49">
        <v>1</v>
      </c>
    </row>
    <row r="50" spans="1:56" x14ac:dyDescent="0.35">
      <c r="A50" t="s">
        <v>25</v>
      </c>
      <c r="B50">
        <v>-0.50910555824879711</v>
      </c>
      <c r="C50">
        <v>-0.56910600959141411</v>
      </c>
      <c r="D50">
        <v>-0.57747027131100137</v>
      </c>
      <c r="E50">
        <v>-0.88201414109641052</v>
      </c>
      <c r="F50">
        <v>1.5950400362692964E-3</v>
      </c>
      <c r="G50">
        <v>-0.21643040688946991</v>
      </c>
      <c r="H50">
        <v>-9.7780541632226686E-2</v>
      </c>
      <c r="I50">
        <v>2.4291577314654377E-2</v>
      </c>
      <c r="J50">
        <v>-3.5877162984750674E-2</v>
      </c>
      <c r="K50">
        <v>-0.17723071694165377</v>
      </c>
      <c r="L50">
        <v>-7.0549695556616152E-2</v>
      </c>
      <c r="M50">
        <v>-7.8306661201200511E-3</v>
      </c>
      <c r="N50">
        <v>3.1825780725789038E-2</v>
      </c>
      <c r="O50">
        <v>-2.9674021676103429E-2</v>
      </c>
      <c r="P50">
        <v>-0.11967612435181718</v>
      </c>
      <c r="Q50">
        <v>1.7552496541235058E-2</v>
      </c>
      <c r="R50">
        <v>-4.2037136146262999E-3</v>
      </c>
      <c r="S50">
        <v>-7.5124118377563651E-2</v>
      </c>
      <c r="T50">
        <v>0.17682713038230738</v>
      </c>
      <c r="U50">
        <v>-0.10474498122913078</v>
      </c>
      <c r="V50">
        <v>-1.2157279495126246E-2</v>
      </c>
      <c r="W50">
        <v>-6.2667510970736987E-2</v>
      </c>
      <c r="X50">
        <v>0.99650264788044818</v>
      </c>
      <c r="Y50">
        <v>0.99972953646244012</v>
      </c>
      <c r="Z50">
        <v>0.9993246229965328</v>
      </c>
      <c r="AA50">
        <v>0.99961082012200386</v>
      </c>
      <c r="AB50">
        <v>0.99949463442169817</v>
      </c>
      <c r="AC50">
        <v>1</v>
      </c>
    </row>
    <row r="51" spans="1:56" x14ac:dyDescent="0.35">
      <c r="A51" t="s">
        <v>27</v>
      </c>
      <c r="B51">
        <v>-0.50999232362700064</v>
      </c>
      <c r="C51">
        <v>-0.57223943157509105</v>
      </c>
      <c r="D51">
        <v>-0.5798390417859387</v>
      </c>
      <c r="E51">
        <v>-0.8833877701955154</v>
      </c>
      <c r="F51">
        <v>5.1109137201109656E-3</v>
      </c>
      <c r="G51">
        <v>-0.21516369236876812</v>
      </c>
      <c r="H51">
        <v>-0.1000346262604009</v>
      </c>
      <c r="I51">
        <v>2.0636948708895996E-2</v>
      </c>
      <c r="J51">
        <v>-3.903624692386487E-2</v>
      </c>
      <c r="K51">
        <v>-0.17891001978060758</v>
      </c>
      <c r="L51">
        <v>-6.6235540297890375E-2</v>
      </c>
      <c r="M51">
        <v>-7.3665107220343058E-4</v>
      </c>
      <c r="N51">
        <v>3.9068013527406367E-2</v>
      </c>
      <c r="O51">
        <v>-2.0916805024156618E-2</v>
      </c>
      <c r="P51">
        <v>-0.11655475473506283</v>
      </c>
      <c r="Q51">
        <v>2.2853066746693594E-2</v>
      </c>
      <c r="R51">
        <v>2.4946393200536506E-3</v>
      </c>
      <c r="S51">
        <v>-7.0669103107799919E-2</v>
      </c>
      <c r="T51">
        <v>0.17680146980036454</v>
      </c>
      <c r="U51">
        <v>-0.10146568946276938</v>
      </c>
      <c r="V51">
        <v>-9.6716472318529607E-3</v>
      </c>
      <c r="W51">
        <v>-5.9606470209311188E-2</v>
      </c>
      <c r="X51">
        <v>0.99601246575830082</v>
      </c>
      <c r="Y51">
        <v>0.9997315641740383</v>
      </c>
      <c r="Z51">
        <v>0.99914696349391063</v>
      </c>
      <c r="AA51">
        <v>0.99960355707604087</v>
      </c>
      <c r="AB51">
        <v>0.99939652019059999</v>
      </c>
      <c r="AC51">
        <v>0.99982285068386922</v>
      </c>
      <c r="AD51">
        <v>0.99985307823556957</v>
      </c>
      <c r="AE51">
        <v>1</v>
      </c>
    </row>
    <row r="52" spans="1:56" x14ac:dyDescent="0.35">
      <c r="A52" t="s">
        <v>28</v>
      </c>
      <c r="B52">
        <v>-0.51023025862067672</v>
      </c>
      <c r="C52">
        <v>-0.57160781205605837</v>
      </c>
      <c r="D52">
        <v>-0.57959589559899194</v>
      </c>
      <c r="E52">
        <v>-0.88313588894252615</v>
      </c>
      <c r="F52">
        <v>2.9629410920526738E-3</v>
      </c>
      <c r="G52">
        <v>-0.21412301339144788</v>
      </c>
      <c r="H52">
        <v>-0.10001284049736435</v>
      </c>
      <c r="I52">
        <v>1.9049471507697795E-2</v>
      </c>
      <c r="J52">
        <v>-4.06417720109397E-2</v>
      </c>
      <c r="K52">
        <v>-0.1782251307358674</v>
      </c>
      <c r="L52">
        <v>-6.5704885398118251E-2</v>
      </c>
      <c r="M52">
        <v>-2.6812639607592462E-3</v>
      </c>
      <c r="N52">
        <v>3.842849800173876E-2</v>
      </c>
      <c r="O52">
        <v>-2.2758977793657972E-2</v>
      </c>
      <c r="P52">
        <v>-0.11798232211252795</v>
      </c>
      <c r="Q52">
        <v>2.2372547317574477E-2</v>
      </c>
      <c r="R52">
        <v>1.3820533947131943E-3</v>
      </c>
      <c r="S52">
        <v>-7.1621822002180549E-2</v>
      </c>
      <c r="T52">
        <v>0.17895257525935584</v>
      </c>
      <c r="U52">
        <v>-0.10367384651958825</v>
      </c>
      <c r="V52">
        <v>-1.2087253173145561E-2</v>
      </c>
      <c r="W52">
        <v>-6.0157553542844348E-2</v>
      </c>
      <c r="X52">
        <v>0.99599822975486374</v>
      </c>
      <c r="Y52">
        <v>0.99972473288619157</v>
      </c>
      <c r="Z52">
        <v>0.99914937086525324</v>
      </c>
      <c r="AA52">
        <v>0.99962116769735621</v>
      </c>
      <c r="AB52">
        <v>0.99940137149696506</v>
      </c>
      <c r="AC52">
        <v>0.99978459162861599</v>
      </c>
      <c r="AD52">
        <v>0.99990478858700393</v>
      </c>
      <c r="AE52">
        <v>0.9999441386752238</v>
      </c>
      <c r="AF52">
        <v>1</v>
      </c>
    </row>
    <row r="53" spans="1:56" x14ac:dyDescent="0.35">
      <c r="A53" t="s">
        <v>24</v>
      </c>
      <c r="B53">
        <v>-0.51038276312285691</v>
      </c>
      <c r="C53">
        <v>-0.57223985446102754</v>
      </c>
      <c r="D53">
        <v>-0.58037633059724214</v>
      </c>
      <c r="E53">
        <v>-0.88543658387279045</v>
      </c>
      <c r="F53">
        <v>-6.85939817802745E-4</v>
      </c>
      <c r="G53">
        <v>-0.20909851054200024</v>
      </c>
      <c r="H53">
        <v>-9.6828436342492732E-2</v>
      </c>
      <c r="I53">
        <v>1.9797114098194478E-2</v>
      </c>
      <c r="J53">
        <v>-4.5427820110957251E-2</v>
      </c>
      <c r="K53">
        <v>-0.17680967643739923</v>
      </c>
      <c r="L53">
        <v>-6.378291235822435E-2</v>
      </c>
      <c r="M53">
        <v>-6.1044634069251664E-3</v>
      </c>
      <c r="N53">
        <v>3.6443813027815034E-2</v>
      </c>
      <c r="O53">
        <v>-2.7957110107518637E-2</v>
      </c>
      <c r="P53">
        <v>-0.12265142051625595</v>
      </c>
      <c r="Q53">
        <v>2.0851240089777172E-2</v>
      </c>
      <c r="R53">
        <v>1.2764464292734653E-4</v>
      </c>
      <c r="S53">
        <v>-7.5930484436586065E-2</v>
      </c>
      <c r="T53">
        <v>0.18523910536838917</v>
      </c>
      <c r="U53">
        <v>-0.10779833935874096</v>
      </c>
      <c r="V53">
        <v>-1.0446401474196128E-2</v>
      </c>
      <c r="W53">
        <v>-6.0350839365059077E-2</v>
      </c>
      <c r="X53">
        <v>0.99619744757362483</v>
      </c>
      <c r="Y53">
        <v>0.99965386558630986</v>
      </c>
      <c r="Z53">
        <v>0.99880050863372694</v>
      </c>
      <c r="AA53">
        <v>0.99903557829677769</v>
      </c>
      <c r="AB53">
        <v>1</v>
      </c>
    </row>
    <row r="54" spans="1:56" x14ac:dyDescent="0.35">
      <c r="A54" t="s">
        <v>21</v>
      </c>
      <c r="B54">
        <v>-0.51175400098819523</v>
      </c>
      <c r="C54">
        <v>-0.5687354425836938</v>
      </c>
      <c r="D54">
        <v>-0.57710929107262499</v>
      </c>
      <c r="E54">
        <v>-0.88306353238467694</v>
      </c>
      <c r="F54">
        <v>1.2537255638693618E-3</v>
      </c>
      <c r="G54">
        <v>-0.21589007864879947</v>
      </c>
      <c r="H54">
        <v>-0.104195277809344</v>
      </c>
      <c r="I54">
        <v>1.5722708337003583E-2</v>
      </c>
      <c r="J54">
        <v>-4.2085954664800765E-2</v>
      </c>
      <c r="K54">
        <v>-0.18054328525842217</v>
      </c>
      <c r="L54">
        <v>-7.0720010955534637E-2</v>
      </c>
      <c r="M54">
        <v>-5.3822648669167271E-3</v>
      </c>
      <c r="N54">
        <v>3.4964802769902312E-2</v>
      </c>
      <c r="O54">
        <v>-2.9293640490764758E-2</v>
      </c>
      <c r="P54">
        <v>-0.12153508602074883</v>
      </c>
      <c r="Q54">
        <v>2.0024733727469685E-2</v>
      </c>
      <c r="R54">
        <v>-6.8392938144759086E-4</v>
      </c>
      <c r="S54">
        <v>-7.5977644445574352E-2</v>
      </c>
      <c r="T54">
        <v>0.18506415765945006</v>
      </c>
      <c r="U54">
        <v>-0.10664162223644974</v>
      </c>
      <c r="V54">
        <v>-1.066348969760585E-2</v>
      </c>
      <c r="W54">
        <v>-6.4317367385485075E-2</v>
      </c>
      <c r="X54">
        <v>0.99611077660930836</v>
      </c>
      <c r="Y54">
        <v>1</v>
      </c>
    </row>
    <row r="55" spans="1:56" x14ac:dyDescent="0.35">
      <c r="A55" t="s">
        <v>23</v>
      </c>
      <c r="B55">
        <v>-0.55191282172073874</v>
      </c>
      <c r="C55">
        <v>-0.58577544941565163</v>
      </c>
      <c r="D55">
        <v>-0.57740559303391559</v>
      </c>
      <c r="E55">
        <v>-0.89658592249491598</v>
      </c>
      <c r="F55">
        <v>-3.1595948594460299E-3</v>
      </c>
      <c r="G55">
        <v>-0.21865606054064299</v>
      </c>
      <c r="H55">
        <v>-9.6157788975998665E-2</v>
      </c>
      <c r="I55">
        <v>1.505798429805639E-2</v>
      </c>
      <c r="J55">
        <v>-4.5440902354989952E-2</v>
      </c>
      <c r="K55">
        <v>-0.18836155981289357</v>
      </c>
      <c r="L55">
        <v>-7.4671003155537263E-2</v>
      </c>
      <c r="M55">
        <v>-9.4664199672673168E-3</v>
      </c>
      <c r="N55">
        <v>2.8787583225401786E-2</v>
      </c>
      <c r="O55">
        <v>-3.2421762644423063E-2</v>
      </c>
      <c r="P55">
        <v>-0.11770738298201718</v>
      </c>
      <c r="Q55">
        <v>9.7784828977683827E-2</v>
      </c>
      <c r="R55">
        <v>7.1295764062906997E-2</v>
      </c>
      <c r="S55">
        <v>-5.9450965535375162E-2</v>
      </c>
      <c r="T55">
        <v>0.17975396823891743</v>
      </c>
      <c r="U55">
        <v>-0.10668323342658569</v>
      </c>
      <c r="V55">
        <v>-5.7613017492325148E-2</v>
      </c>
      <c r="W55">
        <v>-1.2080279162781668E-2</v>
      </c>
      <c r="X55">
        <v>0.99619478430672304</v>
      </c>
      <c r="Y55">
        <v>0.99939224763947931</v>
      </c>
      <c r="Z55">
        <v>0.99901157507443306</v>
      </c>
      <c r="AA55">
        <v>1</v>
      </c>
    </row>
    <row r="56" spans="1:56" ht="15" thickBot="1" x14ac:dyDescent="0.4">
      <c r="A56" s="3" t="s">
        <v>52</v>
      </c>
      <c r="B56" s="3">
        <v>-0.70792942064212361</v>
      </c>
      <c r="C56" s="3">
        <v>0.23589940573777166</v>
      </c>
      <c r="D56" s="3">
        <v>0.22748364467071208</v>
      </c>
      <c r="E56" s="3">
        <v>-0.5165152003418414</v>
      </c>
      <c r="F56" s="3">
        <v>9.2758257068550551E-2</v>
      </c>
      <c r="G56" s="3">
        <v>-0.10493263410189796</v>
      </c>
      <c r="H56" s="3">
        <v>-3.2227999407983265E-2</v>
      </c>
      <c r="I56" s="3">
        <v>2.796052773880381E-3</v>
      </c>
      <c r="J56" s="3">
        <v>0.12659253598257367</v>
      </c>
      <c r="K56" s="3">
        <v>2.8269279587337586E-2</v>
      </c>
      <c r="L56" s="3">
        <v>-0.15804071742472309</v>
      </c>
      <c r="M56" s="3">
        <v>1.7168202491071789E-3</v>
      </c>
      <c r="N56" s="3">
        <v>1.3178352798421377E-2</v>
      </c>
      <c r="O56" s="3">
        <v>-0.15563648347746817</v>
      </c>
      <c r="P56" s="3">
        <v>-0.12461254040101452</v>
      </c>
      <c r="Q56" s="3">
        <v>-2.4314871008617272E-2</v>
      </c>
      <c r="R56" s="3">
        <v>-0.10035994938400658</v>
      </c>
      <c r="S56" s="3">
        <v>-9.4347491907446387E-2</v>
      </c>
      <c r="T56" s="3">
        <v>0.11097138868415751</v>
      </c>
      <c r="U56" s="3">
        <v>-9.6612695114347322E-2</v>
      </c>
      <c r="V56" s="3">
        <v>-0.10520873539219697</v>
      </c>
      <c r="W56" s="3">
        <v>-0.10881340100930569</v>
      </c>
      <c r="X56" s="3">
        <v>0.65666382201799689</v>
      </c>
      <c r="Y56" s="3">
        <v>0.6749680721334862</v>
      </c>
      <c r="Z56" s="3">
        <v>0.67304683513599994</v>
      </c>
      <c r="AA56" s="3">
        <v>0.67899750593959474</v>
      </c>
      <c r="AB56" s="3">
        <v>0.6667501498181807</v>
      </c>
      <c r="AC56" s="3">
        <v>0.67447220987586509</v>
      </c>
      <c r="AD56" s="3">
        <v>0.674595336541992</v>
      </c>
      <c r="AE56" s="3">
        <v>0.67489517737891058</v>
      </c>
      <c r="AF56" s="3">
        <v>0.67677454462191378</v>
      </c>
      <c r="AG56" s="3">
        <v>-0.27810553680673411</v>
      </c>
      <c r="AH56" s="3">
        <v>-0.16348271181120053</v>
      </c>
      <c r="AI56" s="3">
        <v>-0.18580191853419623</v>
      </c>
      <c r="AJ56" s="3">
        <v>0.28858396044434864</v>
      </c>
      <c r="AK56" s="3">
        <v>0.24072510000565961</v>
      </c>
      <c r="AL56" s="3">
        <v>0.21010191062592426</v>
      </c>
      <c r="AM56" s="3">
        <v>0.10155654985740555</v>
      </c>
      <c r="AN56" s="3">
        <v>9.8855723815813576E-2</v>
      </c>
      <c r="AO56" s="3">
        <v>0.19892653126858639</v>
      </c>
      <c r="AP56" s="3">
        <v>0.22579188611041018</v>
      </c>
      <c r="AQ56" s="3">
        <v>0.2258723505924575</v>
      </c>
      <c r="AR56" s="3">
        <v>0.18303548170127995</v>
      </c>
      <c r="AS56" s="3">
        <v>0.16568968538139373</v>
      </c>
      <c r="AT56" s="3">
        <v>0.14881624967972409</v>
      </c>
      <c r="AU56" s="3">
        <v>0.11394994820738062</v>
      </c>
      <c r="AV56" s="3">
        <v>7.2768006295809512E-2</v>
      </c>
      <c r="AW56" s="3">
        <v>7.2201444027289369E-2</v>
      </c>
      <c r="AX56" s="3">
        <v>0.10001293741650295</v>
      </c>
      <c r="AY56" s="3">
        <v>0.18348289037710608</v>
      </c>
      <c r="AZ56" s="3">
        <v>0.25208561456477246</v>
      </c>
      <c r="BA56" s="3">
        <v>0.10733277988537174</v>
      </c>
      <c r="BB56" s="3">
        <v>7.5294881233667996E-2</v>
      </c>
      <c r="BC56" s="3">
        <v>5.7505667570600758E-2</v>
      </c>
      <c r="BD56" s="3">
        <v>1</v>
      </c>
    </row>
  </sheetData>
  <sortState xmlns:xlrd2="http://schemas.microsoft.com/office/spreadsheetml/2017/richdata2" ref="A2:BD62">
    <sortCondition descending="1" ref="B1:B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75F5-8BC9-40AB-98E8-83B57BB947D0}">
  <sheetPr codeName="Feuil12"/>
  <dimension ref="A1:F9"/>
  <sheetViews>
    <sheetView workbookViewId="0">
      <selection activeCell="G9" sqref="G9"/>
    </sheetView>
  </sheetViews>
  <sheetFormatPr baseColWidth="10" defaultRowHeight="14.5" x14ac:dyDescent="0.35"/>
  <sheetData>
    <row r="1" spans="1:6" x14ac:dyDescent="0.35">
      <c r="A1" s="113"/>
      <c r="B1" s="113" t="s">
        <v>105</v>
      </c>
      <c r="C1" s="113" t="s">
        <v>103</v>
      </c>
      <c r="D1" s="113" t="s">
        <v>104</v>
      </c>
      <c r="E1" s="113" t="s">
        <v>1</v>
      </c>
      <c r="F1" s="113" t="s">
        <v>274</v>
      </c>
    </row>
    <row r="2" spans="1:6" x14ac:dyDescent="0.35">
      <c r="A2" s="111" t="s">
        <v>105</v>
      </c>
      <c r="B2" s="111">
        <v>1</v>
      </c>
      <c r="C2" s="111"/>
      <c r="D2" s="111"/>
      <c r="E2" s="111"/>
      <c r="F2" s="111"/>
    </row>
    <row r="3" spans="1:6" x14ac:dyDescent="0.35">
      <c r="A3" s="111" t="s">
        <v>103</v>
      </c>
      <c r="B3" s="111">
        <v>7.8350135715745367E-2</v>
      </c>
      <c r="C3" s="111">
        <v>1</v>
      </c>
      <c r="D3" s="111"/>
      <c r="E3" s="111"/>
      <c r="F3" s="111"/>
    </row>
    <row r="4" spans="1:6" x14ac:dyDescent="0.35">
      <c r="A4" s="111" t="s">
        <v>104</v>
      </c>
      <c r="B4" s="111">
        <v>7.0344229487506155E-2</v>
      </c>
      <c r="C4" s="111">
        <v>0.98788337890750055</v>
      </c>
      <c r="D4" s="111">
        <v>1</v>
      </c>
      <c r="E4" s="111"/>
      <c r="F4" s="111"/>
    </row>
    <row r="5" spans="1:6" x14ac:dyDescent="0.35">
      <c r="A5" s="111" t="s">
        <v>1</v>
      </c>
      <c r="B5" s="111">
        <v>0.70373396091506946</v>
      </c>
      <c r="C5" s="111">
        <v>0.71906946355473655</v>
      </c>
      <c r="D5" s="111">
        <v>0.71060879948882782</v>
      </c>
      <c r="E5" s="111">
        <v>1</v>
      </c>
      <c r="F5" s="111"/>
    </row>
    <row r="6" spans="1:6" ht="15" thickBot="1" x14ac:dyDescent="0.4">
      <c r="A6" s="112" t="s">
        <v>274</v>
      </c>
      <c r="B6" s="112">
        <v>-0.25028691317478025</v>
      </c>
      <c r="C6" s="112">
        <v>-0.57755461792655216</v>
      </c>
      <c r="D6" s="112">
        <v>-0.51212023664317941</v>
      </c>
      <c r="E6" s="112">
        <v>-0.57430037966564962</v>
      </c>
      <c r="F6" s="112">
        <v>1</v>
      </c>
    </row>
    <row r="9" spans="1:6" ht="15" thickBot="1" x14ac:dyDescent="0.4">
      <c r="A9" s="3" t="s">
        <v>106</v>
      </c>
      <c r="B9" s="3">
        <v>-0.25277341003519516</v>
      </c>
      <c r="C9" s="3">
        <v>-0.32715330012326344</v>
      </c>
      <c r="D9" s="3">
        <v>-0.29648979527819425</v>
      </c>
      <c r="F9" s="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3447-9D63-4CFB-B21E-0FE89D145653}">
  <sheetPr codeName="Feuil7"/>
  <dimension ref="A1:N66"/>
  <sheetViews>
    <sheetView workbookViewId="0">
      <pane ySplit="3770" topLeftCell="A61" activePane="bottomLeft"/>
      <selection activeCell="B1" activeCellId="1" sqref="A1:A1048576 B1:B1048576"/>
      <selection pane="bottomLeft" activeCell="E69" sqref="E69"/>
    </sheetView>
  </sheetViews>
  <sheetFormatPr baseColWidth="10" defaultRowHeight="14.5" x14ac:dyDescent="0.35"/>
  <cols>
    <col min="6" max="6" width="16.54296875" customWidth="1"/>
    <col min="14" max="14" width="17.36328125" customWidth="1"/>
  </cols>
  <sheetData>
    <row r="1" spans="1:14" x14ac:dyDescent="0.35">
      <c r="A1" s="6" t="s">
        <v>0</v>
      </c>
      <c r="B1" s="6" t="s">
        <v>105</v>
      </c>
      <c r="C1" s="13" t="s">
        <v>52</v>
      </c>
      <c r="D1" s="13" t="s">
        <v>23</v>
      </c>
      <c r="E1" s="13" t="s">
        <v>29</v>
      </c>
      <c r="F1" s="13" t="s">
        <v>11</v>
      </c>
      <c r="G1" s="12" t="s">
        <v>2</v>
      </c>
      <c r="H1" s="13" t="s">
        <v>36</v>
      </c>
      <c r="I1" s="13" t="s">
        <v>52</v>
      </c>
      <c r="J1" s="13" t="s">
        <v>48</v>
      </c>
      <c r="K1" s="13" t="s">
        <v>23</v>
      </c>
      <c r="L1" s="13" t="s">
        <v>29</v>
      </c>
      <c r="M1" s="13" t="s">
        <v>37</v>
      </c>
      <c r="N1" s="11" t="s">
        <v>274</v>
      </c>
    </row>
    <row r="2" spans="1:14" x14ac:dyDescent="0.35">
      <c r="A2" s="6">
        <v>3055</v>
      </c>
      <c r="B2" s="7">
        <v>22.4269662921348</v>
      </c>
      <c r="C2" s="11">
        <v>3226.84058</v>
      </c>
      <c r="D2" s="11">
        <v>72</v>
      </c>
      <c r="E2" s="11">
        <v>28.34</v>
      </c>
      <c r="F2" s="11">
        <v>3.7499999999999999E-2</v>
      </c>
      <c r="G2" s="14">
        <v>-1.2500000000000001E-2</v>
      </c>
      <c r="H2" s="11">
        <v>-2.0708799999999998</v>
      </c>
      <c r="I2" s="11">
        <v>3226.84058</v>
      </c>
      <c r="J2" s="11">
        <v>-0.72258</v>
      </c>
      <c r="K2" s="11">
        <v>72</v>
      </c>
      <c r="L2" s="11">
        <v>28.34</v>
      </c>
      <c r="M2" s="11">
        <v>-4.7980099999999997</v>
      </c>
      <c r="N2" s="11">
        <v>1.07253</v>
      </c>
    </row>
    <row r="3" spans="1:14" x14ac:dyDescent="0.35">
      <c r="A3" s="6">
        <v>3170</v>
      </c>
      <c r="B3" s="7">
        <v>21.645652173913</v>
      </c>
      <c r="C3" s="11">
        <v>2329.25</v>
      </c>
      <c r="D3" s="11">
        <v>0</v>
      </c>
      <c r="E3" s="11">
        <v>1.48</v>
      </c>
      <c r="F3" s="11">
        <v>0</v>
      </c>
      <c r="G3" s="14">
        <v>0</v>
      </c>
      <c r="H3" s="11">
        <v>-39.381439999999998</v>
      </c>
      <c r="I3" s="11">
        <v>2329.25</v>
      </c>
      <c r="J3" s="11">
        <v>-2.4646400000000002</v>
      </c>
      <c r="K3" s="11">
        <v>0</v>
      </c>
      <c r="L3" s="11">
        <v>1.48</v>
      </c>
      <c r="M3" s="11">
        <v>-27.329440000000002</v>
      </c>
      <c r="N3" s="11">
        <v>0.79088000000000003</v>
      </c>
    </row>
    <row r="4" spans="1:14" x14ac:dyDescent="0.35">
      <c r="A4" s="6">
        <v>3433</v>
      </c>
      <c r="B4" s="7">
        <v>20.625</v>
      </c>
      <c r="C4" s="11">
        <v>4027.6057099999998</v>
      </c>
      <c r="D4" s="11">
        <v>119</v>
      </c>
      <c r="E4" s="11">
        <v>11.297000000000001</v>
      </c>
      <c r="F4" s="11">
        <v>-2.5000000000000001E-2</v>
      </c>
      <c r="G4" s="14">
        <v>-0.53742000000000001</v>
      </c>
      <c r="H4" s="11">
        <v>-37.445689999999999</v>
      </c>
      <c r="I4" s="11">
        <v>4027.6057099999998</v>
      </c>
      <c r="J4" s="11">
        <v>-2.2559800000000001</v>
      </c>
      <c r="K4" s="11">
        <v>119</v>
      </c>
      <c r="L4" s="11">
        <v>11.297000000000001</v>
      </c>
      <c r="M4" s="11">
        <v>-26.26642</v>
      </c>
      <c r="N4" s="11">
        <v>0.93852999999999998</v>
      </c>
    </row>
    <row r="5" spans="1:14" x14ac:dyDescent="0.35">
      <c r="A5" s="6">
        <v>3470</v>
      </c>
      <c r="B5" s="7">
        <v>23.621739130434801</v>
      </c>
      <c r="C5" s="11">
        <v>39.357340000000001</v>
      </c>
      <c r="D5" s="11">
        <v>5</v>
      </c>
      <c r="E5" s="11">
        <v>5.5810000000000004</v>
      </c>
      <c r="F5" s="11">
        <v>-6.25E-2</v>
      </c>
      <c r="G5" s="14">
        <v>0</v>
      </c>
      <c r="H5" s="11">
        <v>-9.3944799999999997</v>
      </c>
      <c r="I5" s="11">
        <v>39.357340000000001</v>
      </c>
      <c r="J5" s="11">
        <v>-0.68994</v>
      </c>
      <c r="K5" s="11">
        <v>5</v>
      </c>
      <c r="L5" s="11">
        <v>5.5810000000000004</v>
      </c>
      <c r="M5" s="11">
        <v>-8.9219600000000003</v>
      </c>
      <c r="N5" s="11">
        <v>1.12141</v>
      </c>
    </row>
    <row r="6" spans="1:14" x14ac:dyDescent="0.35">
      <c r="A6" s="6">
        <v>3598</v>
      </c>
      <c r="B6" s="7">
        <v>20.6</v>
      </c>
      <c r="C6" s="11">
        <v>3984.7490200000002</v>
      </c>
      <c r="D6" s="11">
        <v>156</v>
      </c>
      <c r="E6" s="11">
        <v>1.734</v>
      </c>
      <c r="F6" s="11">
        <v>1.2500000000000001E-2</v>
      </c>
      <c r="G6" s="14">
        <v>-0.23746999999999999</v>
      </c>
      <c r="H6" s="11">
        <v>-3.9597099999999998</v>
      </c>
      <c r="I6" s="11">
        <v>3984.7490200000002</v>
      </c>
      <c r="J6" s="11">
        <v>1.0970299999999999</v>
      </c>
      <c r="K6" s="11">
        <v>156</v>
      </c>
      <c r="L6" s="11">
        <v>1.734</v>
      </c>
      <c r="M6" s="11">
        <v>15.61712</v>
      </c>
      <c r="N6" s="11">
        <v>1.2177800000000001</v>
      </c>
    </row>
    <row r="7" spans="1:14" x14ac:dyDescent="0.35">
      <c r="A7" s="6">
        <v>3610</v>
      </c>
      <c r="B7" s="7">
        <v>20.898913043478299</v>
      </c>
      <c r="C7" s="11">
        <v>4155.6474600000001</v>
      </c>
      <c r="D7" s="11">
        <v>191</v>
      </c>
      <c r="E7" s="11">
        <v>9.0269999999999992</v>
      </c>
      <c r="F7" s="11">
        <v>-0.63749999999999996</v>
      </c>
      <c r="G7" s="14">
        <v>0.18747</v>
      </c>
      <c r="H7" s="11">
        <v>20.751660000000001</v>
      </c>
      <c r="I7" s="11">
        <v>4155.6474600000001</v>
      </c>
      <c r="J7" s="11">
        <v>0.1671</v>
      </c>
      <c r="K7" s="11">
        <v>191</v>
      </c>
      <c r="L7" s="11">
        <v>9.0269999999999992</v>
      </c>
      <c r="M7" s="11">
        <v>-3.3447200000000001</v>
      </c>
      <c r="N7" s="11">
        <v>0.95113000000000003</v>
      </c>
    </row>
    <row r="8" spans="1:14" x14ac:dyDescent="0.35">
      <c r="A8" s="6">
        <v>3746</v>
      </c>
      <c r="B8" s="7">
        <v>20.492045454545501</v>
      </c>
      <c r="C8" s="11">
        <v>2681.25146</v>
      </c>
      <c r="D8" s="11">
        <v>270</v>
      </c>
      <c r="E8" s="11">
        <v>0</v>
      </c>
      <c r="F8" s="11">
        <v>-0.21249999999999999</v>
      </c>
      <c r="G8" s="14">
        <v>2.5000000000000001E-2</v>
      </c>
      <c r="H8" s="11">
        <v>59.821010000000001</v>
      </c>
      <c r="I8" s="11">
        <v>2681.25146</v>
      </c>
      <c r="J8" s="11">
        <v>1.1262099999999999</v>
      </c>
      <c r="K8" s="11">
        <v>270</v>
      </c>
      <c r="L8" s="11">
        <v>0</v>
      </c>
      <c r="M8" s="11">
        <v>17.681889999999999</v>
      </c>
      <c r="N8" s="11">
        <v>1.08731</v>
      </c>
    </row>
    <row r="9" spans="1:14" x14ac:dyDescent="0.35">
      <c r="A9" s="6">
        <v>4078</v>
      </c>
      <c r="B9" s="7">
        <v>20.8175824175824</v>
      </c>
      <c r="C9" s="11">
        <v>2411.3273899999999</v>
      </c>
      <c r="D9" s="11">
        <v>115</v>
      </c>
      <c r="E9" s="11">
        <v>6.7350000000000003</v>
      </c>
      <c r="F9" s="11">
        <v>0.05</v>
      </c>
      <c r="G9" s="14">
        <v>-4.999E-2</v>
      </c>
      <c r="H9" s="11">
        <v>32.750129999999999</v>
      </c>
      <c r="I9" s="11">
        <v>2411.3273899999999</v>
      </c>
      <c r="J9" s="11">
        <v>-0.29749999999999999</v>
      </c>
      <c r="K9" s="11">
        <v>115</v>
      </c>
      <c r="L9" s="11">
        <v>6.7350000000000003</v>
      </c>
      <c r="M9" s="11">
        <v>10.322369999999999</v>
      </c>
      <c r="N9" s="11">
        <v>1.22366</v>
      </c>
    </row>
    <row r="10" spans="1:14" x14ac:dyDescent="0.35">
      <c r="A10" s="6">
        <v>4109</v>
      </c>
      <c r="B10" s="7">
        <v>23.1445652173913</v>
      </c>
      <c r="C10" s="11">
        <v>101.59724</v>
      </c>
      <c r="D10" s="11">
        <v>5</v>
      </c>
      <c r="E10" s="11">
        <v>51.845999999999997</v>
      </c>
      <c r="F10" s="11">
        <v>2.5000000000000001E-2</v>
      </c>
      <c r="G10" s="14">
        <v>2.5000000000000001E-2</v>
      </c>
      <c r="H10" s="11">
        <v>-9.1136199999999992</v>
      </c>
      <c r="I10" s="11">
        <v>101.59724</v>
      </c>
      <c r="J10" s="11">
        <v>-1.09744</v>
      </c>
      <c r="K10" s="11">
        <v>5</v>
      </c>
      <c r="L10" s="11">
        <v>51.845999999999997</v>
      </c>
      <c r="M10" s="11">
        <v>-7.5398199999999997</v>
      </c>
      <c r="N10" s="11">
        <v>0.90288000000000002</v>
      </c>
    </row>
    <row r="11" spans="1:14" x14ac:dyDescent="0.35">
      <c r="A11" s="6">
        <v>4135</v>
      </c>
      <c r="B11" s="7">
        <v>21.41</v>
      </c>
      <c r="C11" s="11">
        <v>1557.3686499999999</v>
      </c>
      <c r="D11" s="11">
        <v>92</v>
      </c>
      <c r="E11" s="11">
        <v>11.507</v>
      </c>
      <c r="F11" s="11">
        <v>0.48749999999999999</v>
      </c>
      <c r="G11" s="14">
        <v>0.37495000000000001</v>
      </c>
      <c r="H11" s="11">
        <v>-7.1733799999999999</v>
      </c>
      <c r="I11" s="11">
        <v>1557.3686499999999</v>
      </c>
      <c r="J11" s="11">
        <v>0.27751999999999999</v>
      </c>
      <c r="K11" s="11">
        <v>92</v>
      </c>
      <c r="L11" s="11">
        <v>11.507</v>
      </c>
      <c r="M11" s="11">
        <v>6.2311500000000004</v>
      </c>
      <c r="N11" s="11">
        <v>1.22333</v>
      </c>
    </row>
    <row r="12" spans="1:14" x14ac:dyDescent="0.35">
      <c r="A12" s="6">
        <v>4242</v>
      </c>
      <c r="B12" s="7">
        <v>19.559782608695599</v>
      </c>
      <c r="C12" s="11">
        <v>4244.5790999999999</v>
      </c>
      <c r="D12" s="11">
        <v>56</v>
      </c>
      <c r="E12" s="11">
        <v>9.7910000000000004</v>
      </c>
      <c r="F12" s="11">
        <v>-0.21249999999999999</v>
      </c>
      <c r="G12" s="14">
        <v>1.2500000000000001E-2</v>
      </c>
      <c r="H12" s="11">
        <v>-47.992350000000002</v>
      </c>
      <c r="I12" s="11">
        <v>4244.5790999999999</v>
      </c>
      <c r="J12" s="11">
        <v>-0.71889000000000003</v>
      </c>
      <c r="K12" s="11">
        <v>56</v>
      </c>
      <c r="L12" s="11">
        <v>9.7910000000000004</v>
      </c>
      <c r="M12" s="11">
        <v>-12.04529</v>
      </c>
      <c r="N12" s="11">
        <v>0.79366000000000003</v>
      </c>
    </row>
    <row r="13" spans="1:14" x14ac:dyDescent="0.35">
      <c r="A13" s="6">
        <v>4245</v>
      </c>
      <c r="B13" s="7">
        <v>21.529347826087001</v>
      </c>
      <c r="C13" s="11">
        <v>3308.03638</v>
      </c>
      <c r="D13" s="11">
        <v>86</v>
      </c>
      <c r="E13" s="11">
        <v>4.5839999999999996</v>
      </c>
      <c r="F13" s="11">
        <v>-7.4999999999999997E-2</v>
      </c>
      <c r="G13" s="14">
        <v>0.74988999999999995</v>
      </c>
      <c r="H13" s="11">
        <v>0.34267999999999998</v>
      </c>
      <c r="I13" s="11">
        <v>3308.03638</v>
      </c>
      <c r="J13" s="11">
        <v>1.12141</v>
      </c>
      <c r="K13" s="11">
        <v>86</v>
      </c>
      <c r="L13" s="11">
        <v>4.5839999999999996</v>
      </c>
      <c r="M13" s="11">
        <v>7.3124700000000002</v>
      </c>
      <c r="N13" s="11">
        <v>1.12002</v>
      </c>
    </row>
    <row r="14" spans="1:14" x14ac:dyDescent="0.35">
      <c r="A14" s="6">
        <v>4497</v>
      </c>
      <c r="B14" s="7">
        <v>21.488043478260899</v>
      </c>
      <c r="C14" s="11">
        <v>7582.9506799999999</v>
      </c>
      <c r="D14" s="11">
        <v>497</v>
      </c>
      <c r="E14" s="11">
        <v>0</v>
      </c>
      <c r="F14" s="11">
        <v>0.05</v>
      </c>
      <c r="G14" s="14">
        <v>-0.29996</v>
      </c>
      <c r="H14" s="11">
        <v>16.87557</v>
      </c>
      <c r="I14" s="11">
        <v>7582.9506799999999</v>
      </c>
      <c r="J14" s="11">
        <v>0.91607000000000005</v>
      </c>
      <c r="K14" s="11">
        <v>497</v>
      </c>
      <c r="L14" s="11">
        <v>0</v>
      </c>
      <c r="M14" s="11">
        <v>15.887420000000001</v>
      </c>
      <c r="N14" s="11">
        <v>1.32057</v>
      </c>
    </row>
    <row r="15" spans="1:14" x14ac:dyDescent="0.35">
      <c r="A15" s="10">
        <v>4300000000</v>
      </c>
      <c r="B15" s="7">
        <v>19.695652173913</v>
      </c>
      <c r="C15" s="5"/>
      <c r="D15" s="5"/>
      <c r="E15" s="5"/>
      <c r="F15" s="5"/>
      <c r="G15" s="15"/>
      <c r="H15" s="5"/>
      <c r="I15" s="5"/>
      <c r="J15" s="5"/>
      <c r="K15" s="5"/>
      <c r="L15" s="5"/>
      <c r="M15" s="5"/>
      <c r="N15" s="11">
        <v>1.2795399999999999</v>
      </c>
    </row>
    <row r="16" spans="1:14" x14ac:dyDescent="0.35">
      <c r="A16" s="10">
        <v>3E+83</v>
      </c>
      <c r="B16" s="7">
        <v>22.7847826086957</v>
      </c>
      <c r="C16" s="5"/>
      <c r="D16" s="5"/>
      <c r="E16" s="5"/>
      <c r="F16" s="5"/>
      <c r="G16" s="15"/>
      <c r="H16" s="5"/>
      <c r="I16" s="5"/>
      <c r="J16" s="5"/>
      <c r="K16" s="5"/>
      <c r="L16" s="5"/>
      <c r="M16" s="5"/>
      <c r="N16" s="11">
        <v>0.91202000000000005</v>
      </c>
    </row>
    <row r="17" spans="1:14" x14ac:dyDescent="0.35">
      <c r="A17" s="6" t="s">
        <v>53</v>
      </c>
      <c r="B17" s="7">
        <v>23.401123595505599</v>
      </c>
      <c r="C17" s="11">
        <v>1150.6051</v>
      </c>
      <c r="D17" s="11">
        <v>16</v>
      </c>
      <c r="E17" s="11">
        <v>43.533999999999999</v>
      </c>
      <c r="F17" s="11">
        <v>7.4999999999999997E-2</v>
      </c>
      <c r="G17" s="14">
        <v>-0.59992000000000001</v>
      </c>
      <c r="H17" s="11">
        <v>-13.816929999999999</v>
      </c>
      <c r="I17" s="11">
        <v>1150.6051</v>
      </c>
      <c r="J17" s="11">
        <v>-1.39621</v>
      </c>
      <c r="K17" s="11">
        <v>16</v>
      </c>
      <c r="L17" s="11">
        <v>43.533999999999999</v>
      </c>
      <c r="M17" s="11">
        <v>-9.8164099999999994</v>
      </c>
      <c r="N17" s="11">
        <v>0.91012999999999999</v>
      </c>
    </row>
    <row r="18" spans="1:14" x14ac:dyDescent="0.35">
      <c r="A18" s="6" t="s">
        <v>54</v>
      </c>
      <c r="B18" s="7">
        <v>20.0152173913044</v>
      </c>
      <c r="C18" s="11">
        <v>3878.8645000000001</v>
      </c>
      <c r="D18" s="11">
        <v>98</v>
      </c>
      <c r="E18" s="11">
        <v>3.8660000000000001</v>
      </c>
      <c r="F18" s="11">
        <v>-0.63749999999999996</v>
      </c>
      <c r="G18" s="14">
        <v>0</v>
      </c>
      <c r="H18" s="11">
        <v>18.958189999999998</v>
      </c>
      <c r="I18" s="11">
        <v>3878.8645000000001</v>
      </c>
      <c r="J18" s="11">
        <v>0.72772000000000003</v>
      </c>
      <c r="K18" s="11">
        <v>98</v>
      </c>
      <c r="L18" s="11">
        <v>3.8660000000000001</v>
      </c>
      <c r="M18" s="11">
        <v>13.89082</v>
      </c>
      <c r="N18" s="11">
        <v>0.81759999999999999</v>
      </c>
    </row>
    <row r="19" spans="1:14" x14ac:dyDescent="0.35">
      <c r="A19" s="6" t="s">
        <v>55</v>
      </c>
      <c r="B19" s="7">
        <v>21.763043478260901</v>
      </c>
      <c r="C19" s="11">
        <v>1862.9165</v>
      </c>
      <c r="D19" s="11">
        <v>14</v>
      </c>
      <c r="E19" s="11">
        <v>1.7310000000000001</v>
      </c>
      <c r="F19" s="11">
        <v>1.2500000000000001E-2</v>
      </c>
      <c r="G19" s="14">
        <v>0.11248</v>
      </c>
      <c r="H19" s="11">
        <v>-18.96022</v>
      </c>
      <c r="I19" s="11">
        <v>1862.9165</v>
      </c>
      <c r="J19" s="11">
        <v>-0.70264000000000004</v>
      </c>
      <c r="K19" s="11">
        <v>14</v>
      </c>
      <c r="L19" s="11">
        <v>1.7310000000000001</v>
      </c>
      <c r="M19" s="11">
        <v>-12.78776</v>
      </c>
      <c r="N19" s="11">
        <v>0.86694000000000004</v>
      </c>
    </row>
    <row r="20" spans="1:14" x14ac:dyDescent="0.35">
      <c r="A20" s="6" t="s">
        <v>56</v>
      </c>
      <c r="B20" s="7">
        <v>19.8228260869565</v>
      </c>
      <c r="C20" s="11">
        <v>4032.78784</v>
      </c>
      <c r="D20" s="11">
        <v>132</v>
      </c>
      <c r="E20" s="11">
        <v>4.7069999999999999</v>
      </c>
      <c r="F20" s="11">
        <v>-0.35</v>
      </c>
      <c r="G20" s="14">
        <v>-6.2489999999999997E-2</v>
      </c>
      <c r="H20" s="11">
        <v>32.578780000000002</v>
      </c>
      <c r="I20" s="11">
        <v>4032.78784</v>
      </c>
      <c r="J20" s="11">
        <v>0.36579</v>
      </c>
      <c r="K20" s="11">
        <v>132</v>
      </c>
      <c r="L20" s="11">
        <v>4.7069999999999999</v>
      </c>
      <c r="M20" s="11">
        <v>11.83554</v>
      </c>
      <c r="N20" s="11">
        <v>0.93513000000000002</v>
      </c>
    </row>
    <row r="21" spans="1:14" x14ac:dyDescent="0.35">
      <c r="A21" s="6" t="s">
        <v>57</v>
      </c>
      <c r="B21" s="7">
        <v>22.315217391304401</v>
      </c>
      <c r="C21" s="11">
        <v>1898.2181399999999</v>
      </c>
      <c r="D21" s="11">
        <v>184</v>
      </c>
      <c r="E21" s="11">
        <v>8.2219999999999995</v>
      </c>
      <c r="F21" s="11">
        <v>0.2</v>
      </c>
      <c r="G21" s="14">
        <v>-6.2489999999999997E-2</v>
      </c>
      <c r="H21" s="11">
        <v>51.508920000000003</v>
      </c>
      <c r="I21" s="11">
        <v>1898.2181399999999</v>
      </c>
      <c r="J21" s="11">
        <v>1.4109499999999999</v>
      </c>
      <c r="K21" s="11">
        <v>184</v>
      </c>
      <c r="L21" s="11">
        <v>8.2219999999999995</v>
      </c>
      <c r="M21" s="11">
        <v>28.06156</v>
      </c>
      <c r="N21" s="11">
        <v>1.2607999999999999</v>
      </c>
    </row>
    <row r="22" spans="1:14" x14ac:dyDescent="0.35">
      <c r="A22" s="6" t="s">
        <v>58</v>
      </c>
      <c r="B22" s="7">
        <v>23.1417582417582</v>
      </c>
      <c r="C22" s="11">
        <v>473.94198999999998</v>
      </c>
      <c r="D22" s="11">
        <v>7</v>
      </c>
      <c r="E22" s="11">
        <v>1.4019999999999999</v>
      </c>
      <c r="F22" s="11">
        <v>-7.4999999999999997E-2</v>
      </c>
      <c r="G22" s="14">
        <v>-2.5000000000000001E-2</v>
      </c>
      <c r="H22" s="11">
        <v>0.25986999999999999</v>
      </c>
      <c r="I22" s="11">
        <v>473.94198999999998</v>
      </c>
      <c r="J22" s="11">
        <v>-0.111</v>
      </c>
      <c r="K22" s="11">
        <v>7</v>
      </c>
      <c r="L22" s="11">
        <v>1.4019999999999999</v>
      </c>
      <c r="M22" s="11">
        <v>0.18872</v>
      </c>
      <c r="N22" s="11">
        <v>0.94679999999999997</v>
      </c>
    </row>
    <row r="23" spans="1:14" x14ac:dyDescent="0.35">
      <c r="A23" s="6" t="s">
        <v>59</v>
      </c>
      <c r="B23" s="7">
        <v>22.1782608695652</v>
      </c>
      <c r="C23" s="11">
        <v>2041.4173599999999</v>
      </c>
      <c r="D23" s="11">
        <v>139</v>
      </c>
      <c r="E23" s="11">
        <v>4.2329999999999997</v>
      </c>
      <c r="F23" s="11">
        <v>-0.3125</v>
      </c>
      <c r="G23" s="14">
        <v>7.4990000000000001E-2</v>
      </c>
      <c r="H23" s="11">
        <v>8.2029599999999991</v>
      </c>
      <c r="I23" s="11">
        <v>2041.4173599999999</v>
      </c>
      <c r="J23" s="11">
        <v>0.50871</v>
      </c>
      <c r="K23" s="11">
        <v>139</v>
      </c>
      <c r="L23" s="11">
        <v>4.2329999999999997</v>
      </c>
      <c r="M23" s="11">
        <v>12.4884</v>
      </c>
      <c r="N23" s="11">
        <v>0.85016999999999998</v>
      </c>
    </row>
    <row r="24" spans="1:14" x14ac:dyDescent="0.35">
      <c r="A24" s="6" t="s">
        <v>60</v>
      </c>
      <c r="B24" s="7">
        <v>22.334782608695701</v>
      </c>
      <c r="C24" s="11">
        <v>158.14551</v>
      </c>
      <c r="D24" s="11">
        <v>5</v>
      </c>
      <c r="E24" s="11">
        <v>34.997999999999998</v>
      </c>
      <c r="F24" s="11">
        <v>-0.3</v>
      </c>
      <c r="G24" s="14">
        <v>-0.24995999999999999</v>
      </c>
      <c r="H24" s="11">
        <v>-15.062989999999999</v>
      </c>
      <c r="I24" s="11">
        <v>158.14551</v>
      </c>
      <c r="J24" s="11">
        <v>-1.10815</v>
      </c>
      <c r="K24" s="11">
        <v>5</v>
      </c>
      <c r="L24" s="11">
        <v>34.997999999999998</v>
      </c>
      <c r="M24" s="11">
        <v>-8.7083600000000008</v>
      </c>
      <c r="N24" s="11">
        <v>0.95011000000000001</v>
      </c>
    </row>
    <row r="25" spans="1:14" x14ac:dyDescent="0.35">
      <c r="A25" s="6" t="s">
        <v>61</v>
      </c>
      <c r="B25" s="7">
        <v>23.193103448275899</v>
      </c>
      <c r="C25" s="11">
        <v>1788.59998</v>
      </c>
      <c r="D25" s="11">
        <v>33</v>
      </c>
      <c r="E25" s="11">
        <v>42.271999999999998</v>
      </c>
      <c r="F25" s="11">
        <v>0</v>
      </c>
      <c r="G25" s="14">
        <v>-0.77488999999999997</v>
      </c>
      <c r="H25" s="11">
        <v>-10.23559</v>
      </c>
      <c r="I25" s="11">
        <v>1788.59998</v>
      </c>
      <c r="J25" s="11">
        <v>-1.4730300000000001</v>
      </c>
      <c r="K25" s="11">
        <v>33</v>
      </c>
      <c r="L25" s="11">
        <v>42.271999999999998</v>
      </c>
      <c r="M25" s="11">
        <v>-8.6088699999999996</v>
      </c>
      <c r="N25" s="11">
        <v>0.88534000000000002</v>
      </c>
    </row>
    <row r="26" spans="1:14" x14ac:dyDescent="0.35">
      <c r="A26" s="6" t="s">
        <v>62</v>
      </c>
      <c r="B26" s="7">
        <v>22.288043478260899</v>
      </c>
      <c r="C26" s="11">
        <v>1880.05981</v>
      </c>
      <c r="D26" s="11">
        <v>66</v>
      </c>
      <c r="E26" s="11">
        <v>12.013999999999999</v>
      </c>
      <c r="F26" s="11">
        <v>-0.3</v>
      </c>
      <c r="G26" s="14">
        <v>-1.2500000000000001E-2</v>
      </c>
      <c r="H26" s="11">
        <v>-6.5742000000000003</v>
      </c>
      <c r="I26" s="11">
        <v>1880.05981</v>
      </c>
      <c r="J26" s="11">
        <v>-0.37542999999999999</v>
      </c>
      <c r="K26" s="11">
        <v>66</v>
      </c>
      <c r="L26" s="11">
        <v>12.013999999999999</v>
      </c>
      <c r="M26" s="11">
        <v>-4.3622899999999998</v>
      </c>
      <c r="N26" s="11">
        <v>0.88724999999999998</v>
      </c>
    </row>
    <row r="27" spans="1:14" x14ac:dyDescent="0.35">
      <c r="A27" s="6" t="s">
        <v>63</v>
      </c>
      <c r="B27" s="7">
        <v>21.448863636363601</v>
      </c>
      <c r="C27" s="11">
        <v>4846.4804700000004</v>
      </c>
      <c r="D27" s="11">
        <v>246</v>
      </c>
      <c r="E27" s="11">
        <v>0.88400000000000001</v>
      </c>
      <c r="F27" s="11">
        <v>-8.7499999999999994E-2</v>
      </c>
      <c r="G27" s="14">
        <v>-0.47493000000000002</v>
      </c>
      <c r="H27" s="11">
        <v>-11.164709999999999</v>
      </c>
      <c r="I27" s="11">
        <v>4846.4804700000004</v>
      </c>
      <c r="J27" s="11">
        <v>-0.49249999999999999</v>
      </c>
      <c r="K27" s="11">
        <v>246</v>
      </c>
      <c r="L27" s="11">
        <v>0.88400000000000001</v>
      </c>
      <c r="M27" s="11">
        <v>-6.2380599999999999</v>
      </c>
      <c r="N27" s="11">
        <v>1.3079400000000001</v>
      </c>
    </row>
    <row r="28" spans="1:14" x14ac:dyDescent="0.35">
      <c r="A28" s="6" t="s">
        <v>64</v>
      </c>
      <c r="B28" s="7">
        <v>23.451648351648299</v>
      </c>
      <c r="C28" s="11">
        <v>301.97350999999998</v>
      </c>
      <c r="D28" s="11">
        <v>5</v>
      </c>
      <c r="E28" s="11">
        <v>54.908000000000001</v>
      </c>
      <c r="F28" s="11">
        <v>0.52500000000000002</v>
      </c>
      <c r="G28" s="14">
        <v>-0.64990999999999999</v>
      </c>
      <c r="H28" s="11">
        <v>-10.64419</v>
      </c>
      <c r="I28" s="11">
        <v>301.97350999999998</v>
      </c>
      <c r="J28" s="11">
        <v>-1.20417</v>
      </c>
      <c r="K28" s="11">
        <v>5</v>
      </c>
      <c r="L28" s="11">
        <v>54.908000000000001</v>
      </c>
      <c r="M28" s="11">
        <v>-11.11815</v>
      </c>
      <c r="N28" s="11">
        <v>0.86656999999999995</v>
      </c>
    </row>
    <row r="29" spans="1:14" x14ac:dyDescent="0.35">
      <c r="A29" s="6" t="s">
        <v>65</v>
      </c>
      <c r="B29" s="7">
        <v>22.415217391304299</v>
      </c>
      <c r="C29" s="11">
        <v>1046.12231</v>
      </c>
      <c r="D29" s="11">
        <v>17</v>
      </c>
      <c r="E29" s="11">
        <v>0.128</v>
      </c>
      <c r="F29" s="11">
        <v>0.125</v>
      </c>
      <c r="G29" s="14">
        <v>-0.11248</v>
      </c>
      <c r="H29" s="11">
        <v>-9.9199400000000004</v>
      </c>
      <c r="I29" s="11">
        <v>1046.12231</v>
      </c>
      <c r="J29" s="11">
        <v>-0.68601999999999996</v>
      </c>
      <c r="K29" s="11">
        <v>17</v>
      </c>
      <c r="L29" s="11">
        <v>0.128</v>
      </c>
      <c r="M29" s="11">
        <v>-6.9902300000000004</v>
      </c>
      <c r="N29" s="11">
        <v>0.81911999999999996</v>
      </c>
    </row>
    <row r="30" spans="1:14" x14ac:dyDescent="0.35">
      <c r="A30" s="6" t="s">
        <v>66</v>
      </c>
      <c r="B30" s="7">
        <v>21.454444444444398</v>
      </c>
      <c r="C30" s="11">
        <v>4358.0625</v>
      </c>
      <c r="D30" s="11">
        <v>255</v>
      </c>
      <c r="E30" s="11">
        <v>11.375999999999999</v>
      </c>
      <c r="F30" s="11">
        <v>-3.7499999999999999E-2</v>
      </c>
      <c r="G30" s="14">
        <v>-0.11248</v>
      </c>
      <c r="H30" s="11">
        <v>44.503309999999999</v>
      </c>
      <c r="I30" s="11">
        <v>4358.0625</v>
      </c>
      <c r="J30" s="11">
        <v>0.63022</v>
      </c>
      <c r="K30" s="11">
        <v>255</v>
      </c>
      <c r="L30" s="11">
        <v>11.375999999999999</v>
      </c>
      <c r="M30" s="11">
        <v>15.289210000000001</v>
      </c>
      <c r="N30" s="11">
        <v>1.20451</v>
      </c>
    </row>
    <row r="31" spans="1:14" x14ac:dyDescent="0.35">
      <c r="A31" s="6" t="s">
        <v>67</v>
      </c>
      <c r="B31" s="7">
        <v>23.179347826087</v>
      </c>
      <c r="C31" s="11">
        <v>47.127490000000002</v>
      </c>
      <c r="D31" s="11">
        <v>4</v>
      </c>
      <c r="E31" s="11">
        <v>2.919</v>
      </c>
      <c r="F31" s="11">
        <v>1.2500000000000001E-2</v>
      </c>
      <c r="G31" s="14">
        <v>-4.999E-2</v>
      </c>
      <c r="H31" s="11">
        <v>-14.4094</v>
      </c>
      <c r="I31" s="11">
        <v>47.127490000000002</v>
      </c>
      <c r="J31" s="11">
        <v>-0.16506000000000001</v>
      </c>
      <c r="K31" s="11">
        <v>4</v>
      </c>
      <c r="L31" s="11">
        <v>2.919</v>
      </c>
      <c r="M31" s="11">
        <v>-5.7058</v>
      </c>
      <c r="N31" s="11">
        <v>1.1109599999999999</v>
      </c>
    </row>
    <row r="32" spans="1:14" x14ac:dyDescent="0.35">
      <c r="A32" s="6" t="s">
        <v>68</v>
      </c>
      <c r="B32" s="7">
        <v>21.547826086956501</v>
      </c>
      <c r="C32" s="11">
        <v>2444.8642599999998</v>
      </c>
      <c r="D32" s="11">
        <v>51</v>
      </c>
      <c r="E32" s="11">
        <v>12.632999999999999</v>
      </c>
      <c r="F32" s="11">
        <v>0.38750000000000001</v>
      </c>
      <c r="G32" s="14">
        <v>-0.69989999999999997</v>
      </c>
      <c r="H32" s="11">
        <v>-10.674149999999999</v>
      </c>
      <c r="I32" s="11">
        <v>2444.8642599999998</v>
      </c>
      <c r="J32" s="11">
        <v>-0.44671</v>
      </c>
      <c r="K32" s="11">
        <v>51</v>
      </c>
      <c r="L32" s="11">
        <v>12.632999999999999</v>
      </c>
      <c r="M32" s="11">
        <v>-4.9908599999999996</v>
      </c>
      <c r="N32" s="11">
        <v>1.06995</v>
      </c>
    </row>
    <row r="33" spans="1:14" x14ac:dyDescent="0.35">
      <c r="A33" s="6" t="s">
        <v>69</v>
      </c>
      <c r="B33" s="7">
        <v>21.478651685393299</v>
      </c>
      <c r="C33" s="11">
        <v>3503.5497999999998</v>
      </c>
      <c r="D33" s="11">
        <v>20</v>
      </c>
      <c r="E33" s="11">
        <v>6.01</v>
      </c>
      <c r="F33" s="11">
        <v>-8.7499999999999994E-2</v>
      </c>
      <c r="G33" s="14">
        <v>-1.2500000000000001E-2</v>
      </c>
      <c r="H33" s="11">
        <v>-2.1866400000000001</v>
      </c>
      <c r="I33" s="11">
        <v>3503.5497999999998</v>
      </c>
      <c r="J33" s="11">
        <v>-3.6400000000000002E-2</v>
      </c>
      <c r="K33" s="11">
        <v>20</v>
      </c>
      <c r="L33" s="11">
        <v>6.01</v>
      </c>
      <c r="M33" s="11">
        <v>6.0639999999999999E-2</v>
      </c>
      <c r="N33" s="11">
        <v>0.86104999999999998</v>
      </c>
    </row>
    <row r="34" spans="1:14" x14ac:dyDescent="0.35">
      <c r="A34" s="6" t="s">
        <v>70</v>
      </c>
      <c r="B34" s="7">
        <v>22.243478260869601</v>
      </c>
      <c r="C34" s="11">
        <v>36.359319999999997</v>
      </c>
      <c r="D34" s="11">
        <v>6</v>
      </c>
      <c r="E34" s="11">
        <v>0</v>
      </c>
      <c r="F34" s="11">
        <v>0</v>
      </c>
      <c r="G34" s="14">
        <v>0</v>
      </c>
      <c r="H34" s="11">
        <v>-11.2264</v>
      </c>
      <c r="I34" s="11">
        <v>36.359319999999997</v>
      </c>
      <c r="J34" s="11">
        <v>-0.33278000000000002</v>
      </c>
      <c r="K34" s="11">
        <v>6</v>
      </c>
      <c r="L34" s="11">
        <v>0</v>
      </c>
      <c r="M34" s="11">
        <v>-5.3867500000000001</v>
      </c>
      <c r="N34" s="11">
        <v>1.1874899999999999</v>
      </c>
    </row>
    <row r="35" spans="1:14" x14ac:dyDescent="0.35">
      <c r="A35" s="6" t="s">
        <v>71</v>
      </c>
      <c r="B35" s="7">
        <v>21.348913043478301</v>
      </c>
      <c r="C35" s="11">
        <v>2909.0095200000001</v>
      </c>
      <c r="D35" s="11">
        <v>219</v>
      </c>
      <c r="E35" s="11">
        <v>6.69</v>
      </c>
      <c r="F35" s="11">
        <v>0.36249999999999999</v>
      </c>
      <c r="G35" s="14">
        <v>0.13747999999999999</v>
      </c>
      <c r="H35" s="11">
        <v>53.041310000000003</v>
      </c>
      <c r="I35" s="11">
        <v>2909.0095200000001</v>
      </c>
      <c r="J35" s="11">
        <v>0.89759999999999995</v>
      </c>
      <c r="K35" s="11">
        <v>219</v>
      </c>
      <c r="L35" s="11">
        <v>6.69</v>
      </c>
      <c r="M35" s="11">
        <v>24.274470000000001</v>
      </c>
      <c r="N35" s="11">
        <v>1.2030799999999999</v>
      </c>
    </row>
    <row r="36" spans="1:14" x14ac:dyDescent="0.35">
      <c r="A36" s="6" t="s">
        <v>72</v>
      </c>
      <c r="B36" s="7">
        <v>23.396739130434799</v>
      </c>
      <c r="C36" s="11">
        <v>580.76244999999994</v>
      </c>
      <c r="D36" s="11">
        <v>15</v>
      </c>
      <c r="E36" s="11">
        <v>47.29</v>
      </c>
      <c r="F36" s="11">
        <v>-1.2500000000000001E-2</v>
      </c>
      <c r="G36" s="14">
        <v>-0.86238000000000004</v>
      </c>
      <c r="H36" s="11">
        <v>-1.41764</v>
      </c>
      <c r="I36" s="11">
        <v>580.76244999999994</v>
      </c>
      <c r="J36" s="11">
        <v>-0.92534000000000005</v>
      </c>
      <c r="K36" s="11">
        <v>15</v>
      </c>
      <c r="L36" s="11">
        <v>47.29</v>
      </c>
      <c r="M36" s="11">
        <v>-0.70757999999999999</v>
      </c>
      <c r="N36" s="11">
        <v>0.97526000000000002</v>
      </c>
    </row>
    <row r="37" spans="1:14" x14ac:dyDescent="0.35">
      <c r="A37" s="6" t="s">
        <v>73</v>
      </c>
      <c r="B37" s="7">
        <v>22.790217391304299</v>
      </c>
      <c r="C37" s="11">
        <v>666.79083000000003</v>
      </c>
      <c r="D37" s="11">
        <v>21</v>
      </c>
      <c r="E37" s="11">
        <v>37.954000000000001</v>
      </c>
      <c r="F37" s="11">
        <v>0.61250000000000004</v>
      </c>
      <c r="G37" s="14">
        <v>-0.22497</v>
      </c>
      <c r="H37" s="11">
        <v>4.8235599999999996</v>
      </c>
      <c r="I37" s="11">
        <v>666.79083000000003</v>
      </c>
      <c r="J37" s="11">
        <v>-1.1986300000000001</v>
      </c>
      <c r="K37" s="11">
        <v>21</v>
      </c>
      <c r="L37" s="11">
        <v>37.954000000000001</v>
      </c>
      <c r="M37" s="11">
        <v>5.9136100000000003</v>
      </c>
      <c r="N37" s="11">
        <v>1.1448100000000001</v>
      </c>
    </row>
    <row r="38" spans="1:14" x14ac:dyDescent="0.35">
      <c r="A38" s="6" t="s">
        <v>74</v>
      </c>
      <c r="B38" s="7">
        <v>22.407777777777799</v>
      </c>
      <c r="C38" s="11">
        <v>1563.1010699999999</v>
      </c>
      <c r="D38" s="11">
        <v>145</v>
      </c>
      <c r="E38" s="11">
        <v>0.44600000000000001</v>
      </c>
      <c r="F38" s="11">
        <v>0.375</v>
      </c>
      <c r="G38" s="14">
        <v>0.31246000000000002</v>
      </c>
      <c r="H38" s="11">
        <v>33.675669999999997</v>
      </c>
      <c r="I38" s="11">
        <v>1563.1010699999999</v>
      </c>
      <c r="J38" s="11">
        <v>0.75541999999999998</v>
      </c>
      <c r="K38" s="11">
        <v>145</v>
      </c>
      <c r="L38" s="11">
        <v>0.44600000000000001</v>
      </c>
      <c r="M38" s="11">
        <v>13.87933</v>
      </c>
      <c r="N38" s="11">
        <v>1.2183900000000001</v>
      </c>
    </row>
    <row r="39" spans="1:14" x14ac:dyDescent="0.35">
      <c r="A39" s="6" t="s">
        <v>75</v>
      </c>
      <c r="B39" s="7">
        <v>22.170652173912998</v>
      </c>
      <c r="C39" s="11">
        <v>2556.65796</v>
      </c>
      <c r="D39" s="11">
        <v>195</v>
      </c>
      <c r="E39" s="11">
        <v>10.925000000000001</v>
      </c>
      <c r="F39" s="11">
        <v>-2.5000000000000001E-2</v>
      </c>
      <c r="G39" s="14">
        <v>-0.28745999999999999</v>
      </c>
      <c r="H39" s="11">
        <v>-2.3309500000000001</v>
      </c>
      <c r="I39" s="11">
        <v>2556.65796</v>
      </c>
      <c r="J39" s="11">
        <v>-0.95377000000000001</v>
      </c>
      <c r="K39" s="11">
        <v>195</v>
      </c>
      <c r="L39" s="11">
        <v>10.925000000000001</v>
      </c>
      <c r="M39" s="11">
        <v>0.56252999999999997</v>
      </c>
      <c r="N39" s="11">
        <v>1.0674399999999999</v>
      </c>
    </row>
    <row r="40" spans="1:14" x14ac:dyDescent="0.35">
      <c r="A40" s="6" t="s">
        <v>76</v>
      </c>
      <c r="B40" s="7">
        <v>22.788043478260899</v>
      </c>
      <c r="C40" s="11">
        <v>365.06711000000001</v>
      </c>
      <c r="D40" s="11">
        <v>11</v>
      </c>
      <c r="E40" s="11">
        <v>30.556000000000001</v>
      </c>
      <c r="F40" s="11">
        <v>-8.7499999999999994E-2</v>
      </c>
      <c r="G40" s="14">
        <v>-0.47493000000000002</v>
      </c>
      <c r="H40" s="11">
        <v>-9.5392100000000006</v>
      </c>
      <c r="I40" s="11">
        <v>365.06711000000001</v>
      </c>
      <c r="J40" s="11">
        <v>-0.31780999999999998</v>
      </c>
      <c r="K40" s="11">
        <v>11</v>
      </c>
      <c r="L40" s="11">
        <v>30.556000000000001</v>
      </c>
      <c r="M40" s="11">
        <v>-6.7409999999999997</v>
      </c>
      <c r="N40" s="11">
        <v>1.04861</v>
      </c>
    </row>
    <row r="41" spans="1:14" x14ac:dyDescent="0.35">
      <c r="A41" s="6" t="s">
        <v>77</v>
      </c>
      <c r="B41" s="7">
        <v>21.9826086956522</v>
      </c>
      <c r="C41" s="11">
        <v>1809.2855199999999</v>
      </c>
      <c r="D41" s="11">
        <v>154</v>
      </c>
      <c r="E41" s="11">
        <v>5.2320000000000002</v>
      </c>
      <c r="F41" s="11">
        <v>0.13750000000000001</v>
      </c>
      <c r="G41" s="14">
        <v>0.22497</v>
      </c>
      <c r="H41" s="11">
        <v>37.024990000000003</v>
      </c>
      <c r="I41" s="11">
        <v>1809.2855199999999</v>
      </c>
      <c r="J41" s="11">
        <v>0.31113000000000002</v>
      </c>
      <c r="K41" s="11">
        <v>154</v>
      </c>
      <c r="L41" s="11">
        <v>5.2320000000000002</v>
      </c>
      <c r="M41" s="11">
        <v>15.048220000000001</v>
      </c>
      <c r="N41" s="11">
        <v>1.1599299999999999</v>
      </c>
    </row>
    <row r="42" spans="1:14" x14ac:dyDescent="0.35">
      <c r="A42" s="6" t="s">
        <v>78</v>
      </c>
      <c r="B42" s="7">
        <v>22.6</v>
      </c>
      <c r="C42" s="11">
        <v>1093.7540300000001</v>
      </c>
      <c r="D42" s="11">
        <v>12</v>
      </c>
      <c r="E42" s="11">
        <v>22.661000000000001</v>
      </c>
      <c r="F42" s="11">
        <v>0.13750000000000001</v>
      </c>
      <c r="G42" s="14">
        <v>1.2500000000000001E-2</v>
      </c>
      <c r="H42" s="11">
        <v>-20.456910000000001</v>
      </c>
      <c r="I42" s="11">
        <v>1093.7540300000001</v>
      </c>
      <c r="J42" s="11">
        <v>-1.03244</v>
      </c>
      <c r="K42" s="11">
        <v>12</v>
      </c>
      <c r="L42" s="11">
        <v>22.661000000000001</v>
      </c>
      <c r="M42" s="11">
        <v>-11.678520000000001</v>
      </c>
      <c r="N42" s="11">
        <v>0.97258</v>
      </c>
    </row>
    <row r="43" spans="1:14" x14ac:dyDescent="0.35">
      <c r="A43" s="6" t="s">
        <v>79</v>
      </c>
      <c r="B43" s="7">
        <v>21.8184782608696</v>
      </c>
      <c r="C43" s="11">
        <v>820.48828000000003</v>
      </c>
      <c r="D43" s="11">
        <v>244</v>
      </c>
      <c r="E43" s="11">
        <v>4.1859999999999999</v>
      </c>
      <c r="F43" s="11">
        <v>-0.1125</v>
      </c>
      <c r="G43" s="14">
        <v>-0.34994999999999998</v>
      </c>
      <c r="H43" s="11">
        <v>17.748090000000001</v>
      </c>
      <c r="I43" s="11">
        <v>820.48828000000003</v>
      </c>
      <c r="J43" s="11">
        <v>0.37207000000000001</v>
      </c>
      <c r="K43" s="11">
        <v>244</v>
      </c>
      <c r="L43" s="11">
        <v>4.1859999999999999</v>
      </c>
      <c r="M43" s="11">
        <v>8.9176199999999994</v>
      </c>
      <c r="N43" s="11">
        <v>1.2320800000000001</v>
      </c>
    </row>
    <row r="44" spans="1:14" x14ac:dyDescent="0.35">
      <c r="A44" s="6" t="s">
        <v>80</v>
      </c>
      <c r="B44" s="7">
        <v>21.746739130434801</v>
      </c>
      <c r="C44" s="11">
        <v>198.20444000000001</v>
      </c>
      <c r="D44" s="11">
        <v>80</v>
      </c>
      <c r="E44" s="11">
        <v>0</v>
      </c>
      <c r="F44" s="11">
        <v>0.3</v>
      </c>
      <c r="G44" s="14">
        <v>-0.16248000000000001</v>
      </c>
      <c r="H44" s="11">
        <v>42.979469999999999</v>
      </c>
      <c r="I44" s="11">
        <v>198.20444000000001</v>
      </c>
      <c r="J44" s="11">
        <v>-0.42824000000000001</v>
      </c>
      <c r="K44" s="11">
        <v>80</v>
      </c>
      <c r="L44" s="11">
        <v>0</v>
      </c>
      <c r="M44" s="11">
        <v>19.755929999999999</v>
      </c>
      <c r="N44" s="11">
        <v>1.2976099999999999</v>
      </c>
    </row>
    <row r="45" spans="1:14" x14ac:dyDescent="0.35">
      <c r="A45" s="6" t="s">
        <v>81</v>
      </c>
      <c r="B45" s="7">
        <v>22.205434782608702</v>
      </c>
      <c r="C45" s="11">
        <v>719.95696999999996</v>
      </c>
      <c r="D45" s="11">
        <v>62</v>
      </c>
      <c r="E45" s="11">
        <v>18.809000000000001</v>
      </c>
      <c r="F45" s="11">
        <v>-0.1</v>
      </c>
      <c r="G45" s="14">
        <v>-0.14998</v>
      </c>
      <c r="H45" s="11">
        <v>-19.248850000000001</v>
      </c>
      <c r="I45" s="11">
        <v>719.95696999999996</v>
      </c>
      <c r="J45" s="11">
        <v>-0.57226999999999995</v>
      </c>
      <c r="K45" s="11">
        <v>62</v>
      </c>
      <c r="L45" s="11">
        <v>18.809000000000001</v>
      </c>
      <c r="M45" s="11">
        <v>-7.1707700000000001</v>
      </c>
      <c r="N45" s="11">
        <v>0.87458000000000002</v>
      </c>
    </row>
    <row r="46" spans="1:14" x14ac:dyDescent="0.35">
      <c r="A46" s="6" t="s">
        <v>82</v>
      </c>
      <c r="B46" s="7">
        <v>22.0163043478261</v>
      </c>
      <c r="C46" s="11">
        <v>870.31604000000004</v>
      </c>
      <c r="D46" s="11">
        <v>108</v>
      </c>
      <c r="E46" s="11">
        <v>5.5819999999999999</v>
      </c>
      <c r="F46" s="11">
        <v>-6.25E-2</v>
      </c>
      <c r="G46" s="14">
        <v>-0.59992000000000001</v>
      </c>
      <c r="H46" s="11">
        <v>42.292200000000001</v>
      </c>
      <c r="I46" s="11">
        <v>870.31604000000004</v>
      </c>
      <c r="J46" s="11">
        <v>1.0021199999999999</v>
      </c>
      <c r="K46" s="11">
        <v>108</v>
      </c>
      <c r="L46" s="11">
        <v>5.5819999999999999</v>
      </c>
      <c r="M46" s="11">
        <v>16.863160000000001</v>
      </c>
      <c r="N46" s="11">
        <v>1.24898</v>
      </c>
    </row>
    <row r="47" spans="1:14" x14ac:dyDescent="0.35">
      <c r="A47" s="6" t="s">
        <v>83</v>
      </c>
      <c r="B47" s="7">
        <v>22.201086956521699</v>
      </c>
      <c r="C47" s="11">
        <v>2706.9585000000002</v>
      </c>
      <c r="D47" s="11">
        <v>204</v>
      </c>
      <c r="E47" s="11">
        <v>8.1829999999999998</v>
      </c>
      <c r="F47" s="11">
        <v>0.2</v>
      </c>
      <c r="G47" s="14">
        <v>4.999E-2</v>
      </c>
      <c r="H47" s="11">
        <v>21.856200000000001</v>
      </c>
      <c r="I47" s="11">
        <v>2706.9585000000002</v>
      </c>
      <c r="J47" s="11">
        <v>1.2942499999999999</v>
      </c>
      <c r="K47" s="11">
        <v>204</v>
      </c>
      <c r="L47" s="11">
        <v>8.1829999999999998</v>
      </c>
      <c r="M47" s="11">
        <v>27.319030000000001</v>
      </c>
      <c r="N47" s="11">
        <v>1.2603899999999999</v>
      </c>
    </row>
    <row r="48" spans="1:14" x14ac:dyDescent="0.35">
      <c r="A48" s="6" t="s">
        <v>84</v>
      </c>
      <c r="B48" s="7">
        <v>22.368478260869601</v>
      </c>
      <c r="C48" s="11">
        <v>758.58947999999998</v>
      </c>
      <c r="D48" s="11">
        <v>175</v>
      </c>
      <c r="E48" s="11">
        <v>0</v>
      </c>
      <c r="F48" s="11">
        <v>-7.4999999999999997E-2</v>
      </c>
      <c r="G48" s="14">
        <v>-0.28745999999999999</v>
      </c>
      <c r="H48" s="11">
        <v>33.642530000000001</v>
      </c>
      <c r="I48" s="11">
        <v>758.58947999999998</v>
      </c>
      <c r="J48" s="11">
        <v>-0.83116000000000001</v>
      </c>
      <c r="K48" s="11">
        <v>175</v>
      </c>
      <c r="L48" s="11">
        <v>0</v>
      </c>
      <c r="M48" s="11">
        <v>2.3160099999999999</v>
      </c>
      <c r="N48" s="11">
        <v>0.91739999999999999</v>
      </c>
    </row>
    <row r="49" spans="1:14" x14ac:dyDescent="0.35">
      <c r="A49" s="6" t="s">
        <v>85</v>
      </c>
      <c r="B49" s="7">
        <v>22.472527472527499</v>
      </c>
      <c r="C49" s="11">
        <v>1333.50549</v>
      </c>
      <c r="D49" s="11">
        <v>16</v>
      </c>
      <c r="E49" s="11">
        <v>30.067</v>
      </c>
      <c r="F49" s="11">
        <v>-0.22500000000000001</v>
      </c>
      <c r="G49" s="14">
        <v>3.7490000000000002E-2</v>
      </c>
      <c r="H49" s="11">
        <v>-15.26619</v>
      </c>
      <c r="I49" s="11">
        <v>1333.50549</v>
      </c>
      <c r="J49" s="11">
        <v>-0.68898000000000004</v>
      </c>
      <c r="K49" s="11">
        <v>16</v>
      </c>
      <c r="L49" s="11">
        <v>30.067</v>
      </c>
      <c r="M49" s="11">
        <v>-6.2277399999999998</v>
      </c>
      <c r="N49" s="11">
        <v>0.79549000000000003</v>
      </c>
    </row>
    <row r="50" spans="1:14" x14ac:dyDescent="0.35">
      <c r="A50" s="6" t="s">
        <v>86</v>
      </c>
      <c r="B50" s="7">
        <v>20.1586956521739</v>
      </c>
      <c r="C50" s="11">
        <v>4351.8735399999996</v>
      </c>
      <c r="D50" s="11">
        <v>158</v>
      </c>
      <c r="E50" s="11">
        <v>6.8879999999999999</v>
      </c>
      <c r="F50" s="11">
        <v>7.4999999999999997E-2</v>
      </c>
      <c r="G50" s="14">
        <v>3.7490000000000002E-2</v>
      </c>
      <c r="H50" s="11">
        <v>11.32024</v>
      </c>
      <c r="I50" s="11">
        <v>4351.8735399999996</v>
      </c>
      <c r="J50" s="11">
        <v>-0.35437999999999997</v>
      </c>
      <c r="K50" s="11">
        <v>158</v>
      </c>
      <c r="L50" s="11">
        <v>6.8879999999999999</v>
      </c>
      <c r="M50" s="11">
        <v>-1.3792500000000001</v>
      </c>
      <c r="N50" s="11">
        <v>1.14794</v>
      </c>
    </row>
    <row r="51" spans="1:14" x14ac:dyDescent="0.35">
      <c r="A51" s="6" t="s">
        <v>87</v>
      </c>
      <c r="B51" s="7">
        <v>19.919565217391298</v>
      </c>
      <c r="C51" s="5"/>
      <c r="D51" s="11">
        <v>719</v>
      </c>
      <c r="E51" s="5"/>
      <c r="F51" s="5"/>
      <c r="G51" s="15"/>
      <c r="H51" s="5"/>
      <c r="I51" s="5"/>
      <c r="J51" s="5"/>
      <c r="K51" s="11">
        <v>719</v>
      </c>
      <c r="L51" s="5"/>
      <c r="M51" s="5"/>
      <c r="N51" s="11">
        <v>1.3086100000000001</v>
      </c>
    </row>
    <row r="52" spans="1:14" x14ac:dyDescent="0.35">
      <c r="A52" s="6" t="s">
        <v>88</v>
      </c>
      <c r="B52" s="7">
        <v>22.610869565217399</v>
      </c>
      <c r="C52" s="11">
        <v>575.33727999999996</v>
      </c>
      <c r="D52" s="11">
        <v>12</v>
      </c>
      <c r="E52" s="11">
        <v>7.335</v>
      </c>
      <c r="F52" s="11">
        <v>0.16250000000000001</v>
      </c>
      <c r="G52" s="14">
        <v>0.24995999999999999</v>
      </c>
      <c r="H52" s="11">
        <v>-12.21367</v>
      </c>
      <c r="I52" s="11">
        <v>575.33727999999996</v>
      </c>
      <c r="J52" s="11">
        <v>-0.64097000000000004</v>
      </c>
      <c r="K52" s="11">
        <v>12</v>
      </c>
      <c r="L52" s="11">
        <v>7.335</v>
      </c>
      <c r="M52" s="11">
        <v>-7.9065799999999999</v>
      </c>
      <c r="N52" s="11">
        <v>0.85867000000000004</v>
      </c>
    </row>
    <row r="53" spans="1:14" x14ac:dyDescent="0.35">
      <c r="A53" s="6" t="s">
        <v>89</v>
      </c>
      <c r="B53" s="7">
        <v>19.988043478260899</v>
      </c>
      <c r="C53" s="11">
        <v>4056.6001000000001</v>
      </c>
      <c r="D53" s="11">
        <v>105</v>
      </c>
      <c r="E53" s="11">
        <v>4.1950000000000003</v>
      </c>
      <c r="F53" s="11">
        <v>0.32500000000000001</v>
      </c>
      <c r="G53" s="14">
        <v>0.36244999999999999</v>
      </c>
      <c r="H53" s="11">
        <v>-7.1830699999999998</v>
      </c>
      <c r="I53" s="11">
        <v>4056.6001000000001</v>
      </c>
      <c r="J53" s="11">
        <v>0.72180999999999995</v>
      </c>
      <c r="K53" s="11">
        <v>105</v>
      </c>
      <c r="L53" s="11">
        <v>4.1950000000000003</v>
      </c>
      <c r="M53" s="11">
        <v>3.40036</v>
      </c>
      <c r="N53" s="11">
        <v>1.06209</v>
      </c>
    </row>
    <row r="54" spans="1:14" x14ac:dyDescent="0.35">
      <c r="A54" s="6" t="s">
        <v>90</v>
      </c>
      <c r="B54" s="7">
        <v>21.654022988505801</v>
      </c>
      <c r="C54" s="11">
        <v>2015.5686000000001</v>
      </c>
      <c r="D54" s="11">
        <v>55</v>
      </c>
      <c r="E54" s="11">
        <v>23.852</v>
      </c>
      <c r="F54" s="11">
        <v>0.125</v>
      </c>
      <c r="G54" s="14">
        <v>0.11248</v>
      </c>
      <c r="H54" s="11">
        <v>-50.447220000000002</v>
      </c>
      <c r="I54" s="11">
        <v>2015.5686000000001</v>
      </c>
      <c r="J54" s="11">
        <v>-2.8206600000000002</v>
      </c>
      <c r="K54" s="11">
        <v>55</v>
      </c>
      <c r="L54" s="11">
        <v>23.852</v>
      </c>
      <c r="M54" s="11">
        <v>-39.441989999999997</v>
      </c>
      <c r="N54" s="11">
        <v>1.0942000000000001</v>
      </c>
    </row>
    <row r="55" spans="1:14" x14ac:dyDescent="0.35">
      <c r="A55" s="6" t="s">
        <v>91</v>
      </c>
      <c r="B55" s="7">
        <v>22.1608695652174</v>
      </c>
      <c r="C55" s="11">
        <v>260.58395000000002</v>
      </c>
      <c r="D55" s="11">
        <v>63</v>
      </c>
      <c r="E55" s="11">
        <v>7.2610000000000001</v>
      </c>
      <c r="F55" s="11">
        <v>-0.5</v>
      </c>
      <c r="G55" s="14">
        <v>-2.5000000000000001E-2</v>
      </c>
      <c r="H55" s="11">
        <v>25.263729999999999</v>
      </c>
      <c r="I55" s="11">
        <v>260.58395000000002</v>
      </c>
      <c r="J55" s="11">
        <v>0.11391999999999999</v>
      </c>
      <c r="K55" s="11">
        <v>63</v>
      </c>
      <c r="L55" s="11">
        <v>7.2610000000000001</v>
      </c>
      <c r="M55" s="11">
        <v>2.3130199999999999</v>
      </c>
      <c r="N55" s="11">
        <v>0.80388000000000004</v>
      </c>
    </row>
    <row r="56" spans="1:14" x14ac:dyDescent="0.35">
      <c r="A56" s="6" t="s">
        <v>92</v>
      </c>
      <c r="B56" s="7">
        <v>22.1076086956522</v>
      </c>
      <c r="C56" s="11">
        <v>174.10342</v>
      </c>
      <c r="D56" s="11">
        <v>59</v>
      </c>
      <c r="E56" s="11">
        <v>0</v>
      </c>
      <c r="F56" s="11">
        <v>0.3125</v>
      </c>
      <c r="G56" s="14">
        <v>-0.48742999999999997</v>
      </c>
      <c r="H56" s="11">
        <v>31.171759999999999</v>
      </c>
      <c r="I56" s="11">
        <v>174.10342</v>
      </c>
      <c r="J56" s="11">
        <v>1.02502</v>
      </c>
      <c r="K56" s="11">
        <v>59</v>
      </c>
      <c r="L56" s="11">
        <v>0</v>
      </c>
      <c r="M56" s="11">
        <v>12.0441</v>
      </c>
      <c r="N56" s="11">
        <v>1.1930400000000001</v>
      </c>
    </row>
    <row r="57" spans="1:14" x14ac:dyDescent="0.35">
      <c r="A57" s="6" t="s">
        <v>93</v>
      </c>
      <c r="B57" s="7">
        <v>22.335869565217401</v>
      </c>
      <c r="C57" s="11">
        <v>1334.26233</v>
      </c>
      <c r="D57" s="11">
        <v>16</v>
      </c>
      <c r="E57" s="11">
        <v>10.593999999999999</v>
      </c>
      <c r="F57" s="11">
        <v>-1.2500000000000001E-2</v>
      </c>
      <c r="G57" s="14">
        <v>-0.12497999999999999</v>
      </c>
      <c r="H57" s="11">
        <v>-8.7200399999999991</v>
      </c>
      <c r="I57" s="11">
        <v>1334.26233</v>
      </c>
      <c r="J57" s="11">
        <v>-0.48659000000000002</v>
      </c>
      <c r="K57" s="11">
        <v>16</v>
      </c>
      <c r="L57" s="11">
        <v>10.593999999999999</v>
      </c>
      <c r="M57" s="11">
        <v>-5.9365300000000003</v>
      </c>
      <c r="N57" s="11">
        <v>0.85145000000000004</v>
      </c>
    </row>
    <row r="58" spans="1:14" x14ac:dyDescent="0.35">
      <c r="A58" s="6" t="s">
        <v>94</v>
      </c>
      <c r="B58" s="7">
        <v>21.888043478260901</v>
      </c>
      <c r="C58" s="11">
        <v>2345.875</v>
      </c>
      <c r="D58" s="11">
        <v>37</v>
      </c>
      <c r="E58" s="11">
        <v>3.2909999999999999</v>
      </c>
      <c r="F58" s="11">
        <v>3.7499999999999999E-2</v>
      </c>
      <c r="G58" s="14">
        <v>0</v>
      </c>
      <c r="H58" s="11">
        <v>-15.765940000000001</v>
      </c>
      <c r="I58" s="11">
        <v>2345.875</v>
      </c>
      <c r="J58" s="11">
        <v>-0.65610999999999997</v>
      </c>
      <c r="K58" s="11">
        <v>37</v>
      </c>
      <c r="L58" s="11">
        <v>3.2909999999999999</v>
      </c>
      <c r="M58" s="11">
        <v>-11.041029999999999</v>
      </c>
      <c r="N58" s="11">
        <v>0.85899000000000003</v>
      </c>
    </row>
    <row r="59" spans="1:14" x14ac:dyDescent="0.35">
      <c r="A59" s="6" t="s">
        <v>95</v>
      </c>
      <c r="B59" s="7">
        <v>22.610869565217399</v>
      </c>
      <c r="C59" s="11">
        <v>876.11072000000001</v>
      </c>
      <c r="D59" s="11">
        <v>79</v>
      </c>
      <c r="E59" s="11">
        <v>0.81399999999999995</v>
      </c>
      <c r="F59" s="11">
        <v>1.2749999999999999</v>
      </c>
      <c r="G59" s="14">
        <v>0.57491999999999999</v>
      </c>
      <c r="H59" s="11">
        <v>18.892910000000001</v>
      </c>
      <c r="I59" s="11">
        <v>876.11072000000001</v>
      </c>
      <c r="J59" s="11">
        <v>0.58367999999999998</v>
      </c>
      <c r="K59" s="11">
        <v>79</v>
      </c>
      <c r="L59" s="11">
        <v>0.81399999999999995</v>
      </c>
      <c r="M59" s="11">
        <v>8.5114699999999992</v>
      </c>
      <c r="N59" s="11">
        <v>1.30674</v>
      </c>
    </row>
    <row r="60" spans="1:14" x14ac:dyDescent="0.35">
      <c r="A60" s="6" t="s">
        <v>96</v>
      </c>
      <c r="B60" s="7">
        <v>21.289010989011</v>
      </c>
      <c r="C60" s="11">
        <v>2098.31396</v>
      </c>
      <c r="D60" s="11">
        <v>156</v>
      </c>
      <c r="E60" s="11">
        <v>6.5869999999999997</v>
      </c>
      <c r="F60" s="11">
        <v>-8.7499999999999994E-2</v>
      </c>
      <c r="G60" s="14">
        <v>-0.43744</v>
      </c>
      <c r="H60" s="11">
        <v>-4.8434499999999998</v>
      </c>
      <c r="I60" s="11">
        <v>2098.31396</v>
      </c>
      <c r="J60" s="11">
        <v>1.3289599999999999</v>
      </c>
      <c r="K60" s="11">
        <v>156</v>
      </c>
      <c r="L60" s="11">
        <v>6.5869999999999997</v>
      </c>
      <c r="M60" s="11">
        <v>13.81908</v>
      </c>
      <c r="N60" s="11">
        <v>1.2893699999999999</v>
      </c>
    </row>
    <row r="61" spans="1:14" x14ac:dyDescent="0.35">
      <c r="A61" s="6" t="s">
        <v>97</v>
      </c>
      <c r="B61" s="7">
        <v>22.2321428571429</v>
      </c>
      <c r="C61" s="11">
        <v>1711.9068600000001</v>
      </c>
      <c r="D61" s="11">
        <v>28</v>
      </c>
      <c r="E61" s="11">
        <v>10.872999999999999</v>
      </c>
      <c r="F61" s="11">
        <v>0.1125</v>
      </c>
      <c r="G61" s="14">
        <v>-7.4990000000000001E-2</v>
      </c>
      <c r="H61" s="11">
        <v>-8.4854699999999994</v>
      </c>
      <c r="I61" s="11">
        <v>1711.9068600000001</v>
      </c>
      <c r="J61" s="11">
        <v>-0.43931999999999999</v>
      </c>
      <c r="K61" s="11">
        <v>28</v>
      </c>
      <c r="L61" s="11">
        <v>10.872999999999999</v>
      </c>
      <c r="M61" s="11">
        <v>-4.9621500000000003</v>
      </c>
      <c r="N61" s="11">
        <v>0.89251999999999998</v>
      </c>
    </row>
    <row r="62" spans="1:14" x14ac:dyDescent="0.35">
      <c r="A62" s="6" t="s">
        <v>98</v>
      </c>
      <c r="B62" s="7">
        <v>22.923595505618</v>
      </c>
      <c r="C62" s="11">
        <v>1656.08276</v>
      </c>
      <c r="D62" s="11">
        <v>37</v>
      </c>
      <c r="E62" s="11">
        <v>42.174999999999997</v>
      </c>
      <c r="F62" s="11">
        <v>-0.55000000000000004</v>
      </c>
      <c r="G62" s="14">
        <v>0.21246999999999999</v>
      </c>
      <c r="H62" s="11">
        <v>2.9841899999999999</v>
      </c>
      <c r="I62" s="11">
        <v>1656.08276</v>
      </c>
      <c r="J62" s="11">
        <v>0.69742999999999999</v>
      </c>
      <c r="K62" s="11">
        <v>37</v>
      </c>
      <c r="L62" s="11">
        <v>42.174999999999997</v>
      </c>
      <c r="M62" s="11">
        <v>5.1547900000000002</v>
      </c>
      <c r="N62" s="11">
        <v>0.95589999999999997</v>
      </c>
    </row>
    <row r="63" spans="1:14" x14ac:dyDescent="0.35">
      <c r="A63" s="6" t="s">
        <v>99</v>
      </c>
      <c r="B63" s="7">
        <v>21.542391304347799</v>
      </c>
      <c r="C63" s="11">
        <v>553.07324000000006</v>
      </c>
      <c r="D63" s="11">
        <v>45</v>
      </c>
      <c r="E63" s="11">
        <v>0.115</v>
      </c>
      <c r="F63" s="11">
        <v>-0.16250000000000001</v>
      </c>
      <c r="G63" s="14">
        <v>3.7490000000000002E-2</v>
      </c>
      <c r="H63" s="11">
        <v>-11.89138</v>
      </c>
      <c r="I63" s="11">
        <v>553.07324000000006</v>
      </c>
      <c r="J63" s="11">
        <v>-0.84372000000000003</v>
      </c>
      <c r="K63" s="11">
        <v>45</v>
      </c>
      <c r="L63" s="11">
        <v>0.115</v>
      </c>
      <c r="M63" s="11">
        <v>-6.56358</v>
      </c>
      <c r="N63" s="11">
        <v>0.79027999999999998</v>
      </c>
    </row>
    <row r="64" spans="1:14" x14ac:dyDescent="0.35">
      <c r="A64" s="6" t="s">
        <v>100</v>
      </c>
      <c r="B64" s="7">
        <v>22.5532608695652</v>
      </c>
      <c r="C64" s="11">
        <v>35.014279999999999</v>
      </c>
      <c r="D64" s="11">
        <v>2</v>
      </c>
      <c r="E64" s="11">
        <v>3.94</v>
      </c>
      <c r="F64" s="11">
        <v>3.7499999999999999E-2</v>
      </c>
      <c r="G64" s="14">
        <v>-1.2500000000000001E-2</v>
      </c>
      <c r="H64" s="11">
        <v>-25.17755</v>
      </c>
      <c r="I64" s="11">
        <v>35.014279999999999</v>
      </c>
      <c r="J64" s="11">
        <v>-0.62810999999999995</v>
      </c>
      <c r="K64" s="11">
        <v>2</v>
      </c>
      <c r="L64" s="11">
        <v>3.94</v>
      </c>
      <c r="M64" s="11">
        <v>-19.683399999999999</v>
      </c>
      <c r="N64" s="11">
        <v>1.0714399999999999</v>
      </c>
    </row>
    <row r="65" spans="1:14" x14ac:dyDescent="0.35">
      <c r="A65" s="6" t="s">
        <v>101</v>
      </c>
      <c r="B65" s="7">
        <v>19.683695652173899</v>
      </c>
      <c r="C65" s="5"/>
      <c r="D65" s="11">
        <v>837</v>
      </c>
      <c r="E65" s="11">
        <v>0.10199999999999999</v>
      </c>
      <c r="F65" s="5"/>
      <c r="G65" s="15"/>
      <c r="H65" s="5"/>
      <c r="I65" s="5"/>
      <c r="J65" s="11">
        <v>2.984</v>
      </c>
      <c r="K65" s="11">
        <v>837</v>
      </c>
      <c r="L65" s="11">
        <v>0.10199999999999999</v>
      </c>
      <c r="M65" s="5"/>
      <c r="N65" s="11">
        <v>1.3280099999999999</v>
      </c>
    </row>
    <row r="66" spans="1:14" x14ac:dyDescent="0.35">
      <c r="A66" s="6" t="s">
        <v>102</v>
      </c>
      <c r="B66" s="7">
        <v>22.884444444444402</v>
      </c>
      <c r="C66" s="17">
        <v>514.06713999999999</v>
      </c>
      <c r="D66" s="17">
        <v>6</v>
      </c>
      <c r="E66" s="17">
        <v>26.658000000000001</v>
      </c>
      <c r="F66" s="17">
        <v>-0.4375</v>
      </c>
      <c r="G66" s="16">
        <v>-7.4990000000000001E-2</v>
      </c>
      <c r="H66" s="17">
        <v>-11.30087</v>
      </c>
      <c r="I66" s="17">
        <v>514.06713999999999</v>
      </c>
      <c r="J66" s="17">
        <v>-0.66793000000000002</v>
      </c>
      <c r="K66" s="17">
        <v>6</v>
      </c>
      <c r="L66" s="17">
        <v>26.658000000000001</v>
      </c>
      <c r="M66" s="17">
        <v>-10.639620000000001</v>
      </c>
      <c r="N66" s="11">
        <v>0.83720000000000006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018C-B04A-4C35-BE6D-33253C9D049E}">
  <sheetPr codeName="XLSTAT_20251014_212035_1">
    <tabColor rgb="FF007800"/>
  </sheetPr>
  <dimension ref="B1:M242"/>
  <sheetViews>
    <sheetView topLeftCell="A25" zoomScaleNormal="100" workbookViewId="0">
      <selection activeCell="C28" sqref="C28"/>
    </sheetView>
  </sheetViews>
  <sheetFormatPr baseColWidth="10" defaultRowHeight="14.5" x14ac:dyDescent="0.35"/>
  <cols>
    <col min="1" max="1" width="5.7265625" customWidth="1"/>
    <col min="2" max="2" width="18.6328125" customWidth="1"/>
  </cols>
  <sheetData>
    <row r="1" spans="2:13" x14ac:dyDescent="0.35">
      <c r="B1" s="75" t="s">
        <v>111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259</v>
      </c>
    </row>
    <row r="4" spans="2:13" x14ac:dyDescent="0.35">
      <c r="B4" t="s">
        <v>112</v>
      </c>
    </row>
    <row r="5" spans="2:13" x14ac:dyDescent="0.35">
      <c r="B5" t="s">
        <v>255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ht="38" customHeight="1" x14ac:dyDescent="0.35"/>
    <row r="9" spans="2:13" ht="16" customHeight="1" x14ac:dyDescent="0.35">
      <c r="B9" s="66"/>
    </row>
    <row r="12" spans="2:13" x14ac:dyDescent="0.35">
      <c r="B12" t="s">
        <v>115</v>
      </c>
    </row>
    <row r="15" spans="2:13" x14ac:dyDescent="0.35">
      <c r="B15" t="s">
        <v>116</v>
      </c>
    </row>
    <row r="16" spans="2:13" ht="15" thickBot="1" x14ac:dyDescent="0.4"/>
    <row r="17" spans="2:11" ht="43.5" x14ac:dyDescent="0.35">
      <c r="B17" s="33" t="s">
        <v>117</v>
      </c>
      <c r="C17" s="34" t="s">
        <v>118</v>
      </c>
      <c r="D17" s="34" t="s">
        <v>119</v>
      </c>
      <c r="E17" s="34" t="s">
        <v>120</v>
      </c>
      <c r="F17" s="34" t="s">
        <v>108</v>
      </c>
      <c r="G17" s="34" t="s">
        <v>109</v>
      </c>
      <c r="H17" s="34" t="s">
        <v>107</v>
      </c>
      <c r="I17" s="34" t="s">
        <v>121</v>
      </c>
    </row>
    <row r="18" spans="2:11" x14ac:dyDescent="0.35">
      <c r="B18" s="35" t="s">
        <v>105</v>
      </c>
      <c r="C18" s="37">
        <v>61</v>
      </c>
      <c r="D18" s="37">
        <v>0</v>
      </c>
      <c r="E18" s="37">
        <v>61</v>
      </c>
      <c r="F18" s="40">
        <v>19.559782608695599</v>
      </c>
      <c r="G18" s="40">
        <v>23.621739130434801</v>
      </c>
      <c r="H18" s="40">
        <v>21.953872644947705</v>
      </c>
      <c r="I18" s="40">
        <v>0.94948638268693264</v>
      </c>
    </row>
    <row r="19" spans="2:11" x14ac:dyDescent="0.35">
      <c r="B19" s="32" t="s">
        <v>2</v>
      </c>
      <c r="C19" s="38">
        <v>61</v>
      </c>
      <c r="D19" s="38">
        <v>0</v>
      </c>
      <c r="E19" s="38">
        <v>61</v>
      </c>
      <c r="F19" s="41">
        <v>-0.86238000000000004</v>
      </c>
      <c r="G19" s="41">
        <v>0.74988999999999995</v>
      </c>
      <c r="H19" s="41">
        <v>-9.4249344262295059E-2</v>
      </c>
      <c r="I19" s="41">
        <v>0.31037894457082005</v>
      </c>
    </row>
    <row r="20" spans="2:11" x14ac:dyDescent="0.35">
      <c r="B20" s="32" t="s">
        <v>11</v>
      </c>
      <c r="C20" s="38">
        <v>61</v>
      </c>
      <c r="D20" s="38">
        <v>0</v>
      </c>
      <c r="E20" s="38">
        <v>61</v>
      </c>
      <c r="F20" s="41">
        <v>-0.63749999999999996</v>
      </c>
      <c r="G20" s="41">
        <v>1.2749999999999999</v>
      </c>
      <c r="H20" s="41">
        <v>1.1885245901639351E-2</v>
      </c>
      <c r="I20" s="41">
        <v>0.30647887900912274</v>
      </c>
    </row>
    <row r="21" spans="2:11" x14ac:dyDescent="0.35">
      <c r="B21" s="32" t="s">
        <v>23</v>
      </c>
      <c r="C21" s="38">
        <v>61</v>
      </c>
      <c r="D21" s="38">
        <v>0</v>
      </c>
      <c r="E21" s="38">
        <v>61</v>
      </c>
      <c r="F21" s="41">
        <v>0</v>
      </c>
      <c r="G21" s="41">
        <v>497</v>
      </c>
      <c r="H21" s="41">
        <v>89.852459016393439</v>
      </c>
      <c r="I21" s="41">
        <v>93.414102444540603</v>
      </c>
    </row>
    <row r="22" spans="2:11" x14ac:dyDescent="0.35">
      <c r="B22" s="32" t="s">
        <v>29</v>
      </c>
      <c r="C22" s="38">
        <v>61</v>
      </c>
      <c r="D22" s="38">
        <v>0</v>
      </c>
      <c r="E22" s="38">
        <v>61</v>
      </c>
      <c r="F22" s="41">
        <v>0</v>
      </c>
      <c r="G22" s="41">
        <v>54.908000000000001</v>
      </c>
      <c r="H22" s="41">
        <v>12.638</v>
      </c>
      <c r="I22" s="41">
        <v>14.74028243284368</v>
      </c>
    </row>
    <row r="23" spans="2:11" x14ac:dyDescent="0.35">
      <c r="B23" s="32" t="s">
        <v>37</v>
      </c>
      <c r="C23" s="38">
        <v>61</v>
      </c>
      <c r="D23" s="38">
        <v>0</v>
      </c>
      <c r="E23" s="38">
        <v>61</v>
      </c>
      <c r="F23" s="41">
        <v>-39.441989999999997</v>
      </c>
      <c r="G23" s="41">
        <v>28.06156</v>
      </c>
      <c r="H23" s="41">
        <v>0.32657540983606631</v>
      </c>
      <c r="I23" s="41">
        <v>13.298133330440226</v>
      </c>
    </row>
    <row r="24" spans="2:11" x14ac:dyDescent="0.35">
      <c r="B24" s="32" t="s">
        <v>52</v>
      </c>
      <c r="C24" s="38">
        <v>61</v>
      </c>
      <c r="D24" s="38">
        <v>0</v>
      </c>
      <c r="E24" s="38">
        <v>61</v>
      </c>
      <c r="F24" s="41">
        <v>35.014279999999999</v>
      </c>
      <c r="G24" s="41">
        <v>7582.9506799999999</v>
      </c>
      <c r="H24" s="41">
        <v>1916.5881683606556</v>
      </c>
      <c r="I24" s="41">
        <v>1575.3212667476139</v>
      </c>
    </row>
    <row r="25" spans="2:11" x14ac:dyDescent="0.35">
      <c r="B25" s="32" t="s">
        <v>36</v>
      </c>
      <c r="C25" s="38">
        <v>61</v>
      </c>
      <c r="D25" s="38">
        <v>0</v>
      </c>
      <c r="E25" s="38">
        <v>61</v>
      </c>
      <c r="F25" s="41">
        <v>-50.447220000000002</v>
      </c>
      <c r="G25" s="41">
        <v>59.821010000000001</v>
      </c>
      <c r="H25" s="41">
        <v>2.4192559016393442</v>
      </c>
      <c r="I25" s="41">
        <v>24.677833100313755</v>
      </c>
    </row>
    <row r="26" spans="2:11" ht="15" thickBot="1" x14ac:dyDescent="0.4">
      <c r="B26" s="36" t="s">
        <v>48</v>
      </c>
      <c r="C26" s="39">
        <v>61</v>
      </c>
      <c r="D26" s="39">
        <v>0</v>
      </c>
      <c r="E26" s="39">
        <v>61</v>
      </c>
      <c r="F26" s="42">
        <v>-2.8206600000000002</v>
      </c>
      <c r="G26" s="42">
        <v>1.4109499999999999</v>
      </c>
      <c r="H26" s="42">
        <v>-0.22641573770491816</v>
      </c>
      <c r="I26" s="42">
        <v>0.93759076585764767</v>
      </c>
    </row>
    <row r="29" spans="2:11" x14ac:dyDescent="0.35">
      <c r="B29" s="31" t="s">
        <v>122</v>
      </c>
    </row>
    <row r="30" spans="2:11" ht="15" thickBot="1" x14ac:dyDescent="0.4"/>
    <row r="31" spans="2:11" ht="43.5" x14ac:dyDescent="0.35">
      <c r="B31" s="33"/>
      <c r="C31" s="34" t="s">
        <v>2</v>
      </c>
      <c r="D31" s="34" t="s">
        <v>11</v>
      </c>
      <c r="E31" s="34" t="s">
        <v>23</v>
      </c>
      <c r="F31" s="34" t="s">
        <v>29</v>
      </c>
      <c r="G31" s="34" t="s">
        <v>37</v>
      </c>
      <c r="H31" s="34" t="s">
        <v>52</v>
      </c>
      <c r="I31" s="34" t="s">
        <v>36</v>
      </c>
      <c r="J31" s="34" t="s">
        <v>48</v>
      </c>
      <c r="K31" s="43" t="s">
        <v>105</v>
      </c>
    </row>
    <row r="32" spans="2:11" x14ac:dyDescent="0.35">
      <c r="B32" s="44" t="s">
        <v>2</v>
      </c>
      <c r="C32" s="50">
        <v>1</v>
      </c>
      <c r="D32" s="46">
        <v>7.0112263713481671E-2</v>
      </c>
      <c r="E32" s="46">
        <v>-3.1595948594460009E-3</v>
      </c>
      <c r="F32" s="46">
        <v>-0.36535286414001122</v>
      </c>
      <c r="G32" s="46">
        <v>0.11389613761836047</v>
      </c>
      <c r="H32" s="46">
        <v>9.2758257068550592E-2</v>
      </c>
      <c r="I32" s="46">
        <v>7.8301112345532761E-2</v>
      </c>
      <c r="J32" s="46">
        <v>0.27061323920146868</v>
      </c>
      <c r="K32" s="47">
        <v>-0.21479077208285083</v>
      </c>
    </row>
    <row r="33" spans="2:11" x14ac:dyDescent="0.35">
      <c r="B33" s="32" t="s">
        <v>11</v>
      </c>
      <c r="C33" s="41">
        <v>7.0112263713481671E-2</v>
      </c>
      <c r="D33" s="51">
        <v>1</v>
      </c>
      <c r="E33" s="41">
        <v>-3.2421762644423091E-2</v>
      </c>
      <c r="F33" s="41">
        <v>-1.4527672764800631E-2</v>
      </c>
      <c r="G33" s="41">
        <v>0.10939767987342687</v>
      </c>
      <c r="H33" s="41">
        <v>-0.15563648347746817</v>
      </c>
      <c r="I33" s="41">
        <v>6.301041268320387E-2</v>
      </c>
      <c r="J33" s="41">
        <v>-8.7939596245411675E-3</v>
      </c>
      <c r="K33" s="48">
        <v>0.19045316375152696</v>
      </c>
    </row>
    <row r="34" spans="2:11" x14ac:dyDescent="0.35">
      <c r="B34" s="32" t="s">
        <v>23</v>
      </c>
      <c r="C34" s="41">
        <v>-3.1595948594460009E-3</v>
      </c>
      <c r="D34" s="41">
        <v>-3.2421762644423091E-2</v>
      </c>
      <c r="E34" s="51">
        <v>1</v>
      </c>
      <c r="F34" s="41">
        <v>-0.38892898665389153</v>
      </c>
      <c r="G34" s="41">
        <v>0.57649573057212644</v>
      </c>
      <c r="H34" s="41">
        <v>0.67899750593959507</v>
      </c>
      <c r="I34" s="41">
        <v>0.55659023069140645</v>
      </c>
      <c r="J34" s="41">
        <v>0.51786625192898506</v>
      </c>
      <c r="K34" s="48">
        <v>-0.44954033723931452</v>
      </c>
    </row>
    <row r="35" spans="2:11" x14ac:dyDescent="0.35">
      <c r="B35" s="32" t="s">
        <v>29</v>
      </c>
      <c r="C35" s="41">
        <v>-0.36535286414001122</v>
      </c>
      <c r="D35" s="41">
        <v>-1.4527672764800631E-2</v>
      </c>
      <c r="E35" s="41">
        <v>-0.38892898665389153</v>
      </c>
      <c r="F35" s="51">
        <v>1</v>
      </c>
      <c r="G35" s="41">
        <v>-0.30454628443922604</v>
      </c>
      <c r="H35" s="41">
        <v>-0.27810553680673422</v>
      </c>
      <c r="I35" s="41">
        <v>-0.29188142415373136</v>
      </c>
      <c r="J35" s="41">
        <v>-0.42363850406994669</v>
      </c>
      <c r="K35" s="48">
        <v>0.50079630798896724</v>
      </c>
    </row>
    <row r="36" spans="2:11" x14ac:dyDescent="0.35">
      <c r="B36" s="32" t="s">
        <v>37</v>
      </c>
      <c r="C36" s="41">
        <v>0.11389613761836047</v>
      </c>
      <c r="D36" s="41">
        <v>0.10939767987342687</v>
      </c>
      <c r="E36" s="41">
        <v>0.57649573057212644</v>
      </c>
      <c r="F36" s="41">
        <v>-0.30454628443922604</v>
      </c>
      <c r="G36" s="51">
        <v>1</v>
      </c>
      <c r="H36" s="41">
        <v>0.19892653126858639</v>
      </c>
      <c r="I36" s="41">
        <v>0.86452171945302558</v>
      </c>
      <c r="J36" s="41">
        <v>0.87201327451335631</v>
      </c>
      <c r="K36" s="48">
        <v>-0.20402489136059501</v>
      </c>
    </row>
    <row r="37" spans="2:11" x14ac:dyDescent="0.35">
      <c r="B37" s="32" t="s">
        <v>52</v>
      </c>
      <c r="C37" s="41">
        <v>9.2758257068550592E-2</v>
      </c>
      <c r="D37" s="41">
        <v>-0.15563648347746817</v>
      </c>
      <c r="E37" s="41">
        <v>0.67899750593959507</v>
      </c>
      <c r="F37" s="41">
        <v>-0.27810553680673422</v>
      </c>
      <c r="G37" s="41">
        <v>0.19892653126858639</v>
      </c>
      <c r="H37" s="51">
        <v>1</v>
      </c>
      <c r="I37" s="41">
        <v>9.8855723815813618E-2</v>
      </c>
      <c r="J37" s="41">
        <v>0.25208561456477258</v>
      </c>
      <c r="K37" s="48">
        <v>-0.7079294206421235</v>
      </c>
    </row>
    <row r="38" spans="2:11" x14ac:dyDescent="0.35">
      <c r="B38" s="32" t="s">
        <v>36</v>
      </c>
      <c r="C38" s="41">
        <v>7.8301112345532761E-2</v>
      </c>
      <c r="D38" s="41">
        <v>6.301041268320387E-2</v>
      </c>
      <c r="E38" s="41">
        <v>0.55659023069140645</v>
      </c>
      <c r="F38" s="41">
        <v>-0.29188142415373136</v>
      </c>
      <c r="G38" s="41">
        <v>0.86452171945302558</v>
      </c>
      <c r="H38" s="41">
        <v>9.8855723815813618E-2</v>
      </c>
      <c r="I38" s="51">
        <v>1</v>
      </c>
      <c r="J38" s="41">
        <v>0.69482756147387381</v>
      </c>
      <c r="K38" s="48">
        <v>-0.14544904867059019</v>
      </c>
    </row>
    <row r="39" spans="2:11" x14ac:dyDescent="0.35">
      <c r="B39" s="32" t="s">
        <v>48</v>
      </c>
      <c r="C39" s="41">
        <v>0.27061323920146868</v>
      </c>
      <c r="D39" s="41">
        <v>-8.7939596245411675E-3</v>
      </c>
      <c r="E39" s="41">
        <v>0.51786625192898506</v>
      </c>
      <c r="F39" s="41">
        <v>-0.42363850406994669</v>
      </c>
      <c r="G39" s="41">
        <v>0.87201327451335631</v>
      </c>
      <c r="H39" s="41">
        <v>0.25208561456477258</v>
      </c>
      <c r="I39" s="41">
        <v>0.69482756147387381</v>
      </c>
      <c r="J39" s="51">
        <v>1</v>
      </c>
      <c r="K39" s="48">
        <v>-0.2732879174583534</v>
      </c>
    </row>
    <row r="40" spans="2:11" ht="15" thickBot="1" x14ac:dyDescent="0.4">
      <c r="B40" s="45" t="s">
        <v>105</v>
      </c>
      <c r="C40" s="49">
        <v>-0.21479077208285083</v>
      </c>
      <c r="D40" s="49">
        <v>0.19045316375152696</v>
      </c>
      <c r="E40" s="49">
        <v>-0.44954033723931452</v>
      </c>
      <c r="F40" s="49">
        <v>0.50079630798896724</v>
      </c>
      <c r="G40" s="49">
        <v>-0.20402489136059501</v>
      </c>
      <c r="H40" s="49">
        <v>-0.7079294206421235</v>
      </c>
      <c r="I40" s="49">
        <v>-0.14544904867059019</v>
      </c>
      <c r="J40" s="49">
        <v>-0.2732879174583534</v>
      </c>
      <c r="K40" s="52">
        <v>1</v>
      </c>
    </row>
    <row r="43" spans="2:11" x14ac:dyDescent="0.35">
      <c r="B43" s="31" t="s">
        <v>123</v>
      </c>
    </row>
    <row r="45" spans="2:11" x14ac:dyDescent="0.35">
      <c r="B45" t="s">
        <v>124</v>
      </c>
    </row>
    <row r="46" spans="2:11" ht="15" thickBot="1" x14ac:dyDescent="0.4"/>
    <row r="47" spans="2:11" x14ac:dyDescent="0.35">
      <c r="B47" s="53" t="s">
        <v>118</v>
      </c>
      <c r="C47" s="54">
        <v>61</v>
      </c>
    </row>
    <row r="48" spans="2:11" x14ac:dyDescent="0.35">
      <c r="B48" s="32" t="s">
        <v>125</v>
      </c>
      <c r="C48" s="38">
        <v>61</v>
      </c>
    </row>
    <row r="49" spans="2:6" x14ac:dyDescent="0.35">
      <c r="B49" s="32" t="s">
        <v>126</v>
      </c>
      <c r="C49" s="38">
        <v>52</v>
      </c>
    </row>
    <row r="50" spans="2:6" x14ac:dyDescent="0.35">
      <c r="B50" s="70" t="s">
        <v>127</v>
      </c>
      <c r="C50" s="68">
        <v>0.64124473193822862</v>
      </c>
    </row>
    <row r="51" spans="2:6" x14ac:dyDescent="0.35">
      <c r="B51" s="97" t="s">
        <v>128</v>
      </c>
      <c r="C51" s="98">
        <v>0.58605161377487913</v>
      </c>
    </row>
    <row r="52" spans="2:6" x14ac:dyDescent="0.35">
      <c r="B52" s="70" t="s">
        <v>129</v>
      </c>
      <c r="C52" s="68">
        <v>0.37318456675891681</v>
      </c>
      <c r="E52" s="99" t="s">
        <v>265</v>
      </c>
      <c r="F52" s="99"/>
    </row>
    <row r="53" spans="2:6" x14ac:dyDescent="0.35">
      <c r="B53" s="70" t="s">
        <v>130</v>
      </c>
      <c r="C53" s="68">
        <v>0.61088834230071609</v>
      </c>
    </row>
    <row r="54" spans="2:6" x14ac:dyDescent="0.35">
      <c r="B54" s="32" t="s">
        <v>131</v>
      </c>
      <c r="C54" s="41">
        <v>2.1836373585392463</v>
      </c>
    </row>
    <row r="55" spans="2:6" x14ac:dyDescent="0.35">
      <c r="B55" s="32" t="s">
        <v>132</v>
      </c>
      <c r="C55" s="41">
        <v>1.7567671550774959</v>
      </c>
    </row>
    <row r="56" spans="2:6" x14ac:dyDescent="0.35">
      <c r="B56" s="32" t="s">
        <v>133</v>
      </c>
      <c r="C56" s="41">
        <v>9</v>
      </c>
    </row>
    <row r="57" spans="2:6" x14ac:dyDescent="0.35">
      <c r="B57" s="32" t="s">
        <v>134</v>
      </c>
      <c r="C57" s="41">
        <v>-51.864050926089192</v>
      </c>
    </row>
    <row r="58" spans="2:6" x14ac:dyDescent="0.35">
      <c r="B58" s="32" t="s">
        <v>135</v>
      </c>
      <c r="C58" s="41">
        <v>-48.334639161383308</v>
      </c>
    </row>
    <row r="59" spans="2:6" x14ac:dyDescent="0.35">
      <c r="B59" s="32" t="s">
        <v>136</v>
      </c>
      <c r="C59" s="41">
        <v>-32.866186148529387</v>
      </c>
    </row>
    <row r="60" spans="2:6" ht="15" thickBot="1" x14ac:dyDescent="0.4">
      <c r="B60" s="36" t="s">
        <v>137</v>
      </c>
      <c r="C60" s="42">
        <v>0.48293978392930753</v>
      </c>
    </row>
    <row r="63" spans="2:6" x14ac:dyDescent="0.35">
      <c r="B63" t="s">
        <v>138</v>
      </c>
    </row>
    <row r="64" spans="2:6" ht="15" thickBot="1" x14ac:dyDescent="0.4"/>
    <row r="65" spans="2:9" ht="29" customHeight="1" x14ac:dyDescent="0.35">
      <c r="B65" s="33" t="s">
        <v>139</v>
      </c>
      <c r="C65" s="34" t="s">
        <v>126</v>
      </c>
      <c r="D65" s="34" t="s">
        <v>140</v>
      </c>
      <c r="E65" s="34" t="s">
        <v>141</v>
      </c>
      <c r="F65" s="34" t="s">
        <v>142</v>
      </c>
      <c r="G65" s="34" t="s">
        <v>143</v>
      </c>
      <c r="H65" s="34" t="s">
        <v>144</v>
      </c>
    </row>
    <row r="66" spans="2:9" x14ac:dyDescent="0.35">
      <c r="B66" s="44" t="s">
        <v>145</v>
      </c>
      <c r="C66" s="46">
        <v>8</v>
      </c>
      <c r="D66" s="46">
        <v>34.685865983011297</v>
      </c>
      <c r="E66" s="46">
        <v>4.3357332478764121</v>
      </c>
      <c r="F66" s="46">
        <v>11.61820084236593</v>
      </c>
      <c r="G66" s="58">
        <v>2.7278512492356609E-9</v>
      </c>
      <c r="H66" s="61" t="s">
        <v>148</v>
      </c>
    </row>
    <row r="67" spans="2:9" x14ac:dyDescent="0.35">
      <c r="B67" s="32" t="s">
        <v>146</v>
      </c>
      <c r="C67" s="41">
        <v>52</v>
      </c>
      <c r="D67" s="41">
        <v>19.405597471463675</v>
      </c>
      <c r="E67" s="41">
        <v>0.37318456675891681</v>
      </c>
      <c r="F67" s="41"/>
      <c r="G67" s="59"/>
      <c r="H67" s="62" t="s">
        <v>149</v>
      </c>
    </row>
    <row r="68" spans="2:9" ht="15" thickBot="1" x14ac:dyDescent="0.4">
      <c r="B68" s="36" t="s">
        <v>147</v>
      </c>
      <c r="C68" s="42">
        <v>60</v>
      </c>
      <c r="D68" s="42">
        <v>54.091463454474976</v>
      </c>
      <c r="E68" s="42"/>
      <c r="F68" s="42"/>
      <c r="G68" s="60"/>
      <c r="H68" s="63" t="s">
        <v>149</v>
      </c>
    </row>
    <row r="69" spans="2:9" x14ac:dyDescent="0.35">
      <c r="B69" s="64" t="s">
        <v>150</v>
      </c>
    </row>
    <row r="70" spans="2:9" x14ac:dyDescent="0.35">
      <c r="B70" s="64" t="s">
        <v>151</v>
      </c>
    </row>
    <row r="73" spans="2:9" x14ac:dyDescent="0.35">
      <c r="B73" t="s">
        <v>152</v>
      </c>
    </row>
    <row r="74" spans="2:9" ht="15" thickBot="1" x14ac:dyDescent="0.4"/>
    <row r="75" spans="2:9" ht="29" customHeight="1" x14ac:dyDescent="0.35">
      <c r="B75" s="33" t="s">
        <v>139</v>
      </c>
      <c r="C75" s="34" t="s">
        <v>153</v>
      </c>
      <c r="D75" s="34" t="s">
        <v>154</v>
      </c>
      <c r="E75" s="34" t="s">
        <v>155</v>
      </c>
      <c r="F75" s="34" t="s">
        <v>156</v>
      </c>
      <c r="G75" s="34" t="s">
        <v>157</v>
      </c>
      <c r="H75" s="34" t="s">
        <v>158</v>
      </c>
      <c r="I75" s="34" t="s">
        <v>144</v>
      </c>
    </row>
    <row r="76" spans="2:9" x14ac:dyDescent="0.35">
      <c r="B76" s="44" t="s">
        <v>159</v>
      </c>
      <c r="C76" s="46">
        <v>22.306494459703874</v>
      </c>
      <c r="D76" s="67">
        <v>0.16993841915726193</v>
      </c>
      <c r="E76" s="46">
        <v>131.26222175258275</v>
      </c>
      <c r="F76" s="58">
        <v>3.0288188188770072E-67</v>
      </c>
      <c r="G76" s="46">
        <v>21.965488073844998</v>
      </c>
      <c r="H76" s="46">
        <v>22.64750084556275</v>
      </c>
      <c r="I76" s="61" t="s">
        <v>148</v>
      </c>
    </row>
    <row r="77" spans="2:9" x14ac:dyDescent="0.35">
      <c r="B77" s="32" t="s">
        <v>2</v>
      </c>
      <c r="C77" s="68">
        <v>-6.6164858109360361E-2</v>
      </c>
      <c r="D77" s="41">
        <v>0.29529721318743396</v>
      </c>
      <c r="E77" s="41">
        <v>-0.22406191170982556</v>
      </c>
      <c r="F77" s="56">
        <v>0.82358715706530328</v>
      </c>
      <c r="G77" s="41">
        <v>-0.65872206749506346</v>
      </c>
      <c r="H77" s="41">
        <v>0.52639235127634276</v>
      </c>
      <c r="I77" s="62" t="s">
        <v>160</v>
      </c>
    </row>
    <row r="78" spans="2:9" x14ac:dyDescent="0.35">
      <c r="B78" s="32" t="s">
        <v>11</v>
      </c>
      <c r="C78" s="68">
        <v>0.33712559662319636</v>
      </c>
      <c r="D78" s="41">
        <v>0.27579650015277302</v>
      </c>
      <c r="E78" s="41">
        <v>1.2223708293486359</v>
      </c>
      <c r="F78" s="56">
        <v>0.22707923930353768</v>
      </c>
      <c r="G78" s="41">
        <v>-0.21630056925511137</v>
      </c>
      <c r="H78" s="41">
        <v>0.89055176250150403</v>
      </c>
      <c r="I78" s="62" t="s">
        <v>160</v>
      </c>
    </row>
    <row r="79" spans="2:9" x14ac:dyDescent="0.35">
      <c r="B79" s="32" t="s">
        <v>23</v>
      </c>
      <c r="C79" s="68">
        <v>3.0898221109228459E-3</v>
      </c>
      <c r="D79" s="41">
        <v>1.6281658470607236E-3</v>
      </c>
      <c r="E79" s="41">
        <v>1.8977318044723785</v>
      </c>
      <c r="F79" s="56">
        <v>6.3289421579797001E-2</v>
      </c>
      <c r="G79" s="41">
        <v>-1.7733168418945788E-4</v>
      </c>
      <c r="H79" s="41">
        <v>6.3569759060351496E-3</v>
      </c>
      <c r="I79" s="62" t="s">
        <v>161</v>
      </c>
    </row>
    <row r="80" spans="2:9" x14ac:dyDescent="0.35">
      <c r="B80" s="32" t="s">
        <v>29</v>
      </c>
      <c r="C80" s="68">
        <v>2.4255675792088958E-2</v>
      </c>
      <c r="D80" s="41">
        <v>6.573741401605793E-3</v>
      </c>
      <c r="E80" s="41">
        <v>3.6897824709326001</v>
      </c>
      <c r="F80" s="59">
        <v>5.379506201153017E-4</v>
      </c>
      <c r="G80" s="41">
        <v>1.1064498611265667E-2</v>
      </c>
      <c r="H80" s="41">
        <v>3.7446852972912247E-2</v>
      </c>
      <c r="I80" s="62" t="s">
        <v>148</v>
      </c>
    </row>
    <row r="81" spans="2:9" x14ac:dyDescent="0.35">
      <c r="B81" s="32" t="s">
        <v>37</v>
      </c>
      <c r="C81" s="68">
        <v>-1.0918965946302171E-2</v>
      </c>
      <c r="D81" s="41">
        <v>1.9522207911078525E-2</v>
      </c>
      <c r="E81" s="41">
        <v>-0.55930999178150553</v>
      </c>
      <c r="F81" s="56">
        <v>0.57835132616260743</v>
      </c>
      <c r="G81" s="41">
        <v>-5.0093142078786075E-2</v>
      </c>
      <c r="H81" s="41">
        <v>2.8255210186181733E-2</v>
      </c>
      <c r="I81" s="62" t="s">
        <v>160</v>
      </c>
    </row>
    <row r="82" spans="2:9" x14ac:dyDescent="0.35">
      <c r="B82" s="32" t="s">
        <v>52</v>
      </c>
      <c r="C82" s="68">
        <v>-4.7247007359222981E-4</v>
      </c>
      <c r="D82" s="41">
        <v>7.9697232749790638E-5</v>
      </c>
      <c r="E82" s="41">
        <v>-5.9283121545204587</v>
      </c>
      <c r="F82" s="59">
        <v>2.4982460367084514E-7</v>
      </c>
      <c r="G82" s="41">
        <v>-6.3239427106172503E-4</v>
      </c>
      <c r="H82" s="41">
        <v>-3.1254587612273465E-4</v>
      </c>
      <c r="I82" s="62" t="s">
        <v>148</v>
      </c>
    </row>
    <row r="83" spans="2:9" x14ac:dyDescent="0.35">
      <c r="B83" s="32" t="s">
        <v>36</v>
      </c>
      <c r="C83" s="68">
        <v>-3.4562689232979673E-3</v>
      </c>
      <c r="D83" s="41">
        <v>7.1863156343526047E-3</v>
      </c>
      <c r="E83" s="41">
        <v>-0.48095144983279503</v>
      </c>
      <c r="F83" s="56">
        <v>0.63256855836263326</v>
      </c>
      <c r="G83" s="41">
        <v>-1.7876666231124761E-2</v>
      </c>
      <c r="H83" s="41">
        <v>1.0964128384528827E-2</v>
      </c>
      <c r="I83" s="62" t="s">
        <v>160</v>
      </c>
    </row>
    <row r="84" spans="2:9" ht="15" thickBot="1" x14ac:dyDescent="0.4">
      <c r="B84" s="36" t="s">
        <v>48</v>
      </c>
      <c r="C84" s="69">
        <v>0.13063560727304688</v>
      </c>
      <c r="D84" s="42">
        <v>0.2046345159178693</v>
      </c>
      <c r="E84" s="42">
        <v>0.63838500893699612</v>
      </c>
      <c r="F84" s="57">
        <v>0.52602478315830825</v>
      </c>
      <c r="G84" s="42">
        <v>-0.27999359029855708</v>
      </c>
      <c r="H84" s="42">
        <v>0.54126480484465078</v>
      </c>
      <c r="I84" s="63" t="s">
        <v>160</v>
      </c>
    </row>
    <row r="85" spans="2:9" x14ac:dyDescent="0.35">
      <c r="B85" s="64" t="s">
        <v>151</v>
      </c>
    </row>
    <row r="88" spans="2:9" x14ac:dyDescent="0.35">
      <c r="B88" t="s">
        <v>162</v>
      </c>
    </row>
    <row r="90" spans="2:9" x14ac:dyDescent="0.35">
      <c r="B90" t="s">
        <v>256</v>
      </c>
    </row>
    <row r="94" spans="2:9" x14ac:dyDescent="0.35">
      <c r="B94" t="s">
        <v>163</v>
      </c>
    </row>
    <row r="95" spans="2:9" ht="15" thickBot="1" x14ac:dyDescent="0.4"/>
    <row r="96" spans="2:9" ht="29" customHeight="1" x14ac:dyDescent="0.35">
      <c r="B96" s="33" t="s">
        <v>139</v>
      </c>
      <c r="C96" s="34" t="s">
        <v>153</v>
      </c>
      <c r="D96" s="34" t="s">
        <v>154</v>
      </c>
      <c r="E96" s="34" t="s">
        <v>155</v>
      </c>
      <c r="F96" s="34" t="s">
        <v>156</v>
      </c>
      <c r="G96" s="34" t="s">
        <v>157</v>
      </c>
      <c r="H96" s="34" t="s">
        <v>158</v>
      </c>
      <c r="I96" s="34" t="s">
        <v>144</v>
      </c>
    </row>
    <row r="97" spans="2:9" x14ac:dyDescent="0.35">
      <c r="B97" s="44" t="s">
        <v>2</v>
      </c>
      <c r="C97" s="46">
        <v>-2.1628723910232822E-2</v>
      </c>
      <c r="D97" s="46">
        <v>9.6530123059216766E-2</v>
      </c>
      <c r="E97" s="46">
        <v>-0.22406191170982553</v>
      </c>
      <c r="F97" s="55">
        <v>0.82358715706530328</v>
      </c>
      <c r="G97" s="46">
        <v>-0.21533058693906434</v>
      </c>
      <c r="H97" s="46">
        <v>0.1720731391185987</v>
      </c>
      <c r="I97" s="61" t="s">
        <v>160</v>
      </c>
    </row>
    <row r="98" spans="2:9" x14ac:dyDescent="0.35">
      <c r="B98" s="32" t="s">
        <v>11</v>
      </c>
      <c r="C98" s="41">
        <v>0.10881870116554003</v>
      </c>
      <c r="D98" s="41">
        <v>8.9022658716034805E-2</v>
      </c>
      <c r="E98" s="41">
        <v>1.2223708293486359</v>
      </c>
      <c r="F98" s="56">
        <v>0.22707923930353768</v>
      </c>
      <c r="G98" s="41">
        <v>-6.9818332524943114E-2</v>
      </c>
      <c r="H98" s="41">
        <v>0.28745573485602316</v>
      </c>
      <c r="I98" s="62" t="s">
        <v>160</v>
      </c>
    </row>
    <row r="99" spans="2:9" x14ac:dyDescent="0.35">
      <c r="B99" s="32" t="s">
        <v>23</v>
      </c>
      <c r="C99" s="41">
        <v>0.30398851891730849</v>
      </c>
      <c r="D99" s="41">
        <v>0.16018518433474094</v>
      </c>
      <c r="E99" s="41">
        <v>1.8977318044723785</v>
      </c>
      <c r="F99" s="56">
        <v>6.3289421579797001E-2</v>
      </c>
      <c r="G99" s="41">
        <v>-1.7446569445955795E-2</v>
      </c>
      <c r="H99" s="41">
        <v>0.62542360728057278</v>
      </c>
      <c r="I99" s="62" t="s">
        <v>161</v>
      </c>
    </row>
    <row r="100" spans="2:9" x14ac:dyDescent="0.35">
      <c r="B100" s="32" t="s">
        <v>29</v>
      </c>
      <c r="C100" s="41">
        <v>0.37655675562518121</v>
      </c>
      <c r="D100" s="41">
        <v>0.10205391743053234</v>
      </c>
      <c r="E100" s="41">
        <v>3.6897824709326006</v>
      </c>
      <c r="F100" s="59">
        <v>5.379506201153017E-4</v>
      </c>
      <c r="G100" s="41">
        <v>0.17177058826934055</v>
      </c>
      <c r="H100" s="41">
        <v>0.58134292298102186</v>
      </c>
      <c r="I100" s="62" t="s">
        <v>148</v>
      </c>
    </row>
    <row r="101" spans="2:9" x14ac:dyDescent="0.35">
      <c r="B101" s="32" t="s">
        <v>37</v>
      </c>
      <c r="C101" s="41">
        <v>-0.15292674822103169</v>
      </c>
      <c r="D101" s="41">
        <v>0.27342037594202773</v>
      </c>
      <c r="E101" s="41">
        <v>-0.55930999178150553</v>
      </c>
      <c r="F101" s="56">
        <v>0.57835132616260743</v>
      </c>
      <c r="G101" s="41">
        <v>-0.70158487204342146</v>
      </c>
      <c r="H101" s="41">
        <v>0.39573137560135807</v>
      </c>
      <c r="I101" s="62" t="s">
        <v>160</v>
      </c>
    </row>
    <row r="102" spans="2:9" x14ac:dyDescent="0.35">
      <c r="B102" s="32" t="s">
        <v>52</v>
      </c>
      <c r="C102" s="41">
        <v>-0.78388923569961289</v>
      </c>
      <c r="D102" s="41">
        <v>0.13222806344667282</v>
      </c>
      <c r="E102" s="41">
        <v>-5.9283121545204587</v>
      </c>
      <c r="F102" s="59">
        <v>2.4982460367084514E-7</v>
      </c>
      <c r="G102" s="41">
        <v>-1.0492242567541574</v>
      </c>
      <c r="H102" s="41">
        <v>-0.51855421464506835</v>
      </c>
      <c r="I102" s="62" t="s">
        <v>148</v>
      </c>
    </row>
    <row r="103" spans="2:9" x14ac:dyDescent="0.35">
      <c r="B103" s="32" t="s">
        <v>36</v>
      </c>
      <c r="C103" s="41">
        <v>-8.9830911947972075E-2</v>
      </c>
      <c r="D103" s="41">
        <v>0.18677750525380929</v>
      </c>
      <c r="E103" s="41">
        <v>-0.48095144983279509</v>
      </c>
      <c r="F103" s="56">
        <v>0.63256855836263326</v>
      </c>
      <c r="G103" s="41">
        <v>-0.46462739612261661</v>
      </c>
      <c r="H103" s="41">
        <v>0.28496557222667251</v>
      </c>
      <c r="I103" s="62" t="s">
        <v>160</v>
      </c>
    </row>
    <row r="104" spans="2:9" ht="15" thickBot="1" x14ac:dyDescent="0.4">
      <c r="B104" s="36" t="s">
        <v>48</v>
      </c>
      <c r="C104" s="42">
        <v>0.12899894227529987</v>
      </c>
      <c r="D104" s="42">
        <v>0.20207075741033123</v>
      </c>
      <c r="E104" s="42">
        <v>0.63838500893699612</v>
      </c>
      <c r="F104" s="57">
        <v>0.52602478315830825</v>
      </c>
      <c r="G104" s="42">
        <v>-0.27648569747820728</v>
      </c>
      <c r="H104" s="42">
        <v>0.53448358202880697</v>
      </c>
      <c r="I104" s="63" t="s">
        <v>160</v>
      </c>
    </row>
    <row r="105" spans="2:9" x14ac:dyDescent="0.35">
      <c r="B105" s="64" t="s">
        <v>151</v>
      </c>
    </row>
    <row r="125" spans="2:6" x14ac:dyDescent="0.35">
      <c r="F125" t="s">
        <v>164</v>
      </c>
    </row>
    <row r="128" spans="2:6" x14ac:dyDescent="0.35">
      <c r="B128" t="s">
        <v>165</v>
      </c>
    </row>
    <row r="129" spans="2:13" ht="15" thickBot="1" x14ac:dyDescent="0.4"/>
    <row r="130" spans="2:13" ht="29" customHeight="1" x14ac:dyDescent="0.35">
      <c r="B130" s="33" t="s">
        <v>166</v>
      </c>
      <c r="C130" s="34" t="s">
        <v>167</v>
      </c>
      <c r="D130" s="34" t="s">
        <v>105</v>
      </c>
      <c r="E130" s="34" t="s">
        <v>229</v>
      </c>
      <c r="F130" s="34" t="s">
        <v>230</v>
      </c>
      <c r="G130" s="34" t="s">
        <v>231</v>
      </c>
      <c r="H130" s="34" t="s">
        <v>232</v>
      </c>
      <c r="I130" s="34" t="s">
        <v>233</v>
      </c>
      <c r="J130" s="34" t="s">
        <v>234</v>
      </c>
      <c r="K130" s="34" t="s">
        <v>235</v>
      </c>
      <c r="L130" s="34" t="s">
        <v>236</v>
      </c>
      <c r="M130" s="34" t="s">
        <v>237</v>
      </c>
    </row>
    <row r="131" spans="2:13" x14ac:dyDescent="0.35">
      <c r="B131" s="44" t="s">
        <v>168</v>
      </c>
      <c r="C131" s="65">
        <v>1</v>
      </c>
      <c r="D131" s="46">
        <v>22.4269662921348</v>
      </c>
      <c r="E131" s="46">
        <v>21.670403316819399</v>
      </c>
      <c r="F131" s="46">
        <v>0.75656297531540062</v>
      </c>
      <c r="G131" s="46">
        <v>1.2384635995279392</v>
      </c>
      <c r="H131" s="46">
        <v>0.17951830112825831</v>
      </c>
      <c r="I131" s="46">
        <v>21.31017349141057</v>
      </c>
      <c r="J131" s="46">
        <v>22.030633142228229</v>
      </c>
      <c r="K131" s="46">
        <v>0.63671923734004843</v>
      </c>
      <c r="L131" s="46">
        <v>20.392732693490714</v>
      </c>
      <c r="M131" s="46">
        <v>22.948073940148085</v>
      </c>
    </row>
    <row r="132" spans="2:13" x14ac:dyDescent="0.35">
      <c r="B132" s="32" t="s">
        <v>169</v>
      </c>
      <c r="C132" s="38">
        <v>1</v>
      </c>
      <c r="D132" s="41">
        <v>21.645652173913</v>
      </c>
      <c r="E132" s="41">
        <v>21.354444269770255</v>
      </c>
      <c r="F132" s="41">
        <v>0.29120790414274467</v>
      </c>
      <c r="G132" s="41">
        <v>0.47669579525122868</v>
      </c>
      <c r="H132" s="41">
        <v>0.2697341966824891</v>
      </c>
      <c r="I132" s="41">
        <v>20.813183005781898</v>
      </c>
      <c r="J132" s="41">
        <v>21.895705533758612</v>
      </c>
      <c r="K132" s="41">
        <v>0.66778821764004226</v>
      </c>
      <c r="L132" s="41">
        <v>20.014429176386113</v>
      </c>
      <c r="M132" s="41">
        <v>22.694459363154397</v>
      </c>
    </row>
    <row r="133" spans="2:13" x14ac:dyDescent="0.35">
      <c r="B133" s="32" t="s">
        <v>170</v>
      </c>
      <c r="C133" s="38">
        <v>1</v>
      </c>
      <c r="D133" s="41">
        <v>20.625</v>
      </c>
      <c r="E133" s="41">
        <v>21.193919875126159</v>
      </c>
      <c r="F133" s="41">
        <v>-0.56891987512615927</v>
      </c>
      <c r="G133" s="41">
        <v>-0.9312992829156046</v>
      </c>
      <c r="H133" s="41">
        <v>0.26979776530483363</v>
      </c>
      <c r="I133" s="41">
        <v>20.652531051364871</v>
      </c>
      <c r="J133" s="41">
        <v>21.735308698887447</v>
      </c>
      <c r="K133" s="41">
        <v>0.66781389692218807</v>
      </c>
      <c r="L133" s="41">
        <v>19.853853252492545</v>
      </c>
      <c r="M133" s="41">
        <v>22.533986497759773</v>
      </c>
    </row>
    <row r="134" spans="2:13" x14ac:dyDescent="0.35">
      <c r="B134" s="32" t="s">
        <v>171</v>
      </c>
      <c r="C134" s="38">
        <v>1</v>
      </c>
      <c r="D134" s="41">
        <v>23.621739130434801</v>
      </c>
      <c r="E134" s="41">
        <v>22.457406677545841</v>
      </c>
      <c r="F134" s="41">
        <v>1.16433245288896</v>
      </c>
      <c r="G134" s="41">
        <v>1.905966069844897</v>
      </c>
      <c r="H134" s="41">
        <v>0.15416337275490066</v>
      </c>
      <c r="I134" s="41">
        <v>22.148055238149936</v>
      </c>
      <c r="J134" s="41">
        <v>22.766758116941745</v>
      </c>
      <c r="K134" s="41">
        <v>0.63004040525833205</v>
      </c>
      <c r="L134" s="41">
        <v>21.193138111275466</v>
      </c>
      <c r="M134" s="41">
        <v>23.721675243816215</v>
      </c>
    </row>
    <row r="135" spans="2:13" x14ac:dyDescent="0.35">
      <c r="B135" s="32" t="s">
        <v>172</v>
      </c>
      <c r="C135" s="38">
        <v>1</v>
      </c>
      <c r="D135" s="41">
        <v>20.6</v>
      </c>
      <c r="E135" s="41">
        <v>20.954291828324084</v>
      </c>
      <c r="F135" s="41">
        <v>-0.35429182832408301</v>
      </c>
      <c r="G135" s="41">
        <v>-0.57996167841369484</v>
      </c>
      <c r="H135" s="41">
        <v>0.25492466013531057</v>
      </c>
      <c r="I135" s="41">
        <v>20.442748073532542</v>
      </c>
      <c r="J135" s="41">
        <v>21.465835583115627</v>
      </c>
      <c r="K135" s="41">
        <v>0.66194497437779554</v>
      </c>
      <c r="L135" s="41">
        <v>19.626002060363319</v>
      </c>
      <c r="M135" s="41">
        <v>22.282581596284849</v>
      </c>
    </row>
    <row r="136" spans="2:13" x14ac:dyDescent="0.35">
      <c r="B136" s="32" t="s">
        <v>173</v>
      </c>
      <c r="C136" s="38">
        <v>1</v>
      </c>
      <c r="D136" s="41">
        <v>20.898913043478299</v>
      </c>
      <c r="E136" s="41">
        <v>20.911492689409108</v>
      </c>
      <c r="F136" s="41">
        <v>-1.2579645930809846E-2</v>
      </c>
      <c r="G136" s="41">
        <v>-2.0592381716489503E-2</v>
      </c>
      <c r="H136" s="41">
        <v>0.29313279114940727</v>
      </c>
      <c r="I136" s="41">
        <v>20.323278710590813</v>
      </c>
      <c r="J136" s="41">
        <v>21.499706668227404</v>
      </c>
      <c r="K136" s="41">
        <v>0.67757759703664855</v>
      </c>
      <c r="L136" s="41">
        <v>19.551833769135246</v>
      </c>
      <c r="M136" s="41">
        <v>22.27115160968297</v>
      </c>
    </row>
    <row r="137" spans="2:13" x14ac:dyDescent="0.35">
      <c r="B137" s="32" t="s">
        <v>174</v>
      </c>
      <c r="C137" s="38">
        <v>1</v>
      </c>
      <c r="D137" s="41">
        <v>20.492045454545501</v>
      </c>
      <c r="E137" s="41">
        <v>21.547939718959828</v>
      </c>
      <c r="F137" s="41">
        <v>-1.0558942644143272</v>
      </c>
      <c r="G137" s="41">
        <v>-1.728457053931719</v>
      </c>
      <c r="H137" s="41">
        <v>0.26786997088990283</v>
      </c>
      <c r="I137" s="41">
        <v>21.010419297702075</v>
      </c>
      <c r="J137" s="41">
        <v>22.085460140217581</v>
      </c>
      <c r="K137" s="41">
        <v>0.66703739630059289</v>
      </c>
      <c r="L137" s="41">
        <v>20.209431258817663</v>
      </c>
      <c r="M137" s="41">
        <v>22.886448179101993</v>
      </c>
    </row>
    <row r="138" spans="2:13" x14ac:dyDescent="0.35">
      <c r="B138" s="32" t="s">
        <v>175</v>
      </c>
      <c r="C138" s="38">
        <v>1</v>
      </c>
      <c r="D138" s="41">
        <v>20.8175824175824</v>
      </c>
      <c r="E138" s="41">
        <v>21.441302854367677</v>
      </c>
      <c r="F138" s="41">
        <v>-0.62372043678527689</v>
      </c>
      <c r="G138" s="41">
        <v>-1.0210056299916164</v>
      </c>
      <c r="H138" s="41">
        <v>0.19617843840434529</v>
      </c>
      <c r="I138" s="41">
        <v>21.047642017721927</v>
      </c>
      <c r="J138" s="41">
        <v>21.834963691013428</v>
      </c>
      <c r="K138" s="41">
        <v>0.64161557528919466</v>
      </c>
      <c r="L138" s="41">
        <v>20.153807010136845</v>
      </c>
      <c r="M138" s="41">
        <v>22.72879869859851</v>
      </c>
    </row>
    <row r="139" spans="2:13" x14ac:dyDescent="0.35">
      <c r="B139" s="32" t="s">
        <v>176</v>
      </c>
      <c r="C139" s="38">
        <v>1</v>
      </c>
      <c r="D139" s="41">
        <v>23.1445652173913</v>
      </c>
      <c r="E139" s="41">
        <v>23.508737118938669</v>
      </c>
      <c r="F139" s="41">
        <v>-0.364171901547369</v>
      </c>
      <c r="G139" s="41">
        <v>-0.59613496662226639</v>
      </c>
      <c r="H139" s="41">
        <v>0.26525970487067796</v>
      </c>
      <c r="I139" s="41">
        <v>22.976454579648749</v>
      </c>
      <c r="J139" s="41">
        <v>24.041019658228588</v>
      </c>
      <c r="K139" s="41">
        <v>0.66599345175984725</v>
      </c>
      <c r="L139" s="41">
        <v>22.172323486773852</v>
      </c>
      <c r="M139" s="41">
        <v>24.845150751103485</v>
      </c>
    </row>
    <row r="140" spans="2:13" x14ac:dyDescent="0.35">
      <c r="B140" s="32" t="s">
        <v>177</v>
      </c>
      <c r="C140" s="38">
        <v>1</v>
      </c>
      <c r="D140" s="41">
        <v>21.41</v>
      </c>
      <c r="E140" s="41">
        <v>22.266607698821439</v>
      </c>
      <c r="F140" s="41">
        <v>-0.85660769882143839</v>
      </c>
      <c r="G140" s="41">
        <v>-1.4022328460145412</v>
      </c>
      <c r="H140" s="41">
        <v>0.22748929755281838</v>
      </c>
      <c r="I140" s="41">
        <v>21.810117026701718</v>
      </c>
      <c r="J140" s="41">
        <v>22.723098370941159</v>
      </c>
      <c r="K140" s="41">
        <v>0.65187111246011786</v>
      </c>
      <c r="L140" s="41">
        <v>20.958532613692398</v>
      </c>
      <c r="M140" s="41">
        <v>23.574682783950479</v>
      </c>
    </row>
    <row r="141" spans="2:13" x14ac:dyDescent="0.35">
      <c r="B141" s="32" t="s">
        <v>178</v>
      </c>
      <c r="C141" s="38">
        <v>1</v>
      </c>
      <c r="D141" s="41">
        <v>19.559782608695599</v>
      </c>
      <c r="E141" s="41">
        <v>20.842592917313915</v>
      </c>
      <c r="F141" s="41">
        <v>-1.2828103086183162</v>
      </c>
      <c r="G141" s="41">
        <v>-2.0999096230696108</v>
      </c>
      <c r="H141" s="41">
        <v>0.26029934610877409</v>
      </c>
      <c r="I141" s="41">
        <v>20.320264066085521</v>
      </c>
      <c r="J141" s="41">
        <v>21.36492176854231</v>
      </c>
      <c r="K141" s="41">
        <v>0.6640333699021248</v>
      </c>
      <c r="L141" s="41">
        <v>19.510112477146553</v>
      </c>
      <c r="M141" s="41">
        <v>22.175073357481278</v>
      </c>
    </row>
    <row r="142" spans="2:13" x14ac:dyDescent="0.35">
      <c r="B142" s="32" t="s">
        <v>179</v>
      </c>
      <c r="C142" s="38">
        <v>1</v>
      </c>
      <c r="D142" s="41">
        <v>21.529347826087001</v>
      </c>
      <c r="E142" s="41">
        <v>21.111025273179514</v>
      </c>
      <c r="F142" s="41">
        <v>0.41832255290748677</v>
      </c>
      <c r="G142" s="41">
        <v>0.68477743630203891</v>
      </c>
      <c r="H142" s="41">
        <v>0.26576464255168963</v>
      </c>
      <c r="I142" s="41">
        <v>20.577729502305239</v>
      </c>
      <c r="J142" s="41">
        <v>21.64432104405379</v>
      </c>
      <c r="K142" s="41">
        <v>0.66619472527898638</v>
      </c>
      <c r="L142" s="41">
        <v>19.774207756150574</v>
      </c>
      <c r="M142" s="41">
        <v>22.447842790208455</v>
      </c>
    </row>
    <row r="143" spans="2:13" x14ac:dyDescent="0.35">
      <c r="B143" s="32" t="s">
        <v>180</v>
      </c>
      <c r="C143" s="38">
        <v>1</v>
      </c>
      <c r="D143" s="41">
        <v>21.488043478260899</v>
      </c>
      <c r="E143" s="41">
        <v>20.183992528322403</v>
      </c>
      <c r="F143" s="41">
        <v>1.304050949938496</v>
      </c>
      <c r="G143" s="41">
        <v>2.1346797109062585</v>
      </c>
      <c r="H143" s="41">
        <v>0.4006352217713704</v>
      </c>
      <c r="I143" s="41">
        <v>19.380059140560356</v>
      </c>
      <c r="J143" s="41">
        <v>20.98792591608445</v>
      </c>
      <c r="K143" s="41">
        <v>0.73054304984902285</v>
      </c>
      <c r="L143" s="41">
        <v>18.718050651384029</v>
      </c>
      <c r="M143" s="41">
        <v>21.649934405260776</v>
      </c>
    </row>
    <row r="144" spans="2:13" x14ac:dyDescent="0.35">
      <c r="B144" s="32" t="s">
        <v>181</v>
      </c>
      <c r="C144" s="38">
        <v>1</v>
      </c>
      <c r="D144" s="41">
        <v>23.401123595505599</v>
      </c>
      <c r="E144" s="41">
        <v>22.905775099611173</v>
      </c>
      <c r="F144" s="41">
        <v>0.49534849589442587</v>
      </c>
      <c r="G144" s="41">
        <v>0.81086585157093316</v>
      </c>
      <c r="H144" s="41">
        <v>0.20155887450687768</v>
      </c>
      <c r="I144" s="41">
        <v>22.501317628050444</v>
      </c>
      <c r="J144" s="41">
        <v>23.310232571171902</v>
      </c>
      <c r="K144" s="41">
        <v>0.64328107904041143</v>
      </c>
      <c r="L144" s="41">
        <v>21.614937177599145</v>
      </c>
      <c r="M144" s="41">
        <v>24.1966130216232</v>
      </c>
    </row>
    <row r="145" spans="2:13" x14ac:dyDescent="0.35">
      <c r="B145" s="32" t="s">
        <v>182</v>
      </c>
      <c r="C145" s="38">
        <v>1</v>
      </c>
      <c r="D145" s="41">
        <v>20.0152173913044</v>
      </c>
      <c r="E145" s="41">
        <v>20.533372656209504</v>
      </c>
      <c r="F145" s="41">
        <v>-0.51815526490510422</v>
      </c>
      <c r="G145" s="41">
        <v>-0.8481996283537474</v>
      </c>
      <c r="H145" s="41">
        <v>0.27036250833420755</v>
      </c>
      <c r="I145" s="41">
        <v>19.990850592652645</v>
      </c>
      <c r="J145" s="41">
        <v>21.075894719766364</v>
      </c>
      <c r="K145" s="41">
        <v>0.66804225365741743</v>
      </c>
      <c r="L145" s="41">
        <v>19.192847802262726</v>
      </c>
      <c r="M145" s="41">
        <v>21.873897510156283</v>
      </c>
    </row>
    <row r="146" spans="2:13" x14ac:dyDescent="0.35">
      <c r="B146" s="32" t="s">
        <v>183</v>
      </c>
      <c r="C146" s="38">
        <v>1</v>
      </c>
      <c r="D146" s="41">
        <v>21.763043478260901</v>
      </c>
      <c r="E146" s="41">
        <v>21.621709026959415</v>
      </c>
      <c r="F146" s="41">
        <v>0.14133445130148559</v>
      </c>
      <c r="G146" s="41">
        <v>0.23135889411343888</v>
      </c>
      <c r="H146" s="41">
        <v>0.15626565465171002</v>
      </c>
      <c r="I146" s="41">
        <v>21.308139050311944</v>
      </c>
      <c r="J146" s="41">
        <v>21.935279003606887</v>
      </c>
      <c r="K146" s="41">
        <v>0.63055810325666606</v>
      </c>
      <c r="L146" s="41">
        <v>20.356401623654698</v>
      </c>
      <c r="M146" s="41">
        <v>22.887016430264133</v>
      </c>
    </row>
    <row r="147" spans="2:13" x14ac:dyDescent="0.35">
      <c r="B147" s="32" t="s">
        <v>184</v>
      </c>
      <c r="C147" s="38">
        <v>1</v>
      </c>
      <c r="D147" s="41">
        <v>19.8228260869565</v>
      </c>
      <c r="E147" s="41">
        <v>20.615243875612883</v>
      </c>
      <c r="F147" s="41">
        <v>-0.79241778865638324</v>
      </c>
      <c r="G147" s="41">
        <v>-1.297156507639341</v>
      </c>
      <c r="H147" s="41">
        <v>0.23455044535085151</v>
      </c>
      <c r="I147" s="41">
        <v>20.144583973824183</v>
      </c>
      <c r="J147" s="41">
        <v>21.085903777401583</v>
      </c>
      <c r="K147" s="41">
        <v>0.65436876313986725</v>
      </c>
      <c r="L147" s="41">
        <v>19.302156887727168</v>
      </c>
      <c r="M147" s="41">
        <v>21.928330863498598</v>
      </c>
    </row>
    <row r="148" spans="2:13" x14ac:dyDescent="0.35">
      <c r="B148" s="32" t="s">
        <v>185</v>
      </c>
      <c r="C148" s="38">
        <v>1</v>
      </c>
      <c r="D148" s="41">
        <v>22.315217391304401</v>
      </c>
      <c r="E148" s="41">
        <v>21.949048804057369</v>
      </c>
      <c r="F148" s="41">
        <v>0.3661685872470315</v>
      </c>
      <c r="G148" s="41">
        <v>0.59940346196159888</v>
      </c>
      <c r="H148" s="41">
        <v>0.19105283373530538</v>
      </c>
      <c r="I148" s="41">
        <v>21.565673245644749</v>
      </c>
      <c r="J148" s="41">
        <v>22.33242436246999</v>
      </c>
      <c r="K148" s="41">
        <v>0.64006699027305491</v>
      </c>
      <c r="L148" s="41">
        <v>20.664660423001536</v>
      </c>
      <c r="M148" s="41">
        <v>23.233437185113203</v>
      </c>
    </row>
    <row r="149" spans="2:13" x14ac:dyDescent="0.35">
      <c r="B149" s="32" t="s">
        <v>186</v>
      </c>
      <c r="C149" s="38">
        <v>1</v>
      </c>
      <c r="D149" s="41">
        <v>23.1417582417582</v>
      </c>
      <c r="E149" s="41">
        <v>22.097116606487301</v>
      </c>
      <c r="F149" s="41">
        <v>1.0446416352708994</v>
      </c>
      <c r="G149" s="41">
        <v>1.7100369460916374</v>
      </c>
      <c r="H149" s="41">
        <v>0.15559337401983436</v>
      </c>
      <c r="I149" s="41">
        <v>21.784895659621885</v>
      </c>
      <c r="J149" s="41">
        <v>22.409337553352717</v>
      </c>
      <c r="K149" s="41">
        <v>0.63039183433622681</v>
      </c>
      <c r="L149" s="41">
        <v>20.832142846180563</v>
      </c>
      <c r="M149" s="41">
        <v>23.362090366794039</v>
      </c>
    </row>
    <row r="150" spans="2:13" x14ac:dyDescent="0.35">
      <c r="B150" s="32" t="s">
        <v>187</v>
      </c>
      <c r="C150" s="38">
        <v>1</v>
      </c>
      <c r="D150" s="41">
        <v>22.1782608695652</v>
      </c>
      <c r="E150" s="41">
        <v>21.665575536509053</v>
      </c>
      <c r="F150" s="41">
        <v>0.51268533305614739</v>
      </c>
      <c r="G150" s="41">
        <v>0.8392455667516614</v>
      </c>
      <c r="H150" s="41">
        <v>0.20176083758067076</v>
      </c>
      <c r="I150" s="41">
        <v>21.260712796391559</v>
      </c>
      <c r="J150" s="41">
        <v>22.070438276626547</v>
      </c>
      <c r="K150" s="41">
        <v>0.64334438859771725</v>
      </c>
      <c r="L150" s="41">
        <v>20.374610574576128</v>
      </c>
      <c r="M150" s="41">
        <v>22.956540498441978</v>
      </c>
    </row>
    <row r="151" spans="2:13" x14ac:dyDescent="0.35">
      <c r="B151" s="32" t="s">
        <v>188</v>
      </c>
      <c r="C151" s="38">
        <v>1</v>
      </c>
      <c r="D151" s="41">
        <v>22.334782608695701</v>
      </c>
      <c r="E151" s="41">
        <v>23.013909762145552</v>
      </c>
      <c r="F151" s="41">
        <v>-0.67912715344985131</v>
      </c>
      <c r="G151" s="41">
        <v>-1.11170422878285</v>
      </c>
      <c r="H151" s="41">
        <v>0.19179544650691299</v>
      </c>
      <c r="I151" s="41">
        <v>22.629044042187388</v>
      </c>
      <c r="J151" s="41">
        <v>23.398775482103716</v>
      </c>
      <c r="K151" s="41">
        <v>0.64028904415092325</v>
      </c>
      <c r="L151" s="41">
        <v>21.729075797385143</v>
      </c>
      <c r="M151" s="41">
        <v>24.298743726905961</v>
      </c>
    </row>
    <row r="152" spans="2:13" x14ac:dyDescent="0.35">
      <c r="B152" s="32" t="s">
        <v>189</v>
      </c>
      <c r="C152" s="38">
        <v>1</v>
      </c>
      <c r="D152" s="41">
        <v>23.193103448275899</v>
      </c>
      <c r="E152" s="41">
        <v>22.57695178058356</v>
      </c>
      <c r="F152" s="41">
        <v>0.61615166769233909</v>
      </c>
      <c r="G152" s="41">
        <v>1.0086158550215583</v>
      </c>
      <c r="H152" s="41">
        <v>0.23084517149865891</v>
      </c>
      <c r="I152" s="41">
        <v>22.113727054732234</v>
      </c>
      <c r="J152" s="41">
        <v>23.040176506434886</v>
      </c>
      <c r="K152" s="41">
        <v>0.65304981430451536</v>
      </c>
      <c r="L152" s="41">
        <v>21.266511457164341</v>
      </c>
      <c r="M152" s="41">
        <v>23.887392104002778</v>
      </c>
    </row>
    <row r="153" spans="2:13" x14ac:dyDescent="0.35">
      <c r="B153" s="32" t="s">
        <v>190</v>
      </c>
      <c r="C153" s="38">
        <v>1</v>
      </c>
      <c r="D153" s="41">
        <v>22.288043478260899</v>
      </c>
      <c r="E153" s="41">
        <v>21.834557166016769</v>
      </c>
      <c r="F153" s="41">
        <v>0.45348631224413083</v>
      </c>
      <c r="G153" s="41">
        <v>0.7423391164025479</v>
      </c>
      <c r="H153" s="41">
        <v>0.11939376793405648</v>
      </c>
      <c r="I153" s="41">
        <v>21.594976043047811</v>
      </c>
      <c r="J153" s="41">
        <v>22.074138288985726</v>
      </c>
      <c r="K153" s="41">
        <v>0.62244633389586945</v>
      </c>
      <c r="L153" s="41">
        <v>20.585527218783277</v>
      </c>
      <c r="M153" s="41">
        <v>23.08358711325026</v>
      </c>
    </row>
    <row r="154" spans="2:13" x14ac:dyDescent="0.35">
      <c r="B154" s="32" t="s">
        <v>191</v>
      </c>
      <c r="C154" s="38">
        <v>1</v>
      </c>
      <c r="D154" s="41">
        <v>21.448863636363601</v>
      </c>
      <c r="E154" s="41">
        <v>20.842504286763891</v>
      </c>
      <c r="F154" s="41">
        <v>0.60635934959971038</v>
      </c>
      <c r="G154" s="41">
        <v>0.99258621848315409</v>
      </c>
      <c r="H154" s="41">
        <v>0.23990207845255407</v>
      </c>
      <c r="I154" s="41">
        <v>20.361105547509805</v>
      </c>
      <c r="J154" s="41">
        <v>21.323903026017977</v>
      </c>
      <c r="K154" s="41">
        <v>0.65630600637566328</v>
      </c>
      <c r="L154" s="41">
        <v>19.525529935928439</v>
      </c>
      <c r="M154" s="41">
        <v>22.159478637599342</v>
      </c>
    </row>
    <row r="155" spans="2:13" x14ac:dyDescent="0.35">
      <c r="B155" s="32" t="s">
        <v>192</v>
      </c>
      <c r="C155" s="38">
        <v>1</v>
      </c>
      <c r="D155" s="41">
        <v>23.451648351648299</v>
      </c>
      <c r="E155" s="41">
        <v>23.731973316455509</v>
      </c>
      <c r="F155" s="41">
        <v>-0.28032496480721036</v>
      </c>
      <c r="G155" s="41">
        <v>-0.45888085497172165</v>
      </c>
      <c r="H155" s="41">
        <v>0.3075289216594847</v>
      </c>
      <c r="I155" s="41">
        <v>23.114871388343939</v>
      </c>
      <c r="J155" s="41">
        <v>24.349075244567079</v>
      </c>
      <c r="K155" s="41">
        <v>0.68392880069197426</v>
      </c>
      <c r="L155" s="41">
        <v>22.3595697736584</v>
      </c>
      <c r="M155" s="41">
        <v>25.104376859252618</v>
      </c>
    </row>
    <row r="156" spans="2:13" x14ac:dyDescent="0.35">
      <c r="B156" s="32" t="s">
        <v>193</v>
      </c>
      <c r="C156" s="38">
        <v>1</v>
      </c>
      <c r="D156" s="41">
        <v>22.415217391304299</v>
      </c>
      <c r="E156" s="41">
        <v>21.938441024485158</v>
      </c>
      <c r="F156" s="41">
        <v>0.47677636681914137</v>
      </c>
      <c r="G156" s="41">
        <v>0.78046401249615482</v>
      </c>
      <c r="H156" s="41">
        <v>0.15309605764958192</v>
      </c>
      <c r="I156" s="41">
        <v>21.631231309535334</v>
      </c>
      <c r="J156" s="41">
        <v>22.245650739434982</v>
      </c>
      <c r="K156" s="41">
        <v>0.62978009624531717</v>
      </c>
      <c r="L156" s="41">
        <v>20.674694806464078</v>
      </c>
      <c r="M156" s="41">
        <v>23.202187242506238</v>
      </c>
    </row>
    <row r="157" spans="2:13" x14ac:dyDescent="0.35">
      <c r="B157" s="32" t="s">
        <v>194</v>
      </c>
      <c r="C157" s="38">
        <v>1</v>
      </c>
      <c r="D157" s="41">
        <v>21.454444444444398</v>
      </c>
      <c r="E157" s="41">
        <v>21.0676489708151</v>
      </c>
      <c r="F157" s="41">
        <v>0.38679547362929867</v>
      </c>
      <c r="G157" s="41">
        <v>0.63316885729486483</v>
      </c>
      <c r="H157" s="41">
        <v>0.21791164059963111</v>
      </c>
      <c r="I157" s="41">
        <v>20.630377273420454</v>
      </c>
      <c r="J157" s="41">
        <v>21.504920668209746</v>
      </c>
      <c r="K157" s="41">
        <v>0.64859081851945732</v>
      </c>
      <c r="L157" s="41">
        <v>19.766156277041745</v>
      </c>
      <c r="M157" s="41">
        <v>22.369141664588454</v>
      </c>
    </row>
    <row r="158" spans="2:13" x14ac:dyDescent="0.35">
      <c r="B158" s="32" t="s">
        <v>195</v>
      </c>
      <c r="C158" s="38">
        <v>1</v>
      </c>
      <c r="D158" s="41">
        <v>23.179347826087</v>
      </c>
      <c r="E158" s="41">
        <v>22.46545287231412</v>
      </c>
      <c r="F158" s="41">
        <v>0.71389495377287915</v>
      </c>
      <c r="G158" s="41">
        <v>1.1686177396743593</v>
      </c>
      <c r="H158" s="41">
        <v>0.17604359138756384</v>
      </c>
      <c r="I158" s="41">
        <v>22.112195562104969</v>
      </c>
      <c r="J158" s="41">
        <v>22.818710182523272</v>
      </c>
      <c r="K158" s="41">
        <v>0.63574830933911919</v>
      </c>
      <c r="L158" s="41">
        <v>21.189730558556445</v>
      </c>
      <c r="M158" s="41">
        <v>23.741175186071796</v>
      </c>
    </row>
    <row r="159" spans="2:13" x14ac:dyDescent="0.35">
      <c r="B159" s="32" t="s">
        <v>196</v>
      </c>
      <c r="C159" s="38">
        <v>1</v>
      </c>
      <c r="D159" s="41">
        <v>21.547826086956501</v>
      </c>
      <c r="E159" s="41">
        <v>21.825348626864859</v>
      </c>
      <c r="F159" s="41">
        <v>-0.2775225399083574</v>
      </c>
      <c r="G159" s="41">
        <v>-0.45429339650378214</v>
      </c>
      <c r="H159" s="41">
        <v>0.26408670988254218</v>
      </c>
      <c r="I159" s="41">
        <v>21.295419874220233</v>
      </c>
      <c r="J159" s="41">
        <v>22.355277379509484</v>
      </c>
      <c r="K159" s="41">
        <v>0.66552712724238583</v>
      </c>
      <c r="L159" s="41">
        <v>20.489870743303126</v>
      </c>
      <c r="M159" s="41">
        <v>23.160826510426592</v>
      </c>
    </row>
    <row r="160" spans="2:13" x14ac:dyDescent="0.35">
      <c r="B160" s="32" t="s">
        <v>197</v>
      </c>
      <c r="C160" s="38">
        <v>1</v>
      </c>
      <c r="D160" s="41">
        <v>21.478651685393299</v>
      </c>
      <c r="E160" s="41">
        <v>20.832214006293302</v>
      </c>
      <c r="F160" s="41">
        <v>0.64643767909999639</v>
      </c>
      <c r="G160" s="41">
        <v>1.0581928551220916</v>
      </c>
      <c r="H160" s="41">
        <v>0.22866822508720444</v>
      </c>
      <c r="I160" s="41">
        <v>20.37335764300331</v>
      </c>
      <c r="J160" s="41">
        <v>21.291070369583295</v>
      </c>
      <c r="K160" s="41">
        <v>0.65228346899446188</v>
      </c>
      <c r="L160" s="41">
        <v>19.523311467242074</v>
      </c>
      <c r="M160" s="41">
        <v>22.141116545344531</v>
      </c>
    </row>
    <row r="161" spans="2:13" x14ac:dyDescent="0.35">
      <c r="B161" s="32" t="s">
        <v>198</v>
      </c>
      <c r="C161" s="38">
        <v>1</v>
      </c>
      <c r="D161" s="41">
        <v>22.243478260869601</v>
      </c>
      <c r="E161" s="41">
        <v>22.362000981636676</v>
      </c>
      <c r="F161" s="41">
        <v>-0.11852272076707493</v>
      </c>
      <c r="G161" s="41">
        <v>-0.19401699551295562</v>
      </c>
      <c r="H161" s="41">
        <v>0.17253915633962499</v>
      </c>
      <c r="I161" s="41">
        <v>22.015775834820008</v>
      </c>
      <c r="J161" s="41">
        <v>22.708226128453344</v>
      </c>
      <c r="K161" s="41">
        <v>0.63478683605546382</v>
      </c>
      <c r="L161" s="41">
        <v>21.088208005171797</v>
      </c>
      <c r="M161" s="41">
        <v>23.635793958101555</v>
      </c>
    </row>
    <row r="162" spans="2:13" x14ac:dyDescent="0.35">
      <c r="B162" s="32" t="s">
        <v>199</v>
      </c>
      <c r="C162" s="38">
        <v>1</v>
      </c>
      <c r="D162" s="41">
        <v>21.348913043478301</v>
      </c>
      <c r="E162" s="41">
        <v>21.553009093522931</v>
      </c>
      <c r="F162" s="41">
        <v>-0.20409605004462961</v>
      </c>
      <c r="G162" s="41">
        <v>-0.3340971433109477</v>
      </c>
      <c r="H162" s="41">
        <v>0.21458564279649586</v>
      </c>
      <c r="I162" s="41">
        <v>21.122411498993586</v>
      </c>
      <c r="J162" s="41">
        <v>21.983606688052276</v>
      </c>
      <c r="K162" s="41">
        <v>0.64748093783006633</v>
      </c>
      <c r="L162" s="41">
        <v>20.253743538288937</v>
      </c>
      <c r="M162" s="41">
        <v>22.852274648756925</v>
      </c>
    </row>
    <row r="163" spans="2:13" x14ac:dyDescent="0.35">
      <c r="B163" s="32" t="s">
        <v>200</v>
      </c>
      <c r="C163" s="38">
        <v>1</v>
      </c>
      <c r="D163" s="41">
        <v>23.396739130434799</v>
      </c>
      <c r="E163" s="41">
        <v>23.170088436629733</v>
      </c>
      <c r="F163" s="41">
        <v>0.22665069380506608</v>
      </c>
      <c r="G163" s="41">
        <v>0.37101820105366318</v>
      </c>
      <c r="H163" s="41">
        <v>0.25487819139900203</v>
      </c>
      <c r="I163" s="41">
        <v>22.658637928179441</v>
      </c>
      <c r="J163" s="41">
        <v>23.681538945080025</v>
      </c>
      <c r="K163" s="41">
        <v>0.66192707997916445</v>
      </c>
      <c r="L163" s="41">
        <v>21.841834576406811</v>
      </c>
      <c r="M163" s="41">
        <v>24.498342296852655</v>
      </c>
    </row>
    <row r="164" spans="2:13" x14ac:dyDescent="0.35">
      <c r="B164" s="32" t="s">
        <v>201</v>
      </c>
      <c r="C164" s="38">
        <v>1</v>
      </c>
      <c r="D164" s="41">
        <v>22.790217391304299</v>
      </c>
      <c r="E164" s="41">
        <v>22.960490681902975</v>
      </c>
      <c r="F164" s="41">
        <v>-0.17027329059867569</v>
      </c>
      <c r="G164" s="41">
        <v>-0.2787306268726551</v>
      </c>
      <c r="H164" s="41">
        <v>0.29542634326695472</v>
      </c>
      <c r="I164" s="41">
        <v>22.367674354055765</v>
      </c>
      <c r="J164" s="41">
        <v>23.553307009750185</v>
      </c>
      <c r="K164" s="41">
        <v>0.67857298137709654</v>
      </c>
      <c r="L164" s="41">
        <v>21.598834376822545</v>
      </c>
      <c r="M164" s="41">
        <v>24.322146986983405</v>
      </c>
    </row>
    <row r="165" spans="2:13" x14ac:dyDescent="0.35">
      <c r="B165" s="32" t="s">
        <v>202</v>
      </c>
      <c r="C165" s="38">
        <v>1</v>
      </c>
      <c r="D165" s="41">
        <v>22.407777777777799</v>
      </c>
      <c r="E165" s="41">
        <v>21.96331109391129</v>
      </c>
      <c r="F165" s="41">
        <v>0.44446668386650856</v>
      </c>
      <c r="G165" s="41">
        <v>0.7275743422972627</v>
      </c>
      <c r="H165" s="41">
        <v>0.18682202084702101</v>
      </c>
      <c r="I165" s="41">
        <v>21.588425282663753</v>
      </c>
      <c r="J165" s="41">
        <v>22.338196905158828</v>
      </c>
      <c r="K165" s="41">
        <v>0.63881690196196406</v>
      </c>
      <c r="L165" s="41">
        <v>20.681431198570952</v>
      </c>
      <c r="M165" s="41">
        <v>23.245190989251629</v>
      </c>
    </row>
    <row r="166" spans="2:13" x14ac:dyDescent="0.35">
      <c r="B166" s="32" t="s">
        <v>203</v>
      </c>
      <c r="C166" s="38">
        <v>1</v>
      </c>
      <c r="D166" s="41">
        <v>22.170652173912998</v>
      </c>
      <c r="E166" s="41">
        <v>21.853968086031752</v>
      </c>
      <c r="F166" s="41">
        <v>0.3166840878812458</v>
      </c>
      <c r="G166" s="41">
        <v>0.51839929812468866</v>
      </c>
      <c r="H166" s="41">
        <v>0.22527724583257053</v>
      </c>
      <c r="I166" s="41">
        <v>21.401916220429097</v>
      </c>
      <c r="J166" s="41">
        <v>22.306019951634408</v>
      </c>
      <c r="K166" s="41">
        <v>0.65110245295869162</v>
      </c>
      <c r="L166" s="41">
        <v>20.547435429035428</v>
      </c>
      <c r="M166" s="41">
        <v>23.160500743028077</v>
      </c>
    </row>
    <row r="167" spans="2:13" x14ac:dyDescent="0.35">
      <c r="B167" s="32" t="s">
        <v>204</v>
      </c>
      <c r="C167" s="38">
        <v>1</v>
      </c>
      <c r="D167" s="41">
        <v>22.788043478260899</v>
      </c>
      <c r="E167" s="41">
        <v>22.976138356629029</v>
      </c>
      <c r="F167" s="41">
        <v>-0.18809487836812977</v>
      </c>
      <c r="G167" s="41">
        <v>-0.30790385958214622</v>
      </c>
      <c r="H167" s="41">
        <v>0.19455798637760877</v>
      </c>
      <c r="I167" s="41">
        <v>22.585729194865483</v>
      </c>
      <c r="J167" s="41">
        <v>23.366547518392576</v>
      </c>
      <c r="K167" s="41">
        <v>0.64112196719674697</v>
      </c>
      <c r="L167" s="41">
        <v>21.689633009499858</v>
      </c>
      <c r="M167" s="41">
        <v>24.262643703758201</v>
      </c>
    </row>
    <row r="168" spans="2:13" x14ac:dyDescent="0.35">
      <c r="B168" s="32" t="s">
        <v>205</v>
      </c>
      <c r="C168" s="38">
        <v>1</v>
      </c>
      <c r="D168" s="41">
        <v>21.9826086956522</v>
      </c>
      <c r="E168" s="41">
        <v>21.834234491589253</v>
      </c>
      <c r="F168" s="41">
        <v>0.14837420406294655</v>
      </c>
      <c r="G168" s="41">
        <v>0.24288269031971119</v>
      </c>
      <c r="H168" s="41">
        <v>0.17638009378375183</v>
      </c>
      <c r="I168" s="41">
        <v>21.480301939921894</v>
      </c>
      <c r="J168" s="41">
        <v>22.188167043256612</v>
      </c>
      <c r="K168" s="41">
        <v>0.63584157165294086</v>
      </c>
      <c r="L168" s="41">
        <v>20.558325033307515</v>
      </c>
      <c r="M168" s="41">
        <v>23.110143949870992</v>
      </c>
    </row>
    <row r="169" spans="2:13" x14ac:dyDescent="0.35">
      <c r="B169" s="32" t="s">
        <v>206</v>
      </c>
      <c r="C169" s="38">
        <v>1</v>
      </c>
      <c r="D169" s="41">
        <v>22.6</v>
      </c>
      <c r="E169" s="41">
        <v>22.48534037403283</v>
      </c>
      <c r="F169" s="41">
        <v>0.11465962596717105</v>
      </c>
      <c r="G169" s="41">
        <v>0.18769326246322224</v>
      </c>
      <c r="H169" s="41">
        <v>0.12983966950067094</v>
      </c>
      <c r="I169" s="41">
        <v>22.224798016059257</v>
      </c>
      <c r="J169" s="41">
        <v>22.745882732006404</v>
      </c>
      <c r="K169" s="41">
        <v>0.62453415161619485</v>
      </c>
      <c r="L169" s="41">
        <v>21.2321209140413</v>
      </c>
      <c r="M169" s="41">
        <v>23.738559834024361</v>
      </c>
    </row>
    <row r="170" spans="2:13" x14ac:dyDescent="0.35">
      <c r="B170" s="32" t="s">
        <v>207</v>
      </c>
      <c r="C170" s="38">
        <v>1</v>
      </c>
      <c r="D170" s="41">
        <v>21.8184782608696</v>
      </c>
      <c r="E170" s="41">
        <v>22.649409147457956</v>
      </c>
      <c r="F170" s="41">
        <v>-0.83093088658835512</v>
      </c>
      <c r="G170" s="41">
        <v>-1.3602009222486044</v>
      </c>
      <c r="H170" s="41">
        <v>0.28961388881597688</v>
      </c>
      <c r="I170" s="41">
        <v>22.068256362764355</v>
      </c>
      <c r="J170" s="41">
        <v>23.230561932151556</v>
      </c>
      <c r="K170" s="41">
        <v>0.6760626977980887</v>
      </c>
      <c r="L170" s="41">
        <v>21.292790094901136</v>
      </c>
      <c r="M170" s="41">
        <v>24.006028200014775</v>
      </c>
    </row>
    <row r="171" spans="2:13" x14ac:dyDescent="0.35">
      <c r="B171" s="32" t="s">
        <v>208</v>
      </c>
      <c r="C171" s="38">
        <v>1</v>
      </c>
      <c r="D171" s="41">
        <v>21.746739130434801</v>
      </c>
      <c r="E171" s="41">
        <v>22.151716381490203</v>
      </c>
      <c r="F171" s="41">
        <v>-0.40497725105540283</v>
      </c>
      <c r="G171" s="41">
        <v>-0.66293170619394237</v>
      </c>
      <c r="H171" s="41">
        <v>0.32799356412388742</v>
      </c>
      <c r="I171" s="41">
        <v>21.493549143960742</v>
      </c>
      <c r="J171" s="41">
        <v>22.809883619019665</v>
      </c>
      <c r="K171" s="41">
        <v>0.69337172199737673</v>
      </c>
      <c r="L171" s="41">
        <v>20.760364230825175</v>
      </c>
      <c r="M171" s="41">
        <v>23.543068532155232</v>
      </c>
    </row>
    <row r="172" spans="2:13" x14ac:dyDescent="0.35">
      <c r="B172" s="32" t="s">
        <v>209</v>
      </c>
      <c r="C172" s="38">
        <v>1</v>
      </c>
      <c r="D172" s="41">
        <v>22.205434782608702</v>
      </c>
      <c r="E172" s="41">
        <v>22.660408916241121</v>
      </c>
      <c r="F172" s="41">
        <v>-0.4549741336324189</v>
      </c>
      <c r="G172" s="41">
        <v>-0.744774621036152</v>
      </c>
      <c r="H172" s="41">
        <v>0.15992662313148137</v>
      </c>
      <c r="I172" s="41">
        <v>22.339492668890291</v>
      </c>
      <c r="J172" s="41">
        <v>22.981325163591951</v>
      </c>
      <c r="K172" s="41">
        <v>0.63147532932423867</v>
      </c>
      <c r="L172" s="41">
        <v>21.393260964178388</v>
      </c>
      <c r="M172" s="41">
        <v>23.927556868303853</v>
      </c>
    </row>
    <row r="173" spans="2:13" x14ac:dyDescent="0.35">
      <c r="B173" s="32" t="s">
        <v>210</v>
      </c>
      <c r="C173" s="38">
        <v>1</v>
      </c>
      <c r="D173" s="41">
        <v>22.0163043478261</v>
      </c>
      <c r="E173" s="41">
        <v>22.183626486791223</v>
      </c>
      <c r="F173" s="41">
        <v>-0.16732213896512249</v>
      </c>
      <c r="G173" s="41">
        <v>-0.27389970863571733</v>
      </c>
      <c r="H173" s="41">
        <v>0.25571886458334075</v>
      </c>
      <c r="I173" s="41">
        <v>21.670489044181476</v>
      </c>
      <c r="J173" s="41">
        <v>22.696763929400969</v>
      </c>
      <c r="K173" s="41">
        <v>0.66225123968378485</v>
      </c>
      <c r="L173" s="41">
        <v>20.854722152532695</v>
      </c>
      <c r="M173" s="41">
        <v>23.512530821049751</v>
      </c>
    </row>
    <row r="174" spans="2:13" x14ac:dyDescent="0.35">
      <c r="B174" s="32" t="s">
        <v>211</v>
      </c>
      <c r="C174" s="38">
        <v>1</v>
      </c>
      <c r="D174" s="41">
        <v>22.201086956521699</v>
      </c>
      <c r="E174" s="41">
        <v>21.715701693316184</v>
      </c>
      <c r="F174" s="41">
        <v>0.48538526320551512</v>
      </c>
      <c r="G174" s="41">
        <v>0.79455643461367476</v>
      </c>
      <c r="H174" s="41">
        <v>0.25337035166201538</v>
      </c>
      <c r="I174" s="41">
        <v>21.207276886656658</v>
      </c>
      <c r="J174" s="41">
        <v>22.224126499975711</v>
      </c>
      <c r="K174" s="41">
        <v>0.66134794311334344</v>
      </c>
      <c r="L174" s="41">
        <v>20.388609956234752</v>
      </c>
      <c r="M174" s="41">
        <v>23.042793430397616</v>
      </c>
    </row>
    <row r="175" spans="2:13" x14ac:dyDescent="0.35">
      <c r="B175" s="32" t="s">
        <v>212</v>
      </c>
      <c r="C175" s="38">
        <v>1</v>
      </c>
      <c r="D175" s="41">
        <v>22.368478260869601</v>
      </c>
      <c r="E175" s="41">
        <v>22.23239267543638</v>
      </c>
      <c r="F175" s="41">
        <v>0.13608558543322147</v>
      </c>
      <c r="G175" s="41">
        <v>0.22276670875842633</v>
      </c>
      <c r="H175" s="41">
        <v>0.26411843927410533</v>
      </c>
      <c r="I175" s="41">
        <v>21.702400253109548</v>
      </c>
      <c r="J175" s="41">
        <v>22.762385097763211</v>
      </c>
      <c r="K175" s="41">
        <v>0.66553971836660963</v>
      </c>
      <c r="L175" s="41">
        <v>20.896889525935453</v>
      </c>
      <c r="M175" s="41">
        <v>23.567895824937306</v>
      </c>
    </row>
    <row r="176" spans="2:13" x14ac:dyDescent="0.35">
      <c r="B176" s="32" t="s">
        <v>213</v>
      </c>
      <c r="C176" s="38">
        <v>1</v>
      </c>
      <c r="D176" s="41">
        <v>22.472527472527499</v>
      </c>
      <c r="E176" s="41">
        <v>22.407611019110298</v>
      </c>
      <c r="F176" s="41">
        <v>6.491645341720087E-2</v>
      </c>
      <c r="G176" s="41">
        <v>0.10626566087791715</v>
      </c>
      <c r="H176" s="41">
        <v>0.16466506773406903</v>
      </c>
      <c r="I176" s="41">
        <v>22.077186387036729</v>
      </c>
      <c r="J176" s="41">
        <v>22.738035651183868</v>
      </c>
      <c r="K176" s="41">
        <v>0.63269198769289181</v>
      </c>
      <c r="L176" s="41">
        <v>21.138021663419259</v>
      </c>
      <c r="M176" s="41">
        <v>23.677200374801338</v>
      </c>
    </row>
    <row r="177" spans="2:13" x14ac:dyDescent="0.35">
      <c r="B177" s="32" t="s">
        <v>214</v>
      </c>
      <c r="C177" s="38">
        <v>1</v>
      </c>
      <c r="D177" s="41">
        <v>20.1586956521739</v>
      </c>
      <c r="E177" s="41">
        <v>20.858072879153674</v>
      </c>
      <c r="F177" s="41">
        <v>-0.69937722697977378</v>
      </c>
      <c r="G177" s="41">
        <v>-1.1448527964141411</v>
      </c>
      <c r="H177" s="41">
        <v>0.19181872036610664</v>
      </c>
      <c r="I177" s="41">
        <v>20.473160456780317</v>
      </c>
      <c r="J177" s="41">
        <v>21.242985301527032</v>
      </c>
      <c r="K177" s="41">
        <v>0.64029601610646258</v>
      </c>
      <c r="L177" s="41">
        <v>19.573224924140959</v>
      </c>
      <c r="M177" s="41">
        <v>22.142920834166389</v>
      </c>
    </row>
    <row r="178" spans="2:13" x14ac:dyDescent="0.35">
      <c r="B178" s="32" t="s">
        <v>215</v>
      </c>
      <c r="C178" s="38">
        <v>1</v>
      </c>
      <c r="D178" s="41">
        <v>22.610869565217399</v>
      </c>
      <c r="E178" s="41">
        <v>22.332714302104549</v>
      </c>
      <c r="F178" s="41">
        <v>0.27815526311285055</v>
      </c>
      <c r="G178" s="41">
        <v>0.45532913930763103</v>
      </c>
      <c r="H178" s="41">
        <v>0.15401604962712384</v>
      </c>
      <c r="I178" s="41">
        <v>22.023658488192311</v>
      </c>
      <c r="J178" s="41">
        <v>22.641770116016787</v>
      </c>
      <c r="K178" s="41">
        <v>0.63000437324010816</v>
      </c>
      <c r="L178" s="41">
        <v>21.068518039368421</v>
      </c>
      <c r="M178" s="41">
        <v>23.596910564840677</v>
      </c>
    </row>
    <row r="179" spans="2:13" x14ac:dyDescent="0.35">
      <c r="B179" s="32" t="s">
        <v>216</v>
      </c>
      <c r="C179" s="38">
        <v>1</v>
      </c>
      <c r="D179" s="41">
        <v>19.988043478260899</v>
      </c>
      <c r="E179" s="41">
        <v>20.983632853853603</v>
      </c>
      <c r="F179" s="41">
        <v>-0.99558937559270433</v>
      </c>
      <c r="G179" s="41">
        <v>-1.6297403414888136</v>
      </c>
      <c r="H179" s="41">
        <v>0.23724243885499849</v>
      </c>
      <c r="I179" s="41">
        <v>20.507571071900564</v>
      </c>
      <c r="J179" s="41">
        <v>21.459694635806642</v>
      </c>
      <c r="K179" s="41">
        <v>0.65533849387380294</v>
      </c>
      <c r="L179" s="41">
        <v>19.668599958888866</v>
      </c>
      <c r="M179" s="41">
        <v>22.29866574881834</v>
      </c>
    </row>
    <row r="180" spans="2:13" x14ac:dyDescent="0.35">
      <c r="B180" s="32" t="s">
        <v>217</v>
      </c>
      <c r="C180" s="38">
        <v>1</v>
      </c>
      <c r="D180" s="41">
        <v>21.654022988505801</v>
      </c>
      <c r="E180" s="41">
        <v>22.373929958769484</v>
      </c>
      <c r="F180" s="41">
        <v>-0.71990697026368267</v>
      </c>
      <c r="G180" s="41">
        <v>-1.1784591723462632</v>
      </c>
      <c r="H180" s="41">
        <v>0.3191329861598769</v>
      </c>
      <c r="I180" s="41">
        <v>21.733542771702492</v>
      </c>
      <c r="J180" s="41">
        <v>23.014317145836475</v>
      </c>
      <c r="K180" s="41">
        <v>0.68922451321339195</v>
      </c>
      <c r="L180" s="41">
        <v>20.990899791360757</v>
      </c>
      <c r="M180" s="41">
        <v>23.75696012617821</v>
      </c>
    </row>
    <row r="181" spans="2:13" x14ac:dyDescent="0.35">
      <c r="B181" s="32" t="s">
        <v>218</v>
      </c>
      <c r="C181" s="38">
        <v>1</v>
      </c>
      <c r="D181" s="41">
        <v>22.1608695652174</v>
      </c>
      <c r="E181" s="41">
        <v>22.289554896607896</v>
      </c>
      <c r="F181" s="41">
        <v>-0.12868533139049632</v>
      </c>
      <c r="G181" s="41">
        <v>-0.21065278624542755</v>
      </c>
      <c r="H181" s="41">
        <v>0.22413830682422903</v>
      </c>
      <c r="I181" s="41">
        <v>21.839788479327485</v>
      </c>
      <c r="J181" s="41">
        <v>22.739321313888308</v>
      </c>
      <c r="K181" s="41">
        <v>0.6507092648371845</v>
      </c>
      <c r="L181" s="41">
        <v>20.983811229299381</v>
      </c>
      <c r="M181" s="41">
        <v>23.595298563916412</v>
      </c>
    </row>
    <row r="182" spans="2:13" x14ac:dyDescent="0.35">
      <c r="B182" s="32" t="s">
        <v>219</v>
      </c>
      <c r="C182" s="38">
        <v>1</v>
      </c>
      <c r="D182" s="41">
        <v>22.1076086956522</v>
      </c>
      <c r="E182" s="41">
        <v>22.438794801361919</v>
      </c>
      <c r="F182" s="41">
        <v>-0.33118610570971896</v>
      </c>
      <c r="G182" s="41">
        <v>-0.54213852643252636</v>
      </c>
      <c r="H182" s="41">
        <v>0.29203928710493443</v>
      </c>
      <c r="I182" s="41">
        <v>21.852775098940786</v>
      </c>
      <c r="J182" s="41">
        <v>23.024814503783052</v>
      </c>
      <c r="K182" s="41">
        <v>0.67710524438352648</v>
      </c>
      <c r="L182" s="41">
        <v>21.080083726030306</v>
      </c>
      <c r="M182" s="41">
        <v>23.797505876693531</v>
      </c>
    </row>
    <row r="183" spans="2:13" x14ac:dyDescent="0.35">
      <c r="B183" s="32" t="s">
        <v>220</v>
      </c>
      <c r="C183" s="38">
        <v>1</v>
      </c>
      <c r="D183" s="41">
        <v>22.335869565217401</v>
      </c>
      <c r="E183" s="41">
        <v>22.017946027610432</v>
      </c>
      <c r="F183" s="41">
        <v>0.31792353760696912</v>
      </c>
      <c r="G183" s="41">
        <v>0.52042822819242474</v>
      </c>
      <c r="H183" s="41">
        <v>0.11347551575899778</v>
      </c>
      <c r="I183" s="41">
        <v>21.790240746460096</v>
      </c>
      <c r="J183" s="41">
        <v>22.245651308760767</v>
      </c>
      <c r="K183" s="41">
        <v>0.62133828099972033</v>
      </c>
      <c r="L183" s="41">
        <v>20.771139551180834</v>
      </c>
      <c r="M183" s="41">
        <v>23.264752504040029</v>
      </c>
    </row>
    <row r="184" spans="2:13" x14ac:dyDescent="0.35">
      <c r="B184" s="32" t="s">
        <v>221</v>
      </c>
      <c r="C184" s="38">
        <v>1</v>
      </c>
      <c r="D184" s="41">
        <v>21.888043478260901</v>
      </c>
      <c r="E184" s="41">
        <v>21.494266413587745</v>
      </c>
      <c r="F184" s="41">
        <v>0.39377706467315576</v>
      </c>
      <c r="G184" s="41">
        <v>0.64459744507501981</v>
      </c>
      <c r="H184" s="41">
        <v>0.14631525320337588</v>
      </c>
      <c r="I184" s="41">
        <v>21.200663378215637</v>
      </c>
      <c r="J184" s="41">
        <v>21.787869448959853</v>
      </c>
      <c r="K184" s="41">
        <v>0.62816615642589724</v>
      </c>
      <c r="L184" s="41">
        <v>20.233758802748863</v>
      </c>
      <c r="M184" s="41">
        <v>22.754774024426627</v>
      </c>
    </row>
    <row r="185" spans="2:13" x14ac:dyDescent="0.35">
      <c r="B185" s="32" t="s">
        <v>222</v>
      </c>
      <c r="C185" s="38">
        <v>1</v>
      </c>
      <c r="D185" s="41">
        <v>22.610869565217399</v>
      </c>
      <c r="E185" s="41">
        <v>22.466208028145029</v>
      </c>
      <c r="F185" s="41">
        <v>0.14466153707236984</v>
      </c>
      <c r="G185" s="41">
        <v>0.23680520163070767</v>
      </c>
      <c r="H185" s="41">
        <v>0.38041364428220015</v>
      </c>
      <c r="I185" s="41">
        <v>21.702852204244898</v>
      </c>
      <c r="J185" s="41">
        <v>23.22956385204516</v>
      </c>
      <c r="K185" s="41">
        <v>0.71965207393224484</v>
      </c>
      <c r="L185" s="41">
        <v>21.022120493234045</v>
      </c>
      <c r="M185" s="41">
        <v>23.910295563056014</v>
      </c>
    </row>
    <row r="186" spans="2:13" x14ac:dyDescent="0.35">
      <c r="B186" s="32" t="s">
        <v>223</v>
      </c>
      <c r="C186" s="38">
        <v>1</v>
      </c>
      <c r="D186" s="41">
        <v>21.289010989011</v>
      </c>
      <c r="E186" s="41">
        <v>21.995792658605264</v>
      </c>
      <c r="F186" s="41">
        <v>-0.70678166959426392</v>
      </c>
      <c r="G186" s="41">
        <v>-1.156973575453079</v>
      </c>
      <c r="H186" s="41">
        <v>0.28571107666002626</v>
      </c>
      <c r="I186" s="41">
        <v>21.422471439455155</v>
      </c>
      <c r="J186" s="41">
        <v>22.569113877755374</v>
      </c>
      <c r="K186" s="41">
        <v>0.67440001933952243</v>
      </c>
      <c r="L186" s="41">
        <v>20.64251001446517</v>
      </c>
      <c r="M186" s="41">
        <v>23.349075302745359</v>
      </c>
    </row>
    <row r="187" spans="2:13" x14ac:dyDescent="0.35">
      <c r="B187" s="32" t="s">
        <v>224</v>
      </c>
      <c r="C187" s="38">
        <v>1</v>
      </c>
      <c r="D187" s="41">
        <v>22.2321428571429</v>
      </c>
      <c r="E187" s="41">
        <v>21.916923792043409</v>
      </c>
      <c r="F187" s="41">
        <v>0.31521906509949105</v>
      </c>
      <c r="G187" s="41">
        <v>0.51600111390621561</v>
      </c>
      <c r="H187" s="41">
        <v>0.11203312491500617</v>
      </c>
      <c r="I187" s="41">
        <v>21.692112879871818</v>
      </c>
      <c r="J187" s="41">
        <v>22.141734704215001</v>
      </c>
      <c r="K187" s="41">
        <v>0.6210764750311657</v>
      </c>
      <c r="L187" s="41">
        <v>20.670642667724159</v>
      </c>
      <c r="M187" s="41">
        <v>23.163204916362659</v>
      </c>
    </row>
    <row r="188" spans="2:13" x14ac:dyDescent="0.35">
      <c r="B188" s="32" t="s">
        <v>225</v>
      </c>
      <c r="C188" s="38">
        <v>1</v>
      </c>
      <c r="D188" s="41">
        <v>22.923595505618</v>
      </c>
      <c r="E188" s="41">
        <v>22.486384387253977</v>
      </c>
      <c r="F188" s="41">
        <v>0.43721111836402216</v>
      </c>
      <c r="G188" s="41">
        <v>0.71569726918900745</v>
      </c>
      <c r="H188" s="41">
        <v>0.31127005886643416</v>
      </c>
      <c r="I188" s="41">
        <v>21.861775318118791</v>
      </c>
      <c r="J188" s="41">
        <v>23.110993456389163</v>
      </c>
      <c r="K188" s="41">
        <v>0.68561914814686309</v>
      </c>
      <c r="L188" s="41">
        <v>21.110588914137075</v>
      </c>
      <c r="M188" s="41">
        <v>23.86217986037088</v>
      </c>
    </row>
    <row r="189" spans="2:13" x14ac:dyDescent="0.35">
      <c r="B189" s="32" t="s">
        <v>226</v>
      </c>
      <c r="C189" s="38">
        <v>1</v>
      </c>
      <c r="D189" s="41">
        <v>21.542391304347799</v>
      </c>
      <c r="E189" s="41">
        <v>22.132299312111552</v>
      </c>
      <c r="F189" s="41">
        <v>-0.58990800776375352</v>
      </c>
      <c r="G189" s="41">
        <v>-0.96565602404860629</v>
      </c>
      <c r="H189" s="41">
        <v>0.19427775945297063</v>
      </c>
      <c r="I189" s="41">
        <v>21.742452466811024</v>
      </c>
      <c r="J189" s="41">
        <v>22.522146157412081</v>
      </c>
      <c r="K189" s="41">
        <v>0.64103698378251406</v>
      </c>
      <c r="L189" s="41">
        <v>20.845964496679034</v>
      </c>
      <c r="M189" s="41">
        <v>23.41863412754407</v>
      </c>
    </row>
    <row r="190" spans="2:13" x14ac:dyDescent="0.35">
      <c r="B190" s="32" t="s">
        <v>227</v>
      </c>
      <c r="C190" s="38">
        <v>1</v>
      </c>
      <c r="D190" s="41">
        <v>22.5532608695652</v>
      </c>
      <c r="E190" s="41">
        <v>22.625056764350859</v>
      </c>
      <c r="F190" s="41">
        <v>-7.1795894785658732E-2</v>
      </c>
      <c r="G190" s="41">
        <v>-0.11752703368877919</v>
      </c>
      <c r="H190" s="41">
        <v>0.24651101198960604</v>
      </c>
      <c r="I190" s="41">
        <v>22.130396229729794</v>
      </c>
      <c r="J190" s="41">
        <v>23.119717298971924</v>
      </c>
      <c r="K190" s="41">
        <v>0.65875051862678369</v>
      </c>
      <c r="L190" s="41">
        <v>21.303177140816768</v>
      </c>
      <c r="M190" s="41">
        <v>23.94693638788495</v>
      </c>
    </row>
    <row r="191" spans="2:13" ht="15" thickBot="1" x14ac:dyDescent="0.4">
      <c r="B191" s="36" t="s">
        <v>228</v>
      </c>
      <c r="C191" s="39">
        <v>1</v>
      </c>
      <c r="D191" s="42">
        <v>22.884444444444402</v>
      </c>
      <c r="E191" s="42">
        <v>22.654206165437685</v>
      </c>
      <c r="F191" s="42">
        <v>0.23023827900671634</v>
      </c>
      <c r="G191" s="42">
        <v>0.37689093581258615</v>
      </c>
      <c r="H191" s="42">
        <v>0.18494710561556499</v>
      </c>
      <c r="I191" s="42">
        <v>22.283082646849106</v>
      </c>
      <c r="J191" s="42">
        <v>23.025329684026264</v>
      </c>
      <c r="K191" s="42">
        <v>0.63827110120582131</v>
      </c>
      <c r="L191" s="42">
        <v>21.373421499440859</v>
      </c>
      <c r="M191" s="42">
        <v>23.934990831434511</v>
      </c>
    </row>
    <row r="211" spans="6:6" x14ac:dyDescent="0.35">
      <c r="F211" t="s">
        <v>164</v>
      </c>
    </row>
    <row r="231" spans="2:8" x14ac:dyDescent="0.35">
      <c r="F231" t="s">
        <v>164</v>
      </c>
    </row>
    <row r="234" spans="2:8" x14ac:dyDescent="0.35">
      <c r="B234" t="s">
        <v>257</v>
      </c>
    </row>
    <row r="236" spans="2:8" x14ac:dyDescent="0.35">
      <c r="B236" s="77" t="s">
        <v>258</v>
      </c>
      <c r="C236" s="77"/>
      <c r="D236" s="77"/>
      <c r="E236" s="77"/>
      <c r="F236" s="77"/>
      <c r="G236" s="77"/>
      <c r="H236" s="77"/>
    </row>
    <row r="237" spans="2:8" x14ac:dyDescent="0.35">
      <c r="B237" s="77"/>
      <c r="C237" s="77"/>
      <c r="D237" s="77"/>
      <c r="E237" s="77"/>
      <c r="F237" s="77"/>
      <c r="G237" s="77"/>
      <c r="H237" s="77"/>
    </row>
    <row r="239" spans="2:8" x14ac:dyDescent="0.35">
      <c r="B239" s="77" t="s">
        <v>249</v>
      </c>
      <c r="C239" s="77"/>
      <c r="D239" s="77"/>
      <c r="E239" s="77"/>
      <c r="F239" s="77"/>
      <c r="G239" s="77"/>
      <c r="H239" s="77"/>
    </row>
    <row r="240" spans="2:8" x14ac:dyDescent="0.35">
      <c r="B240" s="77"/>
      <c r="C240" s="77"/>
      <c r="D240" s="77"/>
      <c r="E240" s="77"/>
      <c r="F240" s="77"/>
      <c r="G240" s="77"/>
      <c r="H240" s="77"/>
    </row>
    <row r="241" spans="2:8" x14ac:dyDescent="0.35">
      <c r="B241" s="77"/>
      <c r="C241" s="77"/>
      <c r="D241" s="77"/>
      <c r="E241" s="77"/>
      <c r="F241" s="77"/>
      <c r="G241" s="77"/>
      <c r="H241" s="77"/>
    </row>
    <row r="242" spans="2:8" x14ac:dyDescent="0.35">
      <c r="B242" s="77"/>
      <c r="C242" s="77"/>
      <c r="D242" s="77"/>
      <c r="E242" s="77"/>
      <c r="F242" s="77"/>
      <c r="G242" s="77"/>
      <c r="H242" s="77"/>
    </row>
  </sheetData>
  <mergeCells count="3">
    <mergeCell ref="B1:K2"/>
    <mergeCell ref="B236:H237"/>
    <mergeCell ref="B239:H24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DD695390">
              <controlPr defaultSize="0" autoFill="0" autoPict="0" macro="[0]!GoToResultsNew1410202521210074">
                <anchor moveWithCells="1">
                  <from>
                    <xdr:col>1</xdr:col>
                    <xdr:colOff>6350</xdr:colOff>
                    <xdr:row>8</xdr:row>
                    <xdr:rowOff>6350</xdr:rowOff>
                  </from>
                  <to>
                    <xdr:col>3</xdr:col>
                    <xdr:colOff>228600</xdr:colOff>
                    <xdr:row>9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A841-4461-40A0-BFCE-672007E96D74}">
  <sheetPr codeName="Feuil21"/>
  <dimension ref="A1:S66"/>
  <sheetViews>
    <sheetView topLeftCell="C1" workbookViewId="0">
      <pane ySplit="3480" topLeftCell="A62" activePane="bottomLeft"/>
      <selection activeCell="S1" sqref="S1"/>
      <selection pane="bottomLeft" activeCell="F70" sqref="F70"/>
    </sheetView>
  </sheetViews>
  <sheetFormatPr baseColWidth="10" defaultRowHeight="14.5" x14ac:dyDescent="0.35"/>
  <cols>
    <col min="3" max="3" width="16.54296875" customWidth="1"/>
  </cols>
  <sheetData>
    <row r="1" spans="1:19" x14ac:dyDescent="0.35">
      <c r="A1" s="6" t="s">
        <v>0</v>
      </c>
      <c r="B1" s="6" t="s">
        <v>105</v>
      </c>
      <c r="C1" t="s">
        <v>11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37</v>
      </c>
      <c r="P1" t="s">
        <v>47</v>
      </c>
      <c r="Q1" t="s">
        <v>48</v>
      </c>
      <c r="R1" t="s">
        <v>52</v>
      </c>
      <c r="S1" s="81"/>
    </row>
    <row r="2" spans="1:19" x14ac:dyDescent="0.35">
      <c r="A2" s="6">
        <v>3055</v>
      </c>
      <c r="B2" s="7">
        <v>22.4269662921348</v>
      </c>
      <c r="C2" s="2">
        <v>3.7499999999999999E-2</v>
      </c>
      <c r="D2" s="2">
        <v>72</v>
      </c>
      <c r="E2" s="2">
        <v>72</v>
      </c>
      <c r="F2" s="2">
        <v>72</v>
      </c>
      <c r="G2" s="2">
        <v>72</v>
      </c>
      <c r="H2" s="2">
        <v>74</v>
      </c>
      <c r="I2" s="2">
        <v>72</v>
      </c>
      <c r="J2" s="2">
        <v>72</v>
      </c>
      <c r="K2" s="2">
        <v>72</v>
      </c>
      <c r="L2" s="2">
        <v>28.34</v>
      </c>
      <c r="M2" s="2">
        <v>15.614000000000001</v>
      </c>
      <c r="N2" s="2">
        <v>7.4109999999999996</v>
      </c>
      <c r="O2" s="2">
        <v>-4.7980099999999997</v>
      </c>
      <c r="P2" s="2">
        <v>-0.23005999999999999</v>
      </c>
      <c r="Q2" s="2">
        <v>-0.72258</v>
      </c>
      <c r="R2" s="2">
        <v>3226.84058</v>
      </c>
    </row>
    <row r="3" spans="1:19" x14ac:dyDescent="0.35">
      <c r="A3" s="6">
        <v>3170</v>
      </c>
      <c r="B3" s="7">
        <v>21.645652173913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1.48</v>
      </c>
      <c r="M3" s="2">
        <v>0</v>
      </c>
      <c r="N3" s="2">
        <v>0</v>
      </c>
      <c r="O3" s="2">
        <v>-27.329440000000002</v>
      </c>
      <c r="P3" s="2">
        <v>-1.58687</v>
      </c>
      <c r="Q3" s="2">
        <v>-2.4646400000000002</v>
      </c>
      <c r="R3" s="2">
        <v>2329.25</v>
      </c>
    </row>
    <row r="4" spans="1:19" x14ac:dyDescent="0.35">
      <c r="A4" s="6">
        <v>3433</v>
      </c>
      <c r="B4" s="7">
        <v>20.625</v>
      </c>
      <c r="C4" s="2">
        <v>-2.5000000000000001E-2</v>
      </c>
      <c r="D4" s="2">
        <v>121</v>
      </c>
      <c r="E4" s="2">
        <v>119</v>
      </c>
      <c r="F4" s="2">
        <v>119</v>
      </c>
      <c r="G4" s="2">
        <v>119</v>
      </c>
      <c r="H4" s="2">
        <v>120</v>
      </c>
      <c r="I4" s="2">
        <v>120</v>
      </c>
      <c r="J4" s="2">
        <v>121</v>
      </c>
      <c r="K4" s="2">
        <v>121</v>
      </c>
      <c r="L4" s="2">
        <v>11.297000000000001</v>
      </c>
      <c r="M4" s="2">
        <v>6.4039999999999999</v>
      </c>
      <c r="N4" s="2">
        <v>0</v>
      </c>
      <c r="O4" s="2">
        <v>-26.26642</v>
      </c>
      <c r="P4" s="2">
        <v>-1.6434500000000001</v>
      </c>
      <c r="Q4" s="2">
        <v>-2.2559800000000001</v>
      </c>
      <c r="R4" s="2">
        <v>4027.6057099999998</v>
      </c>
    </row>
    <row r="5" spans="1:19" x14ac:dyDescent="0.35">
      <c r="A5" s="6">
        <v>3470</v>
      </c>
      <c r="B5" s="7">
        <v>23.621739130434801</v>
      </c>
      <c r="C5" s="2">
        <v>-6.25E-2</v>
      </c>
      <c r="D5" s="2">
        <v>4</v>
      </c>
      <c r="E5" s="2">
        <v>4</v>
      </c>
      <c r="F5" s="2">
        <v>5</v>
      </c>
      <c r="G5" s="2">
        <v>4</v>
      </c>
      <c r="H5" s="2">
        <v>5</v>
      </c>
      <c r="I5" s="2">
        <v>5</v>
      </c>
      <c r="J5" s="2">
        <v>4</v>
      </c>
      <c r="K5" s="2">
        <v>4</v>
      </c>
      <c r="L5" s="2">
        <v>5.5810000000000004</v>
      </c>
      <c r="M5" s="2">
        <v>0</v>
      </c>
      <c r="N5" s="2">
        <v>0</v>
      </c>
      <c r="O5" s="2">
        <v>-8.9219600000000003</v>
      </c>
      <c r="P5" s="2">
        <v>-0.50307999999999997</v>
      </c>
      <c r="Q5" s="2">
        <v>-0.68994</v>
      </c>
      <c r="R5" s="2">
        <v>39.357340000000001</v>
      </c>
    </row>
    <row r="6" spans="1:19" x14ac:dyDescent="0.35">
      <c r="A6" s="6">
        <v>3598</v>
      </c>
      <c r="B6" s="7">
        <v>20.6</v>
      </c>
      <c r="C6" s="2">
        <v>1.2500000000000001E-2</v>
      </c>
      <c r="D6" s="2">
        <v>150</v>
      </c>
      <c r="E6" s="2">
        <v>150</v>
      </c>
      <c r="F6" s="2">
        <v>156</v>
      </c>
      <c r="G6" s="2">
        <v>150</v>
      </c>
      <c r="H6" s="2">
        <v>150</v>
      </c>
      <c r="I6" s="2">
        <v>149</v>
      </c>
      <c r="J6" s="2">
        <v>150</v>
      </c>
      <c r="K6" s="2">
        <v>149</v>
      </c>
      <c r="L6" s="2">
        <v>1.734</v>
      </c>
      <c r="M6" s="2">
        <v>0</v>
      </c>
      <c r="N6" s="2">
        <v>0</v>
      </c>
      <c r="O6" s="2">
        <v>15.61712</v>
      </c>
      <c r="P6" s="2">
        <v>0.80237000000000003</v>
      </c>
      <c r="Q6" s="2">
        <v>1.0970299999999999</v>
      </c>
      <c r="R6" s="2">
        <v>3984.7490200000002</v>
      </c>
    </row>
    <row r="7" spans="1:19" x14ac:dyDescent="0.35">
      <c r="A7" s="6">
        <v>3610</v>
      </c>
      <c r="B7" s="7">
        <v>20.898913043478299</v>
      </c>
      <c r="C7" s="2">
        <v>-0.63749999999999996</v>
      </c>
      <c r="D7" s="2">
        <v>191</v>
      </c>
      <c r="E7" s="2">
        <v>184</v>
      </c>
      <c r="F7" s="2">
        <v>191</v>
      </c>
      <c r="G7" s="2">
        <v>191</v>
      </c>
      <c r="H7" s="2">
        <v>192</v>
      </c>
      <c r="I7" s="2">
        <v>192</v>
      </c>
      <c r="J7" s="2">
        <v>192</v>
      </c>
      <c r="K7" s="2">
        <v>192</v>
      </c>
      <c r="L7" s="2">
        <v>9.0269999999999992</v>
      </c>
      <c r="M7" s="2">
        <v>5.8259999999999996</v>
      </c>
      <c r="N7" s="2">
        <v>0</v>
      </c>
      <c r="O7" s="2">
        <v>-3.3447200000000001</v>
      </c>
      <c r="P7" s="2">
        <v>6.8470000000000003E-2</v>
      </c>
      <c r="Q7" s="2">
        <v>0.1671</v>
      </c>
      <c r="R7" s="2">
        <v>4155.6474600000001</v>
      </c>
    </row>
    <row r="8" spans="1:19" x14ac:dyDescent="0.35">
      <c r="A8" s="6">
        <v>3746</v>
      </c>
      <c r="B8" s="7">
        <v>20.492045454545501</v>
      </c>
      <c r="C8" s="2">
        <v>-0.21249999999999999</v>
      </c>
      <c r="D8" s="2">
        <v>269</v>
      </c>
      <c r="E8" s="2">
        <v>271</v>
      </c>
      <c r="F8" s="2">
        <v>270</v>
      </c>
      <c r="G8" s="2">
        <v>268</v>
      </c>
      <c r="H8" s="2">
        <v>270</v>
      </c>
      <c r="I8" s="2">
        <v>269</v>
      </c>
      <c r="J8" s="2">
        <v>269</v>
      </c>
      <c r="K8" s="2">
        <v>269</v>
      </c>
      <c r="L8" s="2">
        <v>0</v>
      </c>
      <c r="M8" s="2">
        <v>0</v>
      </c>
      <c r="N8" s="2">
        <v>0</v>
      </c>
      <c r="O8" s="2">
        <v>17.681889999999999</v>
      </c>
      <c r="P8" s="2">
        <v>1.9310700000000001</v>
      </c>
      <c r="Q8" s="2">
        <v>1.1262099999999999</v>
      </c>
      <c r="R8" s="2">
        <v>2681.25146</v>
      </c>
    </row>
    <row r="9" spans="1:19" x14ac:dyDescent="0.35">
      <c r="A9" s="6">
        <v>4078</v>
      </c>
      <c r="B9" s="7">
        <v>20.8175824175824</v>
      </c>
      <c r="C9" s="2">
        <v>0.05</v>
      </c>
      <c r="D9" s="2">
        <v>114</v>
      </c>
      <c r="E9" s="2">
        <v>113</v>
      </c>
      <c r="F9" s="2">
        <v>115</v>
      </c>
      <c r="G9" s="2">
        <v>118</v>
      </c>
      <c r="H9" s="2">
        <v>114</v>
      </c>
      <c r="I9" s="2">
        <v>119</v>
      </c>
      <c r="J9" s="2">
        <v>114</v>
      </c>
      <c r="K9" s="2">
        <v>116</v>
      </c>
      <c r="L9" s="2">
        <v>6.7350000000000003</v>
      </c>
      <c r="M9" s="2">
        <v>8.4529999999999994</v>
      </c>
      <c r="N9" s="2">
        <v>0</v>
      </c>
      <c r="O9" s="2">
        <v>10.322369999999999</v>
      </c>
      <c r="P9" s="2">
        <v>0.74897000000000002</v>
      </c>
      <c r="Q9" s="2">
        <v>-0.29749999999999999</v>
      </c>
      <c r="R9" s="2">
        <v>2411.3273899999999</v>
      </c>
    </row>
    <row r="10" spans="1:19" x14ac:dyDescent="0.35">
      <c r="A10" s="6">
        <v>4109</v>
      </c>
      <c r="B10" s="7">
        <v>23.1445652173913</v>
      </c>
      <c r="C10" s="2">
        <v>2.5000000000000001E-2</v>
      </c>
      <c r="D10" s="2">
        <v>5</v>
      </c>
      <c r="E10" s="2">
        <v>8</v>
      </c>
      <c r="F10" s="2">
        <v>5</v>
      </c>
      <c r="G10" s="2">
        <v>7</v>
      </c>
      <c r="H10" s="2">
        <v>4</v>
      </c>
      <c r="I10" s="2">
        <v>5</v>
      </c>
      <c r="J10" s="2">
        <v>5</v>
      </c>
      <c r="K10" s="2">
        <v>5</v>
      </c>
      <c r="L10" s="2">
        <v>51.845999999999997</v>
      </c>
      <c r="M10" s="2">
        <v>12.476000000000001</v>
      </c>
      <c r="N10" s="2">
        <v>0</v>
      </c>
      <c r="O10" s="2">
        <v>-7.5398199999999997</v>
      </c>
      <c r="P10" s="2">
        <v>-0.37026999999999999</v>
      </c>
      <c r="Q10" s="2">
        <v>-1.09744</v>
      </c>
      <c r="R10" s="2">
        <v>101.59724</v>
      </c>
    </row>
    <row r="11" spans="1:19" x14ac:dyDescent="0.35">
      <c r="A11" s="6">
        <v>4135</v>
      </c>
      <c r="B11" s="7">
        <v>21.41</v>
      </c>
      <c r="C11" s="2">
        <v>0.48749999999999999</v>
      </c>
      <c r="D11" s="2">
        <v>93</v>
      </c>
      <c r="E11" s="2">
        <v>100</v>
      </c>
      <c r="F11" s="2">
        <v>92</v>
      </c>
      <c r="G11" s="2">
        <v>86</v>
      </c>
      <c r="H11" s="2">
        <v>91</v>
      </c>
      <c r="I11" s="2">
        <v>93</v>
      </c>
      <c r="J11" s="2">
        <v>95</v>
      </c>
      <c r="K11" s="2">
        <v>96</v>
      </c>
      <c r="L11" s="2">
        <v>11.507</v>
      </c>
      <c r="M11" s="2">
        <v>7.6269999999999998</v>
      </c>
      <c r="N11" s="2">
        <v>9.6780000000000008</v>
      </c>
      <c r="O11" s="2">
        <v>6.2311500000000004</v>
      </c>
      <c r="P11" s="2">
        <v>0.29465999999999998</v>
      </c>
      <c r="Q11" s="2">
        <v>0.27751999999999999</v>
      </c>
      <c r="R11" s="2">
        <v>1557.3686499999999</v>
      </c>
    </row>
    <row r="12" spans="1:19" x14ac:dyDescent="0.35">
      <c r="A12" s="6">
        <v>4242</v>
      </c>
      <c r="B12" s="7">
        <v>19.559782608695599</v>
      </c>
      <c r="C12" s="2">
        <v>-0.21249999999999999</v>
      </c>
      <c r="D12" s="2">
        <v>56</v>
      </c>
      <c r="E12" s="2">
        <v>56</v>
      </c>
      <c r="F12" s="2">
        <v>56</v>
      </c>
      <c r="G12" s="2">
        <v>57</v>
      </c>
      <c r="H12" s="2">
        <v>55</v>
      </c>
      <c r="I12" s="2">
        <v>56</v>
      </c>
      <c r="J12" s="2">
        <v>55</v>
      </c>
      <c r="K12" s="2">
        <v>57</v>
      </c>
      <c r="L12" s="2">
        <v>9.7910000000000004</v>
      </c>
      <c r="M12" s="2">
        <v>12.271000000000001</v>
      </c>
      <c r="N12" s="2">
        <v>0</v>
      </c>
      <c r="O12" s="2">
        <v>-12.04529</v>
      </c>
      <c r="P12" s="2">
        <v>-1.0734300000000001</v>
      </c>
      <c r="Q12" s="2">
        <v>-0.71889000000000003</v>
      </c>
      <c r="R12" s="2">
        <v>4244.5790999999999</v>
      </c>
    </row>
    <row r="13" spans="1:19" x14ac:dyDescent="0.35">
      <c r="A13" s="6">
        <v>4245</v>
      </c>
      <c r="B13" s="7">
        <v>21.529347826087001</v>
      </c>
      <c r="C13" s="2">
        <v>-7.4999999999999997E-2</v>
      </c>
      <c r="D13" s="2">
        <v>67</v>
      </c>
      <c r="E13" s="2">
        <v>86</v>
      </c>
      <c r="F13" s="2">
        <v>86</v>
      </c>
      <c r="G13" s="2">
        <v>64</v>
      </c>
      <c r="H13" s="2">
        <v>84</v>
      </c>
      <c r="I13" s="2">
        <v>68</v>
      </c>
      <c r="J13" s="2">
        <v>78</v>
      </c>
      <c r="K13" s="2">
        <v>78</v>
      </c>
      <c r="L13" s="2">
        <v>4.5839999999999996</v>
      </c>
      <c r="M13" s="2">
        <v>0</v>
      </c>
      <c r="N13" s="2">
        <v>0</v>
      </c>
      <c r="O13" s="2">
        <v>7.3124700000000002</v>
      </c>
      <c r="P13" s="2">
        <v>0.42083999999999999</v>
      </c>
      <c r="Q13" s="2">
        <v>1.12141</v>
      </c>
      <c r="R13" s="2">
        <v>3308.03638</v>
      </c>
    </row>
    <row r="14" spans="1:19" x14ac:dyDescent="0.35">
      <c r="A14" s="6">
        <v>4497</v>
      </c>
      <c r="B14" s="7">
        <v>21.488043478260899</v>
      </c>
      <c r="C14" s="2">
        <v>0.05</v>
      </c>
      <c r="D14" s="2">
        <v>496</v>
      </c>
      <c r="E14" s="2">
        <v>493</v>
      </c>
      <c r="F14" s="2">
        <v>497</v>
      </c>
      <c r="G14" s="2">
        <v>493</v>
      </c>
      <c r="H14" s="2">
        <v>496</v>
      </c>
      <c r="I14" s="2">
        <v>498</v>
      </c>
      <c r="J14" s="2">
        <v>497</v>
      </c>
      <c r="K14" s="2">
        <v>497</v>
      </c>
      <c r="L14" s="2">
        <v>0</v>
      </c>
      <c r="M14" s="2">
        <v>0</v>
      </c>
      <c r="N14" s="2">
        <v>0</v>
      </c>
      <c r="O14" s="2">
        <v>15.887420000000001</v>
      </c>
      <c r="P14" s="2">
        <v>0.96667999999999998</v>
      </c>
      <c r="Q14" s="2">
        <v>0.91607000000000005</v>
      </c>
      <c r="R14" s="2">
        <v>7582.9506799999999</v>
      </c>
    </row>
    <row r="15" spans="1:19" x14ac:dyDescent="0.35">
      <c r="A15" s="10">
        <v>4300000000</v>
      </c>
      <c r="B15" s="7">
        <v>19.695652173913</v>
      </c>
    </row>
    <row r="16" spans="1:19" x14ac:dyDescent="0.35">
      <c r="A16" s="10">
        <v>3E+83</v>
      </c>
      <c r="B16" s="7">
        <v>22.7847826086957</v>
      </c>
    </row>
    <row r="17" spans="1:18" x14ac:dyDescent="0.35">
      <c r="A17" s="6" t="s">
        <v>53</v>
      </c>
      <c r="B17" s="7">
        <v>23.401123595505599</v>
      </c>
      <c r="C17" s="2">
        <v>7.4999999999999997E-2</v>
      </c>
      <c r="D17" s="2">
        <v>13</v>
      </c>
      <c r="E17" s="2">
        <v>26</v>
      </c>
      <c r="F17" s="2">
        <v>16</v>
      </c>
      <c r="G17" s="2">
        <v>13</v>
      </c>
      <c r="H17" s="2">
        <v>13</v>
      </c>
      <c r="I17" s="2">
        <v>13</v>
      </c>
      <c r="J17" s="2">
        <v>13</v>
      </c>
      <c r="K17" s="2">
        <v>13</v>
      </c>
      <c r="L17" s="2">
        <v>43.533999999999999</v>
      </c>
      <c r="M17" s="2">
        <v>48.238999999999997</v>
      </c>
      <c r="N17" s="2">
        <v>3.6720000000000002</v>
      </c>
      <c r="O17" s="2">
        <v>-9.8164099999999994</v>
      </c>
      <c r="P17" s="2">
        <v>-0.54908000000000001</v>
      </c>
      <c r="Q17" s="2">
        <v>-1.39621</v>
      </c>
      <c r="R17" s="2">
        <v>1150.6051</v>
      </c>
    </row>
    <row r="18" spans="1:18" x14ac:dyDescent="0.35">
      <c r="A18" s="6" t="s">
        <v>54</v>
      </c>
      <c r="B18" s="7">
        <v>20.0152173913044</v>
      </c>
      <c r="C18" s="2">
        <v>-0.63749999999999996</v>
      </c>
      <c r="D18" s="2">
        <v>100</v>
      </c>
      <c r="E18" s="2">
        <v>100</v>
      </c>
      <c r="F18" s="2">
        <v>98</v>
      </c>
      <c r="G18" s="2">
        <v>101</v>
      </c>
      <c r="H18" s="2">
        <v>99</v>
      </c>
      <c r="I18" s="2">
        <v>100</v>
      </c>
      <c r="J18" s="2">
        <v>100</v>
      </c>
      <c r="K18" s="2">
        <v>100</v>
      </c>
      <c r="L18" s="2">
        <v>3.8660000000000001</v>
      </c>
      <c r="M18" s="2">
        <v>3.653</v>
      </c>
      <c r="N18" s="2">
        <v>8.23</v>
      </c>
      <c r="O18" s="2">
        <v>13.89082</v>
      </c>
      <c r="P18" s="2">
        <v>1.0067600000000001</v>
      </c>
      <c r="Q18" s="2">
        <v>0.72772000000000003</v>
      </c>
      <c r="R18" s="2">
        <v>3878.8645000000001</v>
      </c>
    </row>
    <row r="19" spans="1:18" x14ac:dyDescent="0.35">
      <c r="A19" s="6" t="s">
        <v>55</v>
      </c>
      <c r="B19" s="7">
        <v>21.763043478260901</v>
      </c>
      <c r="C19" s="2">
        <v>1.2500000000000001E-2</v>
      </c>
      <c r="D19" s="2">
        <v>13</v>
      </c>
      <c r="E19" s="2">
        <v>13</v>
      </c>
      <c r="F19" s="2">
        <v>14</v>
      </c>
      <c r="G19" s="2">
        <v>13</v>
      </c>
      <c r="H19" s="2">
        <v>13</v>
      </c>
      <c r="I19" s="2">
        <v>13</v>
      </c>
      <c r="J19" s="2">
        <v>12</v>
      </c>
      <c r="K19" s="2">
        <v>12</v>
      </c>
      <c r="L19" s="2">
        <v>1.7310000000000001</v>
      </c>
      <c r="M19" s="2">
        <v>0</v>
      </c>
      <c r="N19" s="2">
        <v>0</v>
      </c>
      <c r="O19" s="2">
        <v>-12.78776</v>
      </c>
      <c r="P19" s="2">
        <v>-0.77066000000000001</v>
      </c>
      <c r="Q19" s="2">
        <v>-0.70264000000000004</v>
      </c>
      <c r="R19" s="2">
        <v>1862.9165</v>
      </c>
    </row>
    <row r="20" spans="1:18" x14ac:dyDescent="0.35">
      <c r="A20" s="6" t="s">
        <v>56</v>
      </c>
      <c r="B20" s="7">
        <v>19.8228260869565</v>
      </c>
      <c r="C20" s="2">
        <v>-0.35</v>
      </c>
      <c r="D20" s="2">
        <v>134</v>
      </c>
      <c r="E20" s="2">
        <v>133</v>
      </c>
      <c r="F20" s="2">
        <v>132</v>
      </c>
      <c r="G20" s="2">
        <v>133</v>
      </c>
      <c r="H20" s="2">
        <v>134</v>
      </c>
      <c r="I20" s="2">
        <v>133</v>
      </c>
      <c r="J20" s="2">
        <v>133</v>
      </c>
      <c r="K20" s="2">
        <v>134</v>
      </c>
      <c r="L20" s="2">
        <v>4.7069999999999999</v>
      </c>
      <c r="M20" s="2">
        <v>13.04</v>
      </c>
      <c r="N20" s="2">
        <v>14.785</v>
      </c>
      <c r="O20" s="2">
        <v>11.83554</v>
      </c>
      <c r="P20" s="2">
        <v>0.75085999999999997</v>
      </c>
      <c r="Q20" s="2">
        <v>0.36579</v>
      </c>
      <c r="R20" s="2">
        <v>4032.78784</v>
      </c>
    </row>
    <row r="21" spans="1:18" x14ac:dyDescent="0.35">
      <c r="A21" s="6" t="s">
        <v>57</v>
      </c>
      <c r="B21" s="7">
        <v>22.315217391304401</v>
      </c>
      <c r="C21" s="2">
        <v>0.2</v>
      </c>
      <c r="D21" s="2">
        <v>183</v>
      </c>
      <c r="E21" s="2">
        <v>182</v>
      </c>
      <c r="F21" s="2">
        <v>184</v>
      </c>
      <c r="G21" s="2">
        <v>181</v>
      </c>
      <c r="H21" s="2">
        <v>184</v>
      </c>
      <c r="I21" s="2">
        <v>182</v>
      </c>
      <c r="J21" s="2">
        <v>182</v>
      </c>
      <c r="K21" s="2">
        <v>183</v>
      </c>
      <c r="L21" s="2">
        <v>8.2219999999999995</v>
      </c>
      <c r="M21" s="2">
        <v>11.462</v>
      </c>
      <c r="N21" s="2">
        <v>0.20499999999999999</v>
      </c>
      <c r="O21" s="2">
        <v>28.06156</v>
      </c>
      <c r="P21" s="2">
        <v>1.85721</v>
      </c>
      <c r="Q21" s="2">
        <v>1.4109499999999999</v>
      </c>
      <c r="R21" s="2">
        <v>1898.2181399999999</v>
      </c>
    </row>
    <row r="22" spans="1:18" x14ac:dyDescent="0.35">
      <c r="A22" s="6" t="s">
        <v>58</v>
      </c>
      <c r="B22" s="7">
        <v>23.1417582417582</v>
      </c>
      <c r="C22" s="2">
        <v>-7.4999999999999997E-2</v>
      </c>
      <c r="D22" s="2">
        <v>14</v>
      </c>
      <c r="E22" s="2">
        <v>6</v>
      </c>
      <c r="F22" s="2">
        <v>7</v>
      </c>
      <c r="G22" s="2">
        <v>23</v>
      </c>
      <c r="H22" s="2">
        <v>18</v>
      </c>
      <c r="I22" s="2">
        <v>17</v>
      </c>
      <c r="J22" s="2">
        <v>17</v>
      </c>
      <c r="K22" s="2">
        <v>17</v>
      </c>
      <c r="L22" s="2">
        <v>1.4019999999999999</v>
      </c>
      <c r="M22" s="2">
        <v>2.863</v>
      </c>
      <c r="N22" s="2">
        <v>0</v>
      </c>
      <c r="O22" s="2">
        <v>0.18872</v>
      </c>
      <c r="P22" s="2">
        <v>-0.15021000000000001</v>
      </c>
      <c r="Q22" s="2">
        <v>-0.111</v>
      </c>
      <c r="R22" s="2">
        <v>473.94198999999998</v>
      </c>
    </row>
    <row r="23" spans="1:18" x14ac:dyDescent="0.35">
      <c r="A23" s="6" t="s">
        <v>59</v>
      </c>
      <c r="B23" s="7">
        <v>22.1782608695652</v>
      </c>
      <c r="C23" s="2">
        <v>-0.3125</v>
      </c>
      <c r="D23" s="2">
        <v>136</v>
      </c>
      <c r="E23" s="2">
        <v>139</v>
      </c>
      <c r="F23" s="2">
        <v>139</v>
      </c>
      <c r="G23" s="2">
        <v>136</v>
      </c>
      <c r="H23" s="2">
        <v>136</v>
      </c>
      <c r="I23" s="2">
        <v>136</v>
      </c>
      <c r="J23" s="2">
        <v>136</v>
      </c>
      <c r="K23" s="2">
        <v>136</v>
      </c>
      <c r="L23" s="2">
        <v>4.2329999999999997</v>
      </c>
      <c r="M23" s="2">
        <v>2.895</v>
      </c>
      <c r="N23" s="2">
        <v>0</v>
      </c>
      <c r="O23" s="2">
        <v>12.4884</v>
      </c>
      <c r="P23" s="2">
        <v>0.97343999999999997</v>
      </c>
      <c r="Q23" s="2">
        <v>0.50871</v>
      </c>
      <c r="R23" s="2">
        <v>2041.4173599999999</v>
      </c>
    </row>
    <row r="24" spans="1:18" x14ac:dyDescent="0.35">
      <c r="A24" s="6" t="s">
        <v>60</v>
      </c>
      <c r="B24" s="7">
        <v>22.334782608695701</v>
      </c>
      <c r="C24" s="2">
        <v>-0.3</v>
      </c>
      <c r="D24" s="2">
        <v>4</v>
      </c>
      <c r="E24" s="2">
        <v>5</v>
      </c>
      <c r="F24" s="2">
        <v>5</v>
      </c>
      <c r="G24" s="2">
        <v>9</v>
      </c>
      <c r="H24" s="2">
        <v>5</v>
      </c>
      <c r="I24" s="2">
        <v>4</v>
      </c>
      <c r="J24" s="2">
        <v>5</v>
      </c>
      <c r="K24" s="2">
        <v>5</v>
      </c>
      <c r="L24" s="2">
        <v>34.997999999999998</v>
      </c>
      <c r="M24" s="2">
        <v>27.984000000000002</v>
      </c>
      <c r="N24" s="2">
        <v>17.492999999999999</v>
      </c>
      <c r="O24" s="2">
        <v>-8.7083600000000008</v>
      </c>
      <c r="P24" s="2">
        <v>-0.58692999999999995</v>
      </c>
      <c r="Q24" s="2">
        <v>-1.10815</v>
      </c>
      <c r="R24" s="2">
        <v>158.14551</v>
      </c>
    </row>
    <row r="25" spans="1:18" x14ac:dyDescent="0.35">
      <c r="A25" s="6" t="s">
        <v>61</v>
      </c>
      <c r="B25" s="7">
        <v>23.193103448275899</v>
      </c>
      <c r="C25" s="2">
        <v>0</v>
      </c>
      <c r="D25" s="2">
        <v>21</v>
      </c>
      <c r="E25" s="2">
        <v>44</v>
      </c>
      <c r="F25" s="2">
        <v>33</v>
      </c>
      <c r="G25" s="2">
        <v>26</v>
      </c>
      <c r="H25" s="2">
        <v>29</v>
      </c>
      <c r="I25" s="2">
        <v>24</v>
      </c>
      <c r="J25" s="2">
        <v>22</v>
      </c>
      <c r="K25" s="2">
        <v>23</v>
      </c>
      <c r="L25" s="2">
        <v>42.271999999999998</v>
      </c>
      <c r="M25" s="2">
        <v>34.098999999999997</v>
      </c>
      <c r="N25" s="2">
        <v>17.533999999999999</v>
      </c>
      <c r="O25" s="2">
        <v>-8.6088699999999996</v>
      </c>
      <c r="P25" s="2">
        <v>-0.65847</v>
      </c>
      <c r="Q25" s="2">
        <v>-1.4730300000000001</v>
      </c>
      <c r="R25" s="2">
        <v>1788.59998</v>
      </c>
    </row>
    <row r="26" spans="1:18" x14ac:dyDescent="0.35">
      <c r="A26" s="6" t="s">
        <v>62</v>
      </c>
      <c r="B26" s="7">
        <v>22.288043478260899</v>
      </c>
      <c r="C26" s="2">
        <v>-0.3</v>
      </c>
      <c r="D26" s="2">
        <v>58</v>
      </c>
      <c r="E26" s="2">
        <v>47</v>
      </c>
      <c r="F26" s="2">
        <v>66</v>
      </c>
      <c r="G26" s="2">
        <v>57</v>
      </c>
      <c r="H26" s="2">
        <v>58</v>
      </c>
      <c r="I26" s="2">
        <v>57</v>
      </c>
      <c r="J26" s="2">
        <v>57</v>
      </c>
      <c r="K26" s="2">
        <v>57</v>
      </c>
      <c r="L26" s="2">
        <v>12.013999999999999</v>
      </c>
      <c r="M26" s="2">
        <v>2.1930000000000001</v>
      </c>
      <c r="N26" s="2">
        <v>0</v>
      </c>
      <c r="O26" s="2">
        <v>-4.3622899999999998</v>
      </c>
      <c r="P26" s="2">
        <v>-0.34137000000000001</v>
      </c>
      <c r="Q26" s="2">
        <v>-0.37542999999999999</v>
      </c>
      <c r="R26" s="2">
        <v>1880.05981</v>
      </c>
    </row>
    <row r="27" spans="1:18" x14ac:dyDescent="0.35">
      <c r="A27" s="6" t="s">
        <v>63</v>
      </c>
      <c r="B27" s="7">
        <v>21.448863636363601</v>
      </c>
      <c r="C27" s="2">
        <v>-8.7499999999999994E-2</v>
      </c>
      <c r="D27" s="2">
        <v>241</v>
      </c>
      <c r="E27" s="2">
        <v>233</v>
      </c>
      <c r="F27" s="2">
        <v>246</v>
      </c>
      <c r="G27" s="2">
        <v>236</v>
      </c>
      <c r="H27" s="2">
        <v>239</v>
      </c>
      <c r="I27" s="2">
        <v>240</v>
      </c>
      <c r="J27" s="2">
        <v>241</v>
      </c>
      <c r="K27" s="2">
        <v>241</v>
      </c>
      <c r="L27" s="2">
        <v>0.88400000000000001</v>
      </c>
      <c r="M27" s="2">
        <v>0</v>
      </c>
      <c r="N27" s="2">
        <v>0</v>
      </c>
      <c r="O27" s="2">
        <v>-6.2380599999999999</v>
      </c>
      <c r="P27" s="2">
        <v>-0.37975999999999999</v>
      </c>
      <c r="Q27" s="2">
        <v>-0.49249999999999999</v>
      </c>
      <c r="R27" s="2">
        <v>4846.4804700000004</v>
      </c>
    </row>
    <row r="28" spans="1:18" x14ac:dyDescent="0.35">
      <c r="A28" s="6" t="s">
        <v>64</v>
      </c>
      <c r="B28" s="7">
        <v>23.451648351648299</v>
      </c>
      <c r="C28" s="2">
        <v>0.52500000000000002</v>
      </c>
      <c r="D28" s="2">
        <v>5</v>
      </c>
      <c r="E28" s="2">
        <v>9</v>
      </c>
      <c r="F28" s="2">
        <v>5</v>
      </c>
      <c r="G28" s="2">
        <v>5</v>
      </c>
      <c r="H28" s="2">
        <v>5</v>
      </c>
      <c r="I28" s="2">
        <v>9</v>
      </c>
      <c r="J28" s="2">
        <v>4</v>
      </c>
      <c r="K28" s="2">
        <v>5</v>
      </c>
      <c r="L28" s="2">
        <v>54.908000000000001</v>
      </c>
      <c r="M28" s="2">
        <v>35.113</v>
      </c>
      <c r="N28" s="2">
        <v>30.911999999999999</v>
      </c>
      <c r="O28" s="2">
        <v>-11.11815</v>
      </c>
      <c r="P28" s="2">
        <v>-0.62697999999999998</v>
      </c>
      <c r="Q28" s="2">
        <v>-1.20417</v>
      </c>
      <c r="R28" s="2">
        <v>301.97350999999998</v>
      </c>
    </row>
    <row r="29" spans="1:18" x14ac:dyDescent="0.35">
      <c r="A29" s="6" t="s">
        <v>65</v>
      </c>
      <c r="B29" s="7">
        <v>22.415217391304299</v>
      </c>
      <c r="C29" s="2">
        <v>0.125</v>
      </c>
      <c r="D29" s="2">
        <v>22</v>
      </c>
      <c r="E29" s="2">
        <v>17</v>
      </c>
      <c r="F29" s="2">
        <v>17</v>
      </c>
      <c r="G29" s="2">
        <v>18</v>
      </c>
      <c r="H29" s="2">
        <v>17</v>
      </c>
      <c r="I29" s="2">
        <v>18</v>
      </c>
      <c r="J29" s="2">
        <v>16</v>
      </c>
      <c r="K29" s="2">
        <v>17</v>
      </c>
      <c r="L29" s="2">
        <v>0.128</v>
      </c>
      <c r="M29" s="2">
        <v>0.35699999999999998</v>
      </c>
      <c r="N29" s="2">
        <v>0</v>
      </c>
      <c r="O29" s="2">
        <v>-6.9902300000000004</v>
      </c>
      <c r="P29" s="2">
        <v>-0.40717999999999999</v>
      </c>
      <c r="Q29" s="2">
        <v>-0.68601999999999996</v>
      </c>
      <c r="R29" s="2">
        <v>1046.12231</v>
      </c>
    </row>
    <row r="30" spans="1:18" x14ac:dyDescent="0.35">
      <c r="A30" s="6" t="s">
        <v>66</v>
      </c>
      <c r="B30" s="7">
        <v>21.454444444444398</v>
      </c>
      <c r="C30" s="2">
        <v>-3.7499999999999999E-2</v>
      </c>
      <c r="D30" s="2">
        <v>260</v>
      </c>
      <c r="E30" s="2">
        <v>259</v>
      </c>
      <c r="F30" s="2">
        <v>255</v>
      </c>
      <c r="G30" s="2">
        <v>259</v>
      </c>
      <c r="H30" s="2">
        <v>260</v>
      </c>
      <c r="I30" s="2">
        <v>260</v>
      </c>
      <c r="J30" s="2">
        <v>259</v>
      </c>
      <c r="K30" s="2">
        <v>259</v>
      </c>
      <c r="L30" s="2">
        <v>11.375999999999999</v>
      </c>
      <c r="M30" s="2">
        <v>12.923999999999999</v>
      </c>
      <c r="N30" s="2">
        <v>2.0369999999999999</v>
      </c>
      <c r="O30" s="2">
        <v>15.289210000000001</v>
      </c>
      <c r="P30" s="2">
        <v>1.3609599999999999</v>
      </c>
      <c r="Q30" s="2">
        <v>0.63022</v>
      </c>
      <c r="R30" s="2">
        <v>4358.0625</v>
      </c>
    </row>
    <row r="31" spans="1:18" x14ac:dyDescent="0.35">
      <c r="A31" s="6" t="s">
        <v>67</v>
      </c>
      <c r="B31" s="7">
        <v>23.179347826087</v>
      </c>
      <c r="C31" s="2">
        <v>1.2500000000000001E-2</v>
      </c>
      <c r="D31" s="2">
        <v>4</v>
      </c>
      <c r="E31" s="2">
        <v>4</v>
      </c>
      <c r="F31" s="2">
        <v>4</v>
      </c>
      <c r="G31" s="2">
        <v>4</v>
      </c>
      <c r="H31" s="2">
        <v>4</v>
      </c>
      <c r="I31" s="2">
        <v>4</v>
      </c>
      <c r="J31" s="2">
        <v>4</v>
      </c>
      <c r="K31" s="2">
        <v>4</v>
      </c>
      <c r="L31" s="2">
        <v>2.919</v>
      </c>
      <c r="M31" s="2">
        <v>0</v>
      </c>
      <c r="N31" s="2">
        <v>0</v>
      </c>
      <c r="O31" s="2">
        <v>-5.7058</v>
      </c>
      <c r="P31" s="2">
        <v>-0.38884999999999997</v>
      </c>
      <c r="Q31" s="2">
        <v>-0.16506000000000001</v>
      </c>
      <c r="R31" s="2">
        <v>47.127490000000002</v>
      </c>
    </row>
    <row r="32" spans="1:18" x14ac:dyDescent="0.35">
      <c r="A32" s="6" t="s">
        <v>68</v>
      </c>
      <c r="B32" s="7">
        <v>21.547826086956501</v>
      </c>
      <c r="C32" s="2">
        <v>0.38750000000000001</v>
      </c>
      <c r="D32" s="2">
        <v>52</v>
      </c>
      <c r="E32" s="2">
        <v>57</v>
      </c>
      <c r="F32" s="2">
        <v>51</v>
      </c>
      <c r="G32" s="2">
        <v>46</v>
      </c>
      <c r="H32" s="2">
        <v>51</v>
      </c>
      <c r="I32" s="2">
        <v>52</v>
      </c>
      <c r="J32" s="2">
        <v>52</v>
      </c>
      <c r="K32" s="2">
        <v>52</v>
      </c>
      <c r="L32" s="2">
        <v>12.632999999999999</v>
      </c>
      <c r="M32" s="2">
        <v>12.259</v>
      </c>
      <c r="N32" s="2">
        <v>0</v>
      </c>
      <c r="O32" s="2">
        <v>-4.9908599999999996</v>
      </c>
      <c r="P32" s="2">
        <v>-0.40900999999999998</v>
      </c>
      <c r="Q32" s="2">
        <v>-0.44671</v>
      </c>
      <c r="R32" s="2">
        <v>2444.8642599999998</v>
      </c>
    </row>
    <row r="33" spans="1:18" x14ac:dyDescent="0.35">
      <c r="A33" s="6" t="s">
        <v>69</v>
      </c>
      <c r="B33" s="7">
        <v>21.478651685393299</v>
      </c>
      <c r="C33" s="2">
        <v>-8.7499999999999994E-2</v>
      </c>
      <c r="D33" s="2">
        <v>21</v>
      </c>
      <c r="E33" s="2">
        <v>21</v>
      </c>
      <c r="F33" s="2">
        <v>20</v>
      </c>
      <c r="G33" s="2">
        <v>20</v>
      </c>
      <c r="H33" s="2">
        <v>21</v>
      </c>
      <c r="I33" s="2">
        <v>21</v>
      </c>
      <c r="J33" s="2">
        <v>21</v>
      </c>
      <c r="K33" s="2">
        <v>21</v>
      </c>
      <c r="L33" s="2">
        <v>6.01</v>
      </c>
      <c r="M33" s="2">
        <v>0</v>
      </c>
      <c r="N33" s="2">
        <v>0</v>
      </c>
      <c r="O33" s="2">
        <v>6.0639999999999999E-2</v>
      </c>
      <c r="P33" s="2">
        <v>6.5599999999999999E-3</v>
      </c>
      <c r="Q33" s="2">
        <v>-3.6400000000000002E-2</v>
      </c>
      <c r="R33" s="2">
        <v>3503.5497999999998</v>
      </c>
    </row>
    <row r="34" spans="1:18" x14ac:dyDescent="0.35">
      <c r="A34" s="6" t="s">
        <v>70</v>
      </c>
      <c r="B34" s="7">
        <v>22.243478260869601</v>
      </c>
      <c r="C34" s="2">
        <v>0</v>
      </c>
      <c r="D34" s="2">
        <v>6</v>
      </c>
      <c r="E34" s="2">
        <v>2</v>
      </c>
      <c r="F34" s="2">
        <v>6</v>
      </c>
      <c r="G34" s="2">
        <v>7</v>
      </c>
      <c r="H34" s="2">
        <v>6</v>
      </c>
      <c r="I34" s="2">
        <v>7</v>
      </c>
      <c r="J34" s="2">
        <v>6</v>
      </c>
      <c r="K34" s="2">
        <v>6</v>
      </c>
      <c r="L34" s="2">
        <v>0</v>
      </c>
      <c r="M34" s="2">
        <v>0</v>
      </c>
      <c r="N34" s="2">
        <v>0</v>
      </c>
      <c r="O34" s="2">
        <v>-5.3867500000000001</v>
      </c>
      <c r="P34" s="2">
        <v>-0.32057000000000002</v>
      </c>
      <c r="Q34" s="2">
        <v>-0.33278000000000002</v>
      </c>
      <c r="R34" s="2">
        <v>36.359319999999997</v>
      </c>
    </row>
    <row r="35" spans="1:18" x14ac:dyDescent="0.35">
      <c r="A35" s="6" t="s">
        <v>71</v>
      </c>
      <c r="B35" s="7">
        <v>21.348913043478301</v>
      </c>
      <c r="C35" s="2">
        <v>0.36249999999999999</v>
      </c>
      <c r="D35" s="2">
        <v>218</v>
      </c>
      <c r="E35" s="2">
        <v>220</v>
      </c>
      <c r="F35" s="2">
        <v>219</v>
      </c>
      <c r="G35" s="2">
        <v>222</v>
      </c>
      <c r="H35" s="2">
        <v>218</v>
      </c>
      <c r="I35" s="2">
        <v>219</v>
      </c>
      <c r="J35" s="2">
        <v>219</v>
      </c>
      <c r="K35" s="2">
        <v>218</v>
      </c>
      <c r="L35" s="2">
        <v>6.69</v>
      </c>
      <c r="M35" s="2">
        <v>5.7649999999999997</v>
      </c>
      <c r="N35" s="2">
        <v>0</v>
      </c>
      <c r="O35" s="2">
        <v>24.274470000000001</v>
      </c>
      <c r="P35" s="2">
        <v>1.95221</v>
      </c>
      <c r="Q35" s="2">
        <v>0.89759999999999995</v>
      </c>
      <c r="R35" s="2">
        <v>2909.0095200000001</v>
      </c>
    </row>
    <row r="36" spans="1:18" x14ac:dyDescent="0.35">
      <c r="A36" s="6" t="s">
        <v>72</v>
      </c>
      <c r="B36" s="7">
        <v>23.396739130434799</v>
      </c>
      <c r="C36" s="2">
        <v>-1.2500000000000001E-2</v>
      </c>
      <c r="D36" s="2">
        <v>6</v>
      </c>
      <c r="E36" s="2">
        <v>15</v>
      </c>
      <c r="F36" s="2">
        <v>15</v>
      </c>
      <c r="G36" s="2">
        <v>6</v>
      </c>
      <c r="H36" s="2">
        <v>15</v>
      </c>
      <c r="I36" s="2">
        <v>15</v>
      </c>
      <c r="J36" s="2">
        <v>14</v>
      </c>
      <c r="K36" s="2">
        <v>15</v>
      </c>
      <c r="L36" s="2">
        <v>47.29</v>
      </c>
      <c r="M36" s="2">
        <v>38.036999999999999</v>
      </c>
      <c r="N36" s="2">
        <v>31.654</v>
      </c>
      <c r="O36" s="2">
        <v>-0.70757999999999999</v>
      </c>
      <c r="P36" s="2">
        <v>-0.36726999999999999</v>
      </c>
      <c r="Q36" s="2">
        <v>-0.92534000000000005</v>
      </c>
      <c r="R36" s="2">
        <v>580.76244999999994</v>
      </c>
    </row>
    <row r="37" spans="1:18" x14ac:dyDescent="0.35">
      <c r="A37" s="6" t="s">
        <v>73</v>
      </c>
      <c r="B37" s="7">
        <v>22.790217391304299</v>
      </c>
      <c r="C37" s="2">
        <v>0.61250000000000004</v>
      </c>
      <c r="D37" s="2">
        <v>7</v>
      </c>
      <c r="E37" s="2">
        <v>7</v>
      </c>
      <c r="F37" s="2">
        <v>21</v>
      </c>
      <c r="G37" s="2">
        <v>7</v>
      </c>
      <c r="H37" s="2">
        <v>10</v>
      </c>
      <c r="I37" s="2">
        <v>23</v>
      </c>
      <c r="J37" s="2">
        <v>20</v>
      </c>
      <c r="K37" s="2">
        <v>23</v>
      </c>
      <c r="L37" s="2">
        <v>37.954000000000001</v>
      </c>
      <c r="M37" s="2">
        <v>5.7779999999999996</v>
      </c>
      <c r="N37" s="2">
        <v>0</v>
      </c>
      <c r="O37" s="2">
        <v>5.9136100000000003</v>
      </c>
      <c r="P37" s="2">
        <v>-0.57723999999999998</v>
      </c>
      <c r="Q37" s="2">
        <v>-1.1986300000000001</v>
      </c>
      <c r="R37" s="2">
        <v>666.79083000000003</v>
      </c>
    </row>
    <row r="38" spans="1:18" x14ac:dyDescent="0.35">
      <c r="A38" s="6" t="s">
        <v>74</v>
      </c>
      <c r="B38" s="7">
        <v>22.407777777777799</v>
      </c>
      <c r="C38" s="2">
        <v>0.375</v>
      </c>
      <c r="D38" s="2">
        <v>153</v>
      </c>
      <c r="E38" s="2">
        <v>150</v>
      </c>
      <c r="F38" s="2">
        <v>145</v>
      </c>
      <c r="G38" s="2">
        <v>147</v>
      </c>
      <c r="H38" s="2">
        <v>153</v>
      </c>
      <c r="I38" s="2">
        <v>150</v>
      </c>
      <c r="J38" s="2">
        <v>154</v>
      </c>
      <c r="K38" s="2">
        <v>153</v>
      </c>
      <c r="L38" s="2">
        <v>0.44600000000000001</v>
      </c>
      <c r="M38" s="2">
        <v>1.784</v>
      </c>
      <c r="N38" s="2">
        <v>0</v>
      </c>
      <c r="O38" s="2">
        <v>13.87933</v>
      </c>
      <c r="P38" s="2">
        <v>0.92757000000000001</v>
      </c>
      <c r="Q38" s="2">
        <v>0.75541999999999998</v>
      </c>
      <c r="R38" s="2">
        <v>1563.1010699999999</v>
      </c>
    </row>
    <row r="39" spans="1:18" x14ac:dyDescent="0.35">
      <c r="A39" s="6" t="s">
        <v>75</v>
      </c>
      <c r="B39" s="7">
        <v>22.170652173912998</v>
      </c>
      <c r="C39" s="2">
        <v>-2.5000000000000001E-2</v>
      </c>
      <c r="D39" s="2">
        <v>200</v>
      </c>
      <c r="E39" s="2">
        <v>205</v>
      </c>
      <c r="F39" s="2">
        <v>195</v>
      </c>
      <c r="G39" s="2">
        <v>195</v>
      </c>
      <c r="H39" s="2">
        <v>202</v>
      </c>
      <c r="I39" s="2">
        <v>200</v>
      </c>
      <c r="J39" s="2">
        <v>198</v>
      </c>
      <c r="K39" s="2">
        <v>198</v>
      </c>
      <c r="L39" s="2">
        <v>10.925000000000001</v>
      </c>
      <c r="M39" s="2">
        <v>13.898999999999999</v>
      </c>
      <c r="N39" s="2">
        <v>11.875999999999999</v>
      </c>
      <c r="O39" s="2">
        <v>0.56252999999999997</v>
      </c>
      <c r="P39" s="2">
        <v>-0.62253999999999998</v>
      </c>
      <c r="Q39" s="2">
        <v>-0.95377000000000001</v>
      </c>
      <c r="R39" s="2">
        <v>2556.65796</v>
      </c>
    </row>
    <row r="40" spans="1:18" x14ac:dyDescent="0.35">
      <c r="A40" s="6" t="s">
        <v>76</v>
      </c>
      <c r="B40" s="7">
        <v>22.788043478260899</v>
      </c>
      <c r="C40" s="2">
        <v>-8.7499999999999994E-2</v>
      </c>
      <c r="D40" s="2">
        <v>14</v>
      </c>
      <c r="E40" s="2">
        <v>15</v>
      </c>
      <c r="F40" s="2">
        <v>11</v>
      </c>
      <c r="G40" s="2">
        <v>15</v>
      </c>
      <c r="H40" s="2">
        <v>15</v>
      </c>
      <c r="I40" s="2">
        <v>15</v>
      </c>
      <c r="J40" s="2">
        <v>11</v>
      </c>
      <c r="K40" s="2">
        <v>11</v>
      </c>
      <c r="L40" s="2">
        <v>30.556000000000001</v>
      </c>
      <c r="M40" s="2">
        <v>9.1050000000000004</v>
      </c>
      <c r="N40" s="2">
        <v>0</v>
      </c>
      <c r="O40" s="2">
        <v>-6.7409999999999997</v>
      </c>
      <c r="P40" s="2">
        <v>-0.22167000000000001</v>
      </c>
      <c r="Q40" s="2">
        <v>-0.31780999999999998</v>
      </c>
      <c r="R40" s="2">
        <v>365.06711000000001</v>
      </c>
    </row>
    <row r="41" spans="1:18" x14ac:dyDescent="0.35">
      <c r="A41" s="6" t="s">
        <v>77</v>
      </c>
      <c r="B41" s="7">
        <v>21.9826086956522</v>
      </c>
      <c r="C41" s="2">
        <v>0.13750000000000001</v>
      </c>
      <c r="D41" s="2">
        <v>158</v>
      </c>
      <c r="E41" s="2">
        <v>158</v>
      </c>
      <c r="F41" s="2">
        <v>154</v>
      </c>
      <c r="G41" s="2">
        <v>165</v>
      </c>
      <c r="H41" s="2">
        <v>159</v>
      </c>
      <c r="I41" s="2">
        <v>158</v>
      </c>
      <c r="J41" s="2">
        <v>158</v>
      </c>
      <c r="K41" s="2">
        <v>159</v>
      </c>
      <c r="L41" s="2">
        <v>5.2320000000000002</v>
      </c>
      <c r="M41" s="2">
        <v>7.4740000000000002</v>
      </c>
      <c r="N41" s="2">
        <v>0</v>
      </c>
      <c r="O41" s="2">
        <v>15.048220000000001</v>
      </c>
      <c r="P41" s="2">
        <v>0.99712999999999996</v>
      </c>
      <c r="Q41" s="2">
        <v>0.31113000000000002</v>
      </c>
      <c r="R41" s="2">
        <v>1809.2855199999999</v>
      </c>
    </row>
    <row r="42" spans="1:18" x14ac:dyDescent="0.35">
      <c r="A42" s="6" t="s">
        <v>78</v>
      </c>
      <c r="B42" s="7">
        <v>22.6</v>
      </c>
      <c r="C42" s="2">
        <v>0.13750000000000001</v>
      </c>
      <c r="D42" s="2">
        <v>13</v>
      </c>
      <c r="E42" s="2">
        <v>13</v>
      </c>
      <c r="F42" s="2">
        <v>12</v>
      </c>
      <c r="G42" s="2">
        <v>13</v>
      </c>
      <c r="H42" s="2">
        <v>12</v>
      </c>
      <c r="I42" s="2">
        <v>13</v>
      </c>
      <c r="J42" s="2">
        <v>13</v>
      </c>
      <c r="K42" s="2">
        <v>13</v>
      </c>
      <c r="L42" s="2">
        <v>22.661000000000001</v>
      </c>
      <c r="M42" s="2">
        <v>8.7999999999999995E-2</v>
      </c>
      <c r="N42" s="2">
        <v>0</v>
      </c>
      <c r="O42" s="2">
        <v>-11.678520000000001</v>
      </c>
      <c r="P42" s="2">
        <v>-0.71645000000000003</v>
      </c>
      <c r="Q42" s="2">
        <v>-1.03244</v>
      </c>
      <c r="R42" s="2">
        <v>1093.7540300000001</v>
      </c>
    </row>
    <row r="43" spans="1:18" x14ac:dyDescent="0.35">
      <c r="A43" s="6" t="s">
        <v>79</v>
      </c>
      <c r="B43" s="7">
        <v>21.8184782608696</v>
      </c>
      <c r="C43" s="2">
        <v>-0.1125</v>
      </c>
      <c r="D43" s="2">
        <v>246</v>
      </c>
      <c r="E43" s="2">
        <v>249</v>
      </c>
      <c r="F43" s="2">
        <v>244</v>
      </c>
      <c r="G43" s="2">
        <v>245</v>
      </c>
      <c r="H43" s="2">
        <v>246</v>
      </c>
      <c r="I43" s="2">
        <v>244</v>
      </c>
      <c r="J43" s="2">
        <v>247</v>
      </c>
      <c r="K43" s="2">
        <v>247</v>
      </c>
      <c r="L43" s="2">
        <v>4.1859999999999999</v>
      </c>
      <c r="M43" s="2">
        <v>1.107</v>
      </c>
      <c r="N43" s="2">
        <v>4.4279999999999999</v>
      </c>
      <c r="O43" s="2">
        <v>8.9176199999999994</v>
      </c>
      <c r="P43" s="2">
        <v>0.53</v>
      </c>
      <c r="Q43" s="2">
        <v>0.37207000000000001</v>
      </c>
      <c r="R43" s="2">
        <v>820.48828000000003</v>
      </c>
    </row>
    <row r="44" spans="1:18" x14ac:dyDescent="0.35">
      <c r="A44" s="6" t="s">
        <v>80</v>
      </c>
      <c r="B44" s="7">
        <v>21.746739130434801</v>
      </c>
      <c r="C44" s="2">
        <v>0.3</v>
      </c>
      <c r="D44" s="2">
        <v>74</v>
      </c>
      <c r="E44" s="2">
        <v>73</v>
      </c>
      <c r="F44" s="2">
        <v>80</v>
      </c>
      <c r="G44" s="2">
        <v>73</v>
      </c>
      <c r="H44" s="2">
        <v>80</v>
      </c>
      <c r="I44" s="2">
        <v>74</v>
      </c>
      <c r="J44" s="2">
        <v>82</v>
      </c>
      <c r="K44" s="2">
        <v>74</v>
      </c>
      <c r="L44" s="2">
        <v>0</v>
      </c>
      <c r="M44" s="2">
        <v>0</v>
      </c>
      <c r="N44" s="2">
        <v>0</v>
      </c>
      <c r="O44" s="2">
        <v>19.755929999999999</v>
      </c>
      <c r="P44" s="2">
        <v>1.6079000000000001</v>
      </c>
      <c r="Q44" s="2">
        <v>-0.42824000000000001</v>
      </c>
      <c r="R44" s="2">
        <v>198.20444000000001</v>
      </c>
    </row>
    <row r="45" spans="1:18" x14ac:dyDescent="0.35">
      <c r="A45" s="6" t="s">
        <v>81</v>
      </c>
      <c r="B45" s="7">
        <v>22.205434782608702</v>
      </c>
      <c r="C45" s="2">
        <v>-0.1</v>
      </c>
      <c r="D45" s="2">
        <v>62</v>
      </c>
      <c r="E45" s="2">
        <v>62</v>
      </c>
      <c r="F45" s="2">
        <v>62</v>
      </c>
      <c r="G45" s="2">
        <v>64</v>
      </c>
      <c r="H45" s="2">
        <v>61</v>
      </c>
      <c r="I45" s="2">
        <v>63</v>
      </c>
      <c r="J45" s="2">
        <v>62</v>
      </c>
      <c r="K45" s="2">
        <v>62</v>
      </c>
      <c r="L45" s="2">
        <v>18.809000000000001</v>
      </c>
      <c r="M45" s="2">
        <v>26.702000000000002</v>
      </c>
      <c r="N45" s="2">
        <v>17.138999999999999</v>
      </c>
      <c r="O45" s="2">
        <v>-7.1707700000000001</v>
      </c>
      <c r="P45" s="2">
        <v>-0.53017000000000003</v>
      </c>
      <c r="Q45" s="2">
        <v>-0.57226999999999995</v>
      </c>
      <c r="R45" s="2">
        <v>719.95696999999996</v>
      </c>
    </row>
    <row r="46" spans="1:18" x14ac:dyDescent="0.35">
      <c r="A46" s="6" t="s">
        <v>82</v>
      </c>
      <c r="B46" s="7">
        <v>22.0163043478261</v>
      </c>
      <c r="C46" s="2">
        <v>-6.25E-2</v>
      </c>
      <c r="D46" s="2">
        <v>106</v>
      </c>
      <c r="E46" s="2">
        <v>109</v>
      </c>
      <c r="F46" s="2">
        <v>108</v>
      </c>
      <c r="G46" s="2">
        <v>108</v>
      </c>
      <c r="H46" s="2">
        <v>104</v>
      </c>
      <c r="I46" s="2">
        <v>104</v>
      </c>
      <c r="J46" s="2">
        <v>104</v>
      </c>
      <c r="K46" s="2">
        <v>104</v>
      </c>
      <c r="L46" s="2">
        <v>5.5819999999999999</v>
      </c>
      <c r="M46" s="2">
        <v>7.5170000000000003</v>
      </c>
      <c r="N46" s="2">
        <v>0</v>
      </c>
      <c r="O46" s="2">
        <v>16.863160000000001</v>
      </c>
      <c r="P46" s="2">
        <v>1.5299400000000001</v>
      </c>
      <c r="Q46" s="2">
        <v>1.0021199999999999</v>
      </c>
      <c r="R46" s="2">
        <v>870.31604000000004</v>
      </c>
    </row>
    <row r="47" spans="1:18" x14ac:dyDescent="0.35">
      <c r="A47" s="6" t="s">
        <v>83</v>
      </c>
      <c r="B47" s="7">
        <v>22.201086956521699</v>
      </c>
      <c r="C47" s="2">
        <v>0.2</v>
      </c>
      <c r="D47" s="2">
        <v>205</v>
      </c>
      <c r="E47" s="2">
        <v>206</v>
      </c>
      <c r="F47" s="2">
        <v>204</v>
      </c>
      <c r="G47" s="2">
        <v>206</v>
      </c>
      <c r="H47" s="2">
        <v>206</v>
      </c>
      <c r="I47" s="2">
        <v>207</v>
      </c>
      <c r="J47" s="2">
        <v>206</v>
      </c>
      <c r="K47" s="2">
        <v>206</v>
      </c>
      <c r="L47" s="2">
        <v>8.1829999999999998</v>
      </c>
      <c r="M47" s="2">
        <v>5.3949999999999996</v>
      </c>
      <c r="N47" s="2">
        <v>0.48599999999999999</v>
      </c>
      <c r="O47" s="2">
        <v>27.319030000000001</v>
      </c>
      <c r="P47" s="2">
        <v>1.67961</v>
      </c>
      <c r="Q47" s="2">
        <v>1.2942499999999999</v>
      </c>
      <c r="R47" s="2">
        <v>2706.9585000000002</v>
      </c>
    </row>
    <row r="48" spans="1:18" x14ac:dyDescent="0.35">
      <c r="A48" s="6" t="s">
        <v>84</v>
      </c>
      <c r="B48" s="7">
        <v>22.368478260869601</v>
      </c>
      <c r="C48" s="2">
        <v>-7.4999999999999997E-2</v>
      </c>
      <c r="D48" s="2">
        <v>169</v>
      </c>
      <c r="E48" s="2">
        <v>163</v>
      </c>
      <c r="F48" s="2">
        <v>175</v>
      </c>
      <c r="G48" s="2">
        <v>178</v>
      </c>
      <c r="H48" s="2">
        <v>171</v>
      </c>
      <c r="I48" s="2">
        <v>169</v>
      </c>
      <c r="J48" s="2">
        <v>169</v>
      </c>
      <c r="K48" s="2">
        <v>170</v>
      </c>
      <c r="L48" s="2">
        <v>0</v>
      </c>
      <c r="M48" s="2">
        <v>0</v>
      </c>
      <c r="N48" s="2">
        <v>0</v>
      </c>
      <c r="O48" s="2">
        <v>2.3160099999999999</v>
      </c>
      <c r="P48" s="2">
        <v>0.24771000000000001</v>
      </c>
      <c r="Q48" s="2">
        <v>-0.83116000000000001</v>
      </c>
      <c r="R48" s="2">
        <v>758.58947999999998</v>
      </c>
    </row>
    <row r="49" spans="1:18" x14ac:dyDescent="0.35">
      <c r="A49" s="6" t="s">
        <v>85</v>
      </c>
      <c r="B49" s="7">
        <v>22.472527472527499</v>
      </c>
      <c r="C49" s="2">
        <v>-0.22500000000000001</v>
      </c>
      <c r="D49" s="2">
        <v>16</v>
      </c>
      <c r="E49" s="2">
        <v>17</v>
      </c>
      <c r="F49" s="2">
        <v>16</v>
      </c>
      <c r="G49" s="2">
        <v>16</v>
      </c>
      <c r="H49" s="2">
        <v>17</v>
      </c>
      <c r="I49" s="2">
        <v>17</v>
      </c>
      <c r="J49" s="2">
        <v>16</v>
      </c>
      <c r="K49" s="2">
        <v>17</v>
      </c>
      <c r="L49" s="2">
        <v>30.067</v>
      </c>
      <c r="M49" s="2">
        <v>27.712</v>
      </c>
      <c r="N49" s="2">
        <v>12.491</v>
      </c>
      <c r="O49" s="2">
        <v>-6.2277399999999998</v>
      </c>
      <c r="P49" s="2">
        <v>-0.42548000000000002</v>
      </c>
      <c r="Q49" s="2">
        <v>-0.68898000000000004</v>
      </c>
      <c r="R49" s="2">
        <v>1333.50549</v>
      </c>
    </row>
    <row r="50" spans="1:18" x14ac:dyDescent="0.35">
      <c r="A50" s="6" t="s">
        <v>86</v>
      </c>
      <c r="B50" s="7">
        <v>20.1586956521739</v>
      </c>
      <c r="C50" s="2">
        <v>7.4999999999999997E-2</v>
      </c>
      <c r="D50" s="2">
        <v>156</v>
      </c>
      <c r="E50" s="2">
        <v>153</v>
      </c>
      <c r="F50" s="2">
        <v>158</v>
      </c>
      <c r="G50" s="2">
        <v>157</v>
      </c>
      <c r="H50" s="2">
        <v>156</v>
      </c>
      <c r="I50" s="2">
        <v>156</v>
      </c>
      <c r="J50" s="2">
        <v>156</v>
      </c>
      <c r="K50" s="2">
        <v>156</v>
      </c>
      <c r="L50" s="2">
        <v>6.8879999999999999</v>
      </c>
      <c r="M50" s="2">
        <v>4.9909999999999997</v>
      </c>
      <c r="N50" s="2">
        <v>0</v>
      </c>
      <c r="O50" s="2">
        <v>-1.3792500000000001</v>
      </c>
      <c r="P50" s="2">
        <v>-3.2030000000000003E-2</v>
      </c>
      <c r="Q50" s="2">
        <v>-0.35437999999999997</v>
      </c>
      <c r="R50" s="2">
        <v>4351.8735399999996</v>
      </c>
    </row>
    <row r="51" spans="1:18" x14ac:dyDescent="0.35">
      <c r="A51" s="6" t="s">
        <v>87</v>
      </c>
      <c r="B51" s="7">
        <v>19.919565217391298</v>
      </c>
      <c r="F51" s="2">
        <v>719</v>
      </c>
    </row>
    <row r="52" spans="1:18" x14ac:dyDescent="0.35">
      <c r="A52" s="6" t="s">
        <v>88</v>
      </c>
      <c r="B52" s="7">
        <v>22.610869565217399</v>
      </c>
      <c r="C52" s="2">
        <v>0.16250000000000001</v>
      </c>
      <c r="D52" s="2">
        <v>12</v>
      </c>
      <c r="E52" s="2">
        <v>16</v>
      </c>
      <c r="F52" s="2">
        <v>12</v>
      </c>
      <c r="G52" s="2">
        <v>12</v>
      </c>
      <c r="H52" s="2">
        <v>11</v>
      </c>
      <c r="I52" s="2">
        <v>13</v>
      </c>
      <c r="J52" s="2">
        <v>12</v>
      </c>
      <c r="K52" s="2">
        <v>11</v>
      </c>
      <c r="L52" s="2">
        <v>7.335</v>
      </c>
      <c r="M52" s="2">
        <v>0</v>
      </c>
      <c r="N52" s="2">
        <v>0</v>
      </c>
      <c r="O52" s="2">
        <v>-7.9065799999999999</v>
      </c>
      <c r="P52" s="2">
        <v>-0.48504999999999998</v>
      </c>
      <c r="Q52" s="2">
        <v>-0.64097000000000004</v>
      </c>
      <c r="R52" s="2">
        <v>575.33727999999996</v>
      </c>
    </row>
    <row r="53" spans="1:18" x14ac:dyDescent="0.35">
      <c r="A53" s="6" t="s">
        <v>89</v>
      </c>
      <c r="B53" s="7">
        <v>19.988043478260899</v>
      </c>
      <c r="C53" s="2">
        <v>0.32500000000000001</v>
      </c>
      <c r="D53" s="2">
        <v>105</v>
      </c>
      <c r="E53" s="2">
        <v>104</v>
      </c>
      <c r="F53" s="2">
        <v>105</v>
      </c>
      <c r="G53" s="2">
        <v>106</v>
      </c>
      <c r="H53" s="2">
        <v>104</v>
      </c>
      <c r="I53" s="2">
        <v>105</v>
      </c>
      <c r="J53" s="2">
        <v>106</v>
      </c>
      <c r="K53" s="2">
        <v>105</v>
      </c>
      <c r="L53" s="2">
        <v>4.1950000000000003</v>
      </c>
      <c r="M53" s="2">
        <v>8.5999999999999993E-2</v>
      </c>
      <c r="N53" s="2">
        <v>0</v>
      </c>
      <c r="O53" s="2">
        <v>3.40036</v>
      </c>
      <c r="P53" s="2">
        <v>0.40236</v>
      </c>
      <c r="Q53" s="2">
        <v>0.72180999999999995</v>
      </c>
      <c r="R53" s="2">
        <v>4056.6001000000001</v>
      </c>
    </row>
    <row r="54" spans="1:18" x14ac:dyDescent="0.35">
      <c r="A54" s="6" t="s">
        <v>90</v>
      </c>
      <c r="B54" s="7">
        <v>21.654022988505801</v>
      </c>
      <c r="C54" s="2">
        <v>0.125</v>
      </c>
      <c r="D54" s="2">
        <v>54</v>
      </c>
      <c r="E54" s="2">
        <v>65</v>
      </c>
      <c r="F54" s="2">
        <v>55</v>
      </c>
      <c r="G54" s="2">
        <v>55</v>
      </c>
      <c r="H54" s="2">
        <v>55</v>
      </c>
      <c r="I54" s="2">
        <v>55</v>
      </c>
      <c r="J54" s="2">
        <v>55</v>
      </c>
      <c r="K54" s="2">
        <v>56</v>
      </c>
      <c r="L54" s="2">
        <v>23.852</v>
      </c>
      <c r="M54" s="2">
        <v>18.308</v>
      </c>
      <c r="N54" s="2">
        <v>2.8879999999999999</v>
      </c>
      <c r="O54" s="2">
        <v>-39.441989999999997</v>
      </c>
      <c r="P54" s="2">
        <v>-2.6099600000000001</v>
      </c>
      <c r="Q54" s="2">
        <v>-2.8206600000000002</v>
      </c>
      <c r="R54" s="2">
        <v>2015.5686000000001</v>
      </c>
    </row>
    <row r="55" spans="1:18" x14ac:dyDescent="0.35">
      <c r="A55" s="6" t="s">
        <v>91</v>
      </c>
      <c r="B55" s="7">
        <v>22.1608695652174</v>
      </c>
      <c r="C55" s="2">
        <v>-0.5</v>
      </c>
      <c r="D55" s="2">
        <v>60</v>
      </c>
      <c r="E55" s="2">
        <v>56</v>
      </c>
      <c r="F55" s="2">
        <v>63</v>
      </c>
      <c r="G55" s="2">
        <v>62</v>
      </c>
      <c r="H55" s="2">
        <v>61</v>
      </c>
      <c r="I55" s="2">
        <v>57</v>
      </c>
      <c r="J55" s="2">
        <v>54</v>
      </c>
      <c r="K55" s="2">
        <v>54</v>
      </c>
      <c r="L55" s="2">
        <v>7.2610000000000001</v>
      </c>
      <c r="M55" s="2">
        <v>3.4079999999999999</v>
      </c>
      <c r="N55" s="2">
        <v>10.038</v>
      </c>
      <c r="O55" s="2">
        <v>2.3130199999999999</v>
      </c>
      <c r="P55" s="2">
        <v>0.63431000000000004</v>
      </c>
      <c r="Q55" s="2">
        <v>0.11391999999999999</v>
      </c>
      <c r="R55" s="2">
        <v>260.58395000000002</v>
      </c>
    </row>
    <row r="56" spans="1:18" x14ac:dyDescent="0.35">
      <c r="A56" s="6" t="s">
        <v>92</v>
      </c>
      <c r="B56" s="7">
        <v>22.1076086956522</v>
      </c>
      <c r="C56" s="2">
        <v>0.3125</v>
      </c>
      <c r="D56" s="2">
        <v>59</v>
      </c>
      <c r="E56" s="2">
        <v>70</v>
      </c>
      <c r="F56" s="2">
        <v>59</v>
      </c>
      <c r="G56" s="2">
        <v>67</v>
      </c>
      <c r="H56" s="2">
        <v>59</v>
      </c>
      <c r="I56" s="2">
        <v>59</v>
      </c>
      <c r="J56" s="2">
        <v>59</v>
      </c>
      <c r="K56" s="2">
        <v>59</v>
      </c>
      <c r="L56" s="2">
        <v>0</v>
      </c>
      <c r="M56" s="2">
        <v>0</v>
      </c>
      <c r="N56" s="2">
        <v>0</v>
      </c>
      <c r="O56" s="2">
        <v>12.0441</v>
      </c>
      <c r="P56" s="2">
        <v>0.89934999999999998</v>
      </c>
      <c r="Q56" s="2">
        <v>1.02502</v>
      </c>
      <c r="R56" s="2">
        <v>174.10342</v>
      </c>
    </row>
    <row r="57" spans="1:18" x14ac:dyDescent="0.35">
      <c r="A57" s="6" t="s">
        <v>93</v>
      </c>
      <c r="B57" s="7">
        <v>22.335869565217401</v>
      </c>
      <c r="C57" s="2">
        <v>-1.2500000000000001E-2</v>
      </c>
      <c r="D57" s="2">
        <v>21</v>
      </c>
      <c r="E57" s="2">
        <v>17</v>
      </c>
      <c r="F57" s="2">
        <v>16</v>
      </c>
      <c r="G57" s="2">
        <v>17</v>
      </c>
      <c r="H57" s="2">
        <v>17</v>
      </c>
      <c r="I57" s="2">
        <v>17</v>
      </c>
      <c r="J57" s="2">
        <v>16</v>
      </c>
      <c r="K57" s="2">
        <v>17</v>
      </c>
      <c r="L57" s="2">
        <v>10.593999999999999</v>
      </c>
      <c r="M57" s="2">
        <v>25.364000000000001</v>
      </c>
      <c r="N57" s="2">
        <v>31.173999999999999</v>
      </c>
      <c r="O57" s="2">
        <v>-5.9365300000000003</v>
      </c>
      <c r="P57" s="2">
        <v>-0.32534999999999997</v>
      </c>
      <c r="Q57" s="2">
        <v>-0.48659000000000002</v>
      </c>
      <c r="R57" s="2">
        <v>1334.26233</v>
      </c>
    </row>
    <row r="58" spans="1:18" x14ac:dyDescent="0.35">
      <c r="A58" s="6" t="s">
        <v>94</v>
      </c>
      <c r="B58" s="7">
        <v>21.888043478260901</v>
      </c>
      <c r="C58" s="2">
        <v>3.7499999999999999E-2</v>
      </c>
      <c r="D58" s="2">
        <v>36</v>
      </c>
      <c r="E58" s="2">
        <v>37</v>
      </c>
      <c r="F58" s="2">
        <v>37</v>
      </c>
      <c r="G58" s="2">
        <v>36</v>
      </c>
      <c r="H58" s="2">
        <v>36</v>
      </c>
      <c r="I58" s="2">
        <v>36</v>
      </c>
      <c r="J58" s="2">
        <v>36</v>
      </c>
      <c r="K58" s="2">
        <v>36</v>
      </c>
      <c r="L58" s="2">
        <v>3.2909999999999999</v>
      </c>
      <c r="M58" s="2">
        <v>3.13</v>
      </c>
      <c r="N58" s="2">
        <v>0</v>
      </c>
      <c r="O58" s="2">
        <v>-11.041029999999999</v>
      </c>
      <c r="P58" s="2">
        <v>-0.72094999999999998</v>
      </c>
      <c r="Q58" s="2">
        <v>-0.65610999999999997</v>
      </c>
      <c r="R58" s="2">
        <v>2345.875</v>
      </c>
    </row>
    <row r="59" spans="1:18" x14ac:dyDescent="0.35">
      <c r="A59" s="6" t="s">
        <v>95</v>
      </c>
      <c r="B59" s="7">
        <v>22.610869565217399</v>
      </c>
      <c r="C59" s="2">
        <v>1.2749999999999999</v>
      </c>
      <c r="D59" s="2">
        <v>82</v>
      </c>
      <c r="E59" s="2">
        <v>88</v>
      </c>
      <c r="F59" s="2">
        <v>79</v>
      </c>
      <c r="G59" s="2">
        <v>88</v>
      </c>
      <c r="H59" s="2">
        <v>82</v>
      </c>
      <c r="I59" s="2">
        <v>82</v>
      </c>
      <c r="J59" s="2">
        <v>84</v>
      </c>
      <c r="K59" s="2">
        <v>82</v>
      </c>
      <c r="L59" s="2">
        <v>0.81399999999999995</v>
      </c>
      <c r="M59" s="2">
        <v>0</v>
      </c>
      <c r="N59" s="2">
        <v>0</v>
      </c>
      <c r="O59" s="2">
        <v>8.5114699999999992</v>
      </c>
      <c r="P59" s="2">
        <v>0.60468999999999995</v>
      </c>
      <c r="Q59" s="2">
        <v>0.58367999999999998</v>
      </c>
      <c r="R59" s="2">
        <v>876.11072000000001</v>
      </c>
    </row>
    <row r="60" spans="1:18" x14ac:dyDescent="0.35">
      <c r="A60" s="6" t="s">
        <v>96</v>
      </c>
      <c r="B60" s="7">
        <v>21.289010989011</v>
      </c>
      <c r="C60" s="2">
        <v>-8.7499999999999994E-2</v>
      </c>
      <c r="D60" s="2">
        <v>156</v>
      </c>
      <c r="E60" s="2">
        <v>158</v>
      </c>
      <c r="F60" s="2">
        <v>156</v>
      </c>
      <c r="G60" s="2">
        <v>157</v>
      </c>
      <c r="H60" s="2">
        <v>159</v>
      </c>
      <c r="I60" s="2">
        <v>157</v>
      </c>
      <c r="J60" s="2">
        <v>156</v>
      </c>
      <c r="K60" s="2">
        <v>157</v>
      </c>
      <c r="L60" s="2">
        <v>6.5869999999999997</v>
      </c>
      <c r="M60" s="2">
        <v>8.3350000000000009</v>
      </c>
      <c r="N60" s="2">
        <v>0</v>
      </c>
      <c r="O60" s="2">
        <v>13.81908</v>
      </c>
      <c r="P60" s="2">
        <v>0.44794</v>
      </c>
      <c r="Q60" s="2">
        <v>1.3289599999999999</v>
      </c>
      <c r="R60" s="2">
        <v>2098.31396</v>
      </c>
    </row>
    <row r="61" spans="1:18" x14ac:dyDescent="0.35">
      <c r="A61" s="6" t="s">
        <v>97</v>
      </c>
      <c r="B61" s="7">
        <v>22.2321428571429</v>
      </c>
      <c r="C61" s="2">
        <v>0.1125</v>
      </c>
      <c r="D61" s="2">
        <v>22</v>
      </c>
      <c r="E61" s="2">
        <v>19</v>
      </c>
      <c r="F61" s="2">
        <v>28</v>
      </c>
      <c r="G61" s="2">
        <v>20</v>
      </c>
      <c r="H61" s="2">
        <v>20</v>
      </c>
      <c r="I61" s="2">
        <v>22</v>
      </c>
      <c r="J61" s="2">
        <v>19</v>
      </c>
      <c r="K61" s="2">
        <v>23</v>
      </c>
      <c r="L61" s="2">
        <v>10.872999999999999</v>
      </c>
      <c r="M61" s="2">
        <v>5.4279999999999999</v>
      </c>
      <c r="N61" s="2">
        <v>0</v>
      </c>
      <c r="O61" s="2">
        <v>-4.9621500000000003</v>
      </c>
      <c r="P61" s="2">
        <v>-0.37236999999999998</v>
      </c>
      <c r="Q61" s="2">
        <v>-0.43931999999999999</v>
      </c>
      <c r="R61" s="2">
        <v>1711.9068600000001</v>
      </c>
    </row>
    <row r="62" spans="1:18" x14ac:dyDescent="0.35">
      <c r="A62" s="6" t="s">
        <v>98</v>
      </c>
      <c r="B62" s="7">
        <v>22.923595505618</v>
      </c>
      <c r="C62" s="2">
        <v>-0.55000000000000004</v>
      </c>
      <c r="D62" s="2">
        <v>32</v>
      </c>
      <c r="E62" s="2">
        <v>31</v>
      </c>
      <c r="F62" s="2">
        <v>37</v>
      </c>
      <c r="G62" s="2">
        <v>24</v>
      </c>
      <c r="H62" s="2">
        <v>29</v>
      </c>
      <c r="I62" s="2">
        <v>33</v>
      </c>
      <c r="J62" s="2">
        <v>34</v>
      </c>
      <c r="K62" s="2">
        <v>33</v>
      </c>
      <c r="L62" s="2">
        <v>42.174999999999997</v>
      </c>
      <c r="M62" s="2">
        <v>27.481000000000002</v>
      </c>
      <c r="N62" s="2">
        <v>2.9510000000000001</v>
      </c>
      <c r="O62" s="2">
        <v>5.1547900000000002</v>
      </c>
      <c r="P62" s="2">
        <v>0.21340999999999999</v>
      </c>
      <c r="Q62" s="2">
        <v>0.69742999999999999</v>
      </c>
      <c r="R62" s="2">
        <v>1656.08276</v>
      </c>
    </row>
    <row r="63" spans="1:18" x14ac:dyDescent="0.35">
      <c r="A63" s="6" t="s">
        <v>99</v>
      </c>
      <c r="B63" s="7">
        <v>21.542391304347799</v>
      </c>
      <c r="C63" s="2">
        <v>-0.16250000000000001</v>
      </c>
      <c r="D63" s="2">
        <v>46</v>
      </c>
      <c r="E63" s="2">
        <v>46</v>
      </c>
      <c r="F63" s="2">
        <v>45</v>
      </c>
      <c r="G63" s="2">
        <v>50</v>
      </c>
      <c r="H63" s="2">
        <v>46</v>
      </c>
      <c r="I63" s="2">
        <v>46</v>
      </c>
      <c r="J63" s="2">
        <v>45</v>
      </c>
      <c r="K63" s="2">
        <v>46</v>
      </c>
      <c r="L63" s="2">
        <v>0.115</v>
      </c>
      <c r="M63" s="2">
        <v>0.46</v>
      </c>
      <c r="N63" s="2">
        <v>1.504</v>
      </c>
      <c r="O63" s="2">
        <v>-6.56358</v>
      </c>
      <c r="P63" s="2">
        <v>-0.36414000000000002</v>
      </c>
      <c r="Q63" s="2">
        <v>-0.84372000000000003</v>
      </c>
      <c r="R63" s="2">
        <v>553.07324000000006</v>
      </c>
    </row>
    <row r="64" spans="1:18" x14ac:dyDescent="0.35">
      <c r="A64" s="6" t="s">
        <v>100</v>
      </c>
      <c r="B64" s="7">
        <v>22.5532608695652</v>
      </c>
      <c r="C64" s="2">
        <v>3.7499999999999999E-2</v>
      </c>
      <c r="D64" s="2">
        <v>4</v>
      </c>
      <c r="E64" s="2">
        <v>3</v>
      </c>
      <c r="F64" s="2">
        <v>2</v>
      </c>
      <c r="G64" s="2">
        <v>3</v>
      </c>
      <c r="H64" s="2">
        <v>3</v>
      </c>
      <c r="I64" s="2">
        <v>4</v>
      </c>
      <c r="J64" s="2">
        <v>4</v>
      </c>
      <c r="K64" s="2">
        <v>3</v>
      </c>
      <c r="L64" s="2">
        <v>3.94</v>
      </c>
      <c r="M64" s="2">
        <v>4.5140000000000002</v>
      </c>
      <c r="N64" s="2">
        <v>4.2539999999999996</v>
      </c>
      <c r="O64" s="2">
        <v>-19.683399999999999</v>
      </c>
      <c r="P64" s="2">
        <v>-1.24814</v>
      </c>
      <c r="Q64" s="2">
        <v>-0.62810999999999995</v>
      </c>
      <c r="R64" s="2">
        <v>35.014279999999999</v>
      </c>
    </row>
    <row r="65" spans="1:18" x14ac:dyDescent="0.35">
      <c r="A65" s="6" t="s">
        <v>101</v>
      </c>
      <c r="B65" s="7">
        <v>19.683695652173899</v>
      </c>
      <c r="D65" s="2">
        <v>834</v>
      </c>
      <c r="E65" s="2">
        <v>834</v>
      </c>
      <c r="F65" s="2">
        <v>837</v>
      </c>
      <c r="G65" s="2">
        <v>833</v>
      </c>
      <c r="H65" s="2">
        <v>833</v>
      </c>
      <c r="I65" s="2">
        <v>836</v>
      </c>
      <c r="J65" s="2">
        <v>838</v>
      </c>
      <c r="K65" s="2">
        <v>838</v>
      </c>
      <c r="L65" s="2">
        <v>0.10199999999999999</v>
      </c>
      <c r="M65" s="2">
        <v>0.40899999999999997</v>
      </c>
      <c r="N65" s="2">
        <v>0</v>
      </c>
      <c r="P65" s="2">
        <v>4.8049999999999997</v>
      </c>
      <c r="Q65" s="2">
        <v>2.984</v>
      </c>
    </row>
    <row r="66" spans="1:18" x14ac:dyDescent="0.35">
      <c r="A66" s="6" t="s">
        <v>102</v>
      </c>
      <c r="B66" s="7">
        <v>22.884444444444402</v>
      </c>
      <c r="C66" s="2">
        <v>-0.4375</v>
      </c>
      <c r="D66" s="2">
        <v>5</v>
      </c>
      <c r="E66" s="2">
        <v>6</v>
      </c>
      <c r="F66" s="2">
        <v>6</v>
      </c>
      <c r="G66" s="2">
        <v>9</v>
      </c>
      <c r="H66" s="2">
        <v>6</v>
      </c>
      <c r="I66" s="2">
        <v>6</v>
      </c>
      <c r="J66" s="2">
        <v>5</v>
      </c>
      <c r="K66" s="2">
        <v>5</v>
      </c>
      <c r="L66" s="2">
        <v>26.658000000000001</v>
      </c>
      <c r="M66" s="2">
        <v>11.932</v>
      </c>
      <c r="N66" s="2">
        <v>0</v>
      </c>
      <c r="O66" s="2">
        <v>-10.639620000000001</v>
      </c>
      <c r="P66" s="2">
        <v>-0.36370999999999998</v>
      </c>
      <c r="Q66" s="2">
        <v>-0.66793000000000002</v>
      </c>
      <c r="R66" s="2">
        <v>514.06713999999999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EC8A-27F1-4FCB-A5B4-4EBCF1A2DC1D}">
  <sheetPr codeName="XLSTAT_20251015_115441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26.6363727482+(A1-1)*0.1311773871</f>
        <v>26.636372748199999</v>
      </c>
      <c r="D1">
        <f t="shared" ref="D1:D32" si="1">0+1*C1-1.08015797312013*(1.01666666666667+(C1-28.132813568738)^2/25.4513215693455)^0.5</f>
        <v>25.501100670455344</v>
      </c>
      <c r="E1">
        <v>1</v>
      </c>
      <c r="G1">
        <f t="shared" ref="G1:G32" si="2">21.4045844848+(E1-1)*0.2070004055</f>
        <v>21.404584484800001</v>
      </c>
      <c r="H1">
        <f t="shared" ref="H1:H32" si="3">0+1*G1+1.08015797312013*(1.01666666666667+(G1-28.132813568738)^2/25.4513215693455)^0.5</f>
        <v>23.210523194272376</v>
      </c>
    </row>
    <row r="2" spans="1:8" x14ac:dyDescent="0.35">
      <c r="A2">
        <v>2</v>
      </c>
      <c r="C2">
        <f t="shared" si="0"/>
        <v>26.767550135299999</v>
      </c>
      <c r="D2">
        <f t="shared" si="1"/>
        <v>25.63988263312201</v>
      </c>
      <c r="E2">
        <v>2</v>
      </c>
      <c r="G2">
        <f t="shared" si="2"/>
        <v>21.611584890300001</v>
      </c>
      <c r="H2">
        <f t="shared" si="3"/>
        <v>23.382371773578999</v>
      </c>
    </row>
    <row r="3" spans="1:8" x14ac:dyDescent="0.35">
      <c r="A3">
        <v>3</v>
      </c>
      <c r="C3">
        <f t="shared" si="0"/>
        <v>26.898727522399998</v>
      </c>
      <c r="D3">
        <f t="shared" si="1"/>
        <v>25.77801214556429</v>
      </c>
      <c r="E3">
        <v>3</v>
      </c>
      <c r="G3">
        <f t="shared" si="2"/>
        <v>21.818585295800002</v>
      </c>
      <c r="H3">
        <f t="shared" si="3"/>
        <v>23.554640115977296</v>
      </c>
    </row>
    <row r="4" spans="1:8" x14ac:dyDescent="0.35">
      <c r="A4">
        <v>4</v>
      </c>
      <c r="C4">
        <f t="shared" si="0"/>
        <v>27.029904909500001</v>
      </c>
      <c r="D4">
        <f t="shared" si="1"/>
        <v>25.915476997192691</v>
      </c>
      <c r="E4">
        <v>4</v>
      </c>
      <c r="G4">
        <f t="shared" si="2"/>
        <v>22.025585701300002</v>
      </c>
      <c r="H4">
        <f t="shared" si="3"/>
        <v>23.727353922995992</v>
      </c>
    </row>
    <row r="5" spans="1:8" x14ac:dyDescent="0.35">
      <c r="A5">
        <v>5</v>
      </c>
      <c r="C5">
        <f t="shared" si="0"/>
        <v>27.1610822966</v>
      </c>
      <c r="D5">
        <f t="shared" si="1"/>
        <v>26.052265881214105</v>
      </c>
      <c r="E5">
        <v>5</v>
      </c>
      <c r="G5">
        <f t="shared" si="2"/>
        <v>22.232586106799999</v>
      </c>
      <c r="H5">
        <f t="shared" si="3"/>
        <v>23.900540665873329</v>
      </c>
    </row>
    <row r="6" spans="1:8" x14ac:dyDescent="0.35">
      <c r="A6">
        <v>6</v>
      </c>
      <c r="C6">
        <f t="shared" si="0"/>
        <v>27.292259683699999</v>
      </c>
      <c r="D6">
        <f t="shared" si="1"/>
        <v>26.188368488982508</v>
      </c>
      <c r="E6">
        <v>6</v>
      </c>
      <c r="G6">
        <f t="shared" si="2"/>
        <v>22.4395865123</v>
      </c>
      <c r="H6">
        <f t="shared" si="3"/>
        <v>24.074229693834841</v>
      </c>
    </row>
    <row r="7" spans="1:8" x14ac:dyDescent="0.35">
      <c r="A7">
        <v>7</v>
      </c>
      <c r="C7">
        <f t="shared" si="0"/>
        <v>27.423437070799999</v>
      </c>
      <c r="D7">
        <f t="shared" si="1"/>
        <v>26.323775599270526</v>
      </c>
      <c r="E7">
        <v>7</v>
      </c>
      <c r="G7">
        <f t="shared" si="2"/>
        <v>22.646586917800001</v>
      </c>
      <c r="H7">
        <f t="shared" si="3"/>
        <v>24.248452342793261</v>
      </c>
    </row>
    <row r="8" spans="1:8" x14ac:dyDescent="0.35">
      <c r="A8">
        <v>8</v>
      </c>
      <c r="C8">
        <f t="shared" si="0"/>
        <v>27.554614457899998</v>
      </c>
      <c r="D8">
        <f t="shared" si="1"/>
        <v>26.458479160774733</v>
      </c>
      <c r="E8">
        <v>8</v>
      </c>
      <c r="G8">
        <f t="shared" si="2"/>
        <v>22.853587323300001</v>
      </c>
      <c r="H8">
        <f t="shared" si="3"/>
        <v>24.423242042556751</v>
      </c>
    </row>
    <row r="9" spans="1:8" x14ac:dyDescent="0.35">
      <c r="A9">
        <v>9</v>
      </c>
      <c r="C9">
        <f t="shared" si="0"/>
        <v>27.685791845000001</v>
      </c>
      <c r="D9">
        <f t="shared" si="1"/>
        <v>26.592472366216512</v>
      </c>
      <c r="E9">
        <v>9</v>
      </c>
      <c r="G9">
        <f t="shared" si="2"/>
        <v>23.060587728800002</v>
      </c>
      <c r="H9">
        <f t="shared" si="3"/>
        <v>24.598634420102574</v>
      </c>
    </row>
    <row r="10" spans="1:8" x14ac:dyDescent="0.35">
      <c r="A10">
        <v>10</v>
      </c>
      <c r="C10">
        <f t="shared" si="0"/>
        <v>27.8169692321</v>
      </c>
      <c r="D10">
        <f t="shared" si="1"/>
        <v>26.725749716504318</v>
      </c>
      <c r="E10">
        <v>10</v>
      </c>
      <c r="G10">
        <f t="shared" si="2"/>
        <v>23.267588134300002</v>
      </c>
      <c r="H10">
        <f t="shared" si="3"/>
        <v>24.774667395856692</v>
      </c>
    </row>
    <row r="11" spans="1:8" x14ac:dyDescent="0.35">
      <c r="A11">
        <v>11</v>
      </c>
      <c r="C11">
        <f t="shared" si="0"/>
        <v>27.948146619199999</v>
      </c>
      <c r="D11">
        <f t="shared" si="1"/>
        <v>26.858307073582239</v>
      </c>
      <c r="E11">
        <v>11</v>
      </c>
      <c r="G11">
        <f t="shared" si="2"/>
        <v>23.474588539800003</v>
      </c>
      <c r="H11">
        <f t="shared" si="3"/>
        <v>24.951381269213098</v>
      </c>
    </row>
    <row r="12" spans="1:8" x14ac:dyDescent="0.35">
      <c r="A12">
        <v>12</v>
      </c>
      <c r="C12">
        <f t="shared" si="0"/>
        <v>28.079324006299998</v>
      </c>
      <c r="D12">
        <f t="shared" si="1"/>
        <v>26.990141700800244</v>
      </c>
      <c r="E12">
        <v>12</v>
      </c>
      <c r="G12">
        <f t="shared" si="2"/>
        <v>23.6815889453</v>
      </c>
      <c r="H12">
        <f t="shared" si="3"/>
        <v>25.128818788734051</v>
      </c>
    </row>
    <row r="13" spans="1:8" x14ac:dyDescent="0.35">
      <c r="A13">
        <v>13</v>
      </c>
      <c r="C13">
        <f t="shared" si="0"/>
        <v>28.210501393399998</v>
      </c>
      <c r="D13">
        <f t="shared" si="1"/>
        <v>27.121252289897424</v>
      </c>
      <c r="E13">
        <v>13</v>
      </c>
      <c r="G13">
        <f t="shared" si="2"/>
        <v>23.8885893508</v>
      </c>
      <c r="H13">
        <f t="shared" si="3"/>
        <v>25.307025201605594</v>
      </c>
    </row>
    <row r="14" spans="1:8" x14ac:dyDescent="0.35">
      <c r="A14">
        <v>14</v>
      </c>
      <c r="C14">
        <f t="shared" si="0"/>
        <v>28.341678780500001</v>
      </c>
      <c r="D14">
        <f t="shared" si="1"/>
        <v>27.25163897398166</v>
      </c>
      <c r="E14">
        <v>14</v>
      </c>
      <c r="G14">
        <f t="shared" si="2"/>
        <v>24.095589756300001</v>
      </c>
      <c r="H14">
        <f t="shared" si="3"/>
        <v>25.486048276005167</v>
      </c>
    </row>
    <row r="15" spans="1:8" x14ac:dyDescent="0.35">
      <c r="A15">
        <v>15</v>
      </c>
      <c r="C15">
        <f t="shared" si="0"/>
        <v>28.4728561676</v>
      </c>
      <c r="D15">
        <f t="shared" si="1"/>
        <v>27.381303326206648</v>
      </c>
      <c r="E15">
        <v>15</v>
      </c>
      <c r="G15">
        <f t="shared" si="2"/>
        <v>24.302590161800001</v>
      </c>
      <c r="H15">
        <f t="shared" si="3"/>
        <v>25.665938289108809</v>
      </c>
    </row>
    <row r="16" spans="1:8" x14ac:dyDescent="0.35">
      <c r="A16">
        <v>16</v>
      </c>
      <c r="C16">
        <f t="shared" si="0"/>
        <v>28.604033554699999</v>
      </c>
      <c r="D16">
        <f t="shared" si="1"/>
        <v>27.510248344176823</v>
      </c>
      <c r="E16">
        <v>16</v>
      </c>
      <c r="G16">
        <f t="shared" si="2"/>
        <v>24.509590567300002</v>
      </c>
      <c r="H16">
        <f t="shared" si="3"/>
        <v>25.84674797258101</v>
      </c>
    </row>
    <row r="17" spans="1:8" x14ac:dyDescent="0.35">
      <c r="A17">
        <v>17</v>
      </c>
      <c r="C17">
        <f t="shared" si="0"/>
        <v>28.735210941799998</v>
      </c>
      <c r="D17">
        <f t="shared" si="1"/>
        <v>27.638478420439142</v>
      </c>
      <c r="E17">
        <v>17</v>
      </c>
      <c r="G17">
        <f t="shared" si="2"/>
        <v>24.716590972800002</v>
      </c>
      <c r="H17">
        <f t="shared" si="3"/>
        <v>26.028532406631903</v>
      </c>
    </row>
    <row r="18" spans="1:8" x14ac:dyDescent="0.35">
      <c r="A18">
        <v>18</v>
      </c>
      <c r="C18">
        <f t="shared" si="0"/>
        <v>28.866388328900001</v>
      </c>
      <c r="D18">
        <f t="shared" si="1"/>
        <v>27.765999299734489</v>
      </c>
      <c r="E18">
        <v>18</v>
      </c>
      <c r="G18">
        <f t="shared" si="2"/>
        <v>24.923591378300003</v>
      </c>
      <c r="H18">
        <f t="shared" si="3"/>
        <v>26.211348853198761</v>
      </c>
    </row>
    <row r="19" spans="1:8" x14ac:dyDescent="0.35">
      <c r="A19">
        <v>19</v>
      </c>
      <c r="C19">
        <f t="shared" si="0"/>
        <v>28.997565716</v>
      </c>
      <c r="D19">
        <f t="shared" si="1"/>
        <v>27.892818023967529</v>
      </c>
      <c r="E19">
        <v>19</v>
      </c>
      <c r="G19">
        <f t="shared" si="2"/>
        <v>25.1305917838</v>
      </c>
      <c r="H19">
        <f t="shared" si="3"/>
        <v>26.395256518643194</v>
      </c>
    </row>
    <row r="20" spans="1:8" x14ac:dyDescent="0.35">
      <c r="A20">
        <v>20</v>
      </c>
      <c r="C20">
        <f t="shared" si="0"/>
        <v>29.1287431031</v>
      </c>
      <c r="D20">
        <f t="shared" si="1"/>
        <v>28.018942866102229</v>
      </c>
      <c r="E20">
        <v>20</v>
      </c>
      <c r="G20">
        <f t="shared" si="2"/>
        <v>25.3375921893</v>
      </c>
      <c r="H20">
        <f t="shared" si="3"/>
        <v>26.580316236705553</v>
      </c>
    </row>
    <row r="21" spans="1:8" x14ac:dyDescent="0.35">
      <c r="A21">
        <v>21</v>
      </c>
      <c r="C21">
        <f t="shared" si="0"/>
        <v>29.259920490199999</v>
      </c>
      <c r="D21">
        <f t="shared" si="1"/>
        <v>28.144383254391389</v>
      </c>
      <c r="E21">
        <v>21</v>
      </c>
      <c r="G21">
        <f t="shared" si="2"/>
        <v>25.544592594800001</v>
      </c>
      <c r="H21">
        <f t="shared" si="3"/>
        <v>26.766590063492032</v>
      </c>
    </row>
    <row r="22" spans="1:8" x14ac:dyDescent="0.35">
      <c r="A22">
        <v>22</v>
      </c>
      <c r="C22">
        <f t="shared" si="0"/>
        <v>29.391097877299998</v>
      </c>
      <c r="D22">
        <f t="shared" si="1"/>
        <v>28.269149688497727</v>
      </c>
      <c r="E22">
        <v>22</v>
      </c>
      <c r="G22">
        <f t="shared" si="2"/>
        <v>25.751593000300002</v>
      </c>
      <c r="H22">
        <f t="shared" si="3"/>
        <v>26.954140778155452</v>
      </c>
    </row>
    <row r="23" spans="1:8" x14ac:dyDescent="0.35">
      <c r="A23">
        <v>23</v>
      </c>
      <c r="C23">
        <f t="shared" si="0"/>
        <v>29.522275264400001</v>
      </c>
      <c r="D23">
        <f t="shared" si="1"/>
        <v>28.393253649157913</v>
      </c>
      <c r="E23">
        <v>23</v>
      </c>
      <c r="G23">
        <f t="shared" si="2"/>
        <v>25.958593405800002</v>
      </c>
      <c r="H23">
        <f t="shared" si="3"/>
        <v>27.143031285811482</v>
      </c>
    </row>
    <row r="24" spans="1:8" x14ac:dyDescent="0.35">
      <c r="A24">
        <v>24</v>
      </c>
      <c r="C24">
        <f t="shared" si="0"/>
        <v>29.6534526515</v>
      </c>
      <c r="D24">
        <f t="shared" si="1"/>
        <v>28.516707503079743</v>
      </c>
      <c r="E24">
        <v>24</v>
      </c>
      <c r="G24">
        <f t="shared" si="2"/>
        <v>26.165593811299999</v>
      </c>
      <c r="H24">
        <f t="shared" si="3"/>
        <v>27.33332392319776</v>
      </c>
    </row>
    <row r="25" spans="1:8" x14ac:dyDescent="0.35">
      <c r="A25">
        <v>25</v>
      </c>
      <c r="C25">
        <f t="shared" si="0"/>
        <v>29.7846300386</v>
      </c>
      <c r="D25">
        <f t="shared" si="1"/>
        <v>28.639524404749526</v>
      </c>
      <c r="E25">
        <v>25</v>
      </c>
      <c r="G25">
        <f t="shared" si="2"/>
        <v>26.372594216800003</v>
      </c>
      <c r="H25">
        <f t="shared" si="3"/>
        <v>27.525079672632344</v>
      </c>
    </row>
    <row r="26" spans="1:8" x14ac:dyDescent="0.35">
      <c r="A26">
        <v>26</v>
      </c>
      <c r="C26">
        <f t="shared" si="0"/>
        <v>29.915807425699999</v>
      </c>
      <c r="D26">
        <f t="shared" si="1"/>
        <v>28.761718196766125</v>
      </c>
      <c r="E26">
        <v>26</v>
      </c>
      <c r="G26">
        <f t="shared" si="2"/>
        <v>26.5795946223</v>
      </c>
      <c r="H26">
        <f t="shared" si="3"/>
        <v>27.718357295829062</v>
      </c>
    </row>
    <row r="27" spans="1:8" x14ac:dyDescent="0.35">
      <c r="A27">
        <v>27</v>
      </c>
      <c r="C27">
        <f t="shared" si="0"/>
        <v>30.046984812799998</v>
      </c>
      <c r="D27">
        <f t="shared" si="1"/>
        <v>28.883303310217681</v>
      </c>
      <c r="E27">
        <v>27</v>
      </c>
      <c r="G27">
        <f t="shared" si="2"/>
        <v>26.786595027800001</v>
      </c>
      <c r="H27">
        <f t="shared" si="3"/>
        <v>27.913212405788951</v>
      </c>
    </row>
    <row r="28" spans="1:8" x14ac:dyDescent="0.35">
      <c r="A28">
        <v>28</v>
      </c>
      <c r="C28">
        <f t="shared" si="0"/>
        <v>30.178162199900001</v>
      </c>
      <c r="D28">
        <f t="shared" si="1"/>
        <v>29.004294666483528</v>
      </c>
      <c r="E28">
        <v>28</v>
      </c>
      <c r="G28">
        <f t="shared" si="2"/>
        <v>26.993595433300001</v>
      </c>
      <c r="H28">
        <f t="shared" si="3"/>
        <v>28.109696501839938</v>
      </c>
    </row>
    <row r="29" spans="1:8" x14ac:dyDescent="0.35">
      <c r="A29">
        <v>29</v>
      </c>
      <c r="C29">
        <f t="shared" si="0"/>
        <v>30.309339587</v>
      </c>
      <c r="D29">
        <f t="shared" si="1"/>
        <v>29.124707581686838</v>
      </c>
      <c r="E29">
        <v>29</v>
      </c>
      <c r="G29">
        <f t="shared" si="2"/>
        <v>27.200595838800002</v>
      </c>
      <c r="H29">
        <f t="shared" si="3"/>
        <v>28.30785599930924</v>
      </c>
    </row>
    <row r="30" spans="1:8" x14ac:dyDescent="0.35">
      <c r="A30">
        <v>30</v>
      </c>
      <c r="C30">
        <f t="shared" si="0"/>
        <v>30.440516974099999</v>
      </c>
      <c r="D30">
        <f t="shared" si="1"/>
        <v>29.244557674850537</v>
      </c>
      <c r="E30">
        <v>30</v>
      </c>
      <c r="G30">
        <f t="shared" si="2"/>
        <v>27.407596244300002</v>
      </c>
      <c r="H30">
        <f t="shared" si="3"/>
        <v>28.507731290533666</v>
      </c>
    </row>
    <row r="31" spans="1:8" x14ac:dyDescent="0.35">
      <c r="A31">
        <v>31</v>
      </c>
      <c r="C31">
        <f t="shared" si="0"/>
        <v>30.571694361199999</v>
      </c>
      <c r="D31">
        <f t="shared" si="1"/>
        <v>29.363860780628475</v>
      </c>
      <c r="E31">
        <v>31</v>
      </c>
      <c r="G31">
        <f t="shared" si="2"/>
        <v>27.614596649799999</v>
      </c>
      <c r="H31">
        <f t="shared" si="3"/>
        <v>28.709355877163631</v>
      </c>
    </row>
    <row r="32" spans="1:8" x14ac:dyDescent="0.35">
      <c r="A32">
        <v>32</v>
      </c>
      <c r="C32">
        <f t="shared" si="0"/>
        <v>30.702871748299998</v>
      </c>
      <c r="D32">
        <f t="shared" si="1"/>
        <v>29.482632867302854</v>
      </c>
      <c r="E32">
        <v>32</v>
      </c>
      <c r="G32">
        <f t="shared" si="2"/>
        <v>27.821597055300003</v>
      </c>
      <c r="H32">
        <f t="shared" si="3"/>
        <v>28.912755614304942</v>
      </c>
    </row>
    <row r="33" spans="1:8" x14ac:dyDescent="0.35">
      <c r="A33">
        <v>33</v>
      </c>
      <c r="C33">
        <f t="shared" ref="C33:C64" si="4">26.6363727482+(A33-1)*0.1311773871</f>
        <v>30.834049135400001</v>
      </c>
      <c r="D33">
        <f t="shared" ref="D33:D64" si="5">0+1*C33-1.08015797312013*(1.01666666666667+(C33-28.132813568738)^2/25.4513215693455)^0.5</f>
        <v>29.600889960563244</v>
      </c>
      <c r="E33">
        <v>33</v>
      </c>
      <c r="G33">
        <f t="shared" ref="G33:G64" si="6">21.4045844848+(E33-1)*0.2070004055</f>
        <v>28.0285974608</v>
      </c>
      <c r="H33">
        <f t="shared" ref="H33:H64" si="7">0+1*G33+1.08015797312013*(1.01666666666667+(G33-28.132813568738)^2/25.4513215693455)^0.5</f>
        <v>29.11794810449895</v>
      </c>
    </row>
    <row r="34" spans="1:8" x14ac:dyDescent="0.35">
      <c r="A34">
        <v>34</v>
      </c>
      <c r="C34">
        <f t="shared" si="4"/>
        <v>30.9652265225</v>
      </c>
      <c r="D34">
        <f t="shared" si="5"/>
        <v>29.718648073417487</v>
      </c>
      <c r="E34">
        <v>34</v>
      </c>
      <c r="G34">
        <f t="shared" si="6"/>
        <v>28.235597866300001</v>
      </c>
      <c r="H34">
        <f t="shared" si="7"/>
        <v>29.324942273735296</v>
      </c>
    </row>
    <row r="35" spans="1:8" x14ac:dyDescent="0.35">
      <c r="A35">
        <v>35</v>
      </c>
      <c r="C35">
        <f t="shared" si="4"/>
        <v>31.096403909599999</v>
      </c>
      <c r="D35">
        <f t="shared" si="5"/>
        <v>29.835923142433828</v>
      </c>
      <c r="E35">
        <v>35</v>
      </c>
      <c r="G35">
        <f t="shared" si="6"/>
        <v>28.442598271800001</v>
      </c>
      <c r="H35">
        <f t="shared" si="7"/>
        <v>29.533738152905741</v>
      </c>
    </row>
    <row r="36" spans="1:8" x14ac:dyDescent="0.35">
      <c r="A36">
        <v>36</v>
      </c>
      <c r="C36">
        <f t="shared" si="4"/>
        <v>31.227581296699999</v>
      </c>
      <c r="D36">
        <f t="shared" si="5"/>
        <v>29.95273097037904</v>
      </c>
      <c r="E36">
        <v>36</v>
      </c>
      <c r="G36">
        <f t="shared" si="6"/>
        <v>28.649598677300002</v>
      </c>
      <c r="H36">
        <f t="shared" si="7"/>
        <v>29.744326877043665</v>
      </c>
    </row>
    <row r="37" spans="1:8" x14ac:dyDescent="0.35">
      <c r="A37">
        <v>37</v>
      </c>
      <c r="C37">
        <f t="shared" si="4"/>
        <v>31.358758683799998</v>
      </c>
      <c r="D37">
        <f t="shared" si="5"/>
        <v>30.069087175201211</v>
      </c>
      <c r="E37">
        <v>37</v>
      </c>
      <c r="G37">
        <f t="shared" si="6"/>
        <v>28.856599082800003</v>
      </c>
      <c r="H37">
        <f t="shared" si="7"/>
        <v>29.956690902392445</v>
      </c>
    </row>
    <row r="38" spans="1:8" x14ac:dyDescent="0.35">
      <c r="A38">
        <v>38</v>
      </c>
      <c r="C38">
        <f t="shared" si="4"/>
        <v>31.489936070900001</v>
      </c>
      <c r="D38">
        <f t="shared" si="5"/>
        <v>30.185007145207777</v>
      </c>
      <c r="E38">
        <v>38</v>
      </c>
      <c r="G38">
        <f t="shared" si="6"/>
        <v>29.0635994883</v>
      </c>
      <c r="H38">
        <f t="shared" si="7"/>
        <v>30.170804429040455</v>
      </c>
    </row>
    <row r="39" spans="1:8" x14ac:dyDescent="0.35">
      <c r="A39">
        <v>39</v>
      </c>
      <c r="C39">
        <f t="shared" si="4"/>
        <v>31.621113458</v>
      </c>
      <c r="D39">
        <f t="shared" si="5"/>
        <v>30.300506000209829</v>
      </c>
      <c r="E39">
        <v>39</v>
      </c>
      <c r="G39">
        <f t="shared" si="6"/>
        <v>29.2705998938</v>
      </c>
      <c r="H39">
        <f t="shared" si="7"/>
        <v>30.386634005783861</v>
      </c>
    </row>
    <row r="40" spans="1:8" x14ac:dyDescent="0.35">
      <c r="A40">
        <v>40</v>
      </c>
      <c r="C40">
        <f t="shared" si="4"/>
        <v>31.752290845099999</v>
      </c>
      <c r="D40">
        <f t="shared" si="5"/>
        <v>30.415598558341465</v>
      </c>
      <c r="E40">
        <v>40</v>
      </c>
      <c r="G40">
        <f t="shared" si="6"/>
        <v>29.477600299300001</v>
      </c>
      <c r="H40">
        <f t="shared" si="7"/>
        <v>30.604139285074034</v>
      </c>
    </row>
    <row r="41" spans="1:8" x14ac:dyDescent="0.35">
      <c r="A41">
        <v>41</v>
      </c>
      <c r="C41">
        <f t="shared" si="4"/>
        <v>31.883468232199998</v>
      </c>
      <c r="D41">
        <f t="shared" si="5"/>
        <v>30.53029930821657</v>
      </c>
      <c r="E41">
        <v>41</v>
      </c>
      <c r="G41">
        <f t="shared" si="6"/>
        <v>29.684600704800001</v>
      </c>
      <c r="H41">
        <f t="shared" si="7"/>
        <v>30.823273890078209</v>
      </c>
    </row>
    <row r="42" spans="1:8" x14ac:dyDescent="0.35">
      <c r="A42">
        <v>42</v>
      </c>
      <c r="C42">
        <f t="shared" si="4"/>
        <v>32.014645619299998</v>
      </c>
      <c r="D42">
        <f t="shared" si="5"/>
        <v>30.644622386053513</v>
      </c>
      <c r="E42">
        <v>42</v>
      </c>
      <c r="G42">
        <f t="shared" si="6"/>
        <v>29.891601110300002</v>
      </c>
      <c r="H42">
        <f t="shared" si="7"/>
        <v>31.043986353315599</v>
      </c>
    </row>
    <row r="43" spans="1:8" x14ac:dyDescent="0.35">
      <c r="A43">
        <v>43</v>
      </c>
      <c r="C43">
        <f t="shared" si="4"/>
        <v>32.145823006400001</v>
      </c>
      <c r="D43">
        <f t="shared" si="5"/>
        <v>30.758581557379024</v>
      </c>
      <c r="E43">
        <v>43</v>
      </c>
      <c r="G43">
        <f t="shared" si="6"/>
        <v>30.098601515800002</v>
      </c>
      <c r="H43">
        <f t="shared" si="7"/>
        <v>31.266221086899371</v>
      </c>
    </row>
    <row r="44" spans="1:8" x14ac:dyDescent="0.35">
      <c r="A44">
        <v>44</v>
      </c>
      <c r="C44">
        <f t="shared" si="4"/>
        <v>32.277000393499996</v>
      </c>
      <c r="D44">
        <f t="shared" si="5"/>
        <v>30.872190202913931</v>
      </c>
      <c r="E44">
        <v>44</v>
      </c>
      <c r="G44">
        <f t="shared" si="6"/>
        <v>30.305601921300003</v>
      </c>
      <c r="H44">
        <f t="shared" si="7"/>
        <v>31.489919347649071</v>
      </c>
    </row>
    <row r="45" spans="1:8" x14ac:dyDescent="0.35">
      <c r="A45">
        <v>45</v>
      </c>
      <c r="C45">
        <f t="shared" si="4"/>
        <v>32.408177780599999</v>
      </c>
      <c r="D45">
        <f t="shared" si="5"/>
        <v>30.985461308244009</v>
      </c>
      <c r="E45">
        <v>45</v>
      </c>
      <c r="G45">
        <f t="shared" si="6"/>
        <v>30.5126023268</v>
      </c>
      <c r="H45">
        <f t="shared" si="7"/>
        <v>31.715020165548058</v>
      </c>
    </row>
    <row r="46" spans="1:8" x14ac:dyDescent="0.35">
      <c r="A46">
        <v>46</v>
      </c>
      <c r="C46">
        <f t="shared" si="4"/>
        <v>32.539355167700002</v>
      </c>
      <c r="D46">
        <f t="shared" si="5"/>
        <v>31.09840745688685</v>
      </c>
      <c r="E46">
        <v>46</v>
      </c>
      <c r="G46">
        <f t="shared" si="6"/>
        <v>30.719602732300004</v>
      </c>
      <c r="H46">
        <f t="shared" si="7"/>
        <v>31.94146121042694</v>
      </c>
    </row>
    <row r="47" spans="1:8" x14ac:dyDescent="0.35">
      <c r="A47">
        <v>47</v>
      </c>
      <c r="C47">
        <f t="shared" si="4"/>
        <v>32.670532554799998</v>
      </c>
      <c r="D47">
        <f t="shared" si="5"/>
        <v>31.211040826379371</v>
      </c>
      <c r="E47">
        <v>47</v>
      </c>
      <c r="G47">
        <f t="shared" si="6"/>
        <v>30.926603137800001</v>
      </c>
      <c r="H47">
        <f t="shared" si="7"/>
        <v>32.169179578606546</v>
      </c>
    </row>
    <row r="48" spans="1:8" x14ac:dyDescent="0.35">
      <c r="A48">
        <v>48</v>
      </c>
      <c r="C48">
        <f t="shared" si="4"/>
        <v>32.8017099419</v>
      </c>
      <c r="D48">
        <f t="shared" si="5"/>
        <v>31.323373187028242</v>
      </c>
      <c r="E48">
        <v>48</v>
      </c>
      <c r="G48">
        <f t="shared" si="6"/>
        <v>31.133603543300001</v>
      </c>
      <c r="H48">
        <f t="shared" si="7"/>
        <v>32.398112487898615</v>
      </c>
    </row>
    <row r="49" spans="1:8" x14ac:dyDescent="0.35">
      <c r="A49">
        <v>49</v>
      </c>
      <c r="C49">
        <f t="shared" si="4"/>
        <v>32.932887328999996</v>
      </c>
      <c r="D49">
        <f t="shared" si="5"/>
        <v>31.435415902986371</v>
      </c>
      <c r="E49">
        <v>49</v>
      </c>
      <c r="G49">
        <f t="shared" si="6"/>
        <v>31.340603948800002</v>
      </c>
      <c r="H49">
        <f t="shared" si="7"/>
        <v>32.628197875369239</v>
      </c>
    </row>
    <row r="50" spans="1:8" x14ac:dyDescent="0.35">
      <c r="A50">
        <v>50</v>
      </c>
      <c r="C50">
        <f t="shared" si="4"/>
        <v>33.064064716099999</v>
      </c>
      <c r="D50">
        <f t="shared" si="5"/>
        <v>31.547179935341827</v>
      </c>
      <c r="E50">
        <v>50</v>
      </c>
      <c r="G50">
        <f t="shared" si="6"/>
        <v>31.547604354299999</v>
      </c>
      <c r="H50">
        <f t="shared" si="7"/>
        <v>32.85937489732639</v>
      </c>
    </row>
    <row r="51" spans="1:8" x14ac:dyDescent="0.35">
      <c r="A51">
        <v>51</v>
      </c>
      <c r="C51">
        <f t="shared" si="4"/>
        <v>33.195242103200002</v>
      </c>
      <c r="D51">
        <f t="shared" si="5"/>
        <v>31.658675846929146</v>
      </c>
      <c r="E51">
        <v>51</v>
      </c>
      <c r="G51">
        <f t="shared" si="6"/>
        <v>31.754604759800003</v>
      </c>
      <c r="H51">
        <f t="shared" si="7"/>
        <v>33.091584334966036</v>
      </c>
    </row>
    <row r="52" spans="1:8" x14ac:dyDescent="0.35">
      <c r="A52">
        <v>52</v>
      </c>
      <c r="C52">
        <f t="shared" si="4"/>
        <v>33.326419490299998</v>
      </c>
      <c r="D52">
        <f t="shared" si="5"/>
        <v>31.769913808597977</v>
      </c>
      <c r="E52">
        <v>52</v>
      </c>
      <c r="G52">
        <f t="shared" si="6"/>
        <v>31.9616051653</v>
      </c>
      <c r="H52">
        <f t="shared" si="7"/>
        <v>33.324768911999648</v>
      </c>
    </row>
    <row r="53" spans="1:8" x14ac:dyDescent="0.35">
      <c r="A53">
        <v>53</v>
      </c>
      <c r="C53">
        <f t="shared" si="4"/>
        <v>33.4575968774</v>
      </c>
      <c r="D53">
        <f t="shared" si="5"/>
        <v>31.880903606697963</v>
      </c>
      <c r="E53">
        <v>53</v>
      </c>
      <c r="G53">
        <f t="shared" si="6"/>
        <v>32.168605570800004</v>
      </c>
      <c r="H53">
        <f t="shared" si="7"/>
        <v>33.55887353247752</v>
      </c>
    </row>
    <row r="54" spans="1:8" x14ac:dyDescent="0.35">
      <c r="A54">
        <v>54</v>
      </c>
      <c r="C54">
        <f t="shared" si="4"/>
        <v>33.588774264499996</v>
      </c>
      <c r="D54">
        <f t="shared" si="5"/>
        <v>31.991654651562541</v>
      </c>
      <c r="E54">
        <v>54</v>
      </c>
      <c r="G54">
        <f t="shared" si="6"/>
        <v>32.375605976300001</v>
      </c>
      <c r="H54">
        <f t="shared" si="7"/>
        <v>33.793845448061852</v>
      </c>
    </row>
    <row r="55" spans="1:8" x14ac:dyDescent="0.35">
      <c r="A55">
        <v>55</v>
      </c>
      <c r="C55">
        <f t="shared" si="4"/>
        <v>33.719951651599999</v>
      </c>
      <c r="D55">
        <f t="shared" si="5"/>
        <v>32.102175986797292</v>
      </c>
      <c r="E55">
        <v>55</v>
      </c>
      <c r="G55">
        <f t="shared" si="6"/>
        <v>32.582606381800005</v>
      </c>
      <c r="H55">
        <f t="shared" si="7"/>
        <v>34.029634364357833</v>
      </c>
    </row>
    <row r="56" spans="1:8" x14ac:dyDescent="0.35">
      <c r="A56">
        <v>56</v>
      </c>
      <c r="C56">
        <f t="shared" si="4"/>
        <v>33.851129038700002</v>
      </c>
      <c r="D56">
        <f t="shared" si="5"/>
        <v>32.212476299199594</v>
      </c>
      <c r="E56">
        <v>56</v>
      </c>
      <c r="G56">
        <f t="shared" si="6"/>
        <v>32.789606787300002</v>
      </c>
      <c r="H56">
        <f t="shared" si="7"/>
        <v>34.266192495748065</v>
      </c>
    </row>
    <row r="57" spans="1:8" x14ac:dyDescent="0.35">
      <c r="A57">
        <v>57</v>
      </c>
      <c r="C57">
        <f t="shared" si="4"/>
        <v>33.982306425799997</v>
      </c>
      <c r="D57">
        <f t="shared" si="5"/>
        <v>32.32256392915707</v>
      </c>
      <c r="E57">
        <v>57</v>
      </c>
      <c r="G57">
        <f t="shared" si="6"/>
        <v>32.996607192799999</v>
      </c>
      <c r="H57">
        <f t="shared" si="7"/>
        <v>34.503474577650579</v>
      </c>
    </row>
    <row r="58" spans="1:8" x14ac:dyDescent="0.35">
      <c r="A58">
        <v>58</v>
      </c>
      <c r="C58">
        <f t="shared" si="4"/>
        <v>34.1134838129</v>
      </c>
      <c r="D58">
        <f t="shared" si="5"/>
        <v>32.432446881390526</v>
      </c>
      <c r="E58">
        <v>58</v>
      </c>
      <c r="G58">
        <f t="shared" si="6"/>
        <v>33.203607598300003</v>
      </c>
      <c r="H58">
        <f t="shared" si="7"/>
        <v>34.741437844362757</v>
      </c>
    </row>
    <row r="59" spans="1:8" x14ac:dyDescent="0.35">
      <c r="A59">
        <v>59</v>
      </c>
      <c r="C59">
        <f t="shared" si="4"/>
        <v>34.244661199999996</v>
      </c>
      <c r="D59">
        <f t="shared" si="5"/>
        <v>32.542132835924654</v>
      </c>
      <c r="E59">
        <v>59</v>
      </c>
      <c r="G59">
        <f t="shared" si="6"/>
        <v>33.4106080038</v>
      </c>
      <c r="H59">
        <f t="shared" si="7"/>
        <v>34.980041979770348</v>
      </c>
    </row>
    <row r="60" spans="1:8" x14ac:dyDescent="0.35">
      <c r="A60">
        <v>60</v>
      </c>
      <c r="C60">
        <f t="shared" si="4"/>
        <v>34.375838587099999</v>
      </c>
      <c r="D60">
        <f t="shared" si="5"/>
        <v>32.651629159185482</v>
      </c>
      <c r="E60">
        <v>60</v>
      </c>
      <c r="G60">
        <f t="shared" si="6"/>
        <v>33.617608409300004</v>
      </c>
      <c r="H60">
        <f t="shared" si="7"/>
        <v>35.219249047271092</v>
      </c>
    </row>
    <row r="61" spans="1:8" x14ac:dyDescent="0.35">
      <c r="A61">
        <v>61</v>
      </c>
      <c r="C61">
        <f t="shared" si="4"/>
        <v>34.507015974200002</v>
      </c>
      <c r="D61">
        <f t="shared" si="5"/>
        <v>32.760942915137598</v>
      </c>
      <c r="E61">
        <v>61</v>
      </c>
      <c r="G61">
        <f t="shared" si="6"/>
        <v>33.824608814800001</v>
      </c>
      <c r="H61">
        <f t="shared" si="7"/>
        <v>35.459023404344656</v>
      </c>
    </row>
    <row r="62" spans="1:8" x14ac:dyDescent="0.35">
      <c r="A62">
        <v>62</v>
      </c>
      <c r="C62">
        <f t="shared" si="4"/>
        <v>34.638193361299997</v>
      </c>
      <c r="D62">
        <f t="shared" si="5"/>
        <v>32.870080876387419</v>
      </c>
      <c r="E62">
        <v>62</v>
      </c>
      <c r="G62">
        <f t="shared" si="6"/>
        <v>34.031609220299998</v>
      </c>
      <c r="H62">
        <f t="shared" si="7"/>
        <v>35.699331606333736</v>
      </c>
    </row>
    <row r="63" spans="1:8" x14ac:dyDescent="0.35">
      <c r="A63">
        <v>63</v>
      </c>
      <c r="C63">
        <f t="shared" si="4"/>
        <v>34.7693707484</v>
      </c>
      <c r="D63">
        <f t="shared" si="5"/>
        <v>32.979049535189951</v>
      </c>
      <c r="E63">
        <v>63</v>
      </c>
      <c r="G63">
        <f t="shared" si="6"/>
        <v>34.238609625800002</v>
      </c>
      <c r="H63">
        <f t="shared" si="7"/>
        <v>35.940142303207452</v>
      </c>
    </row>
    <row r="64" spans="1:8" x14ac:dyDescent="0.35">
      <c r="A64">
        <v>64</v>
      </c>
      <c r="C64">
        <f t="shared" si="4"/>
        <v>34.900548135500003</v>
      </c>
      <c r="D64">
        <f t="shared" si="5"/>
        <v>33.08785511430694</v>
      </c>
      <c r="E64">
        <v>64</v>
      </c>
      <c r="G64">
        <f t="shared" si="6"/>
        <v>34.445610031299999</v>
      </c>
      <c r="H64">
        <f t="shared" si="7"/>
        <v>36.181426132371278</v>
      </c>
    </row>
    <row r="65" spans="1:8" x14ac:dyDescent="0.35">
      <c r="A65">
        <v>65</v>
      </c>
      <c r="C65">
        <f t="shared" ref="C65:C70" si="8">26.6363727482+(A65-1)*0.1311773871</f>
        <v>35.031725522599999</v>
      </c>
      <c r="D65">
        <f t="shared" ref="D65:D96" si="9">0+1*C65-1.08015797312013*(1.01666666666667+(C65-28.132813568738)^2/25.4513215693455)^0.5</f>
        <v>33.196503577673404</v>
      </c>
      <c r="E65">
        <v>65</v>
      </c>
      <c r="G65">
        <f t="shared" ref="G65:G70" si="10">21.4045844848+(E65-1)*0.2070004055</f>
        <v>34.652610436800003</v>
      </c>
      <c r="H65">
        <f t="shared" ref="H65:H96" si="11">0+1*G65+1.08015797312013*(1.01666666666667+(G65-28.132813568738)^2/25.4513215693455)^0.5</f>
        <v>36.423155609970379</v>
      </c>
    </row>
    <row r="66" spans="1:8" x14ac:dyDescent="0.35">
      <c r="A66">
        <v>66</v>
      </c>
      <c r="C66">
        <f t="shared" si="8"/>
        <v>35.162902909699994</v>
      </c>
      <c r="D66">
        <f t="shared" si="9"/>
        <v>33.305000640837541</v>
      </c>
      <c r="E66">
        <v>66</v>
      </c>
      <c r="G66">
        <f t="shared" si="10"/>
        <v>34.8596108423</v>
      </c>
      <c r="H66">
        <f t="shared" si="11"/>
        <v>36.665305022603299</v>
      </c>
    </row>
    <row r="67" spans="1:8" x14ac:dyDescent="0.35">
      <c r="A67">
        <v>67</v>
      </c>
      <c r="C67">
        <f t="shared" si="8"/>
        <v>35.294080296799997</v>
      </c>
      <c r="D67">
        <f t="shared" si="9"/>
        <v>33.413351781145941</v>
      </c>
      <c r="E67">
        <v>67</v>
      </c>
      <c r="G67">
        <f t="shared" si="10"/>
        <v>35.066611247799997</v>
      </c>
      <c r="H67">
        <f t="shared" si="11"/>
        <v>36.907850320916552</v>
      </c>
    </row>
    <row r="68" spans="1:8" x14ac:dyDescent="0.35">
      <c r="A68">
        <v>68</v>
      </c>
      <c r="C68">
        <f t="shared" si="8"/>
        <v>35.4252576839</v>
      </c>
      <c r="D68">
        <f t="shared" si="9"/>
        <v>33.521562247652291</v>
      </c>
      <c r="E68">
        <v>68</v>
      </c>
      <c r="G68">
        <f t="shared" si="10"/>
        <v>35.273611653300001</v>
      </c>
      <c r="H68">
        <f t="shared" si="11"/>
        <v>37.150769016177897</v>
      </c>
    </row>
    <row r="69" spans="1:8" x14ac:dyDescent="0.35">
      <c r="A69">
        <v>69</v>
      </c>
      <c r="C69">
        <f t="shared" si="8"/>
        <v>35.556435070999996</v>
      </c>
      <c r="D69">
        <f t="shared" si="9"/>
        <v>33.629637070733132</v>
      </c>
      <c r="E69">
        <v>69</v>
      </c>
      <c r="G69">
        <f t="shared" si="10"/>
        <v>35.480612058800006</v>
      </c>
      <c r="H69">
        <f t="shared" si="11"/>
        <v>37.394040080620513</v>
      </c>
    </row>
    <row r="70" spans="1:8" x14ac:dyDescent="0.35">
      <c r="A70">
        <v>70</v>
      </c>
      <c r="C70">
        <f t="shared" si="8"/>
        <v>35.687612458099998</v>
      </c>
      <c r="D70">
        <f t="shared" si="9"/>
        <v>33.737581071398651</v>
      </c>
      <c r="E70">
        <v>70</v>
      </c>
      <c r="G70">
        <f t="shared" si="10"/>
        <v>35.687612464300003</v>
      </c>
      <c r="H70">
        <f t="shared" si="11"/>
        <v>37.637643852102478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65E4-B8BD-4237-8D7D-349D069BB6B4}">
  <sheetPr codeName="XLSTAT_20251015_115024_1">
    <tabColor rgb="FF007800"/>
  </sheetPr>
  <dimension ref="B1:AV407"/>
  <sheetViews>
    <sheetView topLeftCell="E54" zoomScaleNormal="100" workbookViewId="0">
      <selection activeCell="N65" sqref="N65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354</v>
      </c>
    </row>
    <row r="4" spans="2:13" x14ac:dyDescent="0.35">
      <c r="B4" t="s">
        <v>292</v>
      </c>
    </row>
    <row r="5" spans="2:13" x14ac:dyDescent="0.35">
      <c r="B5" t="s">
        <v>293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276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115</v>
      </c>
    </row>
    <row r="17" spans="2:9" x14ac:dyDescent="0.35">
      <c r="B17" s="78" t="s">
        <v>116</v>
      </c>
    </row>
    <row r="18" spans="2:9" ht="15" thickBot="1" x14ac:dyDescent="0.4"/>
    <row r="19" spans="2:9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9" x14ac:dyDescent="0.35">
      <c r="B20" s="82" t="s">
        <v>105</v>
      </c>
      <c r="C20" s="84">
        <v>61</v>
      </c>
      <c r="D20" s="84">
        <v>0</v>
      </c>
      <c r="E20" s="84">
        <v>61</v>
      </c>
      <c r="F20" s="40">
        <v>19.559782608695599</v>
      </c>
      <c r="G20" s="40">
        <v>23.621739130434801</v>
      </c>
      <c r="H20" s="40">
        <v>21.953872644947705</v>
      </c>
      <c r="I20" s="40">
        <v>0.94948638268693264</v>
      </c>
    </row>
    <row r="21" spans="2:9" x14ac:dyDescent="0.35">
      <c r="B21" s="79" t="s">
        <v>11</v>
      </c>
      <c r="C21" s="85">
        <v>61</v>
      </c>
      <c r="D21" s="85">
        <v>0</v>
      </c>
      <c r="E21" s="85">
        <v>61</v>
      </c>
      <c r="F21" s="41">
        <v>-0.63749999999999996</v>
      </c>
      <c r="G21" s="41">
        <v>1.2749999999999999</v>
      </c>
      <c r="H21" s="41">
        <v>1.1885245901639351E-2</v>
      </c>
      <c r="I21" s="41">
        <v>0.30647887900912274</v>
      </c>
    </row>
    <row r="22" spans="2:9" x14ac:dyDescent="0.35">
      <c r="B22" s="79" t="s">
        <v>21</v>
      </c>
      <c r="C22" s="85">
        <v>61</v>
      </c>
      <c r="D22" s="85">
        <v>0</v>
      </c>
      <c r="E22" s="85">
        <v>61</v>
      </c>
      <c r="F22" s="41">
        <v>0</v>
      </c>
      <c r="G22" s="41">
        <v>496</v>
      </c>
      <c r="H22" s="41">
        <v>88.885245901639351</v>
      </c>
      <c r="I22" s="41">
        <v>93.849720006802315</v>
      </c>
    </row>
    <row r="23" spans="2:9" x14ac:dyDescent="0.35">
      <c r="B23" s="79" t="s">
        <v>22</v>
      </c>
      <c r="C23" s="85">
        <v>61</v>
      </c>
      <c r="D23" s="85">
        <v>0</v>
      </c>
      <c r="E23" s="85">
        <v>61</v>
      </c>
      <c r="F23" s="41">
        <v>0</v>
      </c>
      <c r="G23" s="41">
        <v>493</v>
      </c>
      <c r="H23" s="41">
        <v>89.901639344262279</v>
      </c>
      <c r="I23" s="41">
        <v>92.977005207028242</v>
      </c>
    </row>
    <row r="24" spans="2:9" x14ac:dyDescent="0.35">
      <c r="B24" s="79" t="s">
        <v>23</v>
      </c>
      <c r="C24" s="85">
        <v>61</v>
      </c>
      <c r="D24" s="85">
        <v>0</v>
      </c>
      <c r="E24" s="85">
        <v>61</v>
      </c>
      <c r="F24" s="41">
        <v>0</v>
      </c>
      <c r="G24" s="41">
        <v>497</v>
      </c>
      <c r="H24" s="41">
        <v>89.852459016393439</v>
      </c>
      <c r="I24" s="41">
        <v>93.414102444540603</v>
      </c>
    </row>
    <row r="25" spans="2:9" x14ac:dyDescent="0.35">
      <c r="B25" s="79" t="s">
        <v>24</v>
      </c>
      <c r="C25" s="85">
        <v>61</v>
      </c>
      <c r="D25" s="85">
        <v>0</v>
      </c>
      <c r="E25" s="85">
        <v>61</v>
      </c>
      <c r="F25" s="41">
        <v>0</v>
      </c>
      <c r="G25" s="41">
        <v>493</v>
      </c>
      <c r="H25" s="41">
        <v>89.163934426229503</v>
      </c>
      <c r="I25" s="41">
        <v>93.428792908087473</v>
      </c>
    </row>
    <row r="26" spans="2:9" x14ac:dyDescent="0.35">
      <c r="B26" s="79" t="s">
        <v>25</v>
      </c>
      <c r="C26" s="85">
        <v>61</v>
      </c>
      <c r="D26" s="85">
        <v>0</v>
      </c>
      <c r="E26" s="85">
        <v>61</v>
      </c>
      <c r="F26" s="41">
        <v>0</v>
      </c>
      <c r="G26" s="41">
        <v>496</v>
      </c>
      <c r="H26" s="41">
        <v>89.508196721311478</v>
      </c>
      <c r="I26" s="41">
        <v>93.772174790965167</v>
      </c>
    </row>
    <row r="27" spans="2:9" x14ac:dyDescent="0.35">
      <c r="B27" s="79" t="s">
        <v>26</v>
      </c>
      <c r="C27" s="85">
        <v>61</v>
      </c>
      <c r="D27" s="85">
        <v>0</v>
      </c>
      <c r="E27" s="85">
        <v>61</v>
      </c>
      <c r="F27" s="41">
        <v>0</v>
      </c>
      <c r="G27" s="41">
        <v>498</v>
      </c>
      <c r="H27" s="41">
        <v>89.426229508196727</v>
      </c>
      <c r="I27" s="41">
        <v>93.493218830100815</v>
      </c>
    </row>
    <row r="28" spans="2:9" x14ac:dyDescent="0.35">
      <c r="B28" s="79" t="s">
        <v>27</v>
      </c>
      <c r="C28" s="85">
        <v>61</v>
      </c>
      <c r="D28" s="85">
        <v>0</v>
      </c>
      <c r="E28" s="85">
        <v>61</v>
      </c>
      <c r="F28" s="41">
        <v>0</v>
      </c>
      <c r="G28" s="41">
        <v>497</v>
      </c>
      <c r="H28" s="41">
        <v>89.278688524590166</v>
      </c>
      <c r="I28" s="41">
        <v>93.79590096721374</v>
      </c>
    </row>
    <row r="29" spans="2:9" x14ac:dyDescent="0.35">
      <c r="B29" s="79" t="s">
        <v>28</v>
      </c>
      <c r="C29" s="85">
        <v>61</v>
      </c>
      <c r="D29" s="85">
        <v>0</v>
      </c>
      <c r="E29" s="85">
        <v>61</v>
      </c>
      <c r="F29" s="41">
        <v>0</v>
      </c>
      <c r="G29" s="41">
        <v>497</v>
      </c>
      <c r="H29" s="41">
        <v>89.409836065573757</v>
      </c>
      <c r="I29" s="41">
        <v>93.688913796169118</v>
      </c>
    </row>
    <row r="30" spans="2:9" x14ac:dyDescent="0.35">
      <c r="B30" s="79" t="s">
        <v>29</v>
      </c>
      <c r="C30" s="85">
        <v>61</v>
      </c>
      <c r="D30" s="85">
        <v>0</v>
      </c>
      <c r="E30" s="85">
        <v>61</v>
      </c>
      <c r="F30" s="41">
        <v>0</v>
      </c>
      <c r="G30" s="41">
        <v>54.908000000000001</v>
      </c>
      <c r="H30" s="41">
        <v>12.638</v>
      </c>
      <c r="I30" s="41">
        <v>14.74028243284368</v>
      </c>
    </row>
    <row r="31" spans="2:9" x14ac:dyDescent="0.35">
      <c r="B31" s="79" t="s">
        <v>30</v>
      </c>
      <c r="C31" s="85">
        <v>61</v>
      </c>
      <c r="D31" s="85">
        <v>0</v>
      </c>
      <c r="E31" s="85">
        <v>61</v>
      </c>
      <c r="F31" s="41">
        <v>0</v>
      </c>
      <c r="G31" s="41">
        <v>48.238999999999997</v>
      </c>
      <c r="H31" s="41">
        <v>8.8451147540983612</v>
      </c>
      <c r="I31" s="41">
        <v>11.254529694154794</v>
      </c>
    </row>
    <row r="32" spans="2:9" x14ac:dyDescent="0.35">
      <c r="B32" s="79" t="s">
        <v>31</v>
      </c>
      <c r="C32" s="85">
        <v>61</v>
      </c>
      <c r="D32" s="85">
        <v>0</v>
      </c>
      <c r="E32" s="85">
        <v>61</v>
      </c>
      <c r="F32" s="41">
        <v>0</v>
      </c>
      <c r="G32" s="41">
        <v>31.654</v>
      </c>
      <c r="H32" s="41">
        <v>3.9809836065573774</v>
      </c>
      <c r="I32" s="41">
        <v>7.9345895388310268</v>
      </c>
    </row>
    <row r="33" spans="2:19" x14ac:dyDescent="0.35">
      <c r="B33" s="79" t="s">
        <v>37</v>
      </c>
      <c r="C33" s="85">
        <v>61</v>
      </c>
      <c r="D33" s="85">
        <v>0</v>
      </c>
      <c r="E33" s="85">
        <v>61</v>
      </c>
      <c r="F33" s="41">
        <v>-39.441989999999997</v>
      </c>
      <c r="G33" s="41">
        <v>28.06156</v>
      </c>
      <c r="H33" s="41">
        <v>0.32657540983606631</v>
      </c>
      <c r="I33" s="41">
        <v>13.298133330440226</v>
      </c>
    </row>
    <row r="34" spans="2:19" x14ac:dyDescent="0.35">
      <c r="B34" s="79" t="s">
        <v>47</v>
      </c>
      <c r="C34" s="85">
        <v>61</v>
      </c>
      <c r="D34" s="85">
        <v>0</v>
      </c>
      <c r="E34" s="85">
        <v>61</v>
      </c>
      <c r="F34" s="41">
        <v>-2.6099600000000001</v>
      </c>
      <c r="G34" s="41">
        <v>1.95221</v>
      </c>
      <c r="H34" s="41">
        <v>4.7282459016393462E-2</v>
      </c>
      <c r="I34" s="41">
        <v>0.92045134453277078</v>
      </c>
    </row>
    <row r="35" spans="2:19" x14ac:dyDescent="0.35">
      <c r="B35" s="79" t="s">
        <v>48</v>
      </c>
      <c r="C35" s="85">
        <v>61</v>
      </c>
      <c r="D35" s="85">
        <v>0</v>
      </c>
      <c r="E35" s="85">
        <v>61</v>
      </c>
      <c r="F35" s="41">
        <v>-2.8206600000000002</v>
      </c>
      <c r="G35" s="41">
        <v>1.4109499999999999</v>
      </c>
      <c r="H35" s="41">
        <v>-0.22641573770491816</v>
      </c>
      <c r="I35" s="41">
        <v>0.93759076585764767</v>
      </c>
    </row>
    <row r="36" spans="2:19" ht="15" thickBot="1" x14ac:dyDescent="0.4">
      <c r="B36" s="83" t="s">
        <v>52</v>
      </c>
      <c r="C36" s="86">
        <v>61</v>
      </c>
      <c r="D36" s="86">
        <v>0</v>
      </c>
      <c r="E36" s="86">
        <v>61</v>
      </c>
      <c r="F36" s="42">
        <v>35.014279999999999</v>
      </c>
      <c r="G36" s="42">
        <v>7582.9506799999999</v>
      </c>
      <c r="H36" s="42">
        <v>1916.5881683606556</v>
      </c>
      <c r="I36" s="42">
        <v>1575.3212667476139</v>
      </c>
    </row>
    <row r="39" spans="2:19" x14ac:dyDescent="0.35">
      <c r="B39" s="31" t="s">
        <v>122</v>
      </c>
    </row>
    <row r="40" spans="2:19" ht="15" thickBot="1" x14ac:dyDescent="0.4"/>
    <row r="41" spans="2:19" ht="43.5" x14ac:dyDescent="0.35">
      <c r="B41" s="80"/>
      <c r="C41" s="81" t="s">
        <v>11</v>
      </c>
      <c r="D41" s="81" t="s">
        <v>21</v>
      </c>
      <c r="E41" s="81" t="s">
        <v>22</v>
      </c>
      <c r="F41" s="81" t="s">
        <v>23</v>
      </c>
      <c r="G41" s="81" t="s">
        <v>24</v>
      </c>
      <c r="H41" s="81" t="s">
        <v>25</v>
      </c>
      <c r="I41" s="81" t="s">
        <v>26</v>
      </c>
      <c r="J41" s="81" t="s">
        <v>27</v>
      </c>
      <c r="K41" s="81" t="s">
        <v>28</v>
      </c>
      <c r="L41" s="81" t="s">
        <v>29</v>
      </c>
      <c r="M41" s="81" t="s">
        <v>30</v>
      </c>
      <c r="N41" s="81" t="s">
        <v>31</v>
      </c>
      <c r="O41" s="81" t="s">
        <v>37</v>
      </c>
      <c r="P41" s="81" t="s">
        <v>47</v>
      </c>
      <c r="Q41" s="81" t="s">
        <v>48</v>
      </c>
      <c r="R41" s="81" t="s">
        <v>52</v>
      </c>
      <c r="S41" s="43" t="s">
        <v>105</v>
      </c>
    </row>
    <row r="42" spans="2:19" x14ac:dyDescent="0.35">
      <c r="B42" s="87" t="s">
        <v>11</v>
      </c>
      <c r="C42" s="89">
        <v>1</v>
      </c>
      <c r="D42" s="46">
        <v>-2.9293640490764827E-2</v>
      </c>
      <c r="E42" s="46">
        <v>-1.4222244730719834E-2</v>
      </c>
      <c r="F42" s="46">
        <v>-3.242176264442307E-2</v>
      </c>
      <c r="G42" s="46">
        <v>-2.7957110107518668E-2</v>
      </c>
      <c r="H42" s="46">
        <v>-2.9674021676103425E-2</v>
      </c>
      <c r="I42" s="46">
        <v>-2.2929860515768043E-2</v>
      </c>
      <c r="J42" s="46">
        <v>-2.0916805024156635E-2</v>
      </c>
      <c r="K42" s="46">
        <v>-2.2758977793657997E-2</v>
      </c>
      <c r="L42" s="46">
        <v>-1.4527672764800652E-2</v>
      </c>
      <c r="M42" s="46">
        <v>-8.9589562215337246E-2</v>
      </c>
      <c r="N42" s="46">
        <v>-6.4864846119254749E-2</v>
      </c>
      <c r="O42" s="46">
        <v>0.10939767987342686</v>
      </c>
      <c r="P42" s="46">
        <v>4.8664277737845082E-2</v>
      </c>
      <c r="Q42" s="46">
        <v>-8.7939596245411866E-3</v>
      </c>
      <c r="R42" s="46">
        <v>-0.15563648347746814</v>
      </c>
      <c r="S42" s="47">
        <v>0.19045316375152696</v>
      </c>
    </row>
    <row r="43" spans="2:19" x14ac:dyDescent="0.35">
      <c r="B43" s="79" t="s">
        <v>21</v>
      </c>
      <c r="C43" s="41">
        <v>-2.9293640490764827E-2</v>
      </c>
      <c r="D43" s="90">
        <v>1</v>
      </c>
      <c r="E43" s="41">
        <v>0.99813840276683552</v>
      </c>
      <c r="F43" s="41">
        <v>0.99877327359402301</v>
      </c>
      <c r="G43" s="41">
        <v>0.99929705645991196</v>
      </c>
      <c r="H43" s="41">
        <v>0.99945081948235381</v>
      </c>
      <c r="I43" s="41">
        <v>0.99956737165036158</v>
      </c>
      <c r="J43" s="41">
        <v>0.99946003086765411</v>
      </c>
      <c r="K43" s="41">
        <v>0.99944872542922825</v>
      </c>
      <c r="L43" s="41">
        <v>-0.40025442553933566</v>
      </c>
      <c r="M43" s="41">
        <v>-0.26715465533774396</v>
      </c>
      <c r="N43" s="41">
        <v>-0.21328344093168666</v>
      </c>
      <c r="O43" s="41">
        <v>0.57222811969992993</v>
      </c>
      <c r="P43" s="41">
        <v>0.57202030700049178</v>
      </c>
      <c r="Q43" s="41">
        <v>0.51802509543667241</v>
      </c>
      <c r="R43" s="41">
        <v>0.67496807213348631</v>
      </c>
      <c r="S43" s="48">
        <v>-0.45195146950819176</v>
      </c>
    </row>
    <row r="44" spans="2:19" x14ac:dyDescent="0.35">
      <c r="B44" s="79" t="s">
        <v>22</v>
      </c>
      <c r="C44" s="41">
        <v>-1.4222244730719834E-2</v>
      </c>
      <c r="D44" s="41">
        <v>0.99813840276683552</v>
      </c>
      <c r="E44" s="90">
        <v>1</v>
      </c>
      <c r="F44" s="41">
        <v>0.99797418839379215</v>
      </c>
      <c r="G44" s="41">
        <v>0.99755416524444052</v>
      </c>
      <c r="H44" s="41">
        <v>0.99864407646884878</v>
      </c>
      <c r="I44" s="41">
        <v>0.99803549728607877</v>
      </c>
      <c r="J44" s="41">
        <v>0.99825505355374478</v>
      </c>
      <c r="K44" s="41">
        <v>0.99825808851166686</v>
      </c>
      <c r="L44" s="41">
        <v>-0.38096019411431126</v>
      </c>
      <c r="M44" s="41">
        <v>-0.24442169173957659</v>
      </c>
      <c r="N44" s="41">
        <v>-0.20113624058107502</v>
      </c>
      <c r="O44" s="41">
        <v>0.5742897401059307</v>
      </c>
      <c r="P44" s="41">
        <v>0.57232457516326685</v>
      </c>
      <c r="Q44" s="41">
        <v>0.5174665496914358</v>
      </c>
      <c r="R44" s="41">
        <v>0.67304683513600005</v>
      </c>
      <c r="S44" s="48">
        <v>-0.44467049303772704</v>
      </c>
    </row>
    <row r="45" spans="2:19" x14ac:dyDescent="0.35">
      <c r="B45" s="79" t="s">
        <v>23</v>
      </c>
      <c r="C45" s="41">
        <v>-3.242176264442307E-2</v>
      </c>
      <c r="D45" s="41">
        <v>0.99877327359402301</v>
      </c>
      <c r="E45" s="41">
        <v>0.99797418839379215</v>
      </c>
      <c r="F45" s="90">
        <v>1</v>
      </c>
      <c r="G45" s="41">
        <v>0.99803394132420797</v>
      </c>
      <c r="H45" s="41">
        <v>0.9992255415992396</v>
      </c>
      <c r="I45" s="41">
        <v>0.99899760288014194</v>
      </c>
      <c r="J45" s="41">
        <v>0.99918950634186143</v>
      </c>
      <c r="K45" s="41">
        <v>0.99922443403972872</v>
      </c>
      <c r="L45" s="41">
        <v>-0.38892898665389153</v>
      </c>
      <c r="M45" s="41">
        <v>-0.26307017010831513</v>
      </c>
      <c r="N45" s="41">
        <v>-0.2134597805284433</v>
      </c>
      <c r="O45" s="41">
        <v>0.57649573057212644</v>
      </c>
      <c r="P45" s="41">
        <v>0.57339338330202927</v>
      </c>
      <c r="Q45" s="41">
        <v>0.51786625192898506</v>
      </c>
      <c r="R45" s="41">
        <v>0.67899750593959507</v>
      </c>
      <c r="S45" s="48">
        <v>-0.44954033723931452</v>
      </c>
    </row>
    <row r="46" spans="2:19" x14ac:dyDescent="0.35">
      <c r="B46" s="79" t="s">
        <v>24</v>
      </c>
      <c r="C46" s="41">
        <v>-2.7957110107518668E-2</v>
      </c>
      <c r="D46" s="41">
        <v>0.99929705645991196</v>
      </c>
      <c r="E46" s="41">
        <v>0.99755416524444052</v>
      </c>
      <c r="F46" s="41">
        <v>0.99803394132420797</v>
      </c>
      <c r="G46" s="90">
        <v>1</v>
      </c>
      <c r="H46" s="41">
        <v>0.99897586535806715</v>
      </c>
      <c r="I46" s="41">
        <v>0.99904258825090853</v>
      </c>
      <c r="J46" s="41">
        <v>0.99876937549589351</v>
      </c>
      <c r="K46" s="41">
        <v>0.9987802122492152</v>
      </c>
      <c r="L46" s="41">
        <v>-0.40287809393769825</v>
      </c>
      <c r="M46" s="41">
        <v>-0.26999589058246165</v>
      </c>
      <c r="N46" s="41">
        <v>-0.21698522581313842</v>
      </c>
      <c r="O46" s="41">
        <v>0.57593625523302117</v>
      </c>
      <c r="P46" s="41">
        <v>0.57730427029438314</v>
      </c>
      <c r="Q46" s="41">
        <v>0.51828436752328244</v>
      </c>
      <c r="R46" s="41">
        <v>0.66675014981818148</v>
      </c>
      <c r="S46" s="48">
        <v>-0.45011744870805276</v>
      </c>
    </row>
    <row r="47" spans="2:19" x14ac:dyDescent="0.35">
      <c r="B47" s="79" t="s">
        <v>25</v>
      </c>
      <c r="C47" s="41">
        <v>-2.9674021676103425E-2</v>
      </c>
      <c r="D47" s="41">
        <v>0.99945081948235381</v>
      </c>
      <c r="E47" s="41">
        <v>0.99864407646884878</v>
      </c>
      <c r="F47" s="41">
        <v>0.9992255415992396</v>
      </c>
      <c r="G47" s="41">
        <v>0.99897586535806715</v>
      </c>
      <c r="H47" s="90">
        <v>1</v>
      </c>
      <c r="I47" s="41">
        <v>0.99940504475201664</v>
      </c>
      <c r="J47" s="41">
        <v>0.99965062116114423</v>
      </c>
      <c r="K47" s="41">
        <v>0.99957600752304754</v>
      </c>
      <c r="L47" s="41">
        <v>-0.39581941748171867</v>
      </c>
      <c r="M47" s="41">
        <v>-0.26397780891600536</v>
      </c>
      <c r="N47" s="41">
        <v>-0.20957277725323928</v>
      </c>
      <c r="O47" s="41">
        <v>0.57694013007924516</v>
      </c>
      <c r="P47" s="41">
        <v>0.57487019935065631</v>
      </c>
      <c r="Q47" s="41">
        <v>0.51970080583857614</v>
      </c>
      <c r="R47" s="41">
        <v>0.67447220987586554</v>
      </c>
      <c r="S47" s="48">
        <v>-0.44790077257257044</v>
      </c>
    </row>
    <row r="48" spans="2:19" x14ac:dyDescent="0.35">
      <c r="B48" s="79" t="s">
        <v>26</v>
      </c>
      <c r="C48" s="41">
        <v>-2.2929860515768043E-2</v>
      </c>
      <c r="D48" s="41">
        <v>0.99956737165036158</v>
      </c>
      <c r="E48" s="41">
        <v>0.99803549728607877</v>
      </c>
      <c r="F48" s="41">
        <v>0.99899760288014194</v>
      </c>
      <c r="G48" s="41">
        <v>0.99904258825090853</v>
      </c>
      <c r="H48" s="41">
        <v>0.99940504475201664</v>
      </c>
      <c r="I48" s="90">
        <v>1</v>
      </c>
      <c r="J48" s="41">
        <v>0.99969954287624896</v>
      </c>
      <c r="K48" s="41">
        <v>0.99980526761397026</v>
      </c>
      <c r="L48" s="41">
        <v>-0.38842868919748291</v>
      </c>
      <c r="M48" s="41">
        <v>-0.26152639726855903</v>
      </c>
      <c r="N48" s="41">
        <v>-0.20988307279223747</v>
      </c>
      <c r="O48" s="41">
        <v>0.57485870475167511</v>
      </c>
      <c r="P48" s="41">
        <v>0.57046822228342453</v>
      </c>
      <c r="Q48" s="41">
        <v>0.5143715848931687</v>
      </c>
      <c r="R48" s="41">
        <v>0.67459533654199244</v>
      </c>
      <c r="S48" s="48">
        <v>-0.44691502477121814</v>
      </c>
    </row>
    <row r="49" spans="2:19" x14ac:dyDescent="0.35">
      <c r="B49" s="79" t="s">
        <v>27</v>
      </c>
      <c r="C49" s="41">
        <v>-2.0916805024156635E-2</v>
      </c>
      <c r="D49" s="41">
        <v>0.99946003086765411</v>
      </c>
      <c r="E49" s="41">
        <v>0.99825505355374478</v>
      </c>
      <c r="F49" s="41">
        <v>0.99918950634186143</v>
      </c>
      <c r="G49" s="41">
        <v>0.99876937549589351</v>
      </c>
      <c r="H49" s="41">
        <v>0.99965062116114423</v>
      </c>
      <c r="I49" s="41">
        <v>0.99969954287624896</v>
      </c>
      <c r="J49" s="90">
        <v>1</v>
      </c>
      <c r="K49" s="41">
        <v>0.99988595335984021</v>
      </c>
      <c r="L49" s="41">
        <v>-0.39435529511961936</v>
      </c>
      <c r="M49" s="41">
        <v>-0.26694509328788901</v>
      </c>
      <c r="N49" s="41">
        <v>-0.21482826252910847</v>
      </c>
      <c r="O49" s="41">
        <v>0.57824193247075106</v>
      </c>
      <c r="P49" s="41">
        <v>0.5742405164718779</v>
      </c>
      <c r="Q49" s="41">
        <v>0.5189559927409545</v>
      </c>
      <c r="R49" s="41">
        <v>0.67489517737891103</v>
      </c>
      <c r="S49" s="48">
        <v>-0.44973484665008184</v>
      </c>
    </row>
    <row r="50" spans="2:19" x14ac:dyDescent="0.35">
      <c r="B50" s="79" t="s">
        <v>28</v>
      </c>
      <c r="C50" s="41">
        <v>-2.2758977793657997E-2</v>
      </c>
      <c r="D50" s="41">
        <v>0.99944872542922825</v>
      </c>
      <c r="E50" s="41">
        <v>0.99825808851166686</v>
      </c>
      <c r="F50" s="41">
        <v>0.99922443403972872</v>
      </c>
      <c r="G50" s="41">
        <v>0.9987802122492152</v>
      </c>
      <c r="H50" s="41">
        <v>0.99957600752304754</v>
      </c>
      <c r="I50" s="41">
        <v>0.99980526761397026</v>
      </c>
      <c r="J50" s="41">
        <v>0.99988595335984021</v>
      </c>
      <c r="K50" s="90">
        <v>1</v>
      </c>
      <c r="L50" s="41">
        <v>-0.39158766987332294</v>
      </c>
      <c r="M50" s="41">
        <v>-0.26412830405373439</v>
      </c>
      <c r="N50" s="41">
        <v>-0.21252280968309539</v>
      </c>
      <c r="O50" s="41">
        <v>0.57587554903627247</v>
      </c>
      <c r="P50" s="41">
        <v>0.57062987443059421</v>
      </c>
      <c r="Q50" s="41">
        <v>0.51718041562320893</v>
      </c>
      <c r="R50" s="41">
        <v>0.67677454462191367</v>
      </c>
      <c r="S50" s="48">
        <v>-0.45016513260310387</v>
      </c>
    </row>
    <row r="51" spans="2:19" x14ac:dyDescent="0.35">
      <c r="B51" s="79" t="s">
        <v>29</v>
      </c>
      <c r="C51" s="41">
        <v>-1.4527672764800652E-2</v>
      </c>
      <c r="D51" s="41">
        <v>-0.40025442553933566</v>
      </c>
      <c r="E51" s="41">
        <v>-0.38096019411431126</v>
      </c>
      <c r="F51" s="41">
        <v>-0.38892898665389153</v>
      </c>
      <c r="G51" s="41">
        <v>-0.40287809393769825</v>
      </c>
      <c r="H51" s="41">
        <v>-0.39581941748171867</v>
      </c>
      <c r="I51" s="41">
        <v>-0.38842868919748291</v>
      </c>
      <c r="J51" s="41">
        <v>-0.39435529511961936</v>
      </c>
      <c r="K51" s="41">
        <v>-0.39158766987332294</v>
      </c>
      <c r="L51" s="90">
        <v>1</v>
      </c>
      <c r="M51" s="41">
        <v>0.79992343253277143</v>
      </c>
      <c r="N51" s="41">
        <v>0.50584632409649566</v>
      </c>
      <c r="O51" s="41">
        <v>-0.30454628443922604</v>
      </c>
      <c r="P51" s="41">
        <v>-0.34543438069319338</v>
      </c>
      <c r="Q51" s="41">
        <v>-0.42363850406994669</v>
      </c>
      <c r="R51" s="41">
        <v>-0.27810553680673422</v>
      </c>
      <c r="S51" s="48">
        <v>0.50079630798896724</v>
      </c>
    </row>
    <row r="52" spans="2:19" x14ac:dyDescent="0.35">
      <c r="B52" s="79" t="s">
        <v>30</v>
      </c>
      <c r="C52" s="41">
        <v>-8.9589562215337246E-2</v>
      </c>
      <c r="D52" s="41">
        <v>-0.26715465533774396</v>
      </c>
      <c r="E52" s="41">
        <v>-0.24442169173957659</v>
      </c>
      <c r="F52" s="41">
        <v>-0.26307017010831513</v>
      </c>
      <c r="G52" s="41">
        <v>-0.26999589058246165</v>
      </c>
      <c r="H52" s="41">
        <v>-0.26397780891600536</v>
      </c>
      <c r="I52" s="41">
        <v>-0.26152639726855903</v>
      </c>
      <c r="J52" s="41">
        <v>-0.26694509328788901</v>
      </c>
      <c r="K52" s="41">
        <v>-0.26412830405373439</v>
      </c>
      <c r="L52" s="41">
        <v>0.79992343253277143</v>
      </c>
      <c r="M52" s="90">
        <v>1</v>
      </c>
      <c r="N52" s="41">
        <v>0.7096410263856805</v>
      </c>
      <c r="O52" s="41">
        <v>-0.2232080666071754</v>
      </c>
      <c r="P52" s="41">
        <v>-0.25467253963897518</v>
      </c>
      <c r="Q52" s="41">
        <v>-0.33117026323246507</v>
      </c>
      <c r="R52" s="41">
        <v>-0.16348271181120055</v>
      </c>
      <c r="S52" s="48">
        <v>0.35097280129066366</v>
      </c>
    </row>
    <row r="53" spans="2:19" x14ac:dyDescent="0.35">
      <c r="B53" s="79" t="s">
        <v>31</v>
      </c>
      <c r="C53" s="41">
        <v>-6.4864846119254749E-2</v>
      </c>
      <c r="D53" s="41">
        <v>-0.21328344093168666</v>
      </c>
      <c r="E53" s="41">
        <v>-0.20113624058107502</v>
      </c>
      <c r="F53" s="41">
        <v>-0.2134597805284433</v>
      </c>
      <c r="G53" s="41">
        <v>-0.21698522581313842</v>
      </c>
      <c r="H53" s="41">
        <v>-0.20957277725323928</v>
      </c>
      <c r="I53" s="41">
        <v>-0.20988307279223747</v>
      </c>
      <c r="J53" s="41">
        <v>-0.21482826252910847</v>
      </c>
      <c r="K53" s="41">
        <v>-0.21252280968309539</v>
      </c>
      <c r="L53" s="41">
        <v>0.50584632409649566</v>
      </c>
      <c r="M53" s="41">
        <v>0.7096410263856805</v>
      </c>
      <c r="N53" s="90">
        <v>1</v>
      </c>
      <c r="O53" s="41">
        <v>-0.14676514129154833</v>
      </c>
      <c r="P53" s="41">
        <v>-0.17754897006312817</v>
      </c>
      <c r="Q53" s="41">
        <v>-0.23095254704356649</v>
      </c>
      <c r="R53" s="41">
        <v>-0.18580191853419634</v>
      </c>
      <c r="S53" s="48">
        <v>0.23519058495203166</v>
      </c>
    </row>
    <row r="54" spans="2:19" x14ac:dyDescent="0.35">
      <c r="B54" s="79" t="s">
        <v>37</v>
      </c>
      <c r="C54" s="41">
        <v>0.10939767987342686</v>
      </c>
      <c r="D54" s="41">
        <v>0.57222811969992993</v>
      </c>
      <c r="E54" s="41">
        <v>0.5742897401059307</v>
      </c>
      <c r="F54" s="41">
        <v>0.57649573057212644</v>
      </c>
      <c r="G54" s="41">
        <v>0.57593625523302117</v>
      </c>
      <c r="H54" s="41">
        <v>0.57694013007924516</v>
      </c>
      <c r="I54" s="41">
        <v>0.57485870475167511</v>
      </c>
      <c r="J54" s="41">
        <v>0.57824193247075106</v>
      </c>
      <c r="K54" s="41">
        <v>0.57587554903627247</v>
      </c>
      <c r="L54" s="41">
        <v>-0.30454628443922604</v>
      </c>
      <c r="M54" s="41">
        <v>-0.2232080666071754</v>
      </c>
      <c r="N54" s="41">
        <v>-0.14676514129154833</v>
      </c>
      <c r="O54" s="90">
        <v>1</v>
      </c>
      <c r="P54" s="41">
        <v>0.96306061117050656</v>
      </c>
      <c r="Q54" s="41">
        <v>0.87201327451335631</v>
      </c>
      <c r="R54" s="41">
        <v>0.19892653126858639</v>
      </c>
      <c r="S54" s="48">
        <v>-0.20402489136059501</v>
      </c>
    </row>
    <row r="55" spans="2:19" x14ac:dyDescent="0.35">
      <c r="B55" s="79" t="s">
        <v>47</v>
      </c>
      <c r="C55" s="41">
        <v>4.8664277737845082E-2</v>
      </c>
      <c r="D55" s="41">
        <v>0.57202030700049178</v>
      </c>
      <c r="E55" s="41">
        <v>0.57232457516326685</v>
      </c>
      <c r="F55" s="41">
        <v>0.57339338330202927</v>
      </c>
      <c r="G55" s="41">
        <v>0.57730427029438314</v>
      </c>
      <c r="H55" s="41">
        <v>0.57487019935065631</v>
      </c>
      <c r="I55" s="41">
        <v>0.57046822228342453</v>
      </c>
      <c r="J55" s="41">
        <v>0.5742405164718779</v>
      </c>
      <c r="K55" s="41">
        <v>0.57062987443059421</v>
      </c>
      <c r="L55" s="41">
        <v>-0.34543438069319338</v>
      </c>
      <c r="M55" s="41">
        <v>-0.25467253963897518</v>
      </c>
      <c r="N55" s="41">
        <v>-0.17754897006312817</v>
      </c>
      <c r="O55" s="41">
        <v>0.96306061117050656</v>
      </c>
      <c r="P55" s="90">
        <v>1</v>
      </c>
      <c r="Q55" s="41">
        <v>0.86663126632255494</v>
      </c>
      <c r="R55" s="41">
        <v>0.18348289037710622</v>
      </c>
      <c r="S55" s="48">
        <v>-0.2272007934442743</v>
      </c>
    </row>
    <row r="56" spans="2:19" x14ac:dyDescent="0.35">
      <c r="B56" s="79" t="s">
        <v>48</v>
      </c>
      <c r="C56" s="41">
        <v>-8.7939596245411866E-3</v>
      </c>
      <c r="D56" s="41">
        <v>0.51802509543667241</v>
      </c>
      <c r="E56" s="41">
        <v>0.5174665496914358</v>
      </c>
      <c r="F56" s="41">
        <v>0.51786625192898506</v>
      </c>
      <c r="G56" s="41">
        <v>0.51828436752328244</v>
      </c>
      <c r="H56" s="41">
        <v>0.51970080583857614</v>
      </c>
      <c r="I56" s="41">
        <v>0.5143715848931687</v>
      </c>
      <c r="J56" s="41">
        <v>0.5189559927409545</v>
      </c>
      <c r="K56" s="41">
        <v>0.51718041562320893</v>
      </c>
      <c r="L56" s="41">
        <v>-0.42363850406994669</v>
      </c>
      <c r="M56" s="41">
        <v>-0.33117026323246507</v>
      </c>
      <c r="N56" s="41">
        <v>-0.23095254704356649</v>
      </c>
      <c r="O56" s="41">
        <v>0.87201327451335631</v>
      </c>
      <c r="P56" s="41">
        <v>0.86663126632255494</v>
      </c>
      <c r="Q56" s="90">
        <v>1</v>
      </c>
      <c r="R56" s="41">
        <v>0.25208561456477258</v>
      </c>
      <c r="S56" s="48">
        <v>-0.2732879174583534</v>
      </c>
    </row>
    <row r="57" spans="2:19" x14ac:dyDescent="0.35">
      <c r="B57" s="79" t="s">
        <v>52</v>
      </c>
      <c r="C57" s="41">
        <v>-0.15563648347746814</v>
      </c>
      <c r="D57" s="41">
        <v>0.67496807213348631</v>
      </c>
      <c r="E57" s="41">
        <v>0.67304683513600005</v>
      </c>
      <c r="F57" s="41">
        <v>0.67899750593959507</v>
      </c>
      <c r="G57" s="41">
        <v>0.66675014981818148</v>
      </c>
      <c r="H57" s="41">
        <v>0.67447220987586554</v>
      </c>
      <c r="I57" s="41">
        <v>0.67459533654199244</v>
      </c>
      <c r="J57" s="41">
        <v>0.67489517737891103</v>
      </c>
      <c r="K57" s="41">
        <v>0.67677454462191367</v>
      </c>
      <c r="L57" s="41">
        <v>-0.27810553680673422</v>
      </c>
      <c r="M57" s="41">
        <v>-0.16348271181120055</v>
      </c>
      <c r="N57" s="41">
        <v>-0.18580191853419634</v>
      </c>
      <c r="O57" s="41">
        <v>0.19892653126858639</v>
      </c>
      <c r="P57" s="41">
        <v>0.18348289037710622</v>
      </c>
      <c r="Q57" s="41">
        <v>0.25208561456477258</v>
      </c>
      <c r="R57" s="90">
        <v>1</v>
      </c>
      <c r="S57" s="48">
        <v>-0.7079294206421235</v>
      </c>
    </row>
    <row r="58" spans="2:19" ht="15" thickBot="1" x14ac:dyDescent="0.4">
      <c r="B58" s="88" t="s">
        <v>105</v>
      </c>
      <c r="C58" s="49">
        <v>0.19045316375152696</v>
      </c>
      <c r="D58" s="49">
        <v>-0.45195146950819176</v>
      </c>
      <c r="E58" s="49">
        <v>-0.44467049303772704</v>
      </c>
      <c r="F58" s="49">
        <v>-0.44954033723931452</v>
      </c>
      <c r="G58" s="49">
        <v>-0.45011744870805276</v>
      </c>
      <c r="H58" s="49">
        <v>-0.44790077257257044</v>
      </c>
      <c r="I58" s="49">
        <v>-0.44691502477121814</v>
      </c>
      <c r="J58" s="49">
        <v>-0.44973484665008184</v>
      </c>
      <c r="K58" s="49">
        <v>-0.45016513260310387</v>
      </c>
      <c r="L58" s="49">
        <v>0.50079630798896724</v>
      </c>
      <c r="M58" s="49">
        <v>0.35097280129066366</v>
      </c>
      <c r="N58" s="49">
        <v>0.23519058495203166</v>
      </c>
      <c r="O58" s="49">
        <v>-0.20402489136059501</v>
      </c>
      <c r="P58" s="49">
        <v>-0.2272007934442743</v>
      </c>
      <c r="Q58" s="49">
        <v>-0.2732879174583534</v>
      </c>
      <c r="R58" s="49">
        <v>-0.7079294206421235</v>
      </c>
      <c r="S58" s="91">
        <v>1</v>
      </c>
    </row>
    <row r="61" spans="2:19" x14ac:dyDescent="0.35">
      <c r="B61" s="78" t="s">
        <v>307</v>
      </c>
    </row>
    <row r="62" spans="2:19" ht="15" thickBot="1" x14ac:dyDescent="0.4"/>
    <row r="63" spans="2:19" ht="43.5" x14ac:dyDescent="0.35">
      <c r="B63" s="80"/>
      <c r="C63" s="81" t="s">
        <v>11</v>
      </c>
      <c r="D63" s="81" t="s">
        <v>21</v>
      </c>
      <c r="E63" s="81" t="s">
        <v>22</v>
      </c>
      <c r="F63" s="81" t="s">
        <v>23</v>
      </c>
      <c r="G63" s="81" t="s">
        <v>24</v>
      </c>
      <c r="H63" s="81" t="s">
        <v>25</v>
      </c>
      <c r="I63" s="81" t="s">
        <v>26</v>
      </c>
      <c r="J63" s="81" t="s">
        <v>27</v>
      </c>
      <c r="K63" s="81" t="s">
        <v>28</v>
      </c>
      <c r="L63" s="81" t="s">
        <v>29</v>
      </c>
      <c r="M63" s="81" t="s">
        <v>30</v>
      </c>
      <c r="N63" s="81" t="s">
        <v>31</v>
      </c>
      <c r="O63" s="81" t="s">
        <v>37</v>
      </c>
      <c r="P63" s="81" t="s">
        <v>47</v>
      </c>
      <c r="Q63" s="81" t="s">
        <v>48</v>
      </c>
      <c r="R63" s="81" t="s">
        <v>52</v>
      </c>
    </row>
    <row r="64" spans="2:19" x14ac:dyDescent="0.35">
      <c r="B64" s="87" t="s">
        <v>308</v>
      </c>
      <c r="C64" s="46">
        <v>0.60765663686560811</v>
      </c>
      <c r="D64" s="46">
        <v>3.455910476288655E-4</v>
      </c>
      <c r="E64" s="46">
        <v>1.6940105712876063E-3</v>
      </c>
      <c r="F64" s="46">
        <v>1.1390686974562911E-3</v>
      </c>
      <c r="G64" s="46">
        <v>9.042537448054114E-4</v>
      </c>
      <c r="H64" s="46">
        <v>3.1266614641653289E-4</v>
      </c>
      <c r="I64" s="46">
        <v>1.8211820287677589E-4</v>
      </c>
      <c r="J64" s="46">
        <v>1.3547833293020396E-4</v>
      </c>
      <c r="K64" s="46">
        <v>1.0600184732953682E-4</v>
      </c>
      <c r="L64" s="46">
        <v>0.21930013491375336</v>
      </c>
      <c r="M64" s="46">
        <v>0.18434247327511089</v>
      </c>
      <c r="N64" s="46">
        <v>0.42503037121661263</v>
      </c>
      <c r="O64" s="46">
        <v>3.5256628295709788E-2</v>
      </c>
      <c r="P64" s="46">
        <v>3.9366680794183845E-2</v>
      </c>
      <c r="Q64" s="46">
        <v>0.16009208357909291</v>
      </c>
      <c r="R64" s="46">
        <v>0.40244408902335177</v>
      </c>
    </row>
    <row r="65" spans="2:18" ht="15" thickBot="1" x14ac:dyDescent="0.4">
      <c r="B65" s="83" t="s">
        <v>309</v>
      </c>
      <c r="C65" s="42">
        <v>1.6456662189327229</v>
      </c>
      <c r="D65" s="42">
        <v>2893.5934737346333</v>
      </c>
      <c r="E65" s="42">
        <v>590.31508831725091</v>
      </c>
      <c r="F65" s="42">
        <v>877.91017542062912</v>
      </c>
      <c r="G65" s="42">
        <v>1105.8842783285265</v>
      </c>
      <c r="H65" s="42">
        <v>3198.2995647626112</v>
      </c>
      <c r="I65" s="42">
        <v>5490.939314158597</v>
      </c>
      <c r="J65" s="42">
        <v>7381.2540970310156</v>
      </c>
      <c r="K65" s="42">
        <v>9433.7978553450703</v>
      </c>
      <c r="L65" s="42">
        <v>4.5599607149958263</v>
      </c>
      <c r="M65" s="42">
        <v>5.4246858156644668</v>
      </c>
      <c r="N65" s="42">
        <v>2.3527730433417888</v>
      </c>
      <c r="O65" s="42">
        <v>28.363460953005685</v>
      </c>
      <c r="P65" s="42">
        <v>25.402192408046325</v>
      </c>
      <c r="Q65" s="42">
        <v>6.2464050541634286</v>
      </c>
      <c r="R65" s="42">
        <v>2.4848172138067484</v>
      </c>
    </row>
    <row r="68" spans="2:18" x14ac:dyDescent="0.35">
      <c r="B68" s="31" t="s">
        <v>123</v>
      </c>
    </row>
    <row r="70" spans="2:18" x14ac:dyDescent="0.35">
      <c r="B70" s="78" t="s">
        <v>291</v>
      </c>
    </row>
    <row r="71" spans="2:18" ht="15" thickBot="1" x14ac:dyDescent="0.4"/>
    <row r="72" spans="2:18" x14ac:dyDescent="0.35">
      <c r="B72" s="100" t="s">
        <v>268</v>
      </c>
      <c r="C72" s="100" t="s">
        <v>110</v>
      </c>
      <c r="D72" s="100" t="s">
        <v>129</v>
      </c>
      <c r="E72" s="100" t="s">
        <v>127</v>
      </c>
      <c r="F72" s="100" t="s">
        <v>128</v>
      </c>
      <c r="G72" s="100" t="s">
        <v>269</v>
      </c>
      <c r="H72" s="100" t="s">
        <v>270</v>
      </c>
      <c r="I72" s="100" t="s">
        <v>271</v>
      </c>
      <c r="J72" s="100" t="s">
        <v>272</v>
      </c>
    </row>
    <row r="73" spans="2:18" x14ac:dyDescent="0.35">
      <c r="B73" s="65">
        <v>1</v>
      </c>
      <c r="C73" s="101" t="s">
        <v>52</v>
      </c>
      <c r="D73" s="104">
        <v>0.45733501303202645</v>
      </c>
      <c r="E73" s="104">
        <v>0.50116406461069263</v>
      </c>
      <c r="F73" s="104">
        <v>0.492709218248162</v>
      </c>
      <c r="G73" s="104">
        <v>17.324700617226085</v>
      </c>
      <c r="H73" s="104">
        <v>-45.756205916520159</v>
      </c>
      <c r="I73" s="104">
        <v>-41.534458188173538</v>
      </c>
      <c r="J73" s="104">
        <v>0.51519121195944861</v>
      </c>
    </row>
    <row r="74" spans="2:18" x14ac:dyDescent="0.35">
      <c r="B74" s="38">
        <v>2</v>
      </c>
      <c r="C74" s="102" t="s">
        <v>294</v>
      </c>
      <c r="D74" s="105">
        <v>0.37185793392387939</v>
      </c>
      <c r="E74" s="105">
        <v>0.60127238587772558</v>
      </c>
      <c r="F74" s="105">
        <v>0.58752315780454367</v>
      </c>
      <c r="G74" s="105">
        <v>4.4089327673046483</v>
      </c>
      <c r="H74" s="105">
        <v>-57.420129209227802</v>
      </c>
      <c r="I74" s="105">
        <v>-51.087507616707867</v>
      </c>
      <c r="J74" s="105">
        <v>0.42530945506375933</v>
      </c>
    </row>
    <row r="75" spans="2:18" x14ac:dyDescent="0.35">
      <c r="B75" s="38">
        <v>3</v>
      </c>
      <c r="C75" s="102" t="s">
        <v>295</v>
      </c>
      <c r="D75" s="105">
        <v>0.3600193831694698</v>
      </c>
      <c r="E75" s="105">
        <v>0.62062211798113087</v>
      </c>
      <c r="F75" s="105">
        <v>0.60065486103276933</v>
      </c>
      <c r="G75" s="105">
        <v>3.5258945906609824</v>
      </c>
      <c r="H75" s="105">
        <v>-58.45462019414849</v>
      </c>
      <c r="I75" s="105">
        <v>-50.011124737455248</v>
      </c>
      <c r="J75" s="105">
        <v>0.41795868358011007</v>
      </c>
    </row>
    <row r="76" spans="2:18" x14ac:dyDescent="0.35">
      <c r="B76" s="38">
        <v>4</v>
      </c>
      <c r="C76" s="102" t="s">
        <v>296</v>
      </c>
      <c r="D76" s="105">
        <v>0.3533170994132892</v>
      </c>
      <c r="E76" s="105">
        <v>0.63421663413125273</v>
      </c>
      <c r="F76" s="105">
        <v>0.60808925085491361</v>
      </c>
      <c r="G76" s="105">
        <v>3.5003622037344257</v>
      </c>
      <c r="H76" s="105">
        <v>-58.68060150576639</v>
      </c>
      <c r="I76" s="105">
        <v>-48.126232184899834</v>
      </c>
      <c r="J76" s="105">
        <v>0.41623624391960901</v>
      </c>
    </row>
    <row r="77" spans="2:18" x14ac:dyDescent="0.35">
      <c r="B77" s="38">
        <v>5</v>
      </c>
      <c r="C77" s="102" t="s">
        <v>297</v>
      </c>
      <c r="D77" s="105">
        <v>0.34931866198487821</v>
      </c>
      <c r="E77" s="105">
        <v>0.64481407634056431</v>
      </c>
      <c r="F77" s="105">
        <v>0.61252444691697927</v>
      </c>
      <c r="G77" s="105">
        <v>3.9213826963724756</v>
      </c>
      <c r="H77" s="105">
        <v>-58.47399422434313</v>
      </c>
      <c r="I77" s="105">
        <v>-45.80875103930326</v>
      </c>
      <c r="J77" s="105">
        <v>0.41749924359968749</v>
      </c>
    </row>
    <row r="78" spans="2:18" x14ac:dyDescent="0.35">
      <c r="B78" s="38">
        <v>6</v>
      </c>
      <c r="C78" s="102" t="s">
        <v>298</v>
      </c>
      <c r="D78" s="105">
        <v>0.34511666449835976</v>
      </c>
      <c r="E78" s="105">
        <v>0.65546689453879714</v>
      </c>
      <c r="F78" s="105">
        <v>0.61718543837644124</v>
      </c>
      <c r="G78" s="105">
        <v>4.3341523724475053</v>
      </c>
      <c r="H78" s="105">
        <v>-58.331517304120439</v>
      </c>
      <c r="I78" s="105">
        <v>-43.555400254907255</v>
      </c>
      <c r="J78" s="105">
        <v>0.41836162806003202</v>
      </c>
    </row>
    <row r="79" spans="2:18" x14ac:dyDescent="0.35">
      <c r="B79" s="38">
        <v>7</v>
      </c>
      <c r="C79" s="102" t="s">
        <v>299</v>
      </c>
      <c r="D79" s="105">
        <v>0.34090225660774276</v>
      </c>
      <c r="E79" s="105">
        <v>0.66597650634065775</v>
      </c>
      <c r="F79" s="105">
        <v>0.62186019585734842</v>
      </c>
      <c r="G79" s="105">
        <v>4.768259269403643</v>
      </c>
      <c r="H79" s="105">
        <v>-58.221227286250809</v>
      </c>
      <c r="I79" s="105">
        <v>-41.334236372864318</v>
      </c>
      <c r="J79" s="105">
        <v>0.41904765568172031</v>
      </c>
    </row>
    <row r="80" spans="2:18" x14ac:dyDescent="0.35">
      <c r="B80" s="38">
        <v>8</v>
      </c>
      <c r="C80" s="102" t="s">
        <v>300</v>
      </c>
      <c r="D80" s="105">
        <v>0.33646536985074715</v>
      </c>
      <c r="E80" s="105">
        <v>0.67654416954416141</v>
      </c>
      <c r="F80" s="105">
        <v>0.62678173408941695</v>
      </c>
      <c r="G80" s="105">
        <v>5.1937167232434405</v>
      </c>
      <c r="H80" s="105">
        <v>-58.182301807251775</v>
      </c>
      <c r="I80" s="105">
        <v>-39.184437029691971</v>
      </c>
      <c r="J80" s="105">
        <v>0.41929459503534638</v>
      </c>
    </row>
    <row r="81" spans="2:10" x14ac:dyDescent="0.35">
      <c r="B81" s="38">
        <v>9</v>
      </c>
      <c r="C81" s="102" t="s">
        <v>301</v>
      </c>
      <c r="D81" s="105">
        <v>0.33588067738131089</v>
      </c>
      <c r="E81" s="105">
        <v>0.68331574979730558</v>
      </c>
      <c r="F81" s="105">
        <v>0.62743029387918303</v>
      </c>
      <c r="G81" s="105">
        <v>6.1847764298227617</v>
      </c>
      <c r="H81" s="105">
        <v>-57.472899963285201</v>
      </c>
      <c r="I81" s="105">
        <v>-36.364161321552089</v>
      </c>
      <c r="J81" s="105">
        <v>0.42423739178096803</v>
      </c>
    </row>
    <row r="82" spans="2:10" ht="15" thickBot="1" x14ac:dyDescent="0.4">
      <c r="B82" s="114">
        <v>10</v>
      </c>
      <c r="C82" s="115" t="s">
        <v>302</v>
      </c>
      <c r="D82" s="117">
        <v>0.33550967676226795</v>
      </c>
      <c r="E82" s="116">
        <v>0.6898681831333302</v>
      </c>
      <c r="F82" s="116">
        <v>0.6278418197599962</v>
      </c>
      <c r="G82" s="116">
        <v>7.2084882126671914</v>
      </c>
      <c r="H82" s="116">
        <v>-56.748275674300757</v>
      </c>
      <c r="I82" s="116">
        <v>-33.528663168394331</v>
      </c>
      <c r="J82" s="116">
        <v>0.42941328489231212</v>
      </c>
    </row>
    <row r="83" spans="2:10" x14ac:dyDescent="0.35">
      <c r="B83" s="64" t="s">
        <v>273</v>
      </c>
    </row>
    <row r="86" spans="2:10" x14ac:dyDescent="0.35">
      <c r="B86" s="78" t="s">
        <v>124</v>
      </c>
    </row>
    <row r="87" spans="2:10" ht="15" thickBot="1" x14ac:dyDescent="0.4"/>
    <row r="88" spans="2:10" x14ac:dyDescent="0.35">
      <c r="B88" s="92" t="s">
        <v>118</v>
      </c>
      <c r="C88" s="93">
        <v>61</v>
      </c>
    </row>
    <row r="89" spans="2:10" x14ac:dyDescent="0.35">
      <c r="B89" s="79" t="s">
        <v>125</v>
      </c>
      <c r="C89" s="85">
        <v>61</v>
      </c>
    </row>
    <row r="90" spans="2:10" x14ac:dyDescent="0.35">
      <c r="B90" s="79" t="s">
        <v>126</v>
      </c>
      <c r="C90" s="85">
        <v>50</v>
      </c>
    </row>
    <row r="91" spans="2:10" x14ac:dyDescent="0.35">
      <c r="B91" s="79" t="s">
        <v>127</v>
      </c>
      <c r="C91" s="41">
        <v>0.6898681831333302</v>
      </c>
    </row>
    <row r="92" spans="2:10" x14ac:dyDescent="0.35">
      <c r="B92" s="79" t="s">
        <v>128</v>
      </c>
      <c r="C92" s="41">
        <v>0.6278418197599962</v>
      </c>
    </row>
    <row r="93" spans="2:10" x14ac:dyDescent="0.35">
      <c r="B93" s="79" t="s">
        <v>129</v>
      </c>
      <c r="C93" s="41">
        <v>0.33550967676226795</v>
      </c>
    </row>
    <row r="94" spans="2:10" x14ac:dyDescent="0.35">
      <c r="B94" s="79" t="s">
        <v>130</v>
      </c>
      <c r="C94" s="41">
        <v>0.57923197146071626</v>
      </c>
    </row>
    <row r="95" spans="2:10" x14ac:dyDescent="0.35">
      <c r="B95" s="79" t="s">
        <v>131</v>
      </c>
      <c r="C95" s="41">
        <v>1.9201247704812821</v>
      </c>
    </row>
    <row r="96" spans="2:10" x14ac:dyDescent="0.35">
      <c r="B96" s="79" t="s">
        <v>132</v>
      </c>
      <c r="C96" s="41">
        <v>1.7731824984263951</v>
      </c>
    </row>
    <row r="97" spans="2:8" x14ac:dyDescent="0.35">
      <c r="B97" s="79" t="s">
        <v>133</v>
      </c>
      <c r="C97" s="41">
        <v>7.2084882126671914</v>
      </c>
    </row>
    <row r="98" spans="2:8" x14ac:dyDescent="0.35">
      <c r="B98" s="79" t="s">
        <v>134</v>
      </c>
      <c r="C98" s="41">
        <v>-56.748275674300757</v>
      </c>
    </row>
    <row r="99" spans="2:8" x14ac:dyDescent="0.35">
      <c r="B99" s="79" t="s">
        <v>135</v>
      </c>
      <c r="C99" s="41">
        <v>-51.360520572259944</v>
      </c>
    </row>
    <row r="100" spans="2:8" x14ac:dyDescent="0.35">
      <c r="B100" s="79" t="s">
        <v>136</v>
      </c>
      <c r="C100" s="41">
        <v>-33.528663168394331</v>
      </c>
    </row>
    <row r="101" spans="2:8" ht="15" thickBot="1" x14ac:dyDescent="0.4">
      <c r="B101" s="83" t="s">
        <v>137</v>
      </c>
      <c r="C101" s="42">
        <v>0.44658981628800459</v>
      </c>
    </row>
    <row r="104" spans="2:8" x14ac:dyDescent="0.35">
      <c r="B104" s="94" t="s">
        <v>138</v>
      </c>
    </row>
    <row r="105" spans="2:8" ht="15" thickBot="1" x14ac:dyDescent="0.4"/>
    <row r="106" spans="2:8" ht="29" customHeight="1" x14ac:dyDescent="0.35">
      <c r="B106" s="80" t="s">
        <v>139</v>
      </c>
      <c r="C106" s="81" t="s">
        <v>126</v>
      </c>
      <c r="D106" s="81" t="s">
        <v>140</v>
      </c>
      <c r="E106" s="81" t="s">
        <v>141</v>
      </c>
      <c r="F106" s="81" t="s">
        <v>142</v>
      </c>
      <c r="G106" s="81" t="s">
        <v>143</v>
      </c>
      <c r="H106" s="81" t="s">
        <v>144</v>
      </c>
    </row>
    <row r="107" spans="2:8" x14ac:dyDescent="0.35">
      <c r="B107" s="87" t="s">
        <v>145</v>
      </c>
      <c r="C107" s="46">
        <v>10</v>
      </c>
      <c r="D107" s="46">
        <v>37.315979616361574</v>
      </c>
      <c r="E107" s="46">
        <v>3.7315979616361572</v>
      </c>
      <c r="F107" s="46">
        <v>11.122176855364607</v>
      </c>
      <c r="G107" s="58">
        <v>1.1217460479902759E-9</v>
      </c>
      <c r="H107" s="61" t="s">
        <v>148</v>
      </c>
    </row>
    <row r="108" spans="2:8" x14ac:dyDescent="0.35">
      <c r="B108" s="79" t="s">
        <v>146</v>
      </c>
      <c r="C108" s="41">
        <v>50</v>
      </c>
      <c r="D108" s="41">
        <v>16.775483838113399</v>
      </c>
      <c r="E108" s="41">
        <v>0.33550967676226795</v>
      </c>
      <c r="F108" s="41"/>
      <c r="G108" s="59"/>
      <c r="H108" s="62" t="s">
        <v>149</v>
      </c>
    </row>
    <row r="109" spans="2:8" ht="15" thickBot="1" x14ac:dyDescent="0.4">
      <c r="B109" s="83" t="s">
        <v>147</v>
      </c>
      <c r="C109" s="42">
        <v>60</v>
      </c>
      <c r="D109" s="42">
        <v>54.091463454474976</v>
      </c>
      <c r="E109" s="42"/>
      <c r="F109" s="42"/>
      <c r="G109" s="60"/>
      <c r="H109" s="63" t="s">
        <v>149</v>
      </c>
    </row>
    <row r="110" spans="2:8" x14ac:dyDescent="0.35">
      <c r="B110" s="64" t="s">
        <v>150</v>
      </c>
    </row>
    <row r="111" spans="2:8" x14ac:dyDescent="0.35">
      <c r="B111" s="64" t="s">
        <v>151</v>
      </c>
    </row>
    <row r="114" spans="2:9" x14ac:dyDescent="0.35">
      <c r="B114" s="78" t="s">
        <v>152</v>
      </c>
    </row>
    <row r="115" spans="2:9" ht="15" thickBot="1" x14ac:dyDescent="0.4"/>
    <row r="116" spans="2:9" ht="29" customHeight="1" x14ac:dyDescent="0.35">
      <c r="B116" s="80" t="s">
        <v>139</v>
      </c>
      <c r="C116" s="81" t="s">
        <v>153</v>
      </c>
      <c r="D116" s="81" t="s">
        <v>154</v>
      </c>
      <c r="E116" s="81" t="s">
        <v>155</v>
      </c>
      <c r="F116" s="81" t="s">
        <v>156</v>
      </c>
      <c r="G116" s="81" t="s">
        <v>157</v>
      </c>
      <c r="H116" s="81" t="s">
        <v>158</v>
      </c>
      <c r="I116" s="81" t="s">
        <v>144</v>
      </c>
    </row>
    <row r="117" spans="2:9" x14ac:dyDescent="0.35">
      <c r="B117" s="87" t="s">
        <v>159</v>
      </c>
      <c r="C117" s="46">
        <v>22.296671397951574</v>
      </c>
      <c r="D117" s="46">
        <v>0.16611893306428194</v>
      </c>
      <c r="E117" s="46">
        <v>134.22113293566352</v>
      </c>
      <c r="F117" s="58">
        <v>1.2705024969597518E-65</v>
      </c>
      <c r="G117" s="46">
        <v>21.963011701253187</v>
      </c>
      <c r="H117" s="46">
        <v>22.630331094649961</v>
      </c>
      <c r="I117" s="61" t="s">
        <v>148</v>
      </c>
    </row>
    <row r="118" spans="2:9" x14ac:dyDescent="0.35">
      <c r="B118" s="79" t="s">
        <v>11</v>
      </c>
      <c r="C118" s="41">
        <v>0.60816999060135679</v>
      </c>
      <c r="D118" s="41">
        <v>0.29129985849690743</v>
      </c>
      <c r="E118" s="41">
        <v>2.0877799039775824</v>
      </c>
      <c r="F118" s="59">
        <v>4.1932951835575327E-2</v>
      </c>
      <c r="G118" s="41">
        <v>2.3077005464316458E-2</v>
      </c>
      <c r="H118" s="41">
        <v>1.193262975738397</v>
      </c>
      <c r="I118" s="62" t="s">
        <v>250</v>
      </c>
    </row>
    <row r="119" spans="2:9" x14ac:dyDescent="0.35">
      <c r="B119" s="79" t="s">
        <v>21</v>
      </c>
      <c r="C119" s="41">
        <v>3.5912608390749473E-2</v>
      </c>
      <c r="D119" s="41">
        <v>3.4940877190248555E-2</v>
      </c>
      <c r="E119" s="41">
        <v>1.0278107271093959</v>
      </c>
      <c r="F119" s="56">
        <v>0.3089855562019177</v>
      </c>
      <c r="G119" s="41">
        <v>-3.4268208874447689E-2</v>
      </c>
      <c r="H119" s="41">
        <v>0.10609342565594664</v>
      </c>
      <c r="I119" s="62" t="s">
        <v>160</v>
      </c>
    </row>
    <row r="120" spans="2:9" x14ac:dyDescent="0.35">
      <c r="B120" s="79" t="s">
        <v>22</v>
      </c>
      <c r="C120" s="41">
        <v>-2.8042125707365327E-2</v>
      </c>
      <c r="D120" s="41">
        <v>1.7707700356163716E-2</v>
      </c>
      <c r="E120" s="41">
        <v>-1.5836119396274058</v>
      </c>
      <c r="F120" s="56">
        <v>0.11958747332172948</v>
      </c>
      <c r="G120" s="41">
        <v>-6.3609088612052278E-2</v>
      </c>
      <c r="H120" s="41">
        <v>7.5248371973216169E-3</v>
      </c>
      <c r="I120" s="62" t="s">
        <v>160</v>
      </c>
    </row>
    <row r="121" spans="2:9" x14ac:dyDescent="0.35">
      <c r="B121" s="79" t="s">
        <v>23</v>
      </c>
      <c r="C121" s="41">
        <v>0</v>
      </c>
      <c r="D121" s="41">
        <v>0</v>
      </c>
      <c r="E121" s="41"/>
      <c r="F121" s="59"/>
      <c r="G121" s="41"/>
      <c r="H121" s="41"/>
      <c r="I121" s="62" t="s">
        <v>149</v>
      </c>
    </row>
    <row r="122" spans="2:9" x14ac:dyDescent="0.35">
      <c r="B122" s="79" t="s">
        <v>24</v>
      </c>
      <c r="C122" s="41">
        <v>-3.8835139413150734E-2</v>
      </c>
      <c r="D122" s="41">
        <v>2.3459377756105158E-2</v>
      </c>
      <c r="E122" s="41">
        <v>-1.6554206943124963</v>
      </c>
      <c r="F122" s="56">
        <v>0.10410334085662187</v>
      </c>
      <c r="G122" s="41">
        <v>-8.5954686369342503E-2</v>
      </c>
      <c r="H122" s="41">
        <v>8.2844075430410433E-3</v>
      </c>
      <c r="I122" s="62" t="s">
        <v>160</v>
      </c>
    </row>
    <row r="123" spans="2:9" x14ac:dyDescent="0.35">
      <c r="B123" s="79" t="s">
        <v>25</v>
      </c>
      <c r="C123" s="41">
        <v>0.11149811590134442</v>
      </c>
      <c r="D123" s="41">
        <v>4.2592541125271909E-2</v>
      </c>
      <c r="E123" s="41">
        <v>2.6177850148318105</v>
      </c>
      <c r="F123" s="59">
        <v>1.1679313943878444E-2</v>
      </c>
      <c r="G123" s="41">
        <v>2.5948479316738715E-2</v>
      </c>
      <c r="H123" s="41">
        <v>0.19704775248595013</v>
      </c>
      <c r="I123" s="62" t="s">
        <v>250</v>
      </c>
    </row>
    <row r="124" spans="2:9" x14ac:dyDescent="0.35">
      <c r="B124" s="79" t="s">
        <v>26</v>
      </c>
      <c r="C124" s="41">
        <v>0</v>
      </c>
      <c r="D124" s="41">
        <v>0</v>
      </c>
      <c r="E124" s="41"/>
      <c r="F124" s="59"/>
      <c r="G124" s="41"/>
      <c r="H124" s="41"/>
      <c r="I124" s="62" t="s">
        <v>149</v>
      </c>
    </row>
    <row r="125" spans="2:9" x14ac:dyDescent="0.35">
      <c r="B125" s="79" t="s">
        <v>27</v>
      </c>
      <c r="C125" s="41">
        <v>-7.7738009143698619E-2</v>
      </c>
      <c r="D125" s="41">
        <v>3.90772042746984E-2</v>
      </c>
      <c r="E125" s="41">
        <v>-1.9893441863759995</v>
      </c>
      <c r="F125" s="56">
        <v>5.2147731189488677E-2</v>
      </c>
      <c r="G125" s="41">
        <v>-0.1562268838649884</v>
      </c>
      <c r="H125" s="41">
        <v>7.5086557759114492E-4</v>
      </c>
      <c r="I125" s="62" t="s">
        <v>161</v>
      </c>
    </row>
    <row r="126" spans="2:9" x14ac:dyDescent="0.35">
      <c r="B126" s="79" t="s">
        <v>28</v>
      </c>
      <c r="C126" s="41">
        <v>0</v>
      </c>
      <c r="D126" s="41">
        <v>0</v>
      </c>
      <c r="E126" s="41"/>
      <c r="F126" s="59"/>
      <c r="G126" s="41"/>
      <c r="H126" s="41"/>
      <c r="I126" s="62" t="s">
        <v>149</v>
      </c>
    </row>
    <row r="127" spans="2:9" x14ac:dyDescent="0.35">
      <c r="B127" s="79" t="s">
        <v>29</v>
      </c>
      <c r="C127" s="41">
        <v>3.0204721418293373E-2</v>
      </c>
      <c r="D127" s="41">
        <v>6.9880336985908885E-3</v>
      </c>
      <c r="E127" s="41">
        <v>4.3223491358354558</v>
      </c>
      <c r="F127" s="59">
        <v>7.3444398627886542E-5</v>
      </c>
      <c r="G127" s="41">
        <v>1.6168842657335501E-2</v>
      </c>
      <c r="H127" s="41">
        <v>4.4240600179251244E-2</v>
      </c>
      <c r="I127" s="62" t="s">
        <v>148</v>
      </c>
    </row>
    <row r="128" spans="2:9" x14ac:dyDescent="0.35">
      <c r="B128" s="79" t="s">
        <v>30</v>
      </c>
      <c r="C128" s="41">
        <v>0</v>
      </c>
      <c r="D128" s="41">
        <v>0</v>
      </c>
      <c r="E128" s="41"/>
      <c r="F128" s="59"/>
      <c r="G128" s="41"/>
      <c r="H128" s="41"/>
      <c r="I128" s="62" t="s">
        <v>149</v>
      </c>
    </row>
    <row r="129" spans="2:9" x14ac:dyDescent="0.35">
      <c r="B129" s="79" t="s">
        <v>31</v>
      </c>
      <c r="C129" s="41">
        <v>-1.4948700635732858E-2</v>
      </c>
      <c r="D129" s="41">
        <v>1.1512501909023786E-2</v>
      </c>
      <c r="E129" s="41">
        <v>-1.2984754099381033</v>
      </c>
      <c r="F129" s="56">
        <v>0.20008119235316535</v>
      </c>
      <c r="G129" s="41">
        <v>-3.8072241248156856E-2</v>
      </c>
      <c r="H129" s="41">
        <v>8.1748399766911409E-3</v>
      </c>
      <c r="I129" s="62" t="s">
        <v>160</v>
      </c>
    </row>
    <row r="130" spans="2:9" x14ac:dyDescent="0.35">
      <c r="B130" s="79" t="s">
        <v>37</v>
      </c>
      <c r="C130" s="41">
        <v>0</v>
      </c>
      <c r="D130" s="41">
        <v>0</v>
      </c>
      <c r="E130" s="41"/>
      <c r="F130" s="59"/>
      <c r="G130" s="41"/>
      <c r="H130" s="41"/>
      <c r="I130" s="62" t="s">
        <v>149</v>
      </c>
    </row>
    <row r="131" spans="2:9" x14ac:dyDescent="0.35">
      <c r="B131" s="79" t="s">
        <v>47</v>
      </c>
      <c r="C131" s="41">
        <v>-0.12895943396575399</v>
      </c>
      <c r="D131" s="41">
        <v>0.10828100982306556</v>
      </c>
      <c r="E131" s="41">
        <v>-1.1909699971996714</v>
      </c>
      <c r="F131" s="56">
        <v>0.23928864154134377</v>
      </c>
      <c r="G131" s="41">
        <v>-0.34644824291312676</v>
      </c>
      <c r="H131" s="41">
        <v>8.852937498161878E-2</v>
      </c>
      <c r="I131" s="62" t="s">
        <v>160</v>
      </c>
    </row>
    <row r="132" spans="2:9" x14ac:dyDescent="0.35">
      <c r="B132" s="79" t="s">
        <v>48</v>
      </c>
      <c r="C132" s="41">
        <v>0</v>
      </c>
      <c r="D132" s="41">
        <v>0</v>
      </c>
      <c r="E132" s="41"/>
      <c r="F132" s="59"/>
      <c r="G132" s="41"/>
      <c r="H132" s="41"/>
      <c r="I132" s="62" t="s">
        <v>149</v>
      </c>
    </row>
    <row r="133" spans="2:9" ht="15" thickBot="1" x14ac:dyDescent="0.4">
      <c r="B133" s="83" t="s">
        <v>52</v>
      </c>
      <c r="C133" s="42">
        <v>-4.7697682536124294E-4</v>
      </c>
      <c r="D133" s="42">
        <v>7.2423415880486889E-5</v>
      </c>
      <c r="E133" s="42">
        <v>-6.5859476463848381</v>
      </c>
      <c r="F133" s="60">
        <v>2.6676946207615515E-8</v>
      </c>
      <c r="G133" s="42">
        <v>-6.2244353725731229E-4</v>
      </c>
      <c r="H133" s="42">
        <v>-3.3151011346517359E-4</v>
      </c>
      <c r="I133" s="63" t="s">
        <v>148</v>
      </c>
    </row>
    <row r="134" spans="2:9" x14ac:dyDescent="0.35">
      <c r="B134" s="64" t="s">
        <v>151</v>
      </c>
    </row>
    <row r="137" spans="2:9" x14ac:dyDescent="0.35">
      <c r="B137" s="78" t="s">
        <v>162</v>
      </c>
    </row>
    <row r="139" spans="2:9" x14ac:dyDescent="0.35">
      <c r="B139" t="s">
        <v>303</v>
      </c>
    </row>
    <row r="142" spans="2:9" x14ac:dyDescent="0.35">
      <c r="B142" s="78" t="s">
        <v>163</v>
      </c>
    </row>
    <row r="143" spans="2:9" ht="15" thickBot="1" x14ac:dyDescent="0.4"/>
    <row r="144" spans="2:9" ht="29" customHeight="1" x14ac:dyDescent="0.35">
      <c r="B144" s="80" t="s">
        <v>139</v>
      </c>
      <c r="C144" s="81" t="s">
        <v>153</v>
      </c>
      <c r="D144" s="81" t="s">
        <v>154</v>
      </c>
      <c r="E144" s="81" t="s">
        <v>155</v>
      </c>
      <c r="F144" s="81" t="s">
        <v>156</v>
      </c>
      <c r="G144" s="81" t="s">
        <v>157</v>
      </c>
      <c r="H144" s="81" t="s">
        <v>158</v>
      </c>
      <c r="I144" s="81" t="s">
        <v>144</v>
      </c>
    </row>
    <row r="145" spans="2:9" x14ac:dyDescent="0.35">
      <c r="B145" s="87" t="s">
        <v>11</v>
      </c>
      <c r="C145" s="46">
        <v>0.19630745671046659</v>
      </c>
      <c r="D145" s="46">
        <v>9.4026892555324829E-2</v>
      </c>
      <c r="E145" s="46">
        <v>2.0877799039775833</v>
      </c>
      <c r="F145" s="58">
        <v>4.1932951835575327E-2</v>
      </c>
      <c r="G145" s="46">
        <v>7.4488848861386514E-3</v>
      </c>
      <c r="H145" s="46">
        <v>0.38516602853479454</v>
      </c>
      <c r="I145" s="61" t="s">
        <v>250</v>
      </c>
    </row>
    <row r="146" spans="2:9" x14ac:dyDescent="0.35">
      <c r="B146" s="79" t="s">
        <v>21</v>
      </c>
      <c r="C146" s="41">
        <v>3.5496962396111282</v>
      </c>
      <c r="D146" s="41">
        <v>3.4536477835702848</v>
      </c>
      <c r="E146" s="41">
        <v>1.0278107271093959</v>
      </c>
      <c r="F146" s="56">
        <v>0.3089855562019177</v>
      </c>
      <c r="G146" s="41">
        <v>-3.387159486058624</v>
      </c>
      <c r="H146" s="41">
        <v>10.486551965280881</v>
      </c>
      <c r="I146" s="62" t="s">
        <v>160</v>
      </c>
    </row>
    <row r="147" spans="2:9" x14ac:dyDescent="0.35">
      <c r="B147" s="79" t="s">
        <v>22</v>
      </c>
      <c r="C147" s="41">
        <v>-2.7459823705228685</v>
      </c>
      <c r="D147" s="41">
        <v>1.7339995372660217</v>
      </c>
      <c r="E147" s="41">
        <v>-1.5836119396274055</v>
      </c>
      <c r="F147" s="56">
        <v>0.11958747332172948</v>
      </c>
      <c r="G147" s="41">
        <v>-6.2288229414735552</v>
      </c>
      <c r="H147" s="41">
        <v>0.73685820042781813</v>
      </c>
      <c r="I147" s="62" t="s">
        <v>160</v>
      </c>
    </row>
    <row r="148" spans="2:9" x14ac:dyDescent="0.35">
      <c r="B148" s="79" t="s">
        <v>23</v>
      </c>
      <c r="C148" s="41">
        <v>0</v>
      </c>
      <c r="D148" s="41">
        <v>0</v>
      </c>
      <c r="E148" s="41"/>
      <c r="F148" s="59"/>
      <c r="G148" s="41"/>
      <c r="H148" s="41"/>
      <c r="I148" s="62" t="s">
        <v>149</v>
      </c>
    </row>
    <row r="149" spans="2:9" x14ac:dyDescent="0.35">
      <c r="B149" s="79" t="s">
        <v>24</v>
      </c>
      <c r="C149" s="41">
        <v>-3.821350431082807</v>
      </c>
      <c r="D149" s="41">
        <v>2.3083862876740411</v>
      </c>
      <c r="E149" s="41">
        <v>-1.6554206943124963</v>
      </c>
      <c r="F149" s="56">
        <v>0.10410334085662187</v>
      </c>
      <c r="G149" s="41">
        <v>-8.4578807434343126</v>
      </c>
      <c r="H149" s="41">
        <v>0.81517988126869811</v>
      </c>
      <c r="I149" s="62" t="s">
        <v>160</v>
      </c>
    </row>
    <row r="150" spans="2:9" x14ac:dyDescent="0.35">
      <c r="B150" s="79" t="s">
        <v>25</v>
      </c>
      <c r="C150" s="41">
        <v>11.011659570700294</v>
      </c>
      <c r="D150" s="41">
        <v>4.2064797178953137</v>
      </c>
      <c r="E150" s="41">
        <v>2.6177850148318105</v>
      </c>
      <c r="F150" s="59">
        <v>1.1679313943878444E-2</v>
      </c>
      <c r="G150" s="41">
        <v>2.5626964034630753</v>
      </c>
      <c r="H150" s="41">
        <v>19.460622737937513</v>
      </c>
      <c r="I150" s="62" t="s">
        <v>250</v>
      </c>
    </row>
    <row r="151" spans="2:9" x14ac:dyDescent="0.35">
      <c r="B151" s="79" t="s">
        <v>26</v>
      </c>
      <c r="C151" s="41">
        <v>0</v>
      </c>
      <c r="D151" s="41">
        <v>0</v>
      </c>
      <c r="E151" s="41"/>
      <c r="F151" s="59"/>
      <c r="G151" s="41"/>
      <c r="H151" s="41"/>
      <c r="I151" s="62" t="s">
        <v>149</v>
      </c>
    </row>
    <row r="152" spans="2:9" x14ac:dyDescent="0.35">
      <c r="B152" s="79" t="s">
        <v>27</v>
      </c>
      <c r="C152" s="41">
        <v>-7.6794219906520658</v>
      </c>
      <c r="D152" s="41">
        <v>3.8602781978324803</v>
      </c>
      <c r="E152" s="41">
        <v>-1.9893441863759997</v>
      </c>
      <c r="F152" s="56">
        <v>5.2147731189488455E-2</v>
      </c>
      <c r="G152" s="41">
        <v>-15.433018940144642</v>
      </c>
      <c r="H152" s="41">
        <v>7.4174958840509397E-2</v>
      </c>
      <c r="I152" s="62" t="s">
        <v>161</v>
      </c>
    </row>
    <row r="153" spans="2:9" x14ac:dyDescent="0.35">
      <c r="B153" s="79" t="s">
        <v>28</v>
      </c>
      <c r="C153" s="41">
        <v>0</v>
      </c>
      <c r="D153" s="41">
        <v>0</v>
      </c>
      <c r="E153" s="41"/>
      <c r="F153" s="59"/>
      <c r="G153" s="41"/>
      <c r="H153" s="41"/>
      <c r="I153" s="62" t="s">
        <v>149</v>
      </c>
    </row>
    <row r="154" spans="2:9" x14ac:dyDescent="0.35">
      <c r="B154" s="79" t="s">
        <v>29</v>
      </c>
      <c r="C154" s="41">
        <v>0.46891259593536294</v>
      </c>
      <c r="D154" s="41">
        <v>0.10848558994175929</v>
      </c>
      <c r="E154" s="41">
        <v>4.3223491358354567</v>
      </c>
      <c r="F154" s="59">
        <v>7.3444398627886542E-5</v>
      </c>
      <c r="G154" s="41">
        <v>0.25101287572643366</v>
      </c>
      <c r="H154" s="41">
        <v>0.68681231614429228</v>
      </c>
      <c r="I154" s="62" t="s">
        <v>148</v>
      </c>
    </row>
    <row r="155" spans="2:9" x14ac:dyDescent="0.35">
      <c r="B155" s="79" t="s">
        <v>30</v>
      </c>
      <c r="C155" s="41">
        <v>0</v>
      </c>
      <c r="D155" s="41">
        <v>0</v>
      </c>
      <c r="E155" s="41"/>
      <c r="F155" s="59"/>
      <c r="G155" s="41"/>
      <c r="H155" s="41"/>
      <c r="I155" s="62" t="s">
        <v>149</v>
      </c>
    </row>
    <row r="156" spans="2:9" x14ac:dyDescent="0.35">
      <c r="B156" s="79" t="s">
        <v>31</v>
      </c>
      <c r="C156" s="41">
        <v>-0.12492206928523342</v>
      </c>
      <c r="D156" s="41">
        <v>9.6206727003931708E-2</v>
      </c>
      <c r="E156" s="41">
        <v>-1.2984754099381033</v>
      </c>
      <c r="F156" s="56">
        <v>0.20008119235316535</v>
      </c>
      <c r="G156" s="41">
        <v>-0.31815896745417749</v>
      </c>
      <c r="H156" s="41">
        <v>6.8314828883710654E-2</v>
      </c>
      <c r="I156" s="62" t="s">
        <v>160</v>
      </c>
    </row>
    <row r="157" spans="2:9" x14ac:dyDescent="0.35">
      <c r="B157" s="79" t="s">
        <v>37</v>
      </c>
      <c r="C157" s="41">
        <v>0</v>
      </c>
      <c r="D157" s="41">
        <v>0</v>
      </c>
      <c r="E157" s="41"/>
      <c r="F157" s="59"/>
      <c r="G157" s="41"/>
      <c r="H157" s="41"/>
      <c r="I157" s="62" t="s">
        <v>149</v>
      </c>
    </row>
    <row r="158" spans="2:9" x14ac:dyDescent="0.35">
      <c r="B158" s="79" t="s">
        <v>47</v>
      </c>
      <c r="C158" s="41">
        <v>-0.12501588916741918</v>
      </c>
      <c r="D158" s="41">
        <v>0.10496980567215725</v>
      </c>
      <c r="E158" s="41">
        <v>-1.1909699971996714</v>
      </c>
      <c r="F158" s="56">
        <v>0.23928864154134377</v>
      </c>
      <c r="G158" s="41">
        <v>-0.33585394884546582</v>
      </c>
      <c r="H158" s="41">
        <v>8.5822170510627488E-2</v>
      </c>
      <c r="I158" s="62" t="s">
        <v>160</v>
      </c>
    </row>
    <row r="159" spans="2:9" x14ac:dyDescent="0.35">
      <c r="B159" s="79" t="s">
        <v>48</v>
      </c>
      <c r="C159" s="41">
        <v>0</v>
      </c>
      <c r="D159" s="41">
        <v>0</v>
      </c>
      <c r="E159" s="41"/>
      <c r="F159" s="59"/>
      <c r="G159" s="41"/>
      <c r="H159" s="41"/>
      <c r="I159" s="62" t="s">
        <v>149</v>
      </c>
    </row>
    <row r="160" spans="2:9" ht="15" thickBot="1" x14ac:dyDescent="0.4">
      <c r="B160" s="83" t="s">
        <v>52</v>
      </c>
      <c r="C160" s="42">
        <v>-0.79136652240443939</v>
      </c>
      <c r="D160" s="42">
        <v>0.12015985624162023</v>
      </c>
      <c r="E160" s="42">
        <v>-6.585947646384839</v>
      </c>
      <c r="F160" s="60">
        <v>2.6676946207615515E-8</v>
      </c>
      <c r="G160" s="42">
        <v>-1.0327146965670218</v>
      </c>
      <c r="H160" s="42">
        <v>-0.55001834824185702</v>
      </c>
      <c r="I160" s="63" t="s">
        <v>148</v>
      </c>
    </row>
    <row r="161" spans="2:2" x14ac:dyDescent="0.35">
      <c r="B161" s="64" t="s">
        <v>151</v>
      </c>
    </row>
    <row r="181" spans="2:13" x14ac:dyDescent="0.35">
      <c r="F181" t="s">
        <v>164</v>
      </c>
    </row>
    <row r="184" spans="2:13" x14ac:dyDescent="0.35">
      <c r="B184" s="78" t="s">
        <v>165</v>
      </c>
    </row>
    <row r="185" spans="2:13" ht="15" thickBot="1" x14ac:dyDescent="0.4"/>
    <row r="186" spans="2:13" ht="29" customHeight="1" x14ac:dyDescent="0.35">
      <c r="B186" s="80" t="s">
        <v>166</v>
      </c>
      <c r="C186" s="81" t="s">
        <v>167</v>
      </c>
      <c r="D186" s="81" t="s">
        <v>105</v>
      </c>
      <c r="E186" s="81" t="s">
        <v>229</v>
      </c>
      <c r="F186" s="81" t="s">
        <v>230</v>
      </c>
      <c r="G186" s="81" t="s">
        <v>231</v>
      </c>
      <c r="H186" s="81" t="s">
        <v>232</v>
      </c>
      <c r="I186" s="81" t="s">
        <v>233</v>
      </c>
      <c r="J186" s="81" t="s">
        <v>234</v>
      </c>
      <c r="K186" s="81" t="s">
        <v>235</v>
      </c>
      <c r="L186" s="81" t="s">
        <v>236</v>
      </c>
      <c r="M186" s="81" t="s">
        <v>237</v>
      </c>
    </row>
    <row r="187" spans="2:13" x14ac:dyDescent="0.35">
      <c r="B187" s="87" t="s">
        <v>168</v>
      </c>
      <c r="C187" s="95">
        <v>1</v>
      </c>
      <c r="D187" s="46">
        <v>22.4269662921348</v>
      </c>
      <c r="E187" s="46">
        <v>21.979503622575066</v>
      </c>
      <c r="F187" s="46">
        <v>0.44746266955973368</v>
      </c>
      <c r="G187" s="46">
        <v>0.77251030952472344</v>
      </c>
      <c r="H187" s="46">
        <v>0.19758331165074297</v>
      </c>
      <c r="I187" s="46">
        <v>21.582645861560319</v>
      </c>
      <c r="J187" s="46">
        <v>22.376361383589813</v>
      </c>
      <c r="K187" s="46">
        <v>0.61200395571037169</v>
      </c>
      <c r="L187" s="46">
        <v>20.75025750069252</v>
      </c>
      <c r="M187" s="46">
        <v>23.208749744457613</v>
      </c>
    </row>
    <row r="188" spans="2:13" x14ac:dyDescent="0.35">
      <c r="B188" s="79" t="s">
        <v>169</v>
      </c>
      <c r="C188" s="85">
        <v>1</v>
      </c>
      <c r="D188" s="41">
        <v>21.645652173913</v>
      </c>
      <c r="E188" s="41">
        <v>21.435017972155212</v>
      </c>
      <c r="F188" s="41">
        <v>0.21063420175778802</v>
      </c>
      <c r="G188" s="41">
        <v>0.36364394946399003</v>
      </c>
      <c r="H188" s="41">
        <v>0.19673822427933671</v>
      </c>
      <c r="I188" s="41">
        <v>21.039857619080824</v>
      </c>
      <c r="J188" s="41">
        <v>21.8301783252296</v>
      </c>
      <c r="K188" s="41">
        <v>0.61173164513114286</v>
      </c>
      <c r="L188" s="41">
        <v>20.206318802167896</v>
      </c>
      <c r="M188" s="41">
        <v>22.663717142142527</v>
      </c>
    </row>
    <row r="189" spans="2:13" x14ac:dyDescent="0.35">
      <c r="B189" s="79" t="s">
        <v>170</v>
      </c>
      <c r="C189" s="85">
        <v>1</v>
      </c>
      <c r="D189" s="41">
        <v>20.625</v>
      </c>
      <c r="E189" s="41">
        <v>21.274059550150476</v>
      </c>
      <c r="F189" s="41">
        <v>-0.64905955015047567</v>
      </c>
      <c r="G189" s="41">
        <v>-1.1205520104728803</v>
      </c>
      <c r="H189" s="41">
        <v>0.21459874557805575</v>
      </c>
      <c r="I189" s="41">
        <v>20.843025284274709</v>
      </c>
      <c r="J189" s="41">
        <v>21.705093816026242</v>
      </c>
      <c r="K189" s="41">
        <v>0.61770729181865991</v>
      </c>
      <c r="L189" s="41">
        <v>20.033357940558265</v>
      </c>
      <c r="M189" s="41">
        <v>22.514761159742687</v>
      </c>
    </row>
    <row r="190" spans="2:13" x14ac:dyDescent="0.35">
      <c r="B190" s="79" t="s">
        <v>171</v>
      </c>
      <c r="C190" s="85">
        <v>1</v>
      </c>
      <c r="D190" s="41">
        <v>23.621739130434801</v>
      </c>
      <c r="E190" s="41">
        <v>22.596017612738972</v>
      </c>
      <c r="F190" s="41">
        <v>1.0257215176958283</v>
      </c>
      <c r="G190" s="41">
        <v>1.7708302860236595</v>
      </c>
      <c r="H190" s="41">
        <v>0.15789505976784635</v>
      </c>
      <c r="I190" s="41">
        <v>22.278876051686886</v>
      </c>
      <c r="J190" s="41">
        <v>22.913159173791058</v>
      </c>
      <c r="K190" s="41">
        <v>0.60036699331438914</v>
      </c>
      <c r="L190" s="41">
        <v>21.390145017714026</v>
      </c>
      <c r="M190" s="41">
        <v>23.801890207763918</v>
      </c>
    </row>
    <row r="191" spans="2:13" x14ac:dyDescent="0.35">
      <c r="B191" s="79" t="s">
        <v>172</v>
      </c>
      <c r="C191" s="85">
        <v>1</v>
      </c>
      <c r="D191" s="41">
        <v>20.6</v>
      </c>
      <c r="E191" s="41">
        <v>20.771859895503265</v>
      </c>
      <c r="F191" s="41">
        <v>-0.17185989550326397</v>
      </c>
      <c r="G191" s="41">
        <v>-0.29670305502968869</v>
      </c>
      <c r="H191" s="41">
        <v>0.15203405698882219</v>
      </c>
      <c r="I191" s="41">
        <v>20.466490504989025</v>
      </c>
      <c r="J191" s="41">
        <v>21.077229286017506</v>
      </c>
      <c r="K191" s="41">
        <v>0.59885226161946514</v>
      </c>
      <c r="L191" s="41">
        <v>19.569029728626543</v>
      </c>
      <c r="M191" s="41">
        <v>21.974690062379988</v>
      </c>
    </row>
    <row r="192" spans="2:13" x14ac:dyDescent="0.35">
      <c r="B192" s="79" t="s">
        <v>173</v>
      </c>
      <c r="C192" s="85">
        <v>1</v>
      </c>
      <c r="D192" s="41">
        <v>20.898913043478299</v>
      </c>
      <c r="E192" s="41">
        <v>20.954629605985328</v>
      </c>
      <c r="F192" s="41">
        <v>-5.5716562507029721E-2</v>
      </c>
      <c r="G192" s="41">
        <v>-9.6190412912676104E-2</v>
      </c>
      <c r="H192" s="41">
        <v>0.2237104969221558</v>
      </c>
      <c r="I192" s="41">
        <v>20.505293848920193</v>
      </c>
      <c r="J192" s="41">
        <v>21.403965363050464</v>
      </c>
      <c r="K192" s="41">
        <v>0.62093160911281187</v>
      </c>
      <c r="L192" s="41">
        <v>19.707451764511649</v>
      </c>
      <c r="M192" s="41">
        <v>22.201807447459007</v>
      </c>
    </row>
    <row r="193" spans="2:13" x14ac:dyDescent="0.35">
      <c r="B193" s="79" t="s">
        <v>174</v>
      </c>
      <c r="C193" s="85">
        <v>1</v>
      </c>
      <c r="D193" s="41">
        <v>20.492045454545501</v>
      </c>
      <c r="E193" s="41">
        <v>21.485735832813816</v>
      </c>
      <c r="F193" s="41">
        <v>-0.9936903782683153</v>
      </c>
      <c r="G193" s="41">
        <v>-1.7155309569021395</v>
      </c>
      <c r="H193" s="41">
        <v>0.21898716337257387</v>
      </c>
      <c r="I193" s="41">
        <v>21.045887170389175</v>
      </c>
      <c r="J193" s="41">
        <v>21.925584495238457</v>
      </c>
      <c r="K193" s="41">
        <v>0.61924555265599956</v>
      </c>
      <c r="L193" s="41">
        <v>20.241944535399981</v>
      </c>
      <c r="M193" s="41">
        <v>22.729527130227652</v>
      </c>
    </row>
    <row r="194" spans="2:13" x14ac:dyDescent="0.35">
      <c r="B194" s="79" t="s">
        <v>175</v>
      </c>
      <c r="C194" s="85">
        <v>1</v>
      </c>
      <c r="D194" s="41">
        <v>20.8175824175824</v>
      </c>
      <c r="E194" s="41">
        <v>21.475157536820699</v>
      </c>
      <c r="F194" s="41">
        <v>-0.65757511923829881</v>
      </c>
      <c r="G194" s="41">
        <v>-1.1352534936564631</v>
      </c>
      <c r="H194" s="41">
        <v>0.13816173857332389</v>
      </c>
      <c r="I194" s="41">
        <v>21.197651517865843</v>
      </c>
      <c r="J194" s="41">
        <v>21.752663555775555</v>
      </c>
      <c r="K194" s="41">
        <v>0.59548160573427578</v>
      </c>
      <c r="L194" s="41">
        <v>20.279097531535925</v>
      </c>
      <c r="M194" s="41">
        <v>22.671217542105474</v>
      </c>
    </row>
    <row r="195" spans="2:13" x14ac:dyDescent="0.35">
      <c r="B195" s="79" t="s">
        <v>176</v>
      </c>
      <c r="C195" s="85">
        <v>1</v>
      </c>
      <c r="D195" s="41">
        <v>23.1445652173913</v>
      </c>
      <c r="E195" s="41">
        <v>23.617842393272937</v>
      </c>
      <c r="F195" s="41">
        <v>-0.47327717588163765</v>
      </c>
      <c r="G195" s="41">
        <v>-0.81707709380771898</v>
      </c>
      <c r="H195" s="41">
        <v>0.28634463627241152</v>
      </c>
      <c r="I195" s="41">
        <v>23.042702264887382</v>
      </c>
      <c r="J195" s="41">
        <v>24.192982521658493</v>
      </c>
      <c r="K195" s="41">
        <v>0.64614466451735686</v>
      </c>
      <c r="L195" s="41">
        <v>22.320022639622611</v>
      </c>
      <c r="M195" s="41">
        <v>24.915662146923264</v>
      </c>
    </row>
    <row r="196" spans="2:13" x14ac:dyDescent="0.35">
      <c r="B196" s="79" t="s">
        <v>177</v>
      </c>
      <c r="C196" s="85">
        <v>1</v>
      </c>
      <c r="D196" s="41">
        <v>21.41</v>
      </c>
      <c r="E196" s="41">
        <v>21.972274230014119</v>
      </c>
      <c r="F196" s="41">
        <v>-0.56227423001411836</v>
      </c>
      <c r="G196" s="41">
        <v>-0.97072374751028745</v>
      </c>
      <c r="H196" s="41">
        <v>0.26829195511842185</v>
      </c>
      <c r="I196" s="41">
        <v>21.433393978858224</v>
      </c>
      <c r="J196" s="41">
        <v>22.511154481170013</v>
      </c>
      <c r="K196" s="41">
        <v>0.63834962986088839</v>
      </c>
      <c r="L196" s="41">
        <v>20.690111264252167</v>
      </c>
      <c r="M196" s="41">
        <v>23.25443719577607</v>
      </c>
    </row>
    <row r="197" spans="2:13" x14ac:dyDescent="0.35">
      <c r="B197" s="79" t="s">
        <v>178</v>
      </c>
      <c r="C197" s="85">
        <v>1</v>
      </c>
      <c r="D197" s="41">
        <v>19.559782608695599</v>
      </c>
      <c r="E197" s="41">
        <v>20.660982718834912</v>
      </c>
      <c r="F197" s="41">
        <v>-1.1012001101393132</v>
      </c>
      <c r="G197" s="41">
        <v>-1.9011383424887434</v>
      </c>
      <c r="H197" s="41">
        <v>0.21551275594651992</v>
      </c>
      <c r="I197" s="41">
        <v>20.228112609105015</v>
      </c>
      <c r="J197" s="41">
        <v>21.09385282856481</v>
      </c>
      <c r="K197" s="41">
        <v>0.61802542402229066</v>
      </c>
      <c r="L197" s="41">
        <v>19.419642121906247</v>
      </c>
      <c r="M197" s="41">
        <v>21.902323315763578</v>
      </c>
    </row>
    <row r="198" spans="2:13" x14ac:dyDescent="0.35">
      <c r="B198" s="79" t="s">
        <v>179</v>
      </c>
      <c r="C198" s="85">
        <v>1</v>
      </c>
      <c r="D198" s="41">
        <v>21.529347826087001</v>
      </c>
      <c r="E198" s="41">
        <v>21.56873916414547</v>
      </c>
      <c r="F198" s="41">
        <v>-3.9391338058468506E-2</v>
      </c>
      <c r="G198" s="41">
        <v>-6.8006152973791853E-2</v>
      </c>
      <c r="H198" s="41">
        <v>0.45989622329153312</v>
      </c>
      <c r="I198" s="41">
        <v>20.645010414233457</v>
      </c>
      <c r="J198" s="41">
        <v>22.492467914057482</v>
      </c>
      <c r="K198" s="41">
        <v>0.73960409203849309</v>
      </c>
      <c r="L198" s="41">
        <v>20.08320062573603</v>
      </c>
      <c r="M198" s="41">
        <v>23.054277702554909</v>
      </c>
    </row>
    <row r="199" spans="2:13" x14ac:dyDescent="0.35">
      <c r="B199" s="79" t="s">
        <v>180</v>
      </c>
      <c r="C199" s="85">
        <v>1</v>
      </c>
      <c r="D199" s="41">
        <v>21.488043478260899</v>
      </c>
      <c r="E199" s="41">
        <v>20.094962649684295</v>
      </c>
      <c r="F199" s="41">
        <v>1.3930808285766041</v>
      </c>
      <c r="G199" s="41">
        <v>2.4050482314771249</v>
      </c>
      <c r="H199" s="41">
        <v>0.36710247378129046</v>
      </c>
      <c r="I199" s="41">
        <v>19.357615630896891</v>
      </c>
      <c r="J199" s="41">
        <v>20.832309668471698</v>
      </c>
      <c r="K199" s="41">
        <v>0.68576519525170643</v>
      </c>
      <c r="L199" s="41">
        <v>18.7175627180013</v>
      </c>
      <c r="M199" s="41">
        <v>21.472362581367289</v>
      </c>
    </row>
    <row r="200" spans="2:13" x14ac:dyDescent="0.35">
      <c r="B200" s="79" t="s">
        <v>181</v>
      </c>
      <c r="C200" s="85">
        <v>1</v>
      </c>
      <c r="D200" s="41">
        <v>23.401123595505599</v>
      </c>
      <c r="E200" s="41">
        <v>22.796115155062392</v>
      </c>
      <c r="F200" s="41">
        <v>0.60500844044320701</v>
      </c>
      <c r="G200" s="41">
        <v>1.0445011157058324</v>
      </c>
      <c r="H200" s="41">
        <v>0.25251380512472821</v>
      </c>
      <c r="I200" s="41">
        <v>22.288926250848391</v>
      </c>
      <c r="J200" s="41">
        <v>23.303304059276392</v>
      </c>
      <c r="K200" s="41">
        <v>0.63188044639855501</v>
      </c>
      <c r="L200" s="41">
        <v>21.526945926691546</v>
      </c>
      <c r="M200" s="41">
        <v>24.065284383433237</v>
      </c>
    </row>
    <row r="201" spans="2:13" x14ac:dyDescent="0.35">
      <c r="B201" s="79" t="s">
        <v>182</v>
      </c>
      <c r="C201" s="85">
        <v>1</v>
      </c>
      <c r="D201" s="41">
        <v>20.0152173913044</v>
      </c>
      <c r="E201" s="41">
        <v>20.051958748231886</v>
      </c>
      <c r="F201" s="41">
        <v>-3.6741356927485924E-2</v>
      </c>
      <c r="G201" s="41">
        <v>-6.3431161844935802E-2</v>
      </c>
      <c r="H201" s="41">
        <v>0.30387932011984176</v>
      </c>
      <c r="I201" s="41">
        <v>19.441599170826805</v>
      </c>
      <c r="J201" s="41">
        <v>20.662318325636967</v>
      </c>
      <c r="K201" s="41">
        <v>0.65410421032031674</v>
      </c>
      <c r="L201" s="41">
        <v>18.738151776330856</v>
      </c>
      <c r="M201" s="41">
        <v>21.365765720132917</v>
      </c>
    </row>
    <row r="202" spans="2:13" x14ac:dyDescent="0.35">
      <c r="B202" s="79" t="s">
        <v>183</v>
      </c>
      <c r="C202" s="85">
        <v>1</v>
      </c>
      <c r="D202" s="41">
        <v>21.763043478260901</v>
      </c>
      <c r="E202" s="41">
        <v>21.681452634412256</v>
      </c>
      <c r="F202" s="41">
        <v>8.1590843848644568E-2</v>
      </c>
      <c r="G202" s="41">
        <v>0.14086039422666449</v>
      </c>
      <c r="H202" s="41">
        <v>0.14751261335519719</v>
      </c>
      <c r="I202" s="41">
        <v>21.385164830708174</v>
      </c>
      <c r="J202" s="41">
        <v>21.977740438116339</v>
      </c>
      <c r="K202" s="41">
        <v>0.59772037597956107</v>
      </c>
      <c r="L202" s="41">
        <v>20.480895926751415</v>
      </c>
      <c r="M202" s="41">
        <v>22.882009342073097</v>
      </c>
    </row>
    <row r="203" spans="2:13" x14ac:dyDescent="0.35">
      <c r="B203" s="79" t="s">
        <v>184</v>
      </c>
      <c r="C203" s="85">
        <v>1</v>
      </c>
      <c r="D203" s="41">
        <v>19.8228260869565</v>
      </c>
      <c r="E203" s="41">
        <v>20.503797742191573</v>
      </c>
      <c r="F203" s="41">
        <v>-0.68097165523507286</v>
      </c>
      <c r="G203" s="41">
        <v>-1.1756458358432595</v>
      </c>
      <c r="H203" s="41">
        <v>0.23066749776546552</v>
      </c>
      <c r="I203" s="41">
        <v>20.040488437689728</v>
      </c>
      <c r="J203" s="41">
        <v>20.967107046693418</v>
      </c>
      <c r="K203" s="41">
        <v>0.62347186888234896</v>
      </c>
      <c r="L203" s="41">
        <v>19.251517638810693</v>
      </c>
      <c r="M203" s="41">
        <v>21.756077845572452</v>
      </c>
    </row>
    <row r="204" spans="2:13" x14ac:dyDescent="0.35">
      <c r="B204" s="79" t="s">
        <v>185</v>
      </c>
      <c r="C204" s="85">
        <v>1</v>
      </c>
      <c r="D204" s="41">
        <v>22.315217391304401</v>
      </c>
      <c r="E204" s="41">
        <v>22.325189204007472</v>
      </c>
      <c r="F204" s="41">
        <v>-9.9718127030712367E-3</v>
      </c>
      <c r="G204" s="41">
        <v>-1.7215577168373776E-2</v>
      </c>
      <c r="H204" s="41">
        <v>0.22652384395428513</v>
      </c>
      <c r="I204" s="41">
        <v>21.870202673125458</v>
      </c>
      <c r="J204" s="41">
        <v>22.780175734889486</v>
      </c>
      <c r="K204" s="41">
        <v>0.62195074454661858</v>
      </c>
      <c r="L204" s="41">
        <v>21.075964368771757</v>
      </c>
      <c r="M204" s="41">
        <v>23.574414039243187</v>
      </c>
    </row>
    <row r="205" spans="2:13" x14ac:dyDescent="0.35">
      <c r="B205" s="79" t="s">
        <v>186</v>
      </c>
      <c r="C205" s="85">
        <v>1</v>
      </c>
      <c r="D205" s="41">
        <v>23.1417582417582</v>
      </c>
      <c r="E205" s="41">
        <v>22.21345280637048</v>
      </c>
      <c r="F205" s="41">
        <v>0.92830543538772048</v>
      </c>
      <c r="G205" s="41">
        <v>1.6026488196891227</v>
      </c>
      <c r="H205" s="41">
        <v>0.28721870927332727</v>
      </c>
      <c r="I205" s="41">
        <v>21.636557050694297</v>
      </c>
      <c r="J205" s="41">
        <v>22.790348562046663</v>
      </c>
      <c r="K205" s="41">
        <v>0.64653249239222621</v>
      </c>
      <c r="L205" s="41">
        <v>20.914854077508156</v>
      </c>
      <c r="M205" s="41">
        <v>23.512051535232803</v>
      </c>
    </row>
    <row r="206" spans="2:13" x14ac:dyDescent="0.35">
      <c r="B206" s="79" t="s">
        <v>187</v>
      </c>
      <c r="C206" s="85">
        <v>1</v>
      </c>
      <c r="D206" s="41">
        <v>22.1782608695652</v>
      </c>
      <c r="E206" s="41">
        <v>21.43128664531201</v>
      </c>
      <c r="F206" s="41">
        <v>0.74697422425319004</v>
      </c>
      <c r="G206" s="41">
        <v>1.2895942576675434</v>
      </c>
      <c r="H206" s="41">
        <v>0.1776814455576351</v>
      </c>
      <c r="I206" s="41">
        <v>21.074402958786344</v>
      </c>
      <c r="J206" s="41">
        <v>21.788170331837676</v>
      </c>
      <c r="K206" s="41">
        <v>0.60587158116033035</v>
      </c>
      <c r="L206" s="41">
        <v>20.214357760210749</v>
      </c>
      <c r="M206" s="41">
        <v>22.648215530413271</v>
      </c>
    </row>
    <row r="207" spans="2:13" x14ac:dyDescent="0.35">
      <c r="B207" s="79" t="s">
        <v>188</v>
      </c>
      <c r="C207" s="85">
        <v>1</v>
      </c>
      <c r="D207" s="41">
        <v>22.334782608695701</v>
      </c>
      <c r="E207" s="41">
        <v>22.732810122116348</v>
      </c>
      <c r="F207" s="41">
        <v>-0.39802751342064724</v>
      </c>
      <c r="G207" s="41">
        <v>-0.68716426756778504</v>
      </c>
      <c r="H207" s="41">
        <v>0.22437104321680221</v>
      </c>
      <c r="I207" s="41">
        <v>22.282147618772136</v>
      </c>
      <c r="J207" s="41">
        <v>23.18347262546056</v>
      </c>
      <c r="K207" s="41">
        <v>0.62116989769020847</v>
      </c>
      <c r="L207" s="41">
        <v>21.48515366394923</v>
      </c>
      <c r="M207" s="41">
        <v>23.980466580283466</v>
      </c>
    </row>
    <row r="208" spans="2:13" x14ac:dyDescent="0.35">
      <c r="B208" s="79" t="s">
        <v>189</v>
      </c>
      <c r="C208" s="85">
        <v>1</v>
      </c>
      <c r="D208" s="41">
        <v>23.193103448275899</v>
      </c>
      <c r="E208" s="41">
        <v>22.576976823297937</v>
      </c>
      <c r="F208" s="41">
        <v>0.61612662497796222</v>
      </c>
      <c r="G208" s="41">
        <v>1.0636958167626771</v>
      </c>
      <c r="H208" s="41">
        <v>0.34734556814890549</v>
      </c>
      <c r="I208" s="41">
        <v>21.879312717345336</v>
      </c>
      <c r="J208" s="41">
        <v>23.274640929250538</v>
      </c>
      <c r="K208" s="41">
        <v>0.67539515875889566</v>
      </c>
      <c r="L208" s="41">
        <v>21.220405722905372</v>
      </c>
      <c r="M208" s="41">
        <v>23.933547923690501</v>
      </c>
    </row>
    <row r="209" spans="2:13" x14ac:dyDescent="0.35">
      <c r="B209" s="79" t="s">
        <v>190</v>
      </c>
      <c r="C209" s="85">
        <v>1</v>
      </c>
      <c r="D209" s="41">
        <v>22.288043478260899</v>
      </c>
      <c r="E209" s="41">
        <v>22.211550479155235</v>
      </c>
      <c r="F209" s="41">
        <v>7.6492999105663984E-2</v>
      </c>
      <c r="G209" s="41">
        <v>0.13205935251253956</v>
      </c>
      <c r="H209" s="41">
        <v>0.22053569081024951</v>
      </c>
      <c r="I209" s="41">
        <v>21.768591507835318</v>
      </c>
      <c r="J209" s="41">
        <v>22.654509450475153</v>
      </c>
      <c r="K209" s="41">
        <v>0.61979485935543377</v>
      </c>
      <c r="L209" s="41">
        <v>20.966655866764913</v>
      </c>
      <c r="M209" s="41">
        <v>23.456445091545557</v>
      </c>
    </row>
    <row r="210" spans="2:13" x14ac:dyDescent="0.35">
      <c r="B210" s="79" t="s">
        <v>191</v>
      </c>
      <c r="C210" s="85">
        <v>1</v>
      </c>
      <c r="D210" s="41">
        <v>21.448863636363601</v>
      </c>
      <c r="E210" s="41">
        <v>20.876692191035573</v>
      </c>
      <c r="F210" s="41">
        <v>0.57217144532802777</v>
      </c>
      <c r="G210" s="41">
        <v>0.98781053795272533</v>
      </c>
      <c r="H210" s="41">
        <v>0.22744771543657502</v>
      </c>
      <c r="I210" s="41">
        <v>20.419850009669396</v>
      </c>
      <c r="J210" s="41">
        <v>21.333534372401751</v>
      </c>
      <c r="K210" s="41">
        <v>0.62228782731111265</v>
      </c>
      <c r="L210" s="41">
        <v>19.626790305141704</v>
      </c>
      <c r="M210" s="41">
        <v>22.126594076929443</v>
      </c>
    </row>
    <row r="211" spans="2:13" x14ac:dyDescent="0.35">
      <c r="B211" s="79" t="s">
        <v>192</v>
      </c>
      <c r="C211" s="85">
        <v>1</v>
      </c>
      <c r="D211" s="41">
        <v>23.451648351648299</v>
      </c>
      <c r="E211" s="41">
        <v>23.728714628819656</v>
      </c>
      <c r="F211" s="41">
        <v>-0.27706627717135746</v>
      </c>
      <c r="G211" s="41">
        <v>-0.47833388145451877</v>
      </c>
      <c r="H211" s="41">
        <v>0.34300181456802775</v>
      </c>
      <c r="I211" s="41">
        <v>23.039775208702636</v>
      </c>
      <c r="J211" s="41">
        <v>24.417654048936676</v>
      </c>
      <c r="K211" s="41">
        <v>0.67317153947506403</v>
      </c>
      <c r="L211" s="41">
        <v>22.376609799201471</v>
      </c>
      <c r="M211" s="41">
        <v>25.080819458437841</v>
      </c>
    </row>
    <row r="212" spans="2:13" x14ac:dyDescent="0.35">
      <c r="B212" s="79" t="s">
        <v>193</v>
      </c>
      <c r="C212" s="85">
        <v>1</v>
      </c>
      <c r="D212" s="41">
        <v>22.415217391304299</v>
      </c>
      <c r="E212" s="41">
        <v>22.196081017235336</v>
      </c>
      <c r="F212" s="41">
        <v>0.21913637406896314</v>
      </c>
      <c r="G212" s="41">
        <v>0.3783223041303152</v>
      </c>
      <c r="H212" s="41">
        <v>0.23567423541839122</v>
      </c>
      <c r="I212" s="41">
        <v>21.722715384198821</v>
      </c>
      <c r="J212" s="41">
        <v>22.669446650271851</v>
      </c>
      <c r="K212" s="41">
        <v>0.62534152429077605</v>
      </c>
      <c r="L212" s="41">
        <v>20.940045600447377</v>
      </c>
      <c r="M212" s="41">
        <v>23.452116434023296</v>
      </c>
    </row>
    <row r="213" spans="2:13" x14ac:dyDescent="0.35">
      <c r="B213" s="79" t="s">
        <v>194</v>
      </c>
      <c r="C213" s="85">
        <v>1</v>
      </c>
      <c r="D213" s="41">
        <v>21.454444444444398</v>
      </c>
      <c r="E213" s="41">
        <v>21.204252265250442</v>
      </c>
      <c r="F213" s="41">
        <v>0.25019217919395587</v>
      </c>
      <c r="G213" s="41">
        <v>0.43193779266537602</v>
      </c>
      <c r="H213" s="41">
        <v>0.18799928255157716</v>
      </c>
      <c r="I213" s="41">
        <v>20.826644593213445</v>
      </c>
      <c r="J213" s="41">
        <v>21.58185993728744</v>
      </c>
      <c r="K213" s="41">
        <v>0.60897734522901237</v>
      </c>
      <c r="L213" s="41">
        <v>19.981085269429002</v>
      </c>
      <c r="M213" s="41">
        <v>22.427419261071883</v>
      </c>
    </row>
    <row r="214" spans="2:13" x14ac:dyDescent="0.35">
      <c r="B214" s="79" t="s">
        <v>195</v>
      </c>
      <c r="C214" s="85">
        <v>1</v>
      </c>
      <c r="D214" s="41">
        <v>23.179347826087</v>
      </c>
      <c r="E214" s="41">
        <v>22.431290060095744</v>
      </c>
      <c r="F214" s="41">
        <v>0.74805776599125551</v>
      </c>
      <c r="G214" s="41">
        <v>1.2914649101719846</v>
      </c>
      <c r="H214" s="41">
        <v>0.15556877351406284</v>
      </c>
      <c r="I214" s="41">
        <v>22.118820982496047</v>
      </c>
      <c r="J214" s="41">
        <v>22.743759137695442</v>
      </c>
      <c r="K214" s="41">
        <v>0.59975938513285287</v>
      </c>
      <c r="L214" s="41">
        <v>21.226637882020409</v>
      </c>
      <c r="M214" s="41">
        <v>23.635942238171079</v>
      </c>
    </row>
    <row r="215" spans="2:13" x14ac:dyDescent="0.35">
      <c r="B215" s="79" t="s">
        <v>196</v>
      </c>
      <c r="C215" s="85">
        <v>1</v>
      </c>
      <c r="D215" s="41">
        <v>21.547826086956501</v>
      </c>
      <c r="E215" s="41">
        <v>21.927181113389725</v>
      </c>
      <c r="F215" s="41">
        <v>-0.37935502643322394</v>
      </c>
      <c r="G215" s="41">
        <v>-0.65492763715469726</v>
      </c>
      <c r="H215" s="41">
        <v>0.20847289220502696</v>
      </c>
      <c r="I215" s="41">
        <v>21.508450986125737</v>
      </c>
      <c r="J215" s="41">
        <v>22.345911240653713</v>
      </c>
      <c r="K215" s="41">
        <v>0.61560589953849265</v>
      </c>
      <c r="L215" s="41">
        <v>20.690700274409938</v>
      </c>
      <c r="M215" s="41">
        <v>23.163661952369512</v>
      </c>
    </row>
    <row r="216" spans="2:13" x14ac:dyDescent="0.35">
      <c r="B216" s="79" t="s">
        <v>197</v>
      </c>
      <c r="C216" s="85">
        <v>1</v>
      </c>
      <c r="D216" s="41">
        <v>21.478651685393299</v>
      </c>
      <c r="E216" s="41">
        <v>20.850568454510679</v>
      </c>
      <c r="F216" s="41">
        <v>0.62808323088261986</v>
      </c>
      <c r="G216" s="41">
        <v>1.0843379886277853</v>
      </c>
      <c r="H216" s="41">
        <v>0.20494237027817275</v>
      </c>
      <c r="I216" s="41">
        <v>20.438929589233339</v>
      </c>
      <c r="J216" s="41">
        <v>21.262207319788018</v>
      </c>
      <c r="K216" s="41">
        <v>0.61441928021303471</v>
      </c>
      <c r="L216" s="41">
        <v>19.616471010589631</v>
      </c>
      <c r="M216" s="41">
        <v>22.084665898431727</v>
      </c>
    </row>
    <row r="217" spans="2:13" x14ac:dyDescent="0.35">
      <c r="B217" s="79" t="s">
        <v>198</v>
      </c>
      <c r="C217" s="85">
        <v>1</v>
      </c>
      <c r="D217" s="41">
        <v>22.243478260869601</v>
      </c>
      <c r="E217" s="41">
        <v>22.410775434255669</v>
      </c>
      <c r="F217" s="41">
        <v>-0.16729717338606775</v>
      </c>
      <c r="G217" s="41">
        <v>-0.28882586188081977</v>
      </c>
      <c r="H217" s="41">
        <v>0.16661297780878079</v>
      </c>
      <c r="I217" s="41">
        <v>22.076123419483935</v>
      </c>
      <c r="J217" s="41">
        <v>22.745427449027403</v>
      </c>
      <c r="K217" s="41">
        <v>0.60271847585467064</v>
      </c>
      <c r="L217" s="41">
        <v>21.200179747547498</v>
      </c>
      <c r="M217" s="41">
        <v>23.62137112096384</v>
      </c>
    </row>
    <row r="218" spans="2:13" x14ac:dyDescent="0.35">
      <c r="B218" s="79" t="s">
        <v>199</v>
      </c>
      <c r="C218" s="85">
        <v>1</v>
      </c>
      <c r="D218" s="41">
        <v>21.348913043478301</v>
      </c>
      <c r="E218" s="41">
        <v>21.400161871322062</v>
      </c>
      <c r="F218" s="41">
        <v>-5.1248827843760836E-2</v>
      </c>
      <c r="G218" s="41">
        <v>-8.8477208387722009E-2</v>
      </c>
      <c r="H218" s="41">
        <v>0.21703369938515835</v>
      </c>
      <c r="I218" s="41">
        <v>20.964236856789501</v>
      </c>
      <c r="J218" s="41">
        <v>21.836086885854623</v>
      </c>
      <c r="K218" s="41">
        <v>0.61855743745514469</v>
      </c>
      <c r="L218" s="41">
        <v>20.15775269396508</v>
      </c>
      <c r="M218" s="41">
        <v>22.642571048679045</v>
      </c>
    </row>
    <row r="219" spans="2:13" x14ac:dyDescent="0.35">
      <c r="B219" s="79" t="s">
        <v>200</v>
      </c>
      <c r="C219" s="85">
        <v>1</v>
      </c>
      <c r="D219" s="41">
        <v>23.396739130434799</v>
      </c>
      <c r="E219" s="41">
        <v>23.160589619402746</v>
      </c>
      <c r="F219" s="41">
        <v>0.23614951103205328</v>
      </c>
      <c r="G219" s="41">
        <v>0.40769419277138269</v>
      </c>
      <c r="H219" s="41">
        <v>0.3432625402895691</v>
      </c>
      <c r="I219" s="41">
        <v>22.471126516261968</v>
      </c>
      <c r="J219" s="41">
        <v>23.850052722543523</v>
      </c>
      <c r="K219" s="41">
        <v>0.67330442470573149</v>
      </c>
      <c r="L219" s="41">
        <v>21.808217881943641</v>
      </c>
      <c r="M219" s="41">
        <v>24.512961356861851</v>
      </c>
    </row>
    <row r="220" spans="2:13" x14ac:dyDescent="0.35">
      <c r="B220" s="79" t="s">
        <v>201</v>
      </c>
      <c r="C220" s="85">
        <v>1</v>
      </c>
      <c r="D220" s="41">
        <v>22.790217391304299</v>
      </c>
      <c r="E220" s="41">
        <v>22.915430663324916</v>
      </c>
      <c r="F220" s="41">
        <v>-0.12521327202061627</v>
      </c>
      <c r="G220" s="41">
        <v>-0.21617120288586883</v>
      </c>
      <c r="H220" s="41">
        <v>0.3979001065837095</v>
      </c>
      <c r="I220" s="41">
        <v>22.116224778541142</v>
      </c>
      <c r="J220" s="41">
        <v>23.71463654810869</v>
      </c>
      <c r="K220" s="41">
        <v>0.70273335738500087</v>
      </c>
      <c r="L220" s="41">
        <v>21.503949174973524</v>
      </c>
      <c r="M220" s="41">
        <v>24.326912151676307</v>
      </c>
    </row>
    <row r="221" spans="2:13" x14ac:dyDescent="0.35">
      <c r="B221" s="79" t="s">
        <v>202</v>
      </c>
      <c r="C221" s="85">
        <v>1</v>
      </c>
      <c r="D221" s="41">
        <v>22.407777777777799</v>
      </c>
      <c r="E221" s="41">
        <v>22.340127620651494</v>
      </c>
      <c r="F221" s="41">
        <v>6.7650157126305288E-2</v>
      </c>
      <c r="G221" s="41">
        <v>0.11679285754152013</v>
      </c>
      <c r="H221" s="41">
        <v>0.22923216241524522</v>
      </c>
      <c r="I221" s="41">
        <v>21.879701272046251</v>
      </c>
      <c r="J221" s="41">
        <v>22.800553969256736</v>
      </c>
      <c r="K221" s="41">
        <v>0.62294226140777875</v>
      </c>
      <c r="L221" s="41">
        <v>21.088911265189498</v>
      </c>
      <c r="M221" s="41">
        <v>23.591343976113489</v>
      </c>
    </row>
    <row r="222" spans="2:13" x14ac:dyDescent="0.35">
      <c r="B222" s="79" t="s">
        <v>203</v>
      </c>
      <c r="C222" s="85">
        <v>1</v>
      </c>
      <c r="D222" s="41">
        <v>22.170652173912998</v>
      </c>
      <c r="E222" s="41">
        <v>22.286266093851978</v>
      </c>
      <c r="F222" s="41">
        <v>-0.11561391993897985</v>
      </c>
      <c r="G222" s="41">
        <v>-0.19959865068812216</v>
      </c>
      <c r="H222" s="41">
        <v>0.26903557942554668</v>
      </c>
      <c r="I222" s="41">
        <v>21.745892229318027</v>
      </c>
      <c r="J222" s="41">
        <v>22.826639958385929</v>
      </c>
      <c r="K222" s="41">
        <v>0.63866252415427316</v>
      </c>
      <c r="L222" s="41">
        <v>21.003474661405924</v>
      </c>
      <c r="M222" s="41">
        <v>23.569057526298032</v>
      </c>
    </row>
    <row r="223" spans="2:13" x14ac:dyDescent="0.35">
      <c r="B223" s="79" t="s">
        <v>204</v>
      </c>
      <c r="C223" s="85">
        <v>1</v>
      </c>
      <c r="D223" s="41">
        <v>22.788043478260899</v>
      </c>
      <c r="E223" s="41">
        <v>23.337821056589146</v>
      </c>
      <c r="F223" s="41">
        <v>-0.54977757832824636</v>
      </c>
      <c r="G223" s="41">
        <v>-0.94914922762603837</v>
      </c>
      <c r="H223" s="41">
        <v>0.24560953161324114</v>
      </c>
      <c r="I223" s="41">
        <v>22.844499793849064</v>
      </c>
      <c r="J223" s="41">
        <v>23.831142319329228</v>
      </c>
      <c r="K223" s="41">
        <v>0.62915317592899722</v>
      </c>
      <c r="L223" s="41">
        <v>22.074129712171089</v>
      </c>
      <c r="M223" s="41">
        <v>24.601512401007202</v>
      </c>
    </row>
    <row r="224" spans="2:13" x14ac:dyDescent="0.35">
      <c r="B224" s="79" t="s">
        <v>205</v>
      </c>
      <c r="C224" s="85">
        <v>1</v>
      </c>
      <c r="D224" s="41">
        <v>21.9826086956522</v>
      </c>
      <c r="E224" s="41">
        <v>21.828082534642046</v>
      </c>
      <c r="F224" s="41">
        <v>0.15452616101015337</v>
      </c>
      <c r="G224" s="41">
        <v>0.26677767910577671</v>
      </c>
      <c r="H224" s="41">
        <v>0.18308152067469169</v>
      </c>
      <c r="I224" s="41">
        <v>21.460352478033997</v>
      </c>
      <c r="J224" s="41">
        <v>22.195812591250096</v>
      </c>
      <c r="K224" s="41">
        <v>0.60747717650527866</v>
      </c>
      <c r="L224" s="41">
        <v>20.607928716380346</v>
      </c>
      <c r="M224" s="41">
        <v>23.048236352903746</v>
      </c>
    </row>
    <row r="225" spans="2:13" x14ac:dyDescent="0.35">
      <c r="B225" s="79" t="s">
        <v>206</v>
      </c>
      <c r="C225" s="85">
        <v>1</v>
      </c>
      <c r="D225" s="41">
        <v>22.6</v>
      </c>
      <c r="E225" s="41">
        <v>22.560304359689596</v>
      </c>
      <c r="F225" s="41">
        <v>3.9695640310405622E-2</v>
      </c>
      <c r="G225" s="41">
        <v>6.8531507696822286E-2</v>
      </c>
      <c r="H225" s="41">
        <v>0.13919713957028582</v>
      </c>
      <c r="I225" s="41">
        <v>22.280718676627618</v>
      </c>
      <c r="J225" s="41">
        <v>22.839890042751573</v>
      </c>
      <c r="K225" s="41">
        <v>0.59572268752064295</v>
      </c>
      <c r="L225" s="41">
        <v>21.363760127386051</v>
      </c>
      <c r="M225" s="41">
        <v>23.75684859199314</v>
      </c>
    </row>
    <row r="226" spans="2:13" x14ac:dyDescent="0.35">
      <c r="B226" s="79" t="s">
        <v>207</v>
      </c>
      <c r="C226" s="85">
        <v>1</v>
      </c>
      <c r="D226" s="41">
        <v>21.8184782608696</v>
      </c>
      <c r="E226" s="41">
        <v>22.393445456414156</v>
      </c>
      <c r="F226" s="41">
        <v>-0.57496719554455566</v>
      </c>
      <c r="G226" s="41">
        <v>-0.99263718833508863</v>
      </c>
      <c r="H226" s="41">
        <v>0.30004557437460383</v>
      </c>
      <c r="I226" s="41">
        <v>21.790786183959142</v>
      </c>
      <c r="J226" s="41">
        <v>22.99610472886917</v>
      </c>
      <c r="K226" s="41">
        <v>0.65233198868678355</v>
      </c>
      <c r="L226" s="41">
        <v>21.083198096423818</v>
      </c>
      <c r="M226" s="41">
        <v>23.703692816404494</v>
      </c>
    </row>
    <row r="227" spans="2:13" x14ac:dyDescent="0.35">
      <c r="B227" s="79" t="s">
        <v>208</v>
      </c>
      <c r="C227" s="85">
        <v>1</v>
      </c>
      <c r="D227" s="41">
        <v>21.746739130434801</v>
      </c>
      <c r="E227" s="41">
        <v>22.498054786136798</v>
      </c>
      <c r="F227" s="41">
        <v>-0.75131565570199754</v>
      </c>
      <c r="G227" s="41">
        <v>-1.2970894092867802</v>
      </c>
      <c r="H227" s="41">
        <v>0.2954920701704053</v>
      </c>
      <c r="I227" s="41">
        <v>21.904541496043105</v>
      </c>
      <c r="J227" s="41">
        <v>23.091568076230491</v>
      </c>
      <c r="K227" s="41">
        <v>0.65025013671344944</v>
      </c>
      <c r="L227" s="41">
        <v>21.191988948897539</v>
      </c>
      <c r="M227" s="41">
        <v>23.804120623376058</v>
      </c>
    </row>
    <row r="228" spans="2:13" x14ac:dyDescent="0.35">
      <c r="B228" s="79" t="s">
        <v>209</v>
      </c>
      <c r="C228" s="85">
        <v>1</v>
      </c>
      <c r="D228" s="41">
        <v>22.205434782608702</v>
      </c>
      <c r="E228" s="41">
        <v>22.256886364011486</v>
      </c>
      <c r="F228" s="41">
        <v>-5.145158140278383E-2</v>
      </c>
      <c r="G228" s="41">
        <v>-8.8827247006121615E-2</v>
      </c>
      <c r="H228" s="41">
        <v>0.20150742960331797</v>
      </c>
      <c r="I228" s="41">
        <v>21.852146780126144</v>
      </c>
      <c r="J228" s="41">
        <v>22.661625947896827</v>
      </c>
      <c r="K228" s="41">
        <v>0.61328208921148519</v>
      </c>
      <c r="L228" s="41">
        <v>21.025073035438798</v>
      </c>
      <c r="M228" s="41">
        <v>23.488699692584174</v>
      </c>
    </row>
    <row r="229" spans="2:13" x14ac:dyDescent="0.35">
      <c r="B229" s="79" t="s">
        <v>210</v>
      </c>
      <c r="C229" s="85">
        <v>1</v>
      </c>
      <c r="D229" s="41">
        <v>22.0163043478261</v>
      </c>
      <c r="E229" s="41">
        <v>21.881843583765676</v>
      </c>
      <c r="F229" s="41">
        <v>0.13446076406042451</v>
      </c>
      <c r="G229" s="41">
        <v>0.2321362954488497</v>
      </c>
      <c r="H229" s="41">
        <v>0.21017051115679902</v>
      </c>
      <c r="I229" s="41">
        <v>21.459703688487235</v>
      </c>
      <c r="J229" s="41">
        <v>22.303983479044117</v>
      </c>
      <c r="K229" s="41">
        <v>0.61618286289232205</v>
      </c>
      <c r="L229" s="41">
        <v>20.644203879784207</v>
      </c>
      <c r="M229" s="41">
        <v>23.119483287747144</v>
      </c>
    </row>
    <row r="230" spans="2:13" x14ac:dyDescent="0.35">
      <c r="B230" s="79" t="s">
        <v>211</v>
      </c>
      <c r="C230" s="85">
        <v>1</v>
      </c>
      <c r="D230" s="41">
        <v>22.201086956521699</v>
      </c>
      <c r="E230" s="41">
        <v>21.690397633683286</v>
      </c>
      <c r="F230" s="41">
        <v>0.51068932283841306</v>
      </c>
      <c r="G230" s="41">
        <v>0.88166632368470399</v>
      </c>
      <c r="H230" s="41">
        <v>0.1647697984274116</v>
      </c>
      <c r="I230" s="41">
        <v>21.359447753653235</v>
      </c>
      <c r="J230" s="41">
        <v>22.021347513713337</v>
      </c>
      <c r="K230" s="41">
        <v>0.60221156019797384</v>
      </c>
      <c r="L230" s="41">
        <v>20.480820117036441</v>
      </c>
      <c r="M230" s="41">
        <v>22.899975150330132</v>
      </c>
    </row>
    <row r="231" spans="2:13" x14ac:dyDescent="0.35">
      <c r="B231" s="79" t="s">
        <v>212</v>
      </c>
      <c r="C231" s="85">
        <v>1</v>
      </c>
      <c r="D231" s="41">
        <v>22.368478260869601</v>
      </c>
      <c r="E231" s="41">
        <v>22.371448291386095</v>
      </c>
      <c r="F231" s="41">
        <v>-2.9700305164936935E-3</v>
      </c>
      <c r="G231" s="41">
        <v>-5.1275320818424857E-3</v>
      </c>
      <c r="H231" s="41">
        <v>0.27539782526890777</v>
      </c>
      <c r="I231" s="41">
        <v>21.818295479990049</v>
      </c>
      <c r="J231" s="41">
        <v>22.924601102782141</v>
      </c>
      <c r="K231" s="41">
        <v>0.64136856714771406</v>
      </c>
      <c r="L231" s="41">
        <v>21.083221611627835</v>
      </c>
      <c r="M231" s="41">
        <v>23.659674971144355</v>
      </c>
    </row>
    <row r="232" spans="2:13" x14ac:dyDescent="0.35">
      <c r="B232" s="79" t="s">
        <v>213</v>
      </c>
      <c r="C232" s="85">
        <v>1</v>
      </c>
      <c r="D232" s="41">
        <v>22.472527472527499</v>
      </c>
      <c r="E232" s="41">
        <v>22.428275924690965</v>
      </c>
      <c r="F232" s="41">
        <v>4.4251547836534399E-2</v>
      </c>
      <c r="G232" s="41">
        <v>7.6396935971852792E-2</v>
      </c>
      <c r="H232" s="41">
        <v>0.14022009633885998</v>
      </c>
      <c r="I232" s="41">
        <v>22.146635572490183</v>
      </c>
      <c r="J232" s="41">
        <v>22.709916276891747</v>
      </c>
      <c r="K232" s="41">
        <v>0.59596254259772663</v>
      </c>
      <c r="L232" s="41">
        <v>21.231249929286761</v>
      </c>
      <c r="M232" s="41">
        <v>23.625301920095168</v>
      </c>
    </row>
    <row r="233" spans="2:13" x14ac:dyDescent="0.35">
      <c r="B233" s="79" t="s">
        <v>214</v>
      </c>
      <c r="C233" s="85">
        <v>1</v>
      </c>
      <c r="D233" s="41">
        <v>20.1586956521739</v>
      </c>
      <c r="E233" s="41">
        <v>20.960103455621113</v>
      </c>
      <c r="F233" s="41">
        <v>-0.80140780344721207</v>
      </c>
      <c r="G233" s="41">
        <v>-1.3835696973463141</v>
      </c>
      <c r="H233" s="41">
        <v>0.16977129318221834</v>
      </c>
      <c r="I233" s="41">
        <v>20.61910777772718</v>
      </c>
      <c r="J233" s="41">
        <v>21.301099133515045</v>
      </c>
      <c r="K233" s="41">
        <v>0.60359917888531844</v>
      </c>
      <c r="L233" s="41">
        <v>19.747738824815681</v>
      </c>
      <c r="M233" s="41">
        <v>22.172468086426544</v>
      </c>
    </row>
    <row r="234" spans="2:13" x14ac:dyDescent="0.35">
      <c r="B234" s="79" t="s">
        <v>215</v>
      </c>
      <c r="C234" s="85">
        <v>1</v>
      </c>
      <c r="D234" s="41">
        <v>22.610869565217399</v>
      </c>
      <c r="E234" s="41">
        <v>22.215058658749932</v>
      </c>
      <c r="F234" s="41">
        <v>0.3958109064674673</v>
      </c>
      <c r="G234" s="41">
        <v>0.68333746403760343</v>
      </c>
      <c r="H234" s="41">
        <v>0.15402558071211811</v>
      </c>
      <c r="I234" s="41">
        <v>21.905689175114304</v>
      </c>
      <c r="J234" s="41">
        <v>22.52442814238556</v>
      </c>
      <c r="K234" s="41">
        <v>0.59936095658290356</v>
      </c>
      <c r="L234" s="41">
        <v>21.011206747969116</v>
      </c>
      <c r="M234" s="41">
        <v>23.418910569530748</v>
      </c>
    </row>
    <row r="235" spans="2:13" x14ac:dyDescent="0.35">
      <c r="B235" s="79" t="s">
        <v>216</v>
      </c>
      <c r="C235" s="85">
        <v>1</v>
      </c>
      <c r="D235" s="41">
        <v>19.988043478260899</v>
      </c>
      <c r="E235" s="41">
        <v>20.727736210114685</v>
      </c>
      <c r="F235" s="41">
        <v>-0.73969273185378626</v>
      </c>
      <c r="G235" s="41">
        <v>-1.2770233141454839</v>
      </c>
      <c r="H235" s="41">
        <v>0.20942156791795494</v>
      </c>
      <c r="I235" s="41">
        <v>20.307100611603069</v>
      </c>
      <c r="J235" s="41">
        <v>21.148371808626301</v>
      </c>
      <c r="K235" s="41">
        <v>0.61592781222435677</v>
      </c>
      <c r="L235" s="41">
        <v>19.490608790476404</v>
      </c>
      <c r="M235" s="41">
        <v>21.964863629752966</v>
      </c>
    </row>
    <row r="236" spans="2:13" x14ac:dyDescent="0.35">
      <c r="B236" s="79" t="s">
        <v>217</v>
      </c>
      <c r="C236" s="85">
        <v>1</v>
      </c>
      <c r="D236" s="41">
        <v>21.654022988505801</v>
      </c>
      <c r="E236" s="41">
        <v>22.262579152826287</v>
      </c>
      <c r="F236" s="41">
        <v>-0.6085561643204862</v>
      </c>
      <c r="G236" s="41">
        <v>-1.0506259914932177</v>
      </c>
      <c r="H236" s="41">
        <v>0.30748615023765369</v>
      </c>
      <c r="I236" s="41">
        <v>21.644975043922283</v>
      </c>
      <c r="J236" s="41">
        <v>22.880183261730291</v>
      </c>
      <c r="K236" s="41">
        <v>0.65578762518839961</v>
      </c>
      <c r="L236" s="41">
        <v>20.945390942652526</v>
      </c>
      <c r="M236" s="41">
        <v>23.579767363000048</v>
      </c>
    </row>
    <row r="237" spans="2:13" x14ac:dyDescent="0.35">
      <c r="B237" s="79" t="s">
        <v>218</v>
      </c>
      <c r="C237" s="85">
        <v>1</v>
      </c>
      <c r="D237" s="41">
        <v>22.1608695652174</v>
      </c>
      <c r="E237" s="41">
        <v>22.63590646055718</v>
      </c>
      <c r="F237" s="41">
        <v>-0.47503689533978033</v>
      </c>
      <c r="G237" s="41">
        <v>-0.82011511578310303</v>
      </c>
      <c r="H237" s="41">
        <v>0.27637166412358272</v>
      </c>
      <c r="I237" s="41">
        <v>22.080797636255863</v>
      </c>
      <c r="J237" s="41">
        <v>23.191015284858498</v>
      </c>
      <c r="K237" s="41">
        <v>0.64178732730765753</v>
      </c>
      <c r="L237" s="41">
        <v>21.346838676263882</v>
      </c>
      <c r="M237" s="41">
        <v>23.924974244850478</v>
      </c>
    </row>
    <row r="238" spans="2:13" x14ac:dyDescent="0.35">
      <c r="B238" s="79" t="s">
        <v>219</v>
      </c>
      <c r="C238" s="85">
        <v>1</v>
      </c>
      <c r="D238" s="41">
        <v>22.1076086956522</v>
      </c>
      <c r="E238" s="41">
        <v>21.833488610079911</v>
      </c>
      <c r="F238" s="41">
        <v>0.27412008557228873</v>
      </c>
      <c r="G238" s="41">
        <v>0.47324750545279537</v>
      </c>
      <c r="H238" s="41">
        <v>0.29067385920173655</v>
      </c>
      <c r="I238" s="41">
        <v>21.249652981531355</v>
      </c>
      <c r="J238" s="41">
        <v>22.417324238628467</v>
      </c>
      <c r="K238" s="41">
        <v>0.64807481758320074</v>
      </c>
      <c r="L238" s="41">
        <v>20.531792029901435</v>
      </c>
      <c r="M238" s="41">
        <v>23.135185190258387</v>
      </c>
    </row>
    <row r="239" spans="2:13" x14ac:dyDescent="0.35">
      <c r="B239" s="79" t="s">
        <v>220</v>
      </c>
      <c r="C239" s="85">
        <v>1</v>
      </c>
      <c r="D239" s="41">
        <v>22.335869565217401</v>
      </c>
      <c r="E239" s="41">
        <v>21.817503132815027</v>
      </c>
      <c r="F239" s="41">
        <v>0.51836643240237379</v>
      </c>
      <c r="G239" s="41">
        <v>0.89492027019010911</v>
      </c>
      <c r="H239" s="41">
        <v>0.34969356403935531</v>
      </c>
      <c r="I239" s="41">
        <v>21.115122938321491</v>
      </c>
      <c r="J239" s="41">
        <v>22.519883327308563</v>
      </c>
      <c r="K239" s="41">
        <v>0.6766056942509534</v>
      </c>
      <c r="L239" s="41">
        <v>20.458500600329373</v>
      </c>
      <c r="M239" s="41">
        <v>23.176505665300681</v>
      </c>
    </row>
    <row r="240" spans="2:13" x14ac:dyDescent="0.35">
      <c r="B240" s="79" t="s">
        <v>221</v>
      </c>
      <c r="C240" s="85">
        <v>1</v>
      </c>
      <c r="D240" s="41">
        <v>21.888043478260901</v>
      </c>
      <c r="E240" s="41">
        <v>21.465520879806316</v>
      </c>
      <c r="F240" s="41">
        <v>0.4225225984545844</v>
      </c>
      <c r="G240" s="41">
        <v>0.72945317122095366</v>
      </c>
      <c r="H240" s="41">
        <v>0.13724605076131913</v>
      </c>
      <c r="I240" s="41">
        <v>21.189854073950102</v>
      </c>
      <c r="J240" s="41">
        <v>21.741187685662531</v>
      </c>
      <c r="K240" s="41">
        <v>0.59526981715172367</v>
      </c>
      <c r="L240" s="41">
        <v>20.269886264408864</v>
      </c>
      <c r="M240" s="41">
        <v>22.661155495203769</v>
      </c>
    </row>
    <row r="241" spans="2:13" x14ac:dyDescent="0.35">
      <c r="B241" s="79" t="s">
        <v>222</v>
      </c>
      <c r="C241" s="85">
        <v>1</v>
      </c>
      <c r="D241" s="41">
        <v>22.610869565217399</v>
      </c>
      <c r="E241" s="41">
        <v>22.273297082463099</v>
      </c>
      <c r="F241" s="41">
        <v>0.3375724827543003</v>
      </c>
      <c r="G241" s="41">
        <v>0.58279324931426824</v>
      </c>
      <c r="H241" s="41">
        <v>0.34333648863467758</v>
      </c>
      <c r="I241" s="41">
        <v>21.583685449699928</v>
      </c>
      <c r="J241" s="41">
        <v>22.96290871522627</v>
      </c>
      <c r="K241" s="41">
        <v>0.6733421278891274</v>
      </c>
      <c r="L241" s="41">
        <v>20.920849615931431</v>
      </c>
      <c r="M241" s="41">
        <v>23.625744548994767</v>
      </c>
    </row>
    <row r="242" spans="2:13" x14ac:dyDescent="0.35">
      <c r="B242" s="79" t="s">
        <v>223</v>
      </c>
      <c r="C242" s="85">
        <v>1</v>
      </c>
      <c r="D242" s="41">
        <v>21.289010989011</v>
      </c>
      <c r="E242" s="41">
        <v>22.059466964878965</v>
      </c>
      <c r="F242" s="41">
        <v>-0.77045597586796433</v>
      </c>
      <c r="G242" s="41">
        <v>-1.3301337181457997</v>
      </c>
      <c r="H242" s="41">
        <v>0.14381812299186944</v>
      </c>
      <c r="I242" s="41">
        <v>21.770599763458705</v>
      </c>
      <c r="J242" s="41">
        <v>22.348334166299225</v>
      </c>
      <c r="K242" s="41">
        <v>0.59681934390833247</v>
      </c>
      <c r="L242" s="41">
        <v>20.860720033395086</v>
      </c>
      <c r="M242" s="41">
        <v>23.258213896362843</v>
      </c>
    </row>
    <row r="243" spans="2:13" x14ac:dyDescent="0.35">
      <c r="B243" s="79" t="s">
        <v>224</v>
      </c>
      <c r="C243" s="85">
        <v>1</v>
      </c>
      <c r="D243" s="41">
        <v>22.2321428571429</v>
      </c>
      <c r="E243" s="41">
        <v>22.158501535094373</v>
      </c>
      <c r="F243" s="41">
        <v>7.3641322048526803E-2</v>
      </c>
      <c r="G243" s="41">
        <v>0.12713614868809289</v>
      </c>
      <c r="H243" s="41">
        <v>0.1727113738578813</v>
      </c>
      <c r="I243" s="41">
        <v>21.811600531369031</v>
      </c>
      <c r="J243" s="41">
        <v>22.505402538819716</v>
      </c>
      <c r="K243" s="41">
        <v>0.60443270545375427</v>
      </c>
      <c r="L243" s="41">
        <v>20.944462716904734</v>
      </c>
      <c r="M243" s="41">
        <v>23.372540353284013</v>
      </c>
    </row>
    <row r="244" spans="2:13" x14ac:dyDescent="0.35">
      <c r="B244" s="79" t="s">
        <v>225</v>
      </c>
      <c r="C244" s="85">
        <v>1</v>
      </c>
      <c r="D244" s="41">
        <v>22.923595505618</v>
      </c>
      <c r="E244" s="41">
        <v>22.312721359071666</v>
      </c>
      <c r="F244" s="41">
        <v>0.61087414654633321</v>
      </c>
      <c r="G244" s="41">
        <v>1.0546278117311467</v>
      </c>
      <c r="H244" s="41">
        <v>0.35412693007539109</v>
      </c>
      <c r="I244" s="41">
        <v>21.601436486829183</v>
      </c>
      <c r="J244" s="41">
        <v>23.02400623131415</v>
      </c>
      <c r="K244" s="41">
        <v>0.67890762211576983</v>
      </c>
      <c r="L244" s="41">
        <v>20.949095268397741</v>
      </c>
      <c r="M244" s="41">
        <v>23.676347449745592</v>
      </c>
    </row>
    <row r="245" spans="2:13" x14ac:dyDescent="0.35">
      <c r="B245" s="79" t="s">
        <v>226</v>
      </c>
      <c r="C245" s="85">
        <v>1</v>
      </c>
      <c r="D245" s="41">
        <v>21.542391304347799</v>
      </c>
      <c r="E245" s="41">
        <v>22.012978794536192</v>
      </c>
      <c r="F245" s="41">
        <v>-0.47058749018839308</v>
      </c>
      <c r="G245" s="41">
        <v>-0.8124335557680944</v>
      </c>
      <c r="H245" s="41">
        <v>0.16815907178801992</v>
      </c>
      <c r="I245" s="41">
        <v>21.675221358614298</v>
      </c>
      <c r="J245" s="41">
        <v>22.350736230458086</v>
      </c>
      <c r="K245" s="41">
        <v>0.60314770180021116</v>
      </c>
      <c r="L245" s="41">
        <v>20.801520982143956</v>
      </c>
      <c r="M245" s="41">
        <v>23.224436606928428</v>
      </c>
    </row>
    <row r="246" spans="2:13" x14ac:dyDescent="0.35">
      <c r="B246" s="79" t="s">
        <v>227</v>
      </c>
      <c r="C246" s="85">
        <v>1</v>
      </c>
      <c r="D246" s="41">
        <v>22.5532608695652</v>
      </c>
      <c r="E246" s="41">
        <v>22.485711979606787</v>
      </c>
      <c r="F246" s="41">
        <v>6.7548889958413127E-2</v>
      </c>
      <c r="G246" s="41">
        <v>0.11661802746845495</v>
      </c>
      <c r="H246" s="41">
        <v>0.20015166002773729</v>
      </c>
      <c r="I246" s="41">
        <v>22.083695539056382</v>
      </c>
      <c r="J246" s="41">
        <v>22.887728420157192</v>
      </c>
      <c r="K246" s="41">
        <v>0.61283795882282532</v>
      </c>
      <c r="L246" s="41">
        <v>21.2547907131732</v>
      </c>
      <c r="M246" s="41">
        <v>23.716633246040374</v>
      </c>
    </row>
    <row r="247" spans="2:13" ht="15" thickBot="1" x14ac:dyDescent="0.4">
      <c r="B247" s="83" t="s">
        <v>228</v>
      </c>
      <c r="C247" s="86">
        <v>1</v>
      </c>
      <c r="D247" s="42">
        <v>22.884444444444402</v>
      </c>
      <c r="E247" s="42">
        <v>22.579592896581069</v>
      </c>
      <c r="F247" s="42">
        <v>0.30485154786333268</v>
      </c>
      <c r="G247" s="42">
        <v>0.52630304072227452</v>
      </c>
      <c r="H247" s="42">
        <v>0.19988066444252767</v>
      </c>
      <c r="I247" s="42">
        <v>22.178120766682678</v>
      </c>
      <c r="J247" s="42">
        <v>22.98106502647946</v>
      </c>
      <c r="K247" s="42">
        <v>0.61274950573644227</v>
      </c>
      <c r="L247" s="42">
        <v>21.348849293400132</v>
      </c>
      <c r="M247" s="42">
        <v>23.810336499762006</v>
      </c>
    </row>
    <row r="267" spans="6:6" x14ac:dyDescent="0.35">
      <c r="F267" t="s">
        <v>164</v>
      </c>
    </row>
    <row r="287" spans="6:6" x14ac:dyDescent="0.35">
      <c r="F287" t="s">
        <v>164</v>
      </c>
    </row>
    <row r="290" spans="2:48" x14ac:dyDescent="0.35">
      <c r="B290" s="78" t="s">
        <v>310</v>
      </c>
    </row>
    <row r="291" spans="2:48" ht="15" thickBot="1" x14ac:dyDescent="0.4"/>
    <row r="292" spans="2:48" ht="58" x14ac:dyDescent="0.35">
      <c r="B292" s="80" t="s">
        <v>166</v>
      </c>
      <c r="C292" s="81" t="s">
        <v>167</v>
      </c>
      <c r="D292" s="119" t="s">
        <v>230</v>
      </c>
      <c r="E292" s="81" t="s">
        <v>231</v>
      </c>
      <c r="F292" s="81" t="s">
        <v>311</v>
      </c>
      <c r="G292" s="81" t="s">
        <v>312</v>
      </c>
      <c r="H292" s="81" t="s">
        <v>313</v>
      </c>
      <c r="I292" s="119" t="s">
        <v>314</v>
      </c>
      <c r="J292" s="119" t="s">
        <v>315</v>
      </c>
      <c r="K292" s="119" t="s">
        <v>316</v>
      </c>
      <c r="L292" s="119" t="s">
        <v>317</v>
      </c>
      <c r="M292" s="119" t="s">
        <v>318</v>
      </c>
      <c r="N292" s="81" t="s">
        <v>319</v>
      </c>
      <c r="O292" s="119" t="s">
        <v>320</v>
      </c>
      <c r="P292" s="81" t="s">
        <v>321</v>
      </c>
      <c r="Q292" s="81" t="s">
        <v>322</v>
      </c>
      <c r="R292" s="81" t="s">
        <v>323</v>
      </c>
      <c r="S292" s="81" t="s">
        <v>324</v>
      </c>
      <c r="T292" s="81" t="s">
        <v>325</v>
      </c>
      <c r="U292" s="81" t="s">
        <v>326</v>
      </c>
      <c r="V292" s="81" t="s">
        <v>327</v>
      </c>
      <c r="W292" s="81" t="s">
        <v>328</v>
      </c>
      <c r="X292" s="81" t="s">
        <v>329</v>
      </c>
      <c r="Y292" s="81" t="s">
        <v>330</v>
      </c>
      <c r="Z292" s="81" t="s">
        <v>331</v>
      </c>
      <c r="AA292" s="81" t="s">
        <v>332</v>
      </c>
      <c r="AB292" s="81" t="s">
        <v>333</v>
      </c>
      <c r="AC292" s="81" t="s">
        <v>334</v>
      </c>
      <c r="AD292" s="81" t="s">
        <v>335</v>
      </c>
      <c r="AE292" s="81" t="s">
        <v>336</v>
      </c>
      <c r="AF292" s="119" t="s">
        <v>337</v>
      </c>
      <c r="AG292" s="81" t="s">
        <v>338</v>
      </c>
      <c r="AH292" s="81" t="s">
        <v>339</v>
      </c>
      <c r="AI292" s="81" t="s">
        <v>340</v>
      </c>
      <c r="AJ292" s="81" t="s">
        <v>341</v>
      </c>
      <c r="AK292" s="81" t="s">
        <v>342</v>
      </c>
      <c r="AL292" s="81" t="s">
        <v>343</v>
      </c>
      <c r="AM292" s="81" t="s">
        <v>344</v>
      </c>
      <c r="AN292" s="81" t="s">
        <v>345</v>
      </c>
      <c r="AO292" s="81" t="s">
        <v>346</v>
      </c>
      <c r="AP292" s="81" t="s">
        <v>347</v>
      </c>
      <c r="AQ292" s="81" t="s">
        <v>348</v>
      </c>
      <c r="AR292" s="81" t="s">
        <v>349</v>
      </c>
      <c r="AS292" s="81" t="s">
        <v>350</v>
      </c>
      <c r="AT292" s="81" t="s">
        <v>351</v>
      </c>
      <c r="AU292" s="81" t="s">
        <v>352</v>
      </c>
      <c r="AV292" s="81" t="s">
        <v>353</v>
      </c>
    </row>
    <row r="293" spans="2:48" x14ac:dyDescent="0.35">
      <c r="B293" s="87" t="s">
        <v>168</v>
      </c>
      <c r="C293" s="46">
        <v>1</v>
      </c>
      <c r="D293" s="120">
        <v>0.44746266955973368</v>
      </c>
      <c r="E293" s="46">
        <v>0.77251030952472344</v>
      </c>
      <c r="F293" s="46">
        <v>0.82179985029999858</v>
      </c>
      <c r="G293" s="46">
        <v>0.50638444530787807</v>
      </c>
      <c r="H293" s="46">
        <v>0.87135251189415841</v>
      </c>
      <c r="I293" s="120">
        <v>9.9964348960320262E-2</v>
      </c>
      <c r="J293" s="120">
        <v>5.9978609376192153</v>
      </c>
      <c r="K293" s="120">
        <v>8.0845983386212145E-3</v>
      </c>
      <c r="L293" s="120">
        <v>1.2169432282046444</v>
      </c>
      <c r="M293" s="120">
        <v>5.892177574814441E-2</v>
      </c>
      <c r="N293" s="46">
        <v>0.29722930259024471</v>
      </c>
      <c r="O293" s="120">
        <v>-1.790122101812202E-2</v>
      </c>
      <c r="P293" s="46">
        <v>3.7744707481303229E-2</v>
      </c>
      <c r="Q293" s="46">
        <v>1.2810775161471546E-3</v>
      </c>
      <c r="R293" s="46">
        <v>-2.6061905669910622E-3</v>
      </c>
      <c r="S293" s="46">
        <v>0</v>
      </c>
      <c r="T293" s="46">
        <v>9.3670893444031177E-5</v>
      </c>
      <c r="U293" s="46">
        <v>6.6698043384190858E-3</v>
      </c>
      <c r="V293" s="46">
        <v>0</v>
      </c>
      <c r="W293" s="46">
        <v>-5.5751369034745916E-3</v>
      </c>
      <c r="X293" s="46">
        <v>0</v>
      </c>
      <c r="Y293" s="46">
        <v>1.2484482174749975E-3</v>
      </c>
      <c r="Z293" s="46">
        <v>0</v>
      </c>
      <c r="AA293" s="46">
        <v>-3.6153828549691653E-4</v>
      </c>
      <c r="AB293" s="46">
        <v>0</v>
      </c>
      <c r="AC293" s="46">
        <v>5.125472976240367E-3</v>
      </c>
      <c r="AD293" s="46">
        <v>0</v>
      </c>
      <c r="AE293" s="46">
        <v>1.2517893164451614E-5</v>
      </c>
      <c r="AF293" s="120">
        <v>-0.1074062558351095</v>
      </c>
      <c r="AG293" s="46">
        <v>0.1291462636887612</v>
      </c>
      <c r="AH293" s="46">
        <v>3.6543291414074704E-2</v>
      </c>
      <c r="AI293" s="46">
        <v>-0.14669322619512695</v>
      </c>
      <c r="AJ293" s="46">
        <v>0</v>
      </c>
      <c r="AK293" s="46">
        <v>3.979735690840396E-3</v>
      </c>
      <c r="AL293" s="46">
        <v>0.15607940412501733</v>
      </c>
      <c r="AM293" s="46">
        <v>0</v>
      </c>
      <c r="AN293" s="46">
        <v>-0.14219951237870337</v>
      </c>
      <c r="AO293" s="46">
        <v>0</v>
      </c>
      <c r="AP293" s="46">
        <v>0.17806624430780776</v>
      </c>
      <c r="AQ293" s="46">
        <v>0</v>
      </c>
      <c r="AR293" s="46">
        <v>-3.1300453853202605E-2</v>
      </c>
      <c r="AS293" s="46">
        <v>0</v>
      </c>
      <c r="AT293" s="46">
        <v>4.7178888674581893E-2</v>
      </c>
      <c r="AU293" s="46">
        <v>0</v>
      </c>
      <c r="AV293" s="46">
        <v>0.17227342651955346</v>
      </c>
    </row>
    <row r="294" spans="2:48" x14ac:dyDescent="0.35">
      <c r="B294" s="79" t="s">
        <v>169</v>
      </c>
      <c r="C294" s="41">
        <v>1</v>
      </c>
      <c r="D294" s="121">
        <v>0.21063420175778802</v>
      </c>
      <c r="E294" s="41">
        <v>0.36364394946399003</v>
      </c>
      <c r="F294" s="41">
        <v>0.38662879942336942</v>
      </c>
      <c r="G294" s="41">
        <v>0.23810283210393632</v>
      </c>
      <c r="H294" s="41">
        <v>0.40754468849295428</v>
      </c>
      <c r="I294" s="121">
        <v>9.8971125296836632E-2</v>
      </c>
      <c r="J294" s="121">
        <v>5.938267517810198</v>
      </c>
      <c r="K294" s="121">
        <v>1.7721636749929903E-3</v>
      </c>
      <c r="L294" s="121">
        <v>1.3659828161925196</v>
      </c>
      <c r="M294" s="121">
        <v>2.7468630346148312E-2</v>
      </c>
      <c r="N294" s="41">
        <v>0.13842402056361122</v>
      </c>
      <c r="O294" s="121">
        <v>9.4550665346756282E-3</v>
      </c>
      <c r="P294" s="41">
        <v>-2.9074283392615641E-6</v>
      </c>
      <c r="Q294" s="41">
        <v>-5.5247270192684155E-4</v>
      </c>
      <c r="R294" s="41">
        <v>1.445495388318833E-4</v>
      </c>
      <c r="S294" s="41">
        <v>0</v>
      </c>
      <c r="T294" s="41">
        <v>1.8864639051791433E-4</v>
      </c>
      <c r="U294" s="41">
        <v>-2.5668982167135541E-4</v>
      </c>
      <c r="V294" s="41">
        <v>0</v>
      </c>
      <c r="W294" s="41">
        <v>4.2724198718576643E-4</v>
      </c>
      <c r="X294" s="41">
        <v>0</v>
      </c>
      <c r="Y294" s="41">
        <v>-4.5183094775348037E-4</v>
      </c>
      <c r="Z294" s="41">
        <v>0</v>
      </c>
      <c r="AA294" s="41">
        <v>-2.3905044150854036E-5</v>
      </c>
      <c r="AB294" s="41">
        <v>0</v>
      </c>
      <c r="AC294" s="41">
        <v>-8.1266777338932141E-3</v>
      </c>
      <c r="AD294" s="41">
        <v>0</v>
      </c>
      <c r="AE294" s="41">
        <v>2.4841869780249903E-6</v>
      </c>
      <c r="AF294" s="121">
        <v>5.6429819062042509E-2</v>
      </c>
      <c r="AG294" s="41">
        <v>-9.8953679380455243E-6</v>
      </c>
      <c r="AH294" s="41">
        <v>-1.5676179289335658E-2</v>
      </c>
      <c r="AI294" s="41">
        <v>8.0931529413420366E-3</v>
      </c>
      <c r="AJ294" s="41">
        <v>0</v>
      </c>
      <c r="AK294" s="41">
        <v>7.9725125759352571E-3</v>
      </c>
      <c r="AL294" s="41">
        <v>-5.9750053487018437E-3</v>
      </c>
      <c r="AM294" s="41">
        <v>0</v>
      </c>
      <c r="AN294" s="41">
        <v>1.0839609646602107E-2</v>
      </c>
      <c r="AO294" s="41">
        <v>0</v>
      </c>
      <c r="AP294" s="41">
        <v>-6.4103860571578714E-2</v>
      </c>
      <c r="AQ294" s="41">
        <v>0</v>
      </c>
      <c r="AR294" s="41">
        <v>-2.0586524642220972E-3</v>
      </c>
      <c r="AS294" s="41">
        <v>0</v>
      </c>
      <c r="AT294" s="41">
        <v>-7.4408738585006823E-2</v>
      </c>
      <c r="AU294" s="41">
        <v>0</v>
      </c>
      <c r="AV294" s="41">
        <v>3.4007012246126629E-2</v>
      </c>
    </row>
    <row r="295" spans="2:48" x14ac:dyDescent="0.35">
      <c r="B295" s="79" t="s">
        <v>170</v>
      </c>
      <c r="C295" s="41">
        <v>1</v>
      </c>
      <c r="D295" s="121">
        <v>-0.64905955015047567</v>
      </c>
      <c r="E295" s="41">
        <v>-1.1205520104728803</v>
      </c>
      <c r="F295" s="41">
        <v>-1.20640318395719</v>
      </c>
      <c r="G295" s="41">
        <v>-0.75232493383564547</v>
      </c>
      <c r="H295" s="41">
        <v>-1.3049099586113346</v>
      </c>
      <c r="I295" s="121">
        <v>0.12086823652768247</v>
      </c>
      <c r="J295" s="121">
        <v>7.252094191660948</v>
      </c>
      <c r="K295" s="121">
        <v>2.1050503249041248E-2</v>
      </c>
      <c r="L295" s="121">
        <v>1.0459559059348014</v>
      </c>
      <c r="M295" s="121">
        <v>-0.10326538368516978</v>
      </c>
      <c r="N295" s="41">
        <v>-0.48345404606053749</v>
      </c>
      <c r="O295" s="121">
        <v>1.1040325577340068E-2</v>
      </c>
      <c r="P295" s="41">
        <v>-8.0759359264935687E-3</v>
      </c>
      <c r="Q295" s="41">
        <v>-5.556584445883182E-4</v>
      </c>
      <c r="R295" s="41">
        <v>7.7555798996350989E-4</v>
      </c>
      <c r="S295" s="41">
        <v>0</v>
      </c>
      <c r="T295" s="41">
        <v>-8.611309742130428E-5</v>
      </c>
      <c r="U295" s="41">
        <v>7.3702040717727217E-4</v>
      </c>
      <c r="V295" s="41">
        <v>0</v>
      </c>
      <c r="W295" s="41">
        <v>-1.0165422769361568E-3</v>
      </c>
      <c r="X295" s="41">
        <v>0</v>
      </c>
      <c r="Y295" s="41">
        <v>-1.5987422337347608E-5</v>
      </c>
      <c r="Z295" s="41">
        <v>0</v>
      </c>
      <c r="AA295" s="41">
        <v>7.1344950600977705E-4</v>
      </c>
      <c r="AB295" s="41">
        <v>0</v>
      </c>
      <c r="AC295" s="41">
        <v>3.7644777120941927E-2</v>
      </c>
      <c r="AD295" s="41">
        <v>0</v>
      </c>
      <c r="AE295" s="41">
        <v>-8.121398894443627E-6</v>
      </c>
      <c r="AF295" s="121">
        <v>6.6771381667875052E-2</v>
      </c>
      <c r="AG295" s="41">
        <v>-2.7853527636815919E-2</v>
      </c>
      <c r="AH295" s="41">
        <v>-1.5977238949041486E-2</v>
      </c>
      <c r="AI295" s="41">
        <v>4.4002740697406395E-2</v>
      </c>
      <c r="AJ295" s="41">
        <v>0</v>
      </c>
      <c r="AK295" s="41">
        <v>-3.6879101989757373E-3</v>
      </c>
      <c r="AL295" s="41">
        <v>1.7384955241369262E-2</v>
      </c>
      <c r="AM295" s="41">
        <v>0</v>
      </c>
      <c r="AN295" s="41">
        <v>-2.613542551249368E-2</v>
      </c>
      <c r="AO295" s="41">
        <v>0</v>
      </c>
      <c r="AP295" s="41">
        <v>-2.2985347417919552E-3</v>
      </c>
      <c r="AQ295" s="41">
        <v>0</v>
      </c>
      <c r="AR295" s="41">
        <v>6.2261723948905563E-2</v>
      </c>
      <c r="AS295" s="41">
        <v>0</v>
      </c>
      <c r="AT295" s="41">
        <v>0.3492850907031097</v>
      </c>
      <c r="AU295" s="41">
        <v>0</v>
      </c>
      <c r="AV295" s="41">
        <v>-0.11266251777526763</v>
      </c>
    </row>
    <row r="296" spans="2:48" x14ac:dyDescent="0.35">
      <c r="B296" s="79" t="s">
        <v>171</v>
      </c>
      <c r="C296" s="41">
        <v>1</v>
      </c>
      <c r="D296" s="121">
        <v>1.0257215176958283</v>
      </c>
      <c r="E296" s="41">
        <v>1.7708302860236595</v>
      </c>
      <c r="F296" s="41">
        <v>1.8405327250584895</v>
      </c>
      <c r="G296" s="41">
        <v>1.1080584543576728</v>
      </c>
      <c r="H296" s="41">
        <v>1.9613598058963619</v>
      </c>
      <c r="I296" s="121">
        <v>5.7913951845307753E-2</v>
      </c>
      <c r="J296" s="121">
        <v>3.474837110718465</v>
      </c>
      <c r="K296" s="121">
        <v>2.472063606589011E-2</v>
      </c>
      <c r="L296" s="121">
        <v>0.62358615294362674</v>
      </c>
      <c r="M296" s="121">
        <v>8.2336936661844481E-2</v>
      </c>
      <c r="N296" s="41">
        <v>0.53465457543249728</v>
      </c>
      <c r="O296" s="121">
        <v>7.6262659146266162E-2</v>
      </c>
      <c r="P296" s="41">
        <v>-2.370247505914309E-2</v>
      </c>
      <c r="Q296" s="41">
        <v>1.6642659075159997E-3</v>
      </c>
      <c r="R296" s="41">
        <v>-3.039935576731987E-4</v>
      </c>
      <c r="S296" s="41">
        <v>0</v>
      </c>
      <c r="T296" s="41">
        <v>-3.7002400103061327E-3</v>
      </c>
      <c r="U296" s="41">
        <v>4.2421930153502142E-3</v>
      </c>
      <c r="V296" s="41">
        <v>0</v>
      </c>
      <c r="W296" s="41">
        <v>-1.8838888929614763E-3</v>
      </c>
      <c r="X296" s="41">
        <v>0</v>
      </c>
      <c r="Y296" s="41">
        <v>-1.1064420600566918E-3</v>
      </c>
      <c r="Z296" s="41">
        <v>0</v>
      </c>
      <c r="AA296" s="41">
        <v>-1.4923460476019611E-3</v>
      </c>
      <c r="AB296" s="41">
        <v>0</v>
      </c>
      <c r="AC296" s="41">
        <v>-1.4434046669618049E-2</v>
      </c>
      <c r="AD296" s="41">
        <v>0</v>
      </c>
      <c r="AE296" s="41">
        <v>-2.0557616445750806E-5</v>
      </c>
      <c r="AF296" s="121">
        <v>0.47069538027005037</v>
      </c>
      <c r="AG296" s="41">
        <v>-8.3425832523265395E-2</v>
      </c>
      <c r="AH296" s="41">
        <v>4.8835544876741008E-2</v>
      </c>
      <c r="AI296" s="41">
        <v>-1.7601486232684045E-2</v>
      </c>
      <c r="AJ296" s="41">
        <v>0</v>
      </c>
      <c r="AK296" s="41">
        <v>-0.16171880775407446</v>
      </c>
      <c r="AL296" s="41">
        <v>0.10211839910770616</v>
      </c>
      <c r="AM296" s="41">
        <v>0</v>
      </c>
      <c r="AN296" s="41">
        <v>-4.9428670030306418E-2</v>
      </c>
      <c r="AO296" s="41">
        <v>0</v>
      </c>
      <c r="AP296" s="41">
        <v>-0.16233823155301508</v>
      </c>
      <c r="AQ296" s="41">
        <v>0</v>
      </c>
      <c r="AR296" s="41">
        <v>-0.13290672274156301</v>
      </c>
      <c r="AS296" s="41">
        <v>0</v>
      </c>
      <c r="AT296" s="41">
        <v>-0.13667306455422518</v>
      </c>
      <c r="AU296" s="41">
        <v>0</v>
      </c>
      <c r="AV296" s="41">
        <v>-0.29103209055172446</v>
      </c>
    </row>
    <row r="297" spans="2:48" x14ac:dyDescent="0.35">
      <c r="B297" s="79" t="s">
        <v>172</v>
      </c>
      <c r="C297" s="41">
        <v>1</v>
      </c>
      <c r="D297" s="121">
        <v>-0.17185989550326397</v>
      </c>
      <c r="E297" s="41">
        <v>-0.29670305502968869</v>
      </c>
      <c r="F297" s="41">
        <v>-0.30748383020552617</v>
      </c>
      <c r="G297" s="41">
        <v>-0.18457593272611281</v>
      </c>
      <c r="H297" s="41">
        <v>-0.3157523433760886</v>
      </c>
      <c r="I297" s="121">
        <v>5.2499814667087238E-2</v>
      </c>
      <c r="J297" s="121">
        <v>3.1499888800252345</v>
      </c>
      <c r="K297" s="121">
        <v>6.3595901279537366E-4</v>
      </c>
      <c r="L297" s="121">
        <v>1.3136260060050413</v>
      </c>
      <c r="M297" s="121">
        <v>-1.2716037222848846E-2</v>
      </c>
      <c r="N297" s="41">
        <v>-8.2877175522846874E-2</v>
      </c>
      <c r="O297" s="121">
        <v>-2.4082118630201071E-4</v>
      </c>
      <c r="P297" s="41">
        <v>-1.7156411291338197E-3</v>
      </c>
      <c r="Q297" s="41">
        <v>3.9348152069134008E-5</v>
      </c>
      <c r="R297" s="41">
        <v>-1.0392588245963181E-4</v>
      </c>
      <c r="S297" s="41">
        <v>0</v>
      </c>
      <c r="T297" s="41">
        <v>-2.7212229136830451E-4</v>
      </c>
      <c r="U297" s="41">
        <v>3.8540715204785504E-4</v>
      </c>
      <c r="V297" s="41">
        <v>0</v>
      </c>
      <c r="W297" s="41">
        <v>4.6811737071173757E-6</v>
      </c>
      <c r="X297" s="41">
        <v>0</v>
      </c>
      <c r="Y297" s="41">
        <v>7.3288923902691108E-5</v>
      </c>
      <c r="Z297" s="41">
        <v>0</v>
      </c>
      <c r="AA297" s="41">
        <v>1.8567805028846935E-6</v>
      </c>
      <c r="AB297" s="41">
        <v>0</v>
      </c>
      <c r="AC297" s="41">
        <v>-4.1306908126300702E-3</v>
      </c>
      <c r="AD297" s="41">
        <v>0</v>
      </c>
      <c r="AE297" s="41">
        <v>-4.3352182639034702E-6</v>
      </c>
      <c r="AF297" s="121">
        <v>-1.436480034909318E-3</v>
      </c>
      <c r="AG297" s="41">
        <v>-5.8359318448886373E-3</v>
      </c>
      <c r="AH297" s="41">
        <v>1.1158724962805678E-3</v>
      </c>
      <c r="AI297" s="41">
        <v>-5.8154803477255355E-3</v>
      </c>
      <c r="AJ297" s="41">
        <v>0</v>
      </c>
      <c r="AK297" s="41">
        <v>-1.149401253943475E-2</v>
      </c>
      <c r="AL297" s="41">
        <v>8.9662378261377972E-3</v>
      </c>
      <c r="AM297" s="41">
        <v>0</v>
      </c>
      <c r="AN297" s="41">
        <v>1.1870125422684533E-4</v>
      </c>
      <c r="AO297" s="41">
        <v>0</v>
      </c>
      <c r="AP297" s="41">
        <v>1.0392197465965949E-2</v>
      </c>
      <c r="AQ297" s="41">
        <v>0</v>
      </c>
      <c r="AR297" s="41">
        <v>1.5981402437779428E-4</v>
      </c>
      <c r="AS297" s="41">
        <v>0</v>
      </c>
      <c r="AT297" s="41">
        <v>-3.7800228691203148E-2</v>
      </c>
      <c r="AU297" s="41">
        <v>0</v>
      </c>
      <c r="AV297" s="41">
        <v>-5.9313834212232193E-2</v>
      </c>
    </row>
    <row r="298" spans="2:48" x14ac:dyDescent="0.35">
      <c r="B298" s="79" t="s">
        <v>173</v>
      </c>
      <c r="C298" s="41">
        <v>1</v>
      </c>
      <c r="D298" s="121">
        <v>-5.5716562507029721E-2</v>
      </c>
      <c r="E298" s="41">
        <v>-9.6190412912676104E-2</v>
      </c>
      <c r="F298" s="41">
        <v>-0.10428195890747594</v>
      </c>
      <c r="G298" s="41">
        <v>-6.5484587722248286E-2</v>
      </c>
      <c r="H298" s="41">
        <v>-0.11193008759971319</v>
      </c>
      <c r="I298" s="121">
        <v>0.13277181220997983</v>
      </c>
      <c r="J298" s="121">
        <v>7.9663087325987894</v>
      </c>
      <c r="K298" s="121">
        <v>1.7331978191614366E-4</v>
      </c>
      <c r="L298" s="121">
        <v>1.4642957916570016</v>
      </c>
      <c r="M298" s="121">
        <v>-9.7680252152185666E-3</v>
      </c>
      <c r="N298" s="41">
        <v>-4.3229546625898722E-2</v>
      </c>
      <c r="O298" s="121">
        <v>8.8787812815541503E-4</v>
      </c>
      <c r="P298" s="41">
        <v>7.0353851032320192E-3</v>
      </c>
      <c r="Q298" s="41">
        <v>2.7007017175499263E-4</v>
      </c>
      <c r="R298" s="41">
        <v>2.210654784256313E-4</v>
      </c>
      <c r="S298" s="41">
        <v>0</v>
      </c>
      <c r="T298" s="41">
        <v>-1.3314320276983701E-4</v>
      </c>
      <c r="U298" s="41">
        <v>1.0402618811452405E-5</v>
      </c>
      <c r="V298" s="41">
        <v>0</v>
      </c>
      <c r="W298" s="41">
        <v>-3.7959895619861506E-4</v>
      </c>
      <c r="X298" s="41">
        <v>0</v>
      </c>
      <c r="Y298" s="41">
        <v>-3.550062093506861E-5</v>
      </c>
      <c r="Z298" s="41">
        <v>0</v>
      </c>
      <c r="AA298" s="41">
        <v>4.2815409751328004E-5</v>
      </c>
      <c r="AB298" s="41">
        <v>0</v>
      </c>
      <c r="AC298" s="41">
        <v>7.4103636600859001E-4</v>
      </c>
      <c r="AD298" s="41">
        <v>0</v>
      </c>
      <c r="AE298" s="41">
        <v>-4.4385919180184113E-7</v>
      </c>
      <c r="AF298" s="121">
        <v>5.291691240016376E-3</v>
      </c>
      <c r="AG298" s="41">
        <v>2.3911557903444115E-2</v>
      </c>
      <c r="AH298" s="41">
        <v>7.652495593797444E-3</v>
      </c>
      <c r="AI298" s="41">
        <v>1.2360016070088096E-2</v>
      </c>
      <c r="AJ298" s="41">
        <v>0</v>
      </c>
      <c r="AK298" s="41">
        <v>-5.6190485235487544E-3</v>
      </c>
      <c r="AL298" s="41">
        <v>2.4180729823698589E-4</v>
      </c>
      <c r="AM298" s="41">
        <v>0</v>
      </c>
      <c r="AN298" s="41">
        <v>-9.617491158528696E-3</v>
      </c>
      <c r="AO298" s="41">
        <v>0</v>
      </c>
      <c r="AP298" s="41">
        <v>-5.0296901322322216E-3</v>
      </c>
      <c r="AQ298" s="41">
        <v>0</v>
      </c>
      <c r="AR298" s="41">
        <v>3.6820583009984018E-3</v>
      </c>
      <c r="AS298" s="41">
        <v>0</v>
      </c>
      <c r="AT298" s="41">
        <v>6.7755958804182857E-3</v>
      </c>
      <c r="AU298" s="41">
        <v>0</v>
      </c>
      <c r="AV298" s="41">
        <v>-6.0677333150743508E-3</v>
      </c>
    </row>
    <row r="299" spans="2:48" x14ac:dyDescent="0.35">
      <c r="B299" s="79" t="s">
        <v>174</v>
      </c>
      <c r="C299" s="41">
        <v>1</v>
      </c>
      <c r="D299" s="121">
        <v>-0.9936903782683153</v>
      </c>
      <c r="E299" s="41">
        <v>-1.7155309569021395</v>
      </c>
      <c r="F299" s="41">
        <v>-1.8530671286377602</v>
      </c>
      <c r="G299" s="41">
        <v>-1.1594079404385893</v>
      </c>
      <c r="H299" s="41">
        <v>-2.0532728046739424</v>
      </c>
      <c r="I299" s="121">
        <v>0.12653947718056979</v>
      </c>
      <c r="J299" s="121">
        <v>7.5923686308341871</v>
      </c>
      <c r="K299" s="121">
        <v>5.206034844020356E-2</v>
      </c>
      <c r="L299" s="121">
        <v>0.66619469121957287</v>
      </c>
      <c r="M299" s="121">
        <v>-0.16571756217027386</v>
      </c>
      <c r="N299" s="41">
        <v>-0.7762699734817563</v>
      </c>
      <c r="O299" s="121">
        <v>-2.1857345671924461E-2</v>
      </c>
      <c r="P299" s="41">
        <v>8.4128919538098895E-2</v>
      </c>
      <c r="Q299" s="41">
        <v>-1.5017961901736148E-3</v>
      </c>
      <c r="R299" s="41">
        <v>-4.0704609730887647E-3</v>
      </c>
      <c r="S299" s="41">
        <v>0</v>
      </c>
      <c r="T299" s="41">
        <v>3.2179572796202224E-3</v>
      </c>
      <c r="U299" s="41">
        <v>3.1770928385375045E-3</v>
      </c>
      <c r="V299" s="41">
        <v>0</v>
      </c>
      <c r="W299" s="41">
        <v>-1.2943423563554857E-3</v>
      </c>
      <c r="X299" s="41">
        <v>0</v>
      </c>
      <c r="Y299" s="41">
        <v>4.0664519216776214E-4</v>
      </c>
      <c r="Z299" s="41">
        <v>0</v>
      </c>
      <c r="AA299" s="41">
        <v>7.3528597172866478E-4</v>
      </c>
      <c r="AB299" s="41">
        <v>0</v>
      </c>
      <c r="AC299" s="41">
        <v>-2.3256628241903811E-2</v>
      </c>
      <c r="AD299" s="41">
        <v>0</v>
      </c>
      <c r="AE299" s="41">
        <v>2.012341333424489E-5</v>
      </c>
      <c r="AF299" s="121">
        <v>-0.13497122745839155</v>
      </c>
      <c r="AG299" s="41">
        <v>0.29625654083034325</v>
      </c>
      <c r="AH299" s="41">
        <v>-4.4090000569100909E-2</v>
      </c>
      <c r="AI299" s="41">
        <v>-0.23580029315593931</v>
      </c>
      <c r="AJ299" s="41">
        <v>0</v>
      </c>
      <c r="AK299" s="41">
        <v>0.14071056135225116</v>
      </c>
      <c r="AL299" s="41">
        <v>7.6517234297377459E-2</v>
      </c>
      <c r="AM299" s="41">
        <v>0</v>
      </c>
      <c r="AN299" s="41">
        <v>-3.3977278356342129E-2</v>
      </c>
      <c r="AO299" s="41">
        <v>0</v>
      </c>
      <c r="AP299" s="41">
        <v>5.9693021356878005E-2</v>
      </c>
      <c r="AQ299" s="41">
        <v>0</v>
      </c>
      <c r="AR299" s="41">
        <v>6.5516316912335032E-2</v>
      </c>
      <c r="AS299" s="41">
        <v>0</v>
      </c>
      <c r="AT299" s="41">
        <v>-0.22032174533881571</v>
      </c>
      <c r="AU299" s="41">
        <v>0</v>
      </c>
      <c r="AV299" s="41">
        <v>0.28502670545843617</v>
      </c>
    </row>
    <row r="300" spans="2:48" x14ac:dyDescent="0.35">
      <c r="B300" s="79" t="s">
        <v>175</v>
      </c>
      <c r="C300" s="41">
        <v>1</v>
      </c>
      <c r="D300" s="121">
        <v>-0.65757511923829881</v>
      </c>
      <c r="E300" s="41">
        <v>-1.1352534936564631</v>
      </c>
      <c r="F300" s="41">
        <v>-1.1689951669588148</v>
      </c>
      <c r="G300" s="41">
        <v>-0.69724451980913427</v>
      </c>
      <c r="H300" s="41">
        <v>-1.2082674704705818</v>
      </c>
      <c r="I300" s="121">
        <v>4.050108927196424E-2</v>
      </c>
      <c r="J300" s="121">
        <v>2.4300653563178543</v>
      </c>
      <c r="K300" s="121">
        <v>7.4945060029932096E-3</v>
      </c>
      <c r="L300" s="121">
        <v>0.97626732780135972</v>
      </c>
      <c r="M300" s="121">
        <v>-3.9669400570835525E-2</v>
      </c>
      <c r="N300" s="41">
        <v>-0.28820290074946175</v>
      </c>
      <c r="O300" s="121">
        <v>-4.7617941318955359E-3</v>
      </c>
      <c r="P300" s="41">
        <v>-7.8057671651702316E-3</v>
      </c>
      <c r="Q300" s="41">
        <v>2.427679420167798E-3</v>
      </c>
      <c r="R300" s="41">
        <v>4.9736665669823806E-4</v>
      </c>
      <c r="S300" s="41">
        <v>0</v>
      </c>
      <c r="T300" s="41">
        <v>-4.1668922311706401E-3</v>
      </c>
      <c r="U300" s="41">
        <v>1.59478409341254E-3</v>
      </c>
      <c r="V300" s="41">
        <v>0</v>
      </c>
      <c r="W300" s="41">
        <v>-2.3732068105015723E-4</v>
      </c>
      <c r="X300" s="41">
        <v>0</v>
      </c>
      <c r="Y300" s="41">
        <v>-1.1852584251622628E-4</v>
      </c>
      <c r="Z300" s="41">
        <v>0</v>
      </c>
      <c r="AA300" s="41">
        <v>2.519626520618115E-4</v>
      </c>
      <c r="AB300" s="41">
        <v>0</v>
      </c>
      <c r="AC300" s="41">
        <v>-1.2831565265933282E-2</v>
      </c>
      <c r="AD300" s="41">
        <v>0</v>
      </c>
      <c r="AE300" s="41">
        <v>-8.3456195184323943E-6</v>
      </c>
      <c r="AF300" s="121">
        <v>-2.8772790369148947E-2</v>
      </c>
      <c r="AG300" s="41">
        <v>-2.6897122335609813E-2</v>
      </c>
      <c r="AH300" s="41">
        <v>6.9740977815639774E-2</v>
      </c>
      <c r="AI300" s="41">
        <v>2.8193240868074794E-2</v>
      </c>
      <c r="AJ300" s="41">
        <v>0</v>
      </c>
      <c r="AK300" s="41">
        <v>-0.17828971017596779</v>
      </c>
      <c r="AL300" s="41">
        <v>3.758364030831024E-2</v>
      </c>
      <c r="AM300" s="41">
        <v>0</v>
      </c>
      <c r="AN300" s="41">
        <v>-6.095966897308687E-3</v>
      </c>
      <c r="AO300" s="41">
        <v>0</v>
      </c>
      <c r="AP300" s="41">
        <v>-1.7025056413317564E-2</v>
      </c>
      <c r="AQ300" s="41">
        <v>0</v>
      </c>
      <c r="AR300" s="41">
        <v>2.1968325504229978E-2</v>
      </c>
      <c r="AS300" s="41">
        <v>0</v>
      </c>
      <c r="AT300" s="41">
        <v>-0.11894819033682837</v>
      </c>
      <c r="AU300" s="41">
        <v>0</v>
      </c>
      <c r="AV300" s="41">
        <v>-0.11566716086155347</v>
      </c>
    </row>
    <row r="301" spans="2:48" x14ac:dyDescent="0.35">
      <c r="B301" s="79" t="s">
        <v>176</v>
      </c>
      <c r="C301" s="41">
        <v>1</v>
      </c>
      <c r="D301" s="121">
        <v>-0.47327717588163765</v>
      </c>
      <c r="E301" s="41">
        <v>-0.81707709380771898</v>
      </c>
      <c r="F301" s="41">
        <v>-0.93996678817255797</v>
      </c>
      <c r="G301" s="41">
        <v>-0.62634628761204159</v>
      </c>
      <c r="H301" s="41">
        <v>-1.0800565190144711</v>
      </c>
      <c r="I301" s="121">
        <v>0.22799071795694684</v>
      </c>
      <c r="J301" s="121">
        <v>13.67944307741681</v>
      </c>
      <c r="K301" s="121">
        <v>2.597791753880414E-2</v>
      </c>
      <c r="L301" s="121">
        <v>1.358438378206587</v>
      </c>
      <c r="M301" s="121">
        <v>-0.15306911173040394</v>
      </c>
      <c r="N301" s="41">
        <v>-0.53392838504913298</v>
      </c>
      <c r="O301" s="121">
        <v>9.4184809585641238E-3</v>
      </c>
      <c r="P301" s="41">
        <v>-4.1773699680365383E-3</v>
      </c>
      <c r="Q301" s="41">
        <v>-3.5487039068229412E-3</v>
      </c>
      <c r="R301" s="41">
        <v>6.8772055730648282E-4</v>
      </c>
      <c r="S301" s="41">
        <v>0</v>
      </c>
      <c r="T301" s="41">
        <v>-7.2282146356616951E-4</v>
      </c>
      <c r="U301" s="41">
        <v>3.4531640972485872E-4</v>
      </c>
      <c r="V301" s="41">
        <v>0</v>
      </c>
      <c r="W301" s="41">
        <v>3.1738863424089101E-3</v>
      </c>
      <c r="X301" s="41">
        <v>0</v>
      </c>
      <c r="Y301" s="41">
        <v>-3.179116275833714E-3</v>
      </c>
      <c r="Z301" s="41">
        <v>0</v>
      </c>
      <c r="AA301" s="41">
        <v>3.4739948976133831E-3</v>
      </c>
      <c r="AB301" s="41">
        <v>0</v>
      </c>
      <c r="AC301" s="41">
        <v>-5.1933338423332523E-3</v>
      </c>
      <c r="AD301" s="41">
        <v>0</v>
      </c>
      <c r="AE301" s="41">
        <v>5.6022805834970966E-6</v>
      </c>
      <c r="AF301" s="121">
        <v>5.6629956913314725E-2</v>
      </c>
      <c r="AG301" s="41">
        <v>-1.4323434510137756E-2</v>
      </c>
      <c r="AH301" s="41">
        <v>-0.10144262086468499</v>
      </c>
      <c r="AI301" s="41">
        <v>3.8791300718383971E-2</v>
      </c>
      <c r="AJ301" s="41">
        <v>0</v>
      </c>
      <c r="AK301" s="41">
        <v>-3.0775070160857218E-2</v>
      </c>
      <c r="AL301" s="41">
        <v>8.0978208708994311E-3</v>
      </c>
      <c r="AM301" s="41">
        <v>0</v>
      </c>
      <c r="AN301" s="41">
        <v>8.1124565836837345E-2</v>
      </c>
      <c r="AO301" s="41">
        <v>0</v>
      </c>
      <c r="AP301" s="41">
        <v>-0.45439748821081211</v>
      </c>
      <c r="AQ301" s="41">
        <v>0</v>
      </c>
      <c r="AR301" s="41">
        <v>0.30140049498830096</v>
      </c>
      <c r="AS301" s="41">
        <v>0</v>
      </c>
      <c r="AT301" s="41">
        <v>-4.7904735217968314E-2</v>
      </c>
      <c r="AU301" s="41">
        <v>0</v>
      </c>
      <c r="AV301" s="41">
        <v>7.7262783774081481E-2</v>
      </c>
    </row>
    <row r="302" spans="2:48" x14ac:dyDescent="0.35">
      <c r="B302" s="79" t="s">
        <v>177</v>
      </c>
      <c r="C302" s="41">
        <v>1</v>
      </c>
      <c r="D302" s="121">
        <v>-0.56227423001411836</v>
      </c>
      <c r="E302" s="41">
        <v>-0.97072374751028745</v>
      </c>
      <c r="F302" s="41">
        <v>-1.0953020162887928</v>
      </c>
      <c r="G302" s="41">
        <v>-0.71585431210562234</v>
      </c>
      <c r="H302" s="41">
        <v>-1.2383940425845625</v>
      </c>
      <c r="I302" s="121">
        <v>0.19814753239717822</v>
      </c>
      <c r="J302" s="121">
        <v>11.888851943830693</v>
      </c>
      <c r="K302" s="121">
        <v>2.9789403361067571E-2</v>
      </c>
      <c r="L302" s="121">
        <v>1.2172178616844298</v>
      </c>
      <c r="M302" s="121">
        <v>-0.15358008209150398</v>
      </c>
      <c r="N302" s="41">
        <v>-0.5736063878762464</v>
      </c>
      <c r="O302" s="121">
        <v>-3.2197948721292946E-2</v>
      </c>
      <c r="P302" s="41">
        <v>-1.6583601846434579E-2</v>
      </c>
      <c r="Q302" s="41">
        <v>-5.4431006250410278E-3</v>
      </c>
      <c r="R302" s="41">
        <v>-4.542262787446647E-3</v>
      </c>
      <c r="S302" s="41">
        <v>0</v>
      </c>
      <c r="T302" s="41">
        <v>6.4698360401773394E-3</v>
      </c>
      <c r="U302" s="41">
        <v>1.1585003047547091E-2</v>
      </c>
      <c r="V302" s="41">
        <v>0</v>
      </c>
      <c r="W302" s="41">
        <v>-8.0830449966502356E-3</v>
      </c>
      <c r="X302" s="41">
        <v>0</v>
      </c>
      <c r="Y302" s="41">
        <v>1.279503902379076E-3</v>
      </c>
      <c r="Z302" s="41">
        <v>0</v>
      </c>
      <c r="AA302" s="41">
        <v>-1.9415200771154913E-3</v>
      </c>
      <c r="AB302" s="41">
        <v>0</v>
      </c>
      <c r="AC302" s="41">
        <v>-5.7088142928223215E-3</v>
      </c>
      <c r="AD302" s="41">
        <v>0</v>
      </c>
      <c r="AE302" s="41">
        <v>6.5071596402769995E-6</v>
      </c>
      <c r="AF302" s="121">
        <v>-0.1942208298231653</v>
      </c>
      <c r="AG302" s="41">
        <v>-5.7046016431123524E-2</v>
      </c>
      <c r="AH302" s="41">
        <v>-0.15609870256557221</v>
      </c>
      <c r="AI302" s="41">
        <v>-0.25703769967346657</v>
      </c>
      <c r="AJ302" s="41">
        <v>0</v>
      </c>
      <c r="AK302" s="41">
        <v>0.27635257799787027</v>
      </c>
      <c r="AL302" s="41">
        <v>0.27255197600646697</v>
      </c>
      <c r="AM302" s="41">
        <v>0</v>
      </c>
      <c r="AN302" s="41">
        <v>-0.20727085807767981</v>
      </c>
      <c r="AO302" s="41">
        <v>0</v>
      </c>
      <c r="AP302" s="41">
        <v>0.18347350525252601</v>
      </c>
      <c r="AQ302" s="41">
        <v>0</v>
      </c>
      <c r="AR302" s="41">
        <v>-0.16898918239282176</v>
      </c>
      <c r="AS302" s="41">
        <v>0</v>
      </c>
      <c r="AT302" s="41">
        <v>-5.2829968581616482E-2</v>
      </c>
      <c r="AU302" s="41">
        <v>0</v>
      </c>
      <c r="AV302" s="41">
        <v>9.0032475359075229E-2</v>
      </c>
    </row>
    <row r="303" spans="2:48" x14ac:dyDescent="0.35">
      <c r="B303" s="79" t="s">
        <v>178</v>
      </c>
      <c r="C303" s="41">
        <v>1</v>
      </c>
      <c r="D303" s="121">
        <v>-1.1012001101393132</v>
      </c>
      <c r="E303" s="41">
        <v>-1.9011383424887434</v>
      </c>
      <c r="F303" s="41">
        <v>-2.0481855395005364</v>
      </c>
      <c r="G303" s="41">
        <v>-1.2781369662908184</v>
      </c>
      <c r="H303" s="41">
        <v>-2.2822686784489274</v>
      </c>
      <c r="I303" s="121">
        <v>0.12203996539041718</v>
      </c>
      <c r="J303" s="121">
        <v>7.3223979234250312</v>
      </c>
      <c r="K303" s="121">
        <v>6.1277066507753442E-2</v>
      </c>
      <c r="L303" s="121">
        <v>0.55282714049613768</v>
      </c>
      <c r="M303" s="121">
        <v>-0.17693685615150526</v>
      </c>
      <c r="N303" s="41">
        <v>-0.84915549717080541</v>
      </c>
      <c r="O303" s="121">
        <v>8.4347908477391542E-3</v>
      </c>
      <c r="P303" s="41">
        <v>3.6983151175510008E-2</v>
      </c>
      <c r="Q303" s="41">
        <v>3.4634069796138068E-3</v>
      </c>
      <c r="R303" s="41">
        <v>-1.7842946566351814E-3</v>
      </c>
      <c r="S303" s="41">
        <v>0</v>
      </c>
      <c r="T303" s="41">
        <v>-6.2937409573453635E-3</v>
      </c>
      <c r="U303" s="41">
        <v>6.9009728831248944E-3</v>
      </c>
      <c r="V303" s="41">
        <v>0</v>
      </c>
      <c r="W303" s="41">
        <v>-1.8255007549009821E-3</v>
      </c>
      <c r="X303" s="41">
        <v>0</v>
      </c>
      <c r="Y303" s="41">
        <v>4.8540278502283256E-4</v>
      </c>
      <c r="Z303" s="41">
        <v>0</v>
      </c>
      <c r="AA303" s="41">
        <v>6.9444619388719692E-4</v>
      </c>
      <c r="AB303" s="41">
        <v>0</v>
      </c>
      <c r="AC303" s="41">
        <v>1.7138166148000736E-2</v>
      </c>
      <c r="AD303" s="41">
        <v>0</v>
      </c>
      <c r="AE303" s="41">
        <v>-4.2008100856169975E-5</v>
      </c>
      <c r="AF303" s="121">
        <v>5.2516658437054331E-2</v>
      </c>
      <c r="AG303" s="41">
        <v>0.13131233946440049</v>
      </c>
      <c r="AH303" s="41">
        <v>0.10252071438683619</v>
      </c>
      <c r="AI303" s="41">
        <v>-0.10421885806075568</v>
      </c>
      <c r="AJ303" s="41">
        <v>0</v>
      </c>
      <c r="AK303" s="41">
        <v>-0.27748165431292604</v>
      </c>
      <c r="AL303" s="41">
        <v>0.16757864294403318</v>
      </c>
      <c r="AM303" s="41">
        <v>0</v>
      </c>
      <c r="AN303" s="41">
        <v>-4.8317052322754239E-2</v>
      </c>
      <c r="AO303" s="41">
        <v>0</v>
      </c>
      <c r="AP303" s="41">
        <v>7.1843779762440121E-2</v>
      </c>
      <c r="AQ303" s="41">
        <v>0</v>
      </c>
      <c r="AR303" s="41">
        <v>6.2389396756791685E-2</v>
      </c>
      <c r="AS303" s="41">
        <v>0</v>
      </c>
      <c r="AT303" s="41">
        <v>0.16370198712754924</v>
      </c>
      <c r="AU303" s="41">
        <v>0</v>
      </c>
      <c r="AV303" s="41">
        <v>-0.59992359492254399</v>
      </c>
    </row>
    <row r="304" spans="2:48" x14ac:dyDescent="0.35">
      <c r="B304" s="79" t="s">
        <v>179</v>
      </c>
      <c r="C304" s="41">
        <v>1</v>
      </c>
      <c r="D304" s="121">
        <v>-3.9391338058468506E-2</v>
      </c>
      <c r="E304" s="41">
        <v>-6.8006152973791853E-2</v>
      </c>
      <c r="F304" s="41">
        <v>-0.11186156443396758</v>
      </c>
      <c r="G304" s="41">
        <v>-0.10657763895167571</v>
      </c>
      <c r="H304" s="41">
        <v>-0.18217171949973804</v>
      </c>
      <c r="I304" s="121">
        <v>0.61400428014580677</v>
      </c>
      <c r="J304" s="121">
        <v>36.840256808748407</v>
      </c>
      <c r="K304" s="121">
        <v>1.9402115687488907E-3</v>
      </c>
      <c r="L304" s="121">
        <v>3.3696347366912649</v>
      </c>
      <c r="M304" s="121">
        <v>-6.7186300893207221E-2</v>
      </c>
      <c r="N304" s="41">
        <v>-0.14463995413992109</v>
      </c>
      <c r="O304" s="121">
        <v>-3.8492991653625575E-3</v>
      </c>
      <c r="P304" s="41">
        <v>1.7600314256373446E-3</v>
      </c>
      <c r="Q304" s="41">
        <v>2.2752752939153567E-3</v>
      </c>
      <c r="R304" s="41">
        <v>-3.8253805926710249E-4</v>
      </c>
      <c r="S304" s="41">
        <v>0</v>
      </c>
      <c r="T304" s="41">
        <v>1.0612109173322687E-3</v>
      </c>
      <c r="U304" s="41">
        <v>-3.20081068173505E-3</v>
      </c>
      <c r="V304" s="41">
        <v>0</v>
      </c>
      <c r="W304" s="41">
        <v>2.8584336337752152E-4</v>
      </c>
      <c r="X304" s="41">
        <v>0</v>
      </c>
      <c r="Y304" s="41">
        <v>1.9179767228548982E-4</v>
      </c>
      <c r="Z304" s="41">
        <v>0</v>
      </c>
      <c r="AA304" s="41">
        <v>2.1240449150417923E-4</v>
      </c>
      <c r="AB304" s="41">
        <v>0</v>
      </c>
      <c r="AC304" s="41">
        <v>-1.0356054778523738E-3</v>
      </c>
      <c r="AD304" s="41">
        <v>0</v>
      </c>
      <c r="AE304" s="41">
        <v>-1.3720317893556363E-6</v>
      </c>
      <c r="AF304" s="121">
        <v>-2.2941928419184857E-2</v>
      </c>
      <c r="AG304" s="41">
        <v>5.982015535495701E-3</v>
      </c>
      <c r="AH304" s="41">
        <v>6.4471464462090081E-2</v>
      </c>
      <c r="AI304" s="41">
        <v>-2.1388477627924628E-2</v>
      </c>
      <c r="AJ304" s="41">
        <v>0</v>
      </c>
      <c r="AK304" s="41">
        <v>4.4787065569499934E-2</v>
      </c>
      <c r="AL304" s="41">
        <v>-7.4403578578348784E-2</v>
      </c>
      <c r="AM304" s="41">
        <v>0</v>
      </c>
      <c r="AN304" s="41">
        <v>7.2422250482609201E-3</v>
      </c>
      <c r="AO304" s="41">
        <v>0</v>
      </c>
      <c r="AP304" s="41">
        <v>2.7174135052521767E-2</v>
      </c>
      <c r="AQ304" s="41">
        <v>0</v>
      </c>
      <c r="AR304" s="41">
        <v>1.8266753524763462E-2</v>
      </c>
      <c r="AS304" s="41">
        <v>0</v>
      </c>
      <c r="AT304" s="41">
        <v>-9.4691158422427514E-3</v>
      </c>
      <c r="AU304" s="41">
        <v>0</v>
      </c>
      <c r="AV304" s="41">
        <v>-1.8756532642450578E-2</v>
      </c>
    </row>
    <row r="305" spans="2:48" x14ac:dyDescent="0.35">
      <c r="B305" s="79" t="s">
        <v>180</v>
      </c>
      <c r="C305" s="41">
        <v>1</v>
      </c>
      <c r="D305" s="121">
        <v>1.3930808285766041</v>
      </c>
      <c r="E305" s="41">
        <v>2.4050482314771249</v>
      </c>
      <c r="F305" s="41">
        <v>3.1092343693212938</v>
      </c>
      <c r="G305" s="41">
        <v>2.3282823960468986</v>
      </c>
      <c r="H305" s="41">
        <v>4.4304998658397219</v>
      </c>
      <c r="I305" s="121">
        <v>0.38527671949232228</v>
      </c>
      <c r="J305" s="121">
        <v>23.116603169539339</v>
      </c>
      <c r="K305" s="121">
        <v>0.5899879543128651</v>
      </c>
      <c r="L305" s="121">
        <v>0.196393979891198</v>
      </c>
      <c r="M305" s="121">
        <v>0.93520156747029415</v>
      </c>
      <c r="N305" s="41">
        <v>2.8079379954387473</v>
      </c>
      <c r="O305" s="121">
        <v>-0.21664588930505968</v>
      </c>
      <c r="P305" s="41">
        <v>6.1988127065097799E-2</v>
      </c>
      <c r="Q305" s="41">
        <v>-1.7196475882184084E-3</v>
      </c>
      <c r="R305" s="41">
        <v>-2.4408122155387272E-3</v>
      </c>
      <c r="S305" s="41">
        <v>0</v>
      </c>
      <c r="T305" s="41">
        <v>2.1754785738781054E-3</v>
      </c>
      <c r="U305" s="41">
        <v>-7.4104036376054902E-4</v>
      </c>
      <c r="V305" s="41">
        <v>0</v>
      </c>
      <c r="W305" s="41">
        <v>4.9245379027767228E-3</v>
      </c>
      <c r="X305" s="41">
        <v>0</v>
      </c>
      <c r="Y305" s="41">
        <v>2.0726580817802863E-3</v>
      </c>
      <c r="Z305" s="41">
        <v>0</v>
      </c>
      <c r="AA305" s="41">
        <v>8.3676513340359953E-4</v>
      </c>
      <c r="AB305" s="41">
        <v>0</v>
      </c>
      <c r="AC305" s="41">
        <v>-8.246778102002883E-2</v>
      </c>
      <c r="AD305" s="41">
        <v>0</v>
      </c>
      <c r="AE305" s="41">
        <v>1.7444842041193192E-5</v>
      </c>
      <c r="AF305" s="121">
        <v>-1.4374770459483166</v>
      </c>
      <c r="AG305" s="41">
        <v>0.23455129735646493</v>
      </c>
      <c r="AH305" s="41">
        <v>-5.4246940565012128E-2</v>
      </c>
      <c r="AI305" s="41">
        <v>-0.15192939285796117</v>
      </c>
      <c r="AJ305" s="41">
        <v>0</v>
      </c>
      <c r="AK305" s="41">
        <v>0.10221342012242335</v>
      </c>
      <c r="AL305" s="41">
        <v>-1.9176878265223778E-2</v>
      </c>
      <c r="AM305" s="41">
        <v>0</v>
      </c>
      <c r="AN305" s="41">
        <v>0.13890299110179805</v>
      </c>
      <c r="AO305" s="41">
        <v>0</v>
      </c>
      <c r="AP305" s="41">
        <v>0.32692058852495304</v>
      </c>
      <c r="AQ305" s="41">
        <v>0</v>
      </c>
      <c r="AR305" s="41">
        <v>8.0113085552834862E-2</v>
      </c>
      <c r="AS305" s="41">
        <v>0</v>
      </c>
      <c r="AT305" s="41">
        <v>-0.83946309905903771</v>
      </c>
      <c r="AU305" s="41">
        <v>0</v>
      </c>
      <c r="AV305" s="41">
        <v>0.26549578783254407</v>
      </c>
    </row>
    <row r="306" spans="2:48" x14ac:dyDescent="0.35">
      <c r="B306" s="79" t="s">
        <v>181</v>
      </c>
      <c r="C306" s="41">
        <v>1</v>
      </c>
      <c r="D306" s="121">
        <v>0.60500844044320701</v>
      </c>
      <c r="E306" s="41">
        <v>1.0445011157058324</v>
      </c>
      <c r="F306" s="41">
        <v>1.1605917788318088</v>
      </c>
      <c r="G306" s="41">
        <v>0.74696903149562976</v>
      </c>
      <c r="H306" s="41">
        <v>1.2941755180532333</v>
      </c>
      <c r="I306" s="121">
        <v>0.17365538814072909</v>
      </c>
      <c r="J306" s="121">
        <v>10.419323288443746</v>
      </c>
      <c r="K306" s="121">
        <v>2.8732450020594762E-2</v>
      </c>
      <c r="L306" s="121">
        <v>1.1418071986102891</v>
      </c>
      <c r="M306" s="121">
        <v>0.14196059105242281</v>
      </c>
      <c r="N306" s="41">
        <v>0.56419051548340127</v>
      </c>
      <c r="O306" s="121">
        <v>-4.0415675435498954E-3</v>
      </c>
      <c r="P306" s="41">
        <v>-1.6934828973273225E-2</v>
      </c>
      <c r="Q306" s="41">
        <v>2.0007316652211242E-3</v>
      </c>
      <c r="R306" s="41">
        <v>5.5907439369306533E-3</v>
      </c>
      <c r="S306" s="41">
        <v>0</v>
      </c>
      <c r="T306" s="41">
        <v>-2.3641081788139653E-4</v>
      </c>
      <c r="U306" s="41">
        <v>-5.594969226788613E-3</v>
      </c>
      <c r="V306" s="41">
        <v>0</v>
      </c>
      <c r="W306" s="41">
        <v>-1.7583444600277845E-3</v>
      </c>
      <c r="X306" s="41">
        <v>0</v>
      </c>
      <c r="Y306" s="41">
        <v>1.9645552211343094E-3</v>
      </c>
      <c r="Z306" s="41">
        <v>0</v>
      </c>
      <c r="AA306" s="41">
        <v>-2.5882423603464781E-3</v>
      </c>
      <c r="AB306" s="41">
        <v>0</v>
      </c>
      <c r="AC306" s="41">
        <v>2.8964472117951738E-3</v>
      </c>
      <c r="AD306" s="41">
        <v>0</v>
      </c>
      <c r="AE306" s="41">
        <v>1.2106282802994189E-7</v>
      </c>
      <c r="AF306" s="121">
        <v>-2.4415960664680575E-2</v>
      </c>
      <c r="AG306" s="41">
        <v>-5.8342313934911953E-2</v>
      </c>
      <c r="AH306" s="41">
        <v>5.7464303931219589E-2</v>
      </c>
      <c r="AI306" s="41">
        <v>0.31684769026554066</v>
      </c>
      <c r="AJ306" s="41">
        <v>0</v>
      </c>
      <c r="AK306" s="41">
        <v>-1.0113325035088359E-2</v>
      </c>
      <c r="AL306" s="41">
        <v>-0.13182787734716625</v>
      </c>
      <c r="AM306" s="41">
        <v>0</v>
      </c>
      <c r="AN306" s="41">
        <v>-4.5156843915869257E-2</v>
      </c>
      <c r="AO306" s="41">
        <v>0</v>
      </c>
      <c r="AP306" s="41">
        <v>0.2821320072117639</v>
      </c>
      <c r="AQ306" s="41">
        <v>0</v>
      </c>
      <c r="AR306" s="41">
        <v>-0.22562038400102533</v>
      </c>
      <c r="AS306" s="41">
        <v>0</v>
      </c>
      <c r="AT306" s="41">
        <v>2.6844568591412935E-2</v>
      </c>
      <c r="AU306" s="41">
        <v>0</v>
      </c>
      <c r="AV306" s="41">
        <v>1.6775478574292269E-3</v>
      </c>
    </row>
    <row r="307" spans="2:48" x14ac:dyDescent="0.35">
      <c r="B307" s="79" t="s">
        <v>182</v>
      </c>
      <c r="C307" s="41">
        <v>1</v>
      </c>
      <c r="D307" s="121">
        <v>-3.6741356927485924E-2</v>
      </c>
      <c r="E307" s="41">
        <v>-6.3431161844935802E-2</v>
      </c>
      <c r="F307" s="41">
        <v>-7.4507988935104297E-2</v>
      </c>
      <c r="G307" s="41">
        <v>-5.0693881092339702E-2</v>
      </c>
      <c r="H307" s="41">
        <v>-8.6644333496631309E-2</v>
      </c>
      <c r="I307" s="121">
        <v>0.25883748987241345</v>
      </c>
      <c r="J307" s="121">
        <v>15.530249392344807</v>
      </c>
      <c r="K307" s="121">
        <v>1.9165077924448507E-4</v>
      </c>
      <c r="L307" s="121">
        <v>1.7210087444477249</v>
      </c>
      <c r="M307" s="121">
        <v>-1.3952524164853772E-2</v>
      </c>
      <c r="N307" s="41">
        <v>-4.5455745629501783E-2</v>
      </c>
      <c r="O307" s="121">
        <v>-1.0345557654293878E-3</v>
      </c>
      <c r="P307" s="41">
        <v>8.460274788960857E-3</v>
      </c>
      <c r="Q307" s="41">
        <v>3.227202032283265E-4</v>
      </c>
      <c r="R307" s="41">
        <v>-2.6592795003276958E-4</v>
      </c>
      <c r="S307" s="41">
        <v>0</v>
      </c>
      <c r="T307" s="41">
        <v>-2.8114472344514043E-4</v>
      </c>
      <c r="U307" s="41">
        <v>1.0333926604719234E-3</v>
      </c>
      <c r="V307" s="41">
        <v>0</v>
      </c>
      <c r="W307" s="41">
        <v>-7.8146844549694956E-4</v>
      </c>
      <c r="X307" s="41">
        <v>0</v>
      </c>
      <c r="Y307" s="41">
        <v>1.0555746131387339E-4</v>
      </c>
      <c r="Z307" s="41">
        <v>0</v>
      </c>
      <c r="AA307" s="41">
        <v>-1.8863845994985151E-4</v>
      </c>
      <c r="AB307" s="41">
        <v>0</v>
      </c>
      <c r="AC307" s="41">
        <v>-2.1032794864305885E-3</v>
      </c>
      <c r="AD307" s="41">
        <v>0</v>
      </c>
      <c r="AE307" s="41">
        <v>-1.4708617107860068E-6</v>
      </c>
      <c r="AF307" s="121">
        <v>-6.1655513764244481E-3</v>
      </c>
      <c r="AG307" s="41">
        <v>2.875287949752663E-2</v>
      </c>
      <c r="AH307" s="41">
        <v>9.1438585550170787E-3</v>
      </c>
      <c r="AI307" s="41">
        <v>-1.4867535019503242E-2</v>
      </c>
      <c r="AJ307" s="41">
        <v>0</v>
      </c>
      <c r="AK307" s="41">
        <v>-1.1864531596624227E-2</v>
      </c>
      <c r="AL307" s="41">
        <v>2.4019776944194864E-2</v>
      </c>
      <c r="AM307" s="41">
        <v>0</v>
      </c>
      <c r="AN307" s="41">
        <v>-1.9798172786527721E-2</v>
      </c>
      <c r="AO307" s="41">
        <v>0</v>
      </c>
      <c r="AP307" s="41">
        <v>1.4954472378691602E-2</v>
      </c>
      <c r="AQ307" s="41">
        <v>0</v>
      </c>
      <c r="AR307" s="41">
        <v>-1.6221748943261557E-2</v>
      </c>
      <c r="AS307" s="41">
        <v>0</v>
      </c>
      <c r="AT307" s="41">
        <v>-1.9230113058934767E-2</v>
      </c>
      <c r="AU307" s="41">
        <v>0</v>
      </c>
      <c r="AV307" s="41">
        <v>-2.0106199468970208E-2</v>
      </c>
    </row>
    <row r="308" spans="2:48" x14ac:dyDescent="0.35">
      <c r="B308" s="79" t="s">
        <v>183</v>
      </c>
      <c r="C308" s="41">
        <v>1</v>
      </c>
      <c r="D308" s="121">
        <v>8.1590843848644568E-2</v>
      </c>
      <c r="E308" s="41">
        <v>0.14086039422666449</v>
      </c>
      <c r="F308" s="41">
        <v>0.14566317141366367</v>
      </c>
      <c r="G308" s="41">
        <v>8.7249540484951579E-2</v>
      </c>
      <c r="H308" s="41">
        <v>0.14914744844074568</v>
      </c>
      <c r="I308" s="121">
        <v>4.8463020859318154E-2</v>
      </c>
      <c r="J308" s="121">
        <v>2.9077812515590891</v>
      </c>
      <c r="K308" s="121">
        <v>1.3377711460204418E-4</v>
      </c>
      <c r="L308" s="121">
        <v>1.3292516692424683</v>
      </c>
      <c r="M308" s="121">
        <v>5.6586966363070109E-3</v>
      </c>
      <c r="N308" s="41">
        <v>3.7983279547348071E-2</v>
      </c>
      <c r="O308" s="121">
        <v>3.9135167344581867E-3</v>
      </c>
      <c r="P308" s="41">
        <v>1.0548331147425915E-3</v>
      </c>
      <c r="Q308" s="41">
        <v>1.2072955169951934E-4</v>
      </c>
      <c r="R308" s="41">
        <v>6.2815612615511602E-6</v>
      </c>
      <c r="S308" s="41">
        <v>0</v>
      </c>
      <c r="T308" s="41">
        <v>-6.7154407246117716E-5</v>
      </c>
      <c r="U308" s="41">
        <v>2.0934346117518359E-4</v>
      </c>
      <c r="V308" s="41">
        <v>0</v>
      </c>
      <c r="W308" s="41">
        <v>-2.9150294467000749E-4</v>
      </c>
      <c r="X308" s="41">
        <v>0</v>
      </c>
      <c r="Y308" s="41">
        <v>-1.1434112688672219E-4</v>
      </c>
      <c r="Z308" s="41">
        <v>0</v>
      </c>
      <c r="AA308" s="41">
        <v>-5.3608331629445699E-5</v>
      </c>
      <c r="AB308" s="41">
        <v>0</v>
      </c>
      <c r="AC308" s="41">
        <v>-1.0024308041502875E-3</v>
      </c>
      <c r="AD308" s="41">
        <v>0</v>
      </c>
      <c r="AE308" s="41">
        <v>6.2043511960805217E-7</v>
      </c>
      <c r="AF308" s="121">
        <v>2.3326698016709505E-2</v>
      </c>
      <c r="AG308" s="41">
        <v>3.5854914118278666E-3</v>
      </c>
      <c r="AH308" s="41">
        <v>3.4212514084506164E-3</v>
      </c>
      <c r="AI308" s="41">
        <v>3.5124539586886007E-4</v>
      </c>
      <c r="AJ308" s="41">
        <v>0</v>
      </c>
      <c r="AK308" s="41">
        <v>-2.8344136867977697E-3</v>
      </c>
      <c r="AL308" s="41">
        <v>4.8666605345391196E-3</v>
      </c>
      <c r="AM308" s="41">
        <v>0</v>
      </c>
      <c r="AN308" s="41">
        <v>-7.3862612767215986E-3</v>
      </c>
      <c r="AO308" s="41">
        <v>0</v>
      </c>
      <c r="AP308" s="41">
        <v>-1.6201405143363982E-2</v>
      </c>
      <c r="AQ308" s="41">
        <v>0</v>
      </c>
      <c r="AR308" s="41">
        <v>-4.6107097244876263E-3</v>
      </c>
      <c r="AS308" s="41">
        <v>0</v>
      </c>
      <c r="AT308" s="41">
        <v>-9.1665795446369304E-3</v>
      </c>
      <c r="AU308" s="41">
        <v>0</v>
      </c>
      <c r="AV308" s="41">
        <v>8.4824747063682593E-3</v>
      </c>
    </row>
    <row r="309" spans="2:48" x14ac:dyDescent="0.35">
      <c r="B309" s="79" t="s">
        <v>184</v>
      </c>
      <c r="C309" s="41">
        <v>1</v>
      </c>
      <c r="D309" s="121">
        <v>-0.68097165523507286</v>
      </c>
      <c r="E309" s="41">
        <v>-1.1756458358432595</v>
      </c>
      <c r="F309" s="41">
        <v>-1.2816573060698682</v>
      </c>
      <c r="G309" s="41">
        <v>-0.80931921291514763</v>
      </c>
      <c r="H309" s="41">
        <v>-1.4064817396826284</v>
      </c>
      <c r="I309" s="121">
        <v>0.14219362121032955</v>
      </c>
      <c r="J309" s="121">
        <v>8.5316172726197728</v>
      </c>
      <c r="K309" s="121">
        <v>2.8145548956935884E-2</v>
      </c>
      <c r="L309" s="121">
        <v>1.0278312346438823</v>
      </c>
      <c r="M309" s="121">
        <v>-0.12834755768007472</v>
      </c>
      <c r="N309" s="41">
        <v>-0.56010310122774998</v>
      </c>
      <c r="O309" s="121">
        <v>-5.3084238649325766E-4</v>
      </c>
      <c r="P309" s="41">
        <v>4.8254114514181719E-2</v>
      </c>
      <c r="Q309" s="41">
        <v>7.105537342075506E-4</v>
      </c>
      <c r="R309" s="41">
        <v>-7.4206749590715465E-4</v>
      </c>
      <c r="S309" s="41">
        <v>0</v>
      </c>
      <c r="T309" s="41">
        <v>-1.3009213358773539E-3</v>
      </c>
      <c r="U309" s="41">
        <v>4.9694439069853163E-3</v>
      </c>
      <c r="V309" s="41">
        <v>0</v>
      </c>
      <c r="W309" s="41">
        <v>-3.3423674602608925E-3</v>
      </c>
      <c r="X309" s="41">
        <v>0</v>
      </c>
      <c r="Y309" s="41">
        <v>1.3819165435915528E-3</v>
      </c>
      <c r="Z309" s="41">
        <v>0</v>
      </c>
      <c r="AA309" s="41">
        <v>-4.1739635650076181E-3</v>
      </c>
      <c r="AB309" s="41">
        <v>0</v>
      </c>
      <c r="AC309" s="41">
        <v>-2.1943373556519968E-2</v>
      </c>
      <c r="AD309" s="41">
        <v>0</v>
      </c>
      <c r="AE309" s="41">
        <v>-2.0856862305164784E-5</v>
      </c>
      <c r="AF309" s="121">
        <v>-3.2167198034569714E-3</v>
      </c>
      <c r="AG309" s="41">
        <v>0.16674808298727237</v>
      </c>
      <c r="AH309" s="41">
        <v>2.0470568097164698E-2</v>
      </c>
      <c r="AI309" s="41">
        <v>-4.2184025177862079E-2</v>
      </c>
      <c r="AJ309" s="41">
        <v>0</v>
      </c>
      <c r="AK309" s="41">
        <v>-5.5821476655363272E-2</v>
      </c>
      <c r="AL309" s="41">
        <v>0.11744675294699233</v>
      </c>
      <c r="AM309" s="41">
        <v>0</v>
      </c>
      <c r="AN309" s="41">
        <v>-8.609887608795079E-2</v>
      </c>
      <c r="AO309" s="41">
        <v>0</v>
      </c>
      <c r="AP309" s="41">
        <v>0.19906439957347796</v>
      </c>
      <c r="AQ309" s="41">
        <v>0</v>
      </c>
      <c r="AR309" s="41">
        <v>-0.36496037269387172</v>
      </c>
      <c r="AS309" s="41">
        <v>0</v>
      </c>
      <c r="AT309" s="41">
        <v>-0.20399422460191671</v>
      </c>
      <c r="AU309" s="41">
        <v>0</v>
      </c>
      <c r="AV309" s="41">
        <v>-0.28989234157965427</v>
      </c>
    </row>
    <row r="310" spans="2:48" x14ac:dyDescent="0.35">
      <c r="B310" s="79" t="s">
        <v>185</v>
      </c>
      <c r="C310" s="41">
        <v>1</v>
      </c>
      <c r="D310" s="121">
        <v>-9.9718127030712367E-3</v>
      </c>
      <c r="E310" s="41">
        <v>-1.7215577168373776E-2</v>
      </c>
      <c r="F310" s="41">
        <v>-1.8705299002247006E-2</v>
      </c>
      <c r="G310" s="41">
        <v>-1.17722708991538E-2</v>
      </c>
      <c r="H310" s="41">
        <v>-2.0119736074812929E-2</v>
      </c>
      <c r="I310" s="121">
        <v>0.1365471591951726</v>
      </c>
      <c r="J310" s="121">
        <v>8.1928295517103553</v>
      </c>
      <c r="K310" s="121">
        <v>5.7430890955965925E-6</v>
      </c>
      <c r="L310" s="121">
        <v>1.4742321292260394</v>
      </c>
      <c r="M310" s="121">
        <v>-1.800458196082563E-3</v>
      </c>
      <c r="N310" s="41">
        <v>-7.8683501249402696E-3</v>
      </c>
      <c r="O310" s="121">
        <v>-1.7178743814667179E-4</v>
      </c>
      <c r="P310" s="41">
        <v>-8.934317598243576E-4</v>
      </c>
      <c r="Q310" s="41">
        <v>-1.2311509119952534E-4</v>
      </c>
      <c r="R310" s="41">
        <v>4.1977611179986457E-5</v>
      </c>
      <c r="S310" s="41">
        <v>0</v>
      </c>
      <c r="T310" s="41">
        <v>7.8004136711412624E-5</v>
      </c>
      <c r="U310" s="41">
        <v>-1.5762465127861354E-4</v>
      </c>
      <c r="V310" s="41">
        <v>0</v>
      </c>
      <c r="W310" s="41">
        <v>1.6036667002687334E-4</v>
      </c>
      <c r="X310" s="41">
        <v>0</v>
      </c>
      <c r="Y310" s="41">
        <v>-1.897084402682544E-5</v>
      </c>
      <c r="Z310" s="41">
        <v>0</v>
      </c>
      <c r="AA310" s="41">
        <v>2.5262955133620534E-5</v>
      </c>
      <c r="AB310" s="41">
        <v>0</v>
      </c>
      <c r="AC310" s="41">
        <v>-4.6641359571757428E-4</v>
      </c>
      <c r="AD310" s="41">
        <v>0</v>
      </c>
      <c r="AE310" s="41">
        <v>8.1461955832771163E-8</v>
      </c>
      <c r="AF310" s="121">
        <v>-1.0237332933685421E-3</v>
      </c>
      <c r="AG310" s="41">
        <v>-3.0362370151269754E-3</v>
      </c>
      <c r="AH310" s="41">
        <v>-3.488125039604109E-3</v>
      </c>
      <c r="AI310" s="41">
        <v>2.3467677618329848E-3</v>
      </c>
      <c r="AJ310" s="41">
        <v>0</v>
      </c>
      <c r="AK310" s="41">
        <v>3.2916655603315026E-3</v>
      </c>
      <c r="AL310" s="41">
        <v>-3.663575489258092E-3</v>
      </c>
      <c r="AM310" s="41">
        <v>0</v>
      </c>
      <c r="AN310" s="41">
        <v>4.062610470924319E-3</v>
      </c>
      <c r="AO310" s="41">
        <v>0</v>
      </c>
      <c r="AP310" s="41">
        <v>-2.6874860595534136E-3</v>
      </c>
      <c r="AQ310" s="41">
        <v>0</v>
      </c>
      <c r="AR310" s="41">
        <v>2.1723459717722352E-3</v>
      </c>
      <c r="AS310" s="41">
        <v>0</v>
      </c>
      <c r="AT310" s="41">
        <v>-4.2641597008076732E-3</v>
      </c>
      <c r="AU310" s="41">
        <v>0</v>
      </c>
      <c r="AV310" s="41">
        <v>1.1135004212585778E-3</v>
      </c>
    </row>
    <row r="311" spans="2:48" x14ac:dyDescent="0.35">
      <c r="B311" s="79" t="s">
        <v>186</v>
      </c>
      <c r="C311" s="41">
        <v>1</v>
      </c>
      <c r="D311" s="121">
        <v>0.92830543538772048</v>
      </c>
      <c r="E311" s="41">
        <v>1.6026488196891227</v>
      </c>
      <c r="F311" s="41">
        <v>1.8455154347026912</v>
      </c>
      <c r="G311" s="41">
        <v>1.230975815722505</v>
      </c>
      <c r="H311" s="41">
        <v>2.1793636278791855</v>
      </c>
      <c r="I311" s="121">
        <v>0.22948497063989312</v>
      </c>
      <c r="J311" s="121">
        <v>13.769098238393587</v>
      </c>
      <c r="K311" s="121">
        <v>0.10095357604290532</v>
      </c>
      <c r="L311" s="121">
        <v>0.76214772555909094</v>
      </c>
      <c r="M311" s="121">
        <v>0.30267038033478449</v>
      </c>
      <c r="N311" s="41">
        <v>1.0806620474663287</v>
      </c>
      <c r="O311" s="121">
        <v>4.3158057767519575E-2</v>
      </c>
      <c r="P311" s="41">
        <v>1.6950495767523801E-2</v>
      </c>
      <c r="Q311" s="41">
        <v>-1.8723508486241807E-2</v>
      </c>
      <c r="R311" s="41">
        <v>-1.0637644918067022E-2</v>
      </c>
      <c r="S311" s="41">
        <v>0</v>
      </c>
      <c r="T311" s="41">
        <v>1.2930334098804718E-2</v>
      </c>
      <c r="U311" s="41">
        <v>1.2690193876514448E-2</v>
      </c>
      <c r="V311" s="41">
        <v>0</v>
      </c>
      <c r="W311" s="41">
        <v>3.5608121509130551E-3</v>
      </c>
      <c r="X311" s="41">
        <v>0</v>
      </c>
      <c r="Y311" s="41">
        <v>-7.9313324589361971E-4</v>
      </c>
      <c r="Z311" s="41">
        <v>0</v>
      </c>
      <c r="AA311" s="41">
        <v>4.5882695635566926E-4</v>
      </c>
      <c r="AB311" s="41">
        <v>0</v>
      </c>
      <c r="AC311" s="41">
        <v>-1.0914129589096514E-2</v>
      </c>
      <c r="AD311" s="41">
        <v>0</v>
      </c>
      <c r="AE311" s="41">
        <v>-3.0345727440000713E-7</v>
      </c>
      <c r="AF311" s="121">
        <v>0.26642529912917851</v>
      </c>
      <c r="AG311" s="41">
        <v>5.9672582620017699E-2</v>
      </c>
      <c r="AH311" s="41">
        <v>-0.54952332515948954</v>
      </c>
      <c r="AI311" s="41">
        <v>-0.61605009425952328</v>
      </c>
      <c r="AJ311" s="41">
        <v>0</v>
      </c>
      <c r="AK311" s="41">
        <v>0.56523098495065061</v>
      </c>
      <c r="AL311" s="41">
        <v>0.30553953187482374</v>
      </c>
      <c r="AM311" s="41">
        <v>0</v>
      </c>
      <c r="AN311" s="41">
        <v>9.344547614086722E-2</v>
      </c>
      <c r="AO311" s="41">
        <v>0</v>
      </c>
      <c r="AP311" s="41">
        <v>-0.11639219733307295</v>
      </c>
      <c r="AQ311" s="41">
        <v>0</v>
      </c>
      <c r="AR311" s="41">
        <v>4.0870684656175167E-2</v>
      </c>
      <c r="AS311" s="41">
        <v>0</v>
      </c>
      <c r="AT311" s="41">
        <v>-0.10336404867744536</v>
      </c>
      <c r="AU311" s="41">
        <v>0</v>
      </c>
      <c r="AV311" s="41">
        <v>-4.2968604699418047E-3</v>
      </c>
    </row>
    <row r="312" spans="2:48" x14ac:dyDescent="0.35">
      <c r="B312" s="79" t="s">
        <v>187</v>
      </c>
      <c r="C312" s="41">
        <v>1</v>
      </c>
      <c r="D312" s="121">
        <v>0.74697422425319004</v>
      </c>
      <c r="E312" s="41">
        <v>1.2895942576675434</v>
      </c>
      <c r="F312" s="41">
        <v>1.3549161350675545</v>
      </c>
      <c r="G312" s="41">
        <v>0.82456379888851505</v>
      </c>
      <c r="H312" s="41">
        <v>1.4358451079545334</v>
      </c>
      <c r="I312" s="121">
        <v>7.7704278790374864E-2</v>
      </c>
      <c r="J312" s="121">
        <v>4.6622567274224922</v>
      </c>
      <c r="K312" s="121">
        <v>1.7335241613959093E-2</v>
      </c>
      <c r="L312" s="121">
        <v>0.91354481030381152</v>
      </c>
      <c r="M312" s="121">
        <v>7.7589574635324995E-2</v>
      </c>
      <c r="N312" s="41">
        <v>0.44045053959098085</v>
      </c>
      <c r="O312" s="121">
        <v>3.2937866227611523E-2</v>
      </c>
      <c r="P312" s="41">
        <v>-8.9749462604319111E-2</v>
      </c>
      <c r="Q312" s="41">
        <v>-8.7238993377361594E-4</v>
      </c>
      <c r="R312" s="41">
        <v>4.4264355224167395E-3</v>
      </c>
      <c r="S312" s="41">
        <v>0</v>
      </c>
      <c r="T312" s="41">
        <v>-3.2019237452513845E-4</v>
      </c>
      <c r="U312" s="41">
        <v>-8.2934389398551678E-3</v>
      </c>
      <c r="V312" s="41">
        <v>0</v>
      </c>
      <c r="W312" s="41">
        <v>5.0914316701119542E-3</v>
      </c>
      <c r="X312" s="41">
        <v>0</v>
      </c>
      <c r="Y312" s="41">
        <v>-8.0438206152474816E-4</v>
      </c>
      <c r="Z312" s="41">
        <v>0</v>
      </c>
      <c r="AA312" s="41">
        <v>-4.4771656312456301E-4</v>
      </c>
      <c r="AB312" s="41">
        <v>0</v>
      </c>
      <c r="AC312" s="41">
        <v>1.4695541693589876E-2</v>
      </c>
      <c r="AD312" s="41">
        <v>0</v>
      </c>
      <c r="AE312" s="41">
        <v>-5.832042350286015E-6</v>
      </c>
      <c r="AF312" s="121">
        <v>0.1999917969180795</v>
      </c>
      <c r="AG312" s="41">
        <v>-0.31076166338631167</v>
      </c>
      <c r="AH312" s="41">
        <v>-2.5183303313050402E-2</v>
      </c>
      <c r="AI312" s="41">
        <v>0.25213192075739294</v>
      </c>
      <c r="AJ312" s="41">
        <v>0</v>
      </c>
      <c r="AK312" s="41">
        <v>-1.3766715913752605E-2</v>
      </c>
      <c r="AL312" s="41">
        <v>-0.19639795182806424</v>
      </c>
      <c r="AM312" s="41">
        <v>0</v>
      </c>
      <c r="AN312" s="41">
        <v>0.13141722389247623</v>
      </c>
      <c r="AO312" s="41">
        <v>0</v>
      </c>
      <c r="AP312" s="41">
        <v>-0.11610294621009272</v>
      </c>
      <c r="AQ312" s="41">
        <v>0</v>
      </c>
      <c r="AR312" s="41">
        <v>-3.9225573349986366E-2</v>
      </c>
      <c r="AS312" s="41">
        <v>0</v>
      </c>
      <c r="AT312" s="41">
        <v>0.13688919078299847</v>
      </c>
      <c r="AU312" s="41">
        <v>0</v>
      </c>
      <c r="AV312" s="41">
        <v>-8.1222718033748448E-2</v>
      </c>
    </row>
    <row r="313" spans="2:48" x14ac:dyDescent="0.35">
      <c r="B313" s="79" t="s">
        <v>188</v>
      </c>
      <c r="C313" s="41">
        <v>1</v>
      </c>
      <c r="D313" s="121">
        <v>-0.39802751342064724</v>
      </c>
      <c r="E313" s="41">
        <v>-0.68716426756778504</v>
      </c>
      <c r="F313" s="41">
        <v>-0.74535509188434945</v>
      </c>
      <c r="G313" s="41">
        <v>-0.46829379412740302</v>
      </c>
      <c r="H313" s="41">
        <v>-0.80483186104683779</v>
      </c>
      <c r="I313" s="121">
        <v>0.1336539882589525</v>
      </c>
      <c r="J313" s="121">
        <v>8.0192392955371492</v>
      </c>
      <c r="K313" s="121">
        <v>8.915950179800753E-3</v>
      </c>
      <c r="L313" s="121">
        <v>1.2993946532693035</v>
      </c>
      <c r="M313" s="121">
        <v>-7.0266280706755765E-2</v>
      </c>
      <c r="N313" s="41">
        <v>-0.31175931781149352</v>
      </c>
      <c r="O313" s="121">
        <v>-8.2609899583802049E-4</v>
      </c>
      <c r="P313" s="41">
        <v>3.6055856424282787E-2</v>
      </c>
      <c r="Q313" s="41">
        <v>3.7940977625971176E-3</v>
      </c>
      <c r="R313" s="41">
        <v>2.122629298633212E-4</v>
      </c>
      <c r="S313" s="41">
        <v>0</v>
      </c>
      <c r="T313" s="41">
        <v>-3.6807581419081455E-3</v>
      </c>
      <c r="U313" s="41">
        <v>3.5511430856871324E-3</v>
      </c>
      <c r="V313" s="41">
        <v>0</v>
      </c>
      <c r="W313" s="41">
        <v>-3.9238078832736119E-3</v>
      </c>
      <c r="X313" s="41">
        <v>0</v>
      </c>
      <c r="Y313" s="41">
        <v>-2.9115532447949555E-4</v>
      </c>
      <c r="Z313" s="41">
        <v>0</v>
      </c>
      <c r="AA313" s="41">
        <v>-1.60103362762942E-3</v>
      </c>
      <c r="AB313" s="41">
        <v>0</v>
      </c>
      <c r="AC313" s="41">
        <v>3.8251042266124712E-3</v>
      </c>
      <c r="AD313" s="41">
        <v>0</v>
      </c>
      <c r="AE313" s="41">
        <v>3.6094638396511944E-6</v>
      </c>
      <c r="AF313" s="121">
        <v>-4.9505362449443297E-3</v>
      </c>
      <c r="AG313" s="41">
        <v>0.12321819011095575</v>
      </c>
      <c r="AH313" s="41">
        <v>0.10809708850183423</v>
      </c>
      <c r="AI313" s="41">
        <v>1.1933044865203019E-2</v>
      </c>
      <c r="AJ313" s="41">
        <v>0</v>
      </c>
      <c r="AK313" s="41">
        <v>-0.1561924640257292</v>
      </c>
      <c r="AL313" s="41">
        <v>8.2999199459424883E-2</v>
      </c>
      <c r="AM313" s="41">
        <v>0</v>
      </c>
      <c r="AN313" s="41">
        <v>-9.995937535954047E-2</v>
      </c>
      <c r="AO313" s="41">
        <v>0</v>
      </c>
      <c r="AP313" s="41">
        <v>-4.1477161660563262E-2</v>
      </c>
      <c r="AQ313" s="41">
        <v>0</v>
      </c>
      <c r="AR313" s="41">
        <v>-0.13844268767400422</v>
      </c>
      <c r="AS313" s="41">
        <v>0</v>
      </c>
      <c r="AT313" s="41">
        <v>3.5166590100310029E-2</v>
      </c>
      <c r="AU313" s="41">
        <v>0</v>
      </c>
      <c r="AV313" s="41">
        <v>4.9613855110217056E-2</v>
      </c>
    </row>
    <row r="314" spans="2:48" x14ac:dyDescent="0.35">
      <c r="B314" s="79" t="s">
        <v>189</v>
      </c>
      <c r="C314" s="41">
        <v>1</v>
      </c>
      <c r="D314" s="121">
        <v>0.61612662497796222</v>
      </c>
      <c r="E314" s="41">
        <v>1.0636958167626771</v>
      </c>
      <c r="F314" s="41">
        <v>1.3292034199764233</v>
      </c>
      <c r="G314" s="41">
        <v>0.96209503643125238</v>
      </c>
      <c r="H314" s="41">
        <v>1.6741345860748249</v>
      </c>
      <c r="I314" s="121">
        <v>0.34320555576353728</v>
      </c>
      <c r="J314" s="121">
        <v>20.592333345812236</v>
      </c>
      <c r="K314" s="121">
        <v>9.0189646725305897E-2</v>
      </c>
      <c r="L314" s="121">
        <v>1.3128036061823705</v>
      </c>
      <c r="M314" s="121">
        <v>0.34596841145329016</v>
      </c>
      <c r="N314" s="41">
        <v>1.0039211535431114</v>
      </c>
      <c r="O314" s="121">
        <v>-3.4410550807468354E-2</v>
      </c>
      <c r="P314" s="41">
        <v>3.7175202966244653E-4</v>
      </c>
      <c r="Q314" s="41">
        <v>-1.2144495792828407E-2</v>
      </c>
      <c r="R314" s="41">
        <v>8.6166112534864659E-3</v>
      </c>
      <c r="S314" s="41">
        <v>0</v>
      </c>
      <c r="T314" s="41">
        <v>5.3538929110612879E-3</v>
      </c>
      <c r="U314" s="41">
        <v>1.026881752709586E-2</v>
      </c>
      <c r="V314" s="41">
        <v>0</v>
      </c>
      <c r="W314" s="41">
        <v>-1.21202691398762E-2</v>
      </c>
      <c r="X314" s="41">
        <v>0</v>
      </c>
      <c r="Y314" s="41">
        <v>1.0955990252969809E-3</v>
      </c>
      <c r="Z314" s="41">
        <v>0</v>
      </c>
      <c r="AA314" s="41">
        <v>7.6927237563087817E-4</v>
      </c>
      <c r="AB314" s="41">
        <v>0</v>
      </c>
      <c r="AC314" s="41">
        <v>-5.7737534171737421E-3</v>
      </c>
      <c r="AD314" s="41">
        <v>0</v>
      </c>
      <c r="AE314" s="41">
        <v>1.2483533974087027E-5</v>
      </c>
      <c r="AF314" s="121">
        <v>-0.20878409488017116</v>
      </c>
      <c r="AG314" s="41">
        <v>1.2862873379056445E-3</v>
      </c>
      <c r="AH314" s="41">
        <v>-0.35032457584813576</v>
      </c>
      <c r="AI314" s="41">
        <v>0.49045510037819634</v>
      </c>
      <c r="AJ314" s="41">
        <v>0</v>
      </c>
      <c r="AK314" s="41">
        <v>0.23002662712129662</v>
      </c>
      <c r="AL314" s="41">
        <v>0.24300309505775861</v>
      </c>
      <c r="AM314" s="41">
        <v>0</v>
      </c>
      <c r="AN314" s="41">
        <v>-0.31261779711228049</v>
      </c>
      <c r="AO314" s="41">
        <v>0</v>
      </c>
      <c r="AP314" s="41">
        <v>0.15802345991703592</v>
      </c>
      <c r="AQ314" s="41">
        <v>0</v>
      </c>
      <c r="AR314" s="41">
        <v>6.7349649813243359E-2</v>
      </c>
      <c r="AS314" s="41">
        <v>0</v>
      </c>
      <c r="AT314" s="41">
        <v>-5.3744107453240951E-2</v>
      </c>
      <c r="AU314" s="41">
        <v>0</v>
      </c>
      <c r="AV314" s="41">
        <v>0.1737334575107663</v>
      </c>
    </row>
    <row r="315" spans="2:48" x14ac:dyDescent="0.35">
      <c r="B315" s="79" t="s">
        <v>190</v>
      </c>
      <c r="C315" s="41">
        <v>1</v>
      </c>
      <c r="D315" s="121">
        <v>7.6492999105663984E-2</v>
      </c>
      <c r="E315" s="41">
        <v>0.13205935251253956</v>
      </c>
      <c r="F315" s="41">
        <v>0.14281582473647722</v>
      </c>
      <c r="G315" s="41">
        <v>8.9461469180313558E-2</v>
      </c>
      <c r="H315" s="41">
        <v>0.15292734086292104</v>
      </c>
      <c r="I315" s="121">
        <v>0.12856807202097992</v>
      </c>
      <c r="J315" s="121">
        <v>7.7140843212587953</v>
      </c>
      <c r="K315" s="121">
        <v>3.1435982226287747E-4</v>
      </c>
      <c r="L315" s="121">
        <v>1.4540466533536685</v>
      </c>
      <c r="M315" s="121">
        <v>1.2968470074649581E-2</v>
      </c>
      <c r="N315" s="41">
        <v>5.8225267980163802E-2</v>
      </c>
      <c r="O315" s="121">
        <v>1.7993439145818496E-3</v>
      </c>
      <c r="P315" s="41">
        <v>7.2999421104510888E-4</v>
      </c>
      <c r="Q315" s="41">
        <v>5.965223992121174E-4</v>
      </c>
      <c r="R315" s="41">
        <v>-8.4823484884034947E-4</v>
      </c>
      <c r="S315" s="41">
        <v>0</v>
      </c>
      <c r="T315" s="41">
        <v>-2.8216114508582699E-4</v>
      </c>
      <c r="U315" s="41">
        <v>1.1909352111911377E-3</v>
      </c>
      <c r="V315" s="41">
        <v>0</v>
      </c>
      <c r="W315" s="41">
        <v>-6.6617104828635648E-4</v>
      </c>
      <c r="X315" s="41">
        <v>0</v>
      </c>
      <c r="Y315" s="41">
        <v>1.2677824441769062E-4</v>
      </c>
      <c r="Z315" s="41">
        <v>0</v>
      </c>
      <c r="AA315" s="41">
        <v>-1.7352880389327532E-4</v>
      </c>
      <c r="AB315" s="41">
        <v>0</v>
      </c>
      <c r="AC315" s="41">
        <v>-2.5003948449371703E-4</v>
      </c>
      <c r="AD315" s="41">
        <v>0</v>
      </c>
      <c r="AE315" s="41">
        <v>1.5470853795658221E-8</v>
      </c>
      <c r="AF315" s="121">
        <v>1.0724984729952319E-2</v>
      </c>
      <c r="AG315" s="41">
        <v>2.4813085878003377E-3</v>
      </c>
      <c r="AH315" s="41">
        <v>1.6904198676101434E-2</v>
      </c>
      <c r="AI315" s="41">
        <v>-4.7430268461899433E-2</v>
      </c>
      <c r="AJ315" s="41">
        <v>0</v>
      </c>
      <c r="AK315" s="41">
        <v>-1.1909193638430097E-2</v>
      </c>
      <c r="AL315" s="41">
        <v>2.7685745387111719E-2</v>
      </c>
      <c r="AM315" s="41">
        <v>0</v>
      </c>
      <c r="AN315" s="41">
        <v>-1.6879668194973569E-2</v>
      </c>
      <c r="AO315" s="41">
        <v>0</v>
      </c>
      <c r="AP315" s="41">
        <v>1.7963517403700311E-2</v>
      </c>
      <c r="AQ315" s="41">
        <v>0</v>
      </c>
      <c r="AR315" s="41">
        <v>-1.4924627284917837E-2</v>
      </c>
      <c r="AS315" s="41">
        <v>0</v>
      </c>
      <c r="AT315" s="41">
        <v>-2.2864301257747876E-3</v>
      </c>
      <c r="AU315" s="41">
        <v>0</v>
      </c>
      <c r="AV315" s="41">
        <v>2.1151292614460054E-4</v>
      </c>
    </row>
    <row r="316" spans="2:48" x14ac:dyDescent="0.35">
      <c r="B316" s="79" t="s">
        <v>191</v>
      </c>
      <c r="C316" s="41">
        <v>1</v>
      </c>
      <c r="D316" s="121">
        <v>0.57217144532802777</v>
      </c>
      <c r="E316" s="41">
        <v>0.98781053795272533</v>
      </c>
      <c r="F316" s="41">
        <v>1.0740819547777738</v>
      </c>
      <c r="G316" s="41">
        <v>0.67647805228469193</v>
      </c>
      <c r="H316" s="41">
        <v>1.1697233952718518</v>
      </c>
      <c r="I316" s="121">
        <v>0.13779723156727014</v>
      </c>
      <c r="J316" s="121">
        <v>8.2678338940362082</v>
      </c>
      <c r="K316" s="121">
        <v>1.9119115348054497E-2</v>
      </c>
      <c r="L316" s="121">
        <v>1.1421515600313776</v>
      </c>
      <c r="M316" s="121">
        <v>0.10430660695666419</v>
      </c>
      <c r="N316" s="41">
        <v>0.45931669358023369</v>
      </c>
      <c r="O316" s="121">
        <v>-1.0518938004015335E-2</v>
      </c>
      <c r="P316" s="41">
        <v>2.9795662047231017E-3</v>
      </c>
      <c r="Q316" s="41">
        <v>3.9012518472088323E-3</v>
      </c>
      <c r="R316" s="41">
        <v>-2.5729546415011076E-3</v>
      </c>
      <c r="S316" s="41">
        <v>0</v>
      </c>
      <c r="T316" s="41">
        <v>-2.7101026542383764E-3</v>
      </c>
      <c r="U316" s="41">
        <v>-6.7832323538949749E-4</v>
      </c>
      <c r="V316" s="41">
        <v>0</v>
      </c>
      <c r="W316" s="41">
        <v>2.2978589258651071E-3</v>
      </c>
      <c r="X316" s="41">
        <v>0</v>
      </c>
      <c r="Y316" s="41">
        <v>-1.1717168671601045E-4</v>
      </c>
      <c r="Z316" s="41">
        <v>0</v>
      </c>
      <c r="AA316" s="41">
        <v>6.9432694825104701E-5</v>
      </c>
      <c r="AB316" s="41">
        <v>0</v>
      </c>
      <c r="AC316" s="41">
        <v>-2.1901773052629442E-2</v>
      </c>
      <c r="AD316" s="41">
        <v>0</v>
      </c>
      <c r="AE316" s="41">
        <v>2.9069825711004076E-6</v>
      </c>
      <c r="AF316" s="121">
        <v>-6.3421243503635205E-2</v>
      </c>
      <c r="AG316" s="41">
        <v>1.0244594116867137E-2</v>
      </c>
      <c r="AH316" s="41">
        <v>0.11182841621184847</v>
      </c>
      <c r="AI316" s="41">
        <v>-0.14552980799106155</v>
      </c>
      <c r="AJ316" s="41">
        <v>0</v>
      </c>
      <c r="AK316" s="41">
        <v>-0.11570476472762747</v>
      </c>
      <c r="AL316" s="41">
        <v>-1.5950897816999363E-2</v>
      </c>
      <c r="AM316" s="41">
        <v>0</v>
      </c>
      <c r="AN316" s="41">
        <v>5.889546671304461E-2</v>
      </c>
      <c r="AO316" s="41">
        <v>0</v>
      </c>
      <c r="AP316" s="41">
        <v>-1.6793827259012593E-2</v>
      </c>
      <c r="AQ316" s="41">
        <v>0</v>
      </c>
      <c r="AR316" s="41">
        <v>6.0405474035813683E-3</v>
      </c>
      <c r="AS316" s="41">
        <v>0</v>
      </c>
      <c r="AT316" s="41">
        <v>-0.20258578460196985</v>
      </c>
      <c r="AU316" s="41">
        <v>0</v>
      </c>
      <c r="AV316" s="41">
        <v>4.0201792154579565E-2</v>
      </c>
    </row>
    <row r="317" spans="2:48" x14ac:dyDescent="0.35">
      <c r="B317" s="79" t="s">
        <v>192</v>
      </c>
      <c r="C317" s="41">
        <v>1</v>
      </c>
      <c r="D317" s="121">
        <v>-0.27706627717135746</v>
      </c>
      <c r="E317" s="41">
        <v>-0.47833388145451877</v>
      </c>
      <c r="F317" s="41">
        <v>-0.59360217810969651</v>
      </c>
      <c r="G317" s="41">
        <v>-0.42668989015949377</v>
      </c>
      <c r="H317" s="41">
        <v>-0.73182725330935605</v>
      </c>
      <c r="I317" s="121">
        <v>0.33426781380430598</v>
      </c>
      <c r="J317" s="121">
        <v>20.056068828258358</v>
      </c>
      <c r="K317" s="121">
        <v>1.7298751290132242E-2</v>
      </c>
      <c r="L317" s="121">
        <v>1.7793286132869994</v>
      </c>
      <c r="M317" s="121">
        <v>-0.14962361298813628</v>
      </c>
      <c r="N317" s="41">
        <v>-0.43336364048141801</v>
      </c>
      <c r="O317" s="121">
        <v>2.0603344818697661E-2</v>
      </c>
      <c r="P317" s="41">
        <v>-6.6121388361431291E-2</v>
      </c>
      <c r="Q317" s="41">
        <v>-3.4097077260099966E-3</v>
      </c>
      <c r="R317" s="41">
        <v>2.1576247486412357E-3</v>
      </c>
      <c r="S317" s="41">
        <v>0</v>
      </c>
      <c r="T317" s="41">
        <v>-8.5385336458783926E-5</v>
      </c>
      <c r="U317" s="41">
        <v>-3.111420626433355E-3</v>
      </c>
      <c r="V317" s="41">
        <v>0</v>
      </c>
      <c r="W317" s="41">
        <v>4.4365242168725233E-3</v>
      </c>
      <c r="X317" s="41">
        <v>0</v>
      </c>
      <c r="Y317" s="41">
        <v>-1.2881120635407492E-3</v>
      </c>
      <c r="Z317" s="41">
        <v>0</v>
      </c>
      <c r="AA317" s="41">
        <v>-2.2520619102772308E-3</v>
      </c>
      <c r="AB317" s="41">
        <v>0</v>
      </c>
      <c r="AC317" s="41">
        <v>-1.7074848652276697E-3</v>
      </c>
      <c r="AD317" s="41">
        <v>0</v>
      </c>
      <c r="AE317" s="41">
        <v>-1.2336975625719213E-6</v>
      </c>
      <c r="AF317" s="121">
        <v>0.12321606888121885</v>
      </c>
      <c r="AG317" s="41">
        <v>-0.2255020224332864</v>
      </c>
      <c r="AH317" s="41">
        <v>-9.6946492461882292E-2</v>
      </c>
      <c r="AI317" s="41">
        <v>0.12104936109128031</v>
      </c>
      <c r="AJ317" s="41">
        <v>0</v>
      </c>
      <c r="AK317" s="41">
        <v>-3.6158928829310628E-3</v>
      </c>
      <c r="AL317" s="41">
        <v>-7.2572807795652367E-2</v>
      </c>
      <c r="AM317" s="41">
        <v>0</v>
      </c>
      <c r="AN317" s="41">
        <v>0.11278935738242897</v>
      </c>
      <c r="AO317" s="41">
        <v>0</v>
      </c>
      <c r="AP317" s="41">
        <v>-0.18312490309039828</v>
      </c>
      <c r="AQ317" s="41">
        <v>0</v>
      </c>
      <c r="AR317" s="41">
        <v>-0.1943387303340213</v>
      </c>
      <c r="AS317" s="41">
        <v>0</v>
      </c>
      <c r="AT317" s="41">
        <v>-1.5665826648361678E-2</v>
      </c>
      <c r="AU317" s="41">
        <v>0</v>
      </c>
      <c r="AV317" s="41">
        <v>-1.6923042807258173E-2</v>
      </c>
    </row>
    <row r="318" spans="2:48" x14ac:dyDescent="0.35">
      <c r="B318" s="79" t="s">
        <v>193</v>
      </c>
      <c r="C318" s="41">
        <v>1</v>
      </c>
      <c r="D318" s="121">
        <v>0.21913637406896314</v>
      </c>
      <c r="E318" s="41">
        <v>0.3783223041303152</v>
      </c>
      <c r="F318" s="41">
        <v>0.41415298167874998</v>
      </c>
      <c r="G318" s="41">
        <v>0.26261054684838048</v>
      </c>
      <c r="H318" s="41">
        <v>0.4495923064000078</v>
      </c>
      <c r="I318" s="121">
        <v>0.14915273707605953</v>
      </c>
      <c r="J318" s="121">
        <v>8.949164224563571</v>
      </c>
      <c r="K318" s="121">
        <v>3.093468908003931E-3</v>
      </c>
      <c r="L318" s="121">
        <v>1.4411015570193026</v>
      </c>
      <c r="M318" s="121">
        <v>4.3474172779417376E-2</v>
      </c>
      <c r="N318" s="41">
        <v>0.18292726969750672</v>
      </c>
      <c r="O318" s="121">
        <v>1.6524715452322359E-2</v>
      </c>
      <c r="P318" s="41">
        <v>1.5502484668134999E-2</v>
      </c>
      <c r="Q318" s="41">
        <v>5.1764836395788568E-3</v>
      </c>
      <c r="R318" s="41">
        <v>-4.7322161817411825E-4</v>
      </c>
      <c r="S318" s="41">
        <v>0</v>
      </c>
      <c r="T318" s="41">
        <v>-2.0477835362991757E-3</v>
      </c>
      <c r="U318" s="41">
        <v>9.2184130490831709E-4</v>
      </c>
      <c r="V318" s="41">
        <v>0</v>
      </c>
      <c r="W318" s="41">
        <v>-3.6301775503610745E-3</v>
      </c>
      <c r="X318" s="41">
        <v>0</v>
      </c>
      <c r="Y318" s="41">
        <v>-1.4109953787675816E-4</v>
      </c>
      <c r="Z318" s="41">
        <v>0</v>
      </c>
      <c r="AA318" s="41">
        <v>-3.71627517219086E-4</v>
      </c>
      <c r="AB318" s="41">
        <v>0</v>
      </c>
      <c r="AC318" s="41">
        <v>3.5017194443801963E-4</v>
      </c>
      <c r="AD318" s="41">
        <v>0</v>
      </c>
      <c r="AE318" s="41">
        <v>-1.3324826131384614E-6</v>
      </c>
      <c r="AF318" s="121">
        <v>9.8644775518959588E-2</v>
      </c>
      <c r="AG318" s="41">
        <v>5.2774031128899959E-2</v>
      </c>
      <c r="AH318" s="41">
        <v>0.14691301584438815</v>
      </c>
      <c r="AI318" s="41">
        <v>-2.6500962280289881E-2</v>
      </c>
      <c r="AJ318" s="41">
        <v>0</v>
      </c>
      <c r="AK318" s="41">
        <v>-8.6561902008787259E-2</v>
      </c>
      <c r="AL318" s="41">
        <v>2.1462575914117474E-2</v>
      </c>
      <c r="AM318" s="41">
        <v>0</v>
      </c>
      <c r="AN318" s="41">
        <v>-9.2122054204106685E-2</v>
      </c>
      <c r="AO318" s="41">
        <v>0</v>
      </c>
      <c r="AP318" s="41">
        <v>-2.0023031602265918E-2</v>
      </c>
      <c r="AQ318" s="41">
        <v>0</v>
      </c>
      <c r="AR318" s="41">
        <v>-3.2010862856193735E-2</v>
      </c>
      <c r="AS318" s="41">
        <v>0</v>
      </c>
      <c r="AT318" s="41">
        <v>3.2069211544268777E-3</v>
      </c>
      <c r="AU318" s="41">
        <v>0</v>
      </c>
      <c r="AV318" s="41">
        <v>-1.8244912221921629E-2</v>
      </c>
    </row>
    <row r="319" spans="2:48" x14ac:dyDescent="0.35">
      <c r="B319" s="79" t="s">
        <v>194</v>
      </c>
      <c r="C319" s="41">
        <v>1</v>
      </c>
      <c r="D319" s="121">
        <v>0.25019217919395587</v>
      </c>
      <c r="E319" s="41">
        <v>0.43193779266537602</v>
      </c>
      <c r="F319" s="41">
        <v>0.45666004973573032</v>
      </c>
      <c r="G319" s="41">
        <v>0.27965163317937691</v>
      </c>
      <c r="H319" s="41">
        <v>0.47894477224234744</v>
      </c>
      <c r="I319" s="121">
        <v>8.8949957844604841E-2</v>
      </c>
      <c r="J319" s="121">
        <v>5.3369974706762902</v>
      </c>
      <c r="K319" s="121">
        <v>2.2322576367171179E-3</v>
      </c>
      <c r="L319" s="121">
        <v>1.3331848626436182</v>
      </c>
      <c r="M319" s="121">
        <v>2.9459453985421082E-2</v>
      </c>
      <c r="N319" s="41">
        <v>0.15544941923064498</v>
      </c>
      <c r="O319" s="121">
        <v>-9.9347368827103419E-3</v>
      </c>
      <c r="P319" s="41">
        <v>6.1041214615369542E-3</v>
      </c>
      <c r="Q319" s="41">
        <v>1.2957855219117315E-3</v>
      </c>
      <c r="R319" s="41">
        <v>-3.8433695788862062E-4</v>
      </c>
      <c r="S319" s="41">
        <v>0</v>
      </c>
      <c r="T319" s="41">
        <v>-1.304769901455581E-4</v>
      </c>
      <c r="U319" s="41">
        <v>1.0463042007688866E-3</v>
      </c>
      <c r="V319" s="41">
        <v>0</v>
      </c>
      <c r="W319" s="41">
        <v>-1.7860385313695089E-3</v>
      </c>
      <c r="X319" s="41">
        <v>0</v>
      </c>
      <c r="Y319" s="41">
        <v>4.5778016954758547E-4</v>
      </c>
      <c r="Z319" s="41">
        <v>0</v>
      </c>
      <c r="AA319" s="41">
        <v>-2.354010861771669E-4</v>
      </c>
      <c r="AB319" s="41">
        <v>0</v>
      </c>
      <c r="AC319" s="41">
        <v>5.8198887697896839E-3</v>
      </c>
      <c r="AD319" s="41">
        <v>0</v>
      </c>
      <c r="AE319" s="41">
        <v>3.2013603924152129E-6</v>
      </c>
      <c r="AF319" s="121">
        <v>-5.932774465665356E-2</v>
      </c>
      <c r="AG319" s="41">
        <v>2.0787559037271124E-2</v>
      </c>
      <c r="AH319" s="41">
        <v>3.678916425284643E-2</v>
      </c>
      <c r="AI319" s="41">
        <v>-2.1531316576139246E-2</v>
      </c>
      <c r="AJ319" s="41">
        <v>0</v>
      </c>
      <c r="AK319" s="41">
        <v>-5.5174453957160035E-3</v>
      </c>
      <c r="AL319" s="41">
        <v>2.4369410300426983E-2</v>
      </c>
      <c r="AM319" s="41">
        <v>0</v>
      </c>
      <c r="AN319" s="41">
        <v>-4.5340670830673183E-2</v>
      </c>
      <c r="AO319" s="41">
        <v>0</v>
      </c>
      <c r="AP319" s="41">
        <v>6.4986416194311933E-2</v>
      </c>
      <c r="AQ319" s="41">
        <v>0</v>
      </c>
      <c r="AR319" s="41">
        <v>-2.0284268459785728E-2</v>
      </c>
      <c r="AS319" s="41">
        <v>0</v>
      </c>
      <c r="AT319" s="41">
        <v>5.3319122044515457E-2</v>
      </c>
      <c r="AU319" s="41">
        <v>0</v>
      </c>
      <c r="AV319" s="41">
        <v>4.3850663135545961E-2</v>
      </c>
    </row>
    <row r="320" spans="2:48" x14ac:dyDescent="0.35">
      <c r="B320" s="79" t="s">
        <v>195</v>
      </c>
      <c r="C320" s="41">
        <v>1</v>
      </c>
      <c r="D320" s="121">
        <v>0.74805776599125551</v>
      </c>
      <c r="E320" s="41">
        <v>1.2914649101719846</v>
      </c>
      <c r="F320" s="41">
        <v>1.3407258160714479</v>
      </c>
      <c r="G320" s="41">
        <v>0.80621311461190026</v>
      </c>
      <c r="H320" s="41">
        <v>1.40333319244018</v>
      </c>
      <c r="I320" s="121">
        <v>5.5740522412633942E-2</v>
      </c>
      <c r="J320" s="121">
        <v>3.3444313447580365</v>
      </c>
      <c r="K320" s="121">
        <v>1.2704038062396138E-2</v>
      </c>
      <c r="L320" s="121">
        <v>0.8997430651592504</v>
      </c>
      <c r="M320" s="121">
        <v>5.8155348620644705E-2</v>
      </c>
      <c r="N320" s="41">
        <v>0.37690395961559819</v>
      </c>
      <c r="O320" s="121">
        <v>5.9614962781684877E-2</v>
      </c>
      <c r="P320" s="41">
        <v>-1.6654877036299216E-2</v>
      </c>
      <c r="Q320" s="41">
        <v>1.2672612547372129E-3</v>
      </c>
      <c r="R320" s="41">
        <v>6.0603429226947791E-4</v>
      </c>
      <c r="S320" s="41">
        <v>0</v>
      </c>
      <c r="T320" s="41">
        <v>-2.155360764981149E-3</v>
      </c>
      <c r="U320" s="41">
        <v>-8.6192901428120425E-4</v>
      </c>
      <c r="V320" s="41">
        <v>0</v>
      </c>
      <c r="W320" s="41">
        <v>1.1208547492141806E-3</v>
      </c>
      <c r="X320" s="41">
        <v>0</v>
      </c>
      <c r="Y320" s="41">
        <v>-1.1879590427652763E-3</v>
      </c>
      <c r="Z320" s="41">
        <v>0</v>
      </c>
      <c r="AA320" s="41">
        <v>-6.0718953432823298E-4</v>
      </c>
      <c r="AB320" s="41">
        <v>0</v>
      </c>
      <c r="AC320" s="41">
        <v>-7.5988619822280438E-3</v>
      </c>
      <c r="AD320" s="41">
        <v>0</v>
      </c>
      <c r="AE320" s="41">
        <v>-1.370824760406378E-5</v>
      </c>
      <c r="AF320" s="121">
        <v>0.36182586444419879</v>
      </c>
      <c r="AG320" s="41">
        <v>-5.7645395244294462E-2</v>
      </c>
      <c r="AH320" s="41">
        <v>3.6567546094490609E-2</v>
      </c>
      <c r="AI320" s="41">
        <v>3.4506308376087362E-2</v>
      </c>
      <c r="AJ320" s="41">
        <v>0</v>
      </c>
      <c r="AK320" s="41">
        <v>-9.2633260088410774E-2</v>
      </c>
      <c r="AL320" s="41">
        <v>-2.0403346877940282E-2</v>
      </c>
      <c r="AM320" s="41">
        <v>0</v>
      </c>
      <c r="AN320" s="41">
        <v>2.8919402477124771E-2</v>
      </c>
      <c r="AO320" s="41">
        <v>0</v>
      </c>
      <c r="AP320" s="41">
        <v>-0.17139965420803632</v>
      </c>
      <c r="AQ320" s="41">
        <v>0</v>
      </c>
      <c r="AR320" s="41">
        <v>-5.3176289044844297E-2</v>
      </c>
      <c r="AS320" s="41">
        <v>0</v>
      </c>
      <c r="AT320" s="41">
        <v>-7.0755421666781143E-2</v>
      </c>
      <c r="AU320" s="41">
        <v>0</v>
      </c>
      <c r="AV320" s="41">
        <v>-0.19083867821538411</v>
      </c>
    </row>
    <row r="321" spans="2:48" x14ac:dyDescent="0.35">
      <c r="B321" s="79" t="s">
        <v>196</v>
      </c>
      <c r="C321" s="41">
        <v>1</v>
      </c>
      <c r="D321" s="121">
        <v>-0.37935502643322394</v>
      </c>
      <c r="E321" s="41">
        <v>-0.65492763715469726</v>
      </c>
      <c r="F321" s="41">
        <v>-0.70196940144627051</v>
      </c>
      <c r="G321" s="41">
        <v>-0.43580837453519106</v>
      </c>
      <c r="H321" s="41">
        <v>-0.74852572925491756</v>
      </c>
      <c r="I321" s="121">
        <v>0.11314364615414552</v>
      </c>
      <c r="J321" s="121">
        <v>6.788618769248731</v>
      </c>
      <c r="K321" s="121">
        <v>6.6663412217304952E-3</v>
      </c>
      <c r="L321" s="121">
        <v>1.2866150187236487</v>
      </c>
      <c r="M321" s="121">
        <v>-5.6453348101967088E-2</v>
      </c>
      <c r="N321" s="41">
        <v>-0.26940385088572899</v>
      </c>
      <c r="O321" s="121">
        <v>-1.2750088023453086E-2</v>
      </c>
      <c r="P321" s="41">
        <v>-3.105550336935917E-2</v>
      </c>
      <c r="Q321" s="41">
        <v>-4.6079922805638031E-3</v>
      </c>
      <c r="R321" s="41">
        <v>-1.0613757441088195E-3</v>
      </c>
      <c r="S321" s="41">
        <v>0</v>
      </c>
      <c r="T321" s="41">
        <v>3.927723990198014E-3</v>
      </c>
      <c r="U321" s="41">
        <v>-7.4768817974664266E-5</v>
      </c>
      <c r="V321" s="41">
        <v>0</v>
      </c>
      <c r="W321" s="41">
        <v>1.9103468174557468E-3</v>
      </c>
      <c r="X321" s="41">
        <v>0</v>
      </c>
      <c r="Y321" s="41">
        <v>-6.214950758952974E-6</v>
      </c>
      <c r="Z321" s="41">
        <v>0</v>
      </c>
      <c r="AA321" s="41">
        <v>8.2589341162326484E-4</v>
      </c>
      <c r="AB321" s="41">
        <v>0</v>
      </c>
      <c r="AC321" s="41">
        <v>-7.791955635872359E-4</v>
      </c>
      <c r="AD321" s="41">
        <v>0</v>
      </c>
      <c r="AE321" s="41">
        <v>-3.2703452272607846E-6</v>
      </c>
      <c r="AF321" s="121">
        <v>-7.6358561257980601E-2</v>
      </c>
      <c r="AG321" s="41">
        <v>-0.10606253091103453</v>
      </c>
      <c r="AH321" s="41">
        <v>-0.13120235367612945</v>
      </c>
      <c r="AI321" s="41">
        <v>-5.9630806187042383E-2</v>
      </c>
      <c r="AJ321" s="41">
        <v>0</v>
      </c>
      <c r="AK321" s="41">
        <v>0.16656669158681153</v>
      </c>
      <c r="AL321" s="41">
        <v>-1.7464278581624307E-3</v>
      </c>
      <c r="AM321" s="41">
        <v>0</v>
      </c>
      <c r="AN321" s="41">
        <v>4.8635392037132179E-2</v>
      </c>
      <c r="AO321" s="41">
        <v>0</v>
      </c>
      <c r="AP321" s="41">
        <v>-8.8480259636948728E-4</v>
      </c>
      <c r="AQ321" s="41">
        <v>0</v>
      </c>
      <c r="AR321" s="41">
        <v>7.1370374122636207E-2</v>
      </c>
      <c r="AS321" s="41">
        <v>0</v>
      </c>
      <c r="AT321" s="41">
        <v>-7.1590906365495413E-3</v>
      </c>
      <c r="AU321" s="41">
        <v>0</v>
      </c>
      <c r="AV321" s="41">
        <v>-4.492398595004278E-2</v>
      </c>
    </row>
    <row r="322" spans="2:48" x14ac:dyDescent="0.35">
      <c r="B322" s="79" t="s">
        <v>197</v>
      </c>
      <c r="C322" s="41">
        <v>1</v>
      </c>
      <c r="D322" s="121">
        <v>0.62808323088261986</v>
      </c>
      <c r="E322" s="41">
        <v>1.0843379886277853</v>
      </c>
      <c r="F322" s="41">
        <v>1.1593298116141597</v>
      </c>
      <c r="G322" s="41">
        <v>0.71796266274269005</v>
      </c>
      <c r="H322" s="41">
        <v>1.2438825533378561</v>
      </c>
      <c r="I322" s="121">
        <v>0.1087933345232612</v>
      </c>
      <c r="J322" s="121">
        <v>6.5276000713956721</v>
      </c>
      <c r="K322" s="121">
        <v>1.7484951916841483E-2</v>
      </c>
      <c r="L322" s="121">
        <v>1.0578491302131807</v>
      </c>
      <c r="M322" s="121">
        <v>8.9879431860070122E-2</v>
      </c>
      <c r="N322" s="41">
        <v>0.4401073341753805</v>
      </c>
      <c r="O322" s="121">
        <v>1.6236421289811995E-2</v>
      </c>
      <c r="P322" s="41">
        <v>-1.0457372358674767E-3</v>
      </c>
      <c r="Q322" s="41">
        <v>6.9577121613822318E-4</v>
      </c>
      <c r="R322" s="41">
        <v>8.8765142886604751E-5</v>
      </c>
      <c r="S322" s="41">
        <v>0</v>
      </c>
      <c r="T322" s="41">
        <v>-1.2052033878425658E-4</v>
      </c>
      <c r="U322" s="41">
        <v>-9.4985923671853589E-4</v>
      </c>
      <c r="V322" s="41">
        <v>0</v>
      </c>
      <c r="W322" s="41">
        <v>-2.2666870403728942E-4</v>
      </c>
      <c r="X322" s="41">
        <v>0</v>
      </c>
      <c r="Y322" s="41">
        <v>-4.0670076203197899E-4</v>
      </c>
      <c r="Z322" s="41">
        <v>0</v>
      </c>
      <c r="AA322" s="41">
        <v>-3.4334021162319448E-4</v>
      </c>
      <c r="AB322" s="41">
        <v>0</v>
      </c>
      <c r="AC322" s="41">
        <v>1.9156073399416041E-2</v>
      </c>
      <c r="AD322" s="41">
        <v>0</v>
      </c>
      <c r="AE322" s="41">
        <v>2.4692769114475792E-5</v>
      </c>
      <c r="AF322" s="121">
        <v>9.8084689274054879E-2</v>
      </c>
      <c r="AG322" s="41">
        <v>-3.6025692758135928E-3</v>
      </c>
      <c r="AH322" s="41">
        <v>1.9983092402666894E-2</v>
      </c>
      <c r="AI322" s="41">
        <v>5.0304905129338346E-3</v>
      </c>
      <c r="AJ322" s="41">
        <v>0</v>
      </c>
      <c r="AK322" s="41">
        <v>-5.1555368740627246E-3</v>
      </c>
      <c r="AL322" s="41">
        <v>-2.2379776294581193E-2</v>
      </c>
      <c r="AM322" s="41">
        <v>0</v>
      </c>
      <c r="AN322" s="41">
        <v>-5.8210069606566541E-3</v>
      </c>
      <c r="AO322" s="41">
        <v>0</v>
      </c>
      <c r="AP322" s="41">
        <v>-5.8405001267156531E-2</v>
      </c>
      <c r="AQ322" s="41">
        <v>0</v>
      </c>
      <c r="AR322" s="41">
        <v>-2.9928503215656974E-2</v>
      </c>
      <c r="AS322" s="41">
        <v>0</v>
      </c>
      <c r="AT322" s="41">
        <v>0.17753510334615591</v>
      </c>
      <c r="AU322" s="41">
        <v>0</v>
      </c>
      <c r="AV322" s="41">
        <v>0.34215337888468556</v>
      </c>
    </row>
    <row r="323" spans="2:48" x14ac:dyDescent="0.35">
      <c r="B323" s="79" t="s">
        <v>198</v>
      </c>
      <c r="C323" s="41">
        <v>1</v>
      </c>
      <c r="D323" s="121">
        <v>-0.16729717338606775</v>
      </c>
      <c r="E323" s="41">
        <v>-0.28882586188081977</v>
      </c>
      <c r="F323" s="41">
        <v>-0.30157109920780856</v>
      </c>
      <c r="G323" s="41">
        <v>-0.18238784218330761</v>
      </c>
      <c r="H323" s="41">
        <v>-0.31199794040971685</v>
      </c>
      <c r="I323" s="121">
        <v>6.6346002159081791E-2</v>
      </c>
      <c r="J323" s="121">
        <v>3.9807601295449073</v>
      </c>
      <c r="K323" s="121">
        <v>7.4577296726371423E-4</v>
      </c>
      <c r="L323" s="121">
        <v>1.3345142158625041</v>
      </c>
      <c r="M323" s="121">
        <v>-1.5090668797239861E-2</v>
      </c>
      <c r="N323" s="41">
        <v>-8.9744538428668155E-2</v>
      </c>
      <c r="O323" s="121">
        <v>-1.318120334497736E-2</v>
      </c>
      <c r="P323" s="41">
        <v>9.1388920615740384E-4</v>
      </c>
      <c r="Q323" s="41">
        <v>-1.7455930385590229E-4</v>
      </c>
      <c r="R323" s="41">
        <v>4.5302723302861257E-4</v>
      </c>
      <c r="S323" s="41">
        <v>0</v>
      </c>
      <c r="T323" s="41">
        <v>2.4272317447318845E-4</v>
      </c>
      <c r="U323" s="41">
        <v>-3.580828733173959E-4</v>
      </c>
      <c r="V323" s="41">
        <v>0</v>
      </c>
      <c r="W323" s="41">
        <v>-1.5208812739282636E-4</v>
      </c>
      <c r="X323" s="41">
        <v>0</v>
      </c>
      <c r="Y323" s="41">
        <v>2.5778347523102541E-4</v>
      </c>
      <c r="Z323" s="41">
        <v>0</v>
      </c>
      <c r="AA323" s="41">
        <v>6.273766971272849E-5</v>
      </c>
      <c r="AB323" s="41">
        <v>0</v>
      </c>
      <c r="AC323" s="41">
        <v>1.5850903016813016E-3</v>
      </c>
      <c r="AD323" s="41">
        <v>0</v>
      </c>
      <c r="AE323" s="41">
        <v>2.8034651301145496E-6</v>
      </c>
      <c r="AF323" s="121">
        <v>-7.8622037415955387E-2</v>
      </c>
      <c r="AG323" s="41">
        <v>3.1085770863407193E-3</v>
      </c>
      <c r="AH323" s="41">
        <v>-4.9501409444526918E-3</v>
      </c>
      <c r="AI323" s="41">
        <v>2.5349565075841598E-2</v>
      </c>
      <c r="AJ323" s="41">
        <v>0</v>
      </c>
      <c r="AK323" s="41">
        <v>1.0251870745867267E-2</v>
      </c>
      <c r="AL323" s="41">
        <v>-8.3302563337262926E-3</v>
      </c>
      <c r="AM323" s="41">
        <v>0</v>
      </c>
      <c r="AN323" s="41">
        <v>-3.8563833100594093E-3</v>
      </c>
      <c r="AO323" s="41">
        <v>0</v>
      </c>
      <c r="AP323" s="41">
        <v>3.6551773236580827E-2</v>
      </c>
      <c r="AQ323" s="41">
        <v>0</v>
      </c>
      <c r="AR323" s="41">
        <v>5.3996677204355059E-3</v>
      </c>
      <c r="AS323" s="41">
        <v>0</v>
      </c>
      <c r="AT323" s="41">
        <v>1.4504744348336885E-2</v>
      </c>
      <c r="AU323" s="41">
        <v>0</v>
      </c>
      <c r="AV323" s="41">
        <v>3.8355223800272301E-2</v>
      </c>
    </row>
    <row r="324" spans="2:48" x14ac:dyDescent="0.35">
      <c r="B324" s="79" t="s">
        <v>199</v>
      </c>
      <c r="C324" s="41">
        <v>1</v>
      </c>
      <c r="D324" s="121">
        <v>-5.1248827843760836E-2</v>
      </c>
      <c r="E324" s="41">
        <v>-8.8477208387722009E-2</v>
      </c>
      <c r="F324" s="41">
        <v>-9.542930334597495E-2</v>
      </c>
      <c r="G324" s="41">
        <v>-5.9618990859357096E-2</v>
      </c>
      <c r="H324" s="41">
        <v>-0.10190246437040743</v>
      </c>
      <c r="I324" s="121">
        <v>0.12400079912699279</v>
      </c>
      <c r="J324" s="121">
        <v>7.4400479476195676</v>
      </c>
      <c r="K324" s="121">
        <v>1.3521373244155968E-4</v>
      </c>
      <c r="L324" s="121">
        <v>1.4499187611544171</v>
      </c>
      <c r="M324" s="121">
        <v>-8.3701630155962586E-3</v>
      </c>
      <c r="N324" s="41">
        <v>-3.8182058153662803E-2</v>
      </c>
      <c r="O324" s="121">
        <v>8.6321177885169062E-4</v>
      </c>
      <c r="P324" s="41">
        <v>-3.1919684241996063E-3</v>
      </c>
      <c r="Q324" s="41">
        <v>2.0144757104371448E-4</v>
      </c>
      <c r="R324" s="41">
        <v>-5.8573342508065953E-5</v>
      </c>
      <c r="S324" s="41">
        <v>0</v>
      </c>
      <c r="T324" s="41">
        <v>-3.7262460209123061E-4</v>
      </c>
      <c r="U324" s="41">
        <v>3.1677904028151532E-4</v>
      </c>
      <c r="V324" s="41">
        <v>0</v>
      </c>
      <c r="W324" s="41">
        <v>-8.7817963284221056E-5</v>
      </c>
      <c r="X324" s="41">
        <v>0</v>
      </c>
      <c r="Y324" s="41">
        <v>-4.1438644036953547E-5</v>
      </c>
      <c r="Z324" s="41">
        <v>0</v>
      </c>
      <c r="AA324" s="41">
        <v>7.1905758482077051E-6</v>
      </c>
      <c r="AB324" s="41">
        <v>0</v>
      </c>
      <c r="AC324" s="41">
        <v>-2.1560307286597022E-3</v>
      </c>
      <c r="AD324" s="41">
        <v>0</v>
      </c>
      <c r="AE324" s="41">
        <v>-5.9212843583254957E-7</v>
      </c>
      <c r="AF324" s="121">
        <v>5.1445905577624865E-3</v>
      </c>
      <c r="AG324" s="41">
        <v>-1.0848530253527675E-2</v>
      </c>
      <c r="AH324" s="41">
        <v>5.7079587126553461E-3</v>
      </c>
      <c r="AI324" s="41">
        <v>-3.2748426295488979E-3</v>
      </c>
      <c r="AJ324" s="41">
        <v>0</v>
      </c>
      <c r="AK324" s="41">
        <v>-1.5725614614980191E-2</v>
      </c>
      <c r="AL324" s="41">
        <v>7.3633505887799868E-3</v>
      </c>
      <c r="AM324" s="41">
        <v>0</v>
      </c>
      <c r="AN324" s="41">
        <v>-2.2249100970616821E-3</v>
      </c>
      <c r="AO324" s="41">
        <v>0</v>
      </c>
      <c r="AP324" s="41">
        <v>-5.870879098340321E-3</v>
      </c>
      <c r="AQ324" s="41">
        <v>0</v>
      </c>
      <c r="AR324" s="41">
        <v>6.1836734633707196E-4</v>
      </c>
      <c r="AS324" s="41">
        <v>0</v>
      </c>
      <c r="AT324" s="41">
        <v>-1.9713114323625963E-2</v>
      </c>
      <c r="AU324" s="41">
        <v>0</v>
      </c>
      <c r="AV324" s="41">
        <v>-8.0944902571698715E-3</v>
      </c>
    </row>
    <row r="325" spans="2:48" x14ac:dyDescent="0.35">
      <c r="B325" s="79" t="s">
        <v>200</v>
      </c>
      <c r="C325" s="41">
        <v>1</v>
      </c>
      <c r="D325" s="121">
        <v>0.23614951103205328</v>
      </c>
      <c r="E325" s="41">
        <v>0.40769419277138269</v>
      </c>
      <c r="F325" s="41">
        <v>0.50614771704484374</v>
      </c>
      <c r="G325" s="41">
        <v>0.36397584635570612</v>
      </c>
      <c r="H325" s="41">
        <v>0.62366092822050523</v>
      </c>
      <c r="I325" s="121">
        <v>0.33480111219025727</v>
      </c>
      <c r="J325" s="121">
        <v>20.088066731415434</v>
      </c>
      <c r="K325" s="121">
        <v>1.2606518545688094E-2</v>
      </c>
      <c r="L325" s="121">
        <v>1.8191083585173908</v>
      </c>
      <c r="M325" s="121">
        <v>0.12782633532365284</v>
      </c>
      <c r="N325" s="41">
        <v>0.3695918820925102</v>
      </c>
      <c r="O325" s="121">
        <v>-6.8664937838835982E-3</v>
      </c>
      <c r="P325" s="41">
        <v>-3.1837268816025119E-3</v>
      </c>
      <c r="Q325" s="41">
        <v>-5.3930590023394433E-3</v>
      </c>
      <c r="R325" s="41">
        <v>-8.8634550420926632E-4</v>
      </c>
      <c r="S325" s="41">
        <v>0</v>
      </c>
      <c r="T325" s="41">
        <v>-2.0948267594824259E-4</v>
      </c>
      <c r="U325" s="41">
        <v>2.7434623251184559E-3</v>
      </c>
      <c r="V325" s="41">
        <v>0</v>
      </c>
      <c r="W325" s="41">
        <v>3.7562526610446776E-3</v>
      </c>
      <c r="X325" s="41">
        <v>0</v>
      </c>
      <c r="Y325" s="41">
        <v>1.5063718854916875E-4</v>
      </c>
      <c r="Z325" s="41">
        <v>0</v>
      </c>
      <c r="AA325" s="41">
        <v>2.5710181303285787E-3</v>
      </c>
      <c r="AB325" s="41">
        <v>0</v>
      </c>
      <c r="AC325" s="41">
        <v>-1.6282591393329009E-4</v>
      </c>
      <c r="AD325" s="41">
        <v>0</v>
      </c>
      <c r="AE325" s="41">
        <v>-1.2784032341314792E-6</v>
      </c>
      <c r="AF325" s="121">
        <v>-4.1024603811724528E-2</v>
      </c>
      <c r="AG325" s="41">
        <v>-1.0847359363776855E-2</v>
      </c>
      <c r="AH325" s="41">
        <v>-0.15318980573206703</v>
      </c>
      <c r="AI325" s="41">
        <v>-4.967860352910318E-2</v>
      </c>
      <c r="AJ325" s="41">
        <v>0</v>
      </c>
      <c r="AK325" s="41">
        <v>-8.8625790495325332E-3</v>
      </c>
      <c r="AL325" s="41">
        <v>6.3928416427742121E-2</v>
      </c>
      <c r="AM325" s="41">
        <v>0</v>
      </c>
      <c r="AN325" s="41">
        <v>9.5402511841176402E-2</v>
      </c>
      <c r="AO325" s="41">
        <v>0</v>
      </c>
      <c r="AP325" s="41">
        <v>2.1394675726608629E-2</v>
      </c>
      <c r="AQ325" s="41">
        <v>0</v>
      </c>
      <c r="AR325" s="41">
        <v>0.22164805338243462</v>
      </c>
      <c r="AS325" s="41">
        <v>0</v>
      </c>
      <c r="AT325" s="41">
        <v>-1.4924497743930157E-3</v>
      </c>
      <c r="AU325" s="41">
        <v>0</v>
      </c>
      <c r="AV325" s="41">
        <v>-1.7519324363431357E-2</v>
      </c>
    </row>
    <row r="326" spans="2:48" x14ac:dyDescent="0.35">
      <c r="B326" s="79" t="s">
        <v>201</v>
      </c>
      <c r="C326" s="41">
        <v>1</v>
      </c>
      <c r="D326" s="121">
        <v>-0.12521327202061627</v>
      </c>
      <c r="E326" s="41">
        <v>-0.21617120288586883</v>
      </c>
      <c r="F326" s="41">
        <v>-0.29746554210771542</v>
      </c>
      <c r="G326" s="41">
        <v>-0.23709806859306989</v>
      </c>
      <c r="H326" s="41">
        <v>-0.40557685007425398</v>
      </c>
      <c r="I326" s="121">
        <v>0.45549904151398607</v>
      </c>
      <c r="J326" s="121">
        <v>27.329942490839166</v>
      </c>
      <c r="K326" s="121">
        <v>7.1878889206996466E-3</v>
      </c>
      <c r="L326" s="121">
        <v>2.3191507380954066</v>
      </c>
      <c r="M326" s="121">
        <v>-0.11188479657245362</v>
      </c>
      <c r="N326" s="41">
        <v>-0.27860870915923813</v>
      </c>
      <c r="O326" s="121">
        <v>-1.119855375191367E-3</v>
      </c>
      <c r="P326" s="41">
        <v>-9.2699913020858459E-3</v>
      </c>
      <c r="Q326" s="41">
        <v>3.5716492704767106E-3</v>
      </c>
      <c r="R326" s="41">
        <v>1.0035839381615497E-3</v>
      </c>
      <c r="S326" s="41">
        <v>0</v>
      </c>
      <c r="T326" s="41">
        <v>-4.0381844481308726E-4</v>
      </c>
      <c r="U326" s="41">
        <v>3.4472448388326287E-3</v>
      </c>
      <c r="V326" s="41">
        <v>0</v>
      </c>
      <c r="W326" s="41">
        <v>-7.625026459617771E-3</v>
      </c>
      <c r="X326" s="41">
        <v>0</v>
      </c>
      <c r="Y326" s="41">
        <v>-4.1031053895523357E-4</v>
      </c>
      <c r="Z326" s="41">
        <v>0</v>
      </c>
      <c r="AA326" s="41">
        <v>2.1957468028939472E-4</v>
      </c>
      <c r="AB326" s="41">
        <v>0</v>
      </c>
      <c r="AC326" s="41">
        <v>2.424441851533361E-3</v>
      </c>
      <c r="AD326" s="41">
        <v>0</v>
      </c>
      <c r="AE326" s="41">
        <v>1.0700761172799626E-6</v>
      </c>
      <c r="AF326" s="121">
        <v>-6.6794464565094825E-3</v>
      </c>
      <c r="AG326" s="41">
        <v>-3.1530925615879266E-2</v>
      </c>
      <c r="AH326" s="41">
        <v>0.10128209327082527</v>
      </c>
      <c r="AI326" s="41">
        <v>5.6155099962045658E-2</v>
      </c>
      <c r="AJ326" s="41">
        <v>0</v>
      </c>
      <c r="AK326" s="41">
        <v>-1.7055612891285252E-2</v>
      </c>
      <c r="AL326" s="41">
        <v>8.0192960304992802E-2</v>
      </c>
      <c r="AM326" s="41">
        <v>0</v>
      </c>
      <c r="AN326" s="41">
        <v>-0.19333724998547167</v>
      </c>
      <c r="AO326" s="41">
        <v>0</v>
      </c>
      <c r="AP326" s="41">
        <v>-5.8177539337104615E-2</v>
      </c>
      <c r="AQ326" s="41">
        <v>0</v>
      </c>
      <c r="AR326" s="41">
        <v>1.8897754851480968E-2</v>
      </c>
      <c r="AS326" s="41">
        <v>0</v>
      </c>
      <c r="AT326" s="41">
        <v>2.2184882968256058E-2</v>
      </c>
      <c r="AU326" s="41">
        <v>0</v>
      </c>
      <c r="AV326" s="41">
        <v>1.4639738984284587E-2</v>
      </c>
    </row>
    <row r="327" spans="2:48" x14ac:dyDescent="0.35">
      <c r="B327" s="79" t="s">
        <v>202</v>
      </c>
      <c r="C327" s="41">
        <v>1</v>
      </c>
      <c r="D327" s="121">
        <v>6.7650157126305288E-2</v>
      </c>
      <c r="E327" s="41">
        <v>0.11679285754152013</v>
      </c>
      <c r="F327" s="41">
        <v>0.12717581426789804</v>
      </c>
      <c r="G327" s="41">
        <v>8.021309889632168E-2</v>
      </c>
      <c r="H327" s="41">
        <v>0.13711218767929559</v>
      </c>
      <c r="I327" s="121">
        <v>0.1402261362597258</v>
      </c>
      <c r="J327" s="121">
        <v>8.4135681755835474</v>
      </c>
      <c r="K327" s="121">
        <v>2.7304794098548062E-4</v>
      </c>
      <c r="L327" s="121">
        <v>1.4755165704634539</v>
      </c>
      <c r="M327" s="121">
        <v>1.2562941770016394E-2</v>
      </c>
      <c r="N327" s="41">
        <v>5.4262410957647736E-2</v>
      </c>
      <c r="O327" s="121">
        <v>3.6165727254544762E-3</v>
      </c>
      <c r="P327" s="41">
        <v>6.5703260715356563E-3</v>
      </c>
      <c r="Q327" s="41">
        <v>9.3029910802828477E-4</v>
      </c>
      <c r="R327" s="41">
        <v>-2.9100155914171317E-4</v>
      </c>
      <c r="S327" s="41">
        <v>0</v>
      </c>
      <c r="T327" s="41">
        <v>-9.2703912616020397E-4</v>
      </c>
      <c r="U327" s="41">
        <v>6.2063796862124306E-4</v>
      </c>
      <c r="V327" s="41">
        <v>0</v>
      </c>
      <c r="W327" s="41">
        <v>-3.2181495500787852E-4</v>
      </c>
      <c r="X327" s="41">
        <v>0</v>
      </c>
      <c r="Y327" s="41">
        <v>-1.5058263184944723E-5</v>
      </c>
      <c r="Z327" s="41">
        <v>0</v>
      </c>
      <c r="AA327" s="41">
        <v>-7.3853477340869494E-5</v>
      </c>
      <c r="AB327" s="41">
        <v>0</v>
      </c>
      <c r="AC327" s="41">
        <v>8.881497064702384E-4</v>
      </c>
      <c r="AD327" s="41">
        <v>0</v>
      </c>
      <c r="AE327" s="41">
        <v>-1.3713076848393381E-6</v>
      </c>
      <c r="AF327" s="121">
        <v>2.1555661760667717E-2</v>
      </c>
      <c r="AG327" s="41">
        <v>2.233211935037956E-2</v>
      </c>
      <c r="AH327" s="41">
        <v>2.6361619758816131E-2</v>
      </c>
      <c r="AI327" s="41">
        <v>-1.6271082313794604E-2</v>
      </c>
      <c r="AJ327" s="41">
        <v>0</v>
      </c>
      <c r="AK327" s="41">
        <v>-3.9125947353977612E-2</v>
      </c>
      <c r="AL327" s="41">
        <v>1.4427400240509994E-2</v>
      </c>
      <c r="AM327" s="41">
        <v>0</v>
      </c>
      <c r="AN327" s="41">
        <v>-8.1539121440291837E-3</v>
      </c>
      <c r="AO327" s="41">
        <v>0</v>
      </c>
      <c r="AP327" s="41">
        <v>-2.1335517603660076E-3</v>
      </c>
      <c r="AQ327" s="41">
        <v>0</v>
      </c>
      <c r="AR327" s="41">
        <v>-6.3516202407863185E-3</v>
      </c>
      <c r="AS327" s="41">
        <v>0</v>
      </c>
      <c r="AT327" s="41">
        <v>8.12114322724161E-3</v>
      </c>
      <c r="AU327" s="41">
        <v>0</v>
      </c>
      <c r="AV327" s="41">
        <v>-1.8747320144259921E-2</v>
      </c>
    </row>
    <row r="328" spans="2:48" x14ac:dyDescent="0.35">
      <c r="B328" s="79" t="s">
        <v>203</v>
      </c>
      <c r="C328" s="41">
        <v>1</v>
      </c>
      <c r="D328" s="121">
        <v>-0.11561391993897985</v>
      </c>
      <c r="E328" s="41">
        <v>-0.19959865068812216</v>
      </c>
      <c r="F328" s="41">
        <v>-0.22538516560598415</v>
      </c>
      <c r="G328" s="41">
        <v>-0.14741632515689232</v>
      </c>
      <c r="H328" s="41">
        <v>-0.25207328459582995</v>
      </c>
      <c r="I328" s="121">
        <v>0.19933846620102635</v>
      </c>
      <c r="J328" s="121">
        <v>11.960307972061582</v>
      </c>
      <c r="K328" s="121">
        <v>1.2703044280182891E-3</v>
      </c>
      <c r="L328" s="121">
        <v>1.5746811378129251</v>
      </c>
      <c r="M328" s="121">
        <v>-3.1802405217912465E-2</v>
      </c>
      <c r="N328" s="41">
        <v>-0.11708035039557413</v>
      </c>
      <c r="O328" s="121">
        <v>-8.4075892402779573E-5</v>
      </c>
      <c r="P328" s="41">
        <v>-2.6657933460283874E-3</v>
      </c>
      <c r="Q328" s="41">
        <v>-1.0982236034928563E-3</v>
      </c>
      <c r="R328" s="41">
        <v>-2.2978475985691612E-4</v>
      </c>
      <c r="S328" s="41">
        <v>0</v>
      </c>
      <c r="T328" s="41">
        <v>1.2724296445752569E-3</v>
      </c>
      <c r="U328" s="41">
        <v>-1.7836957799173916E-3</v>
      </c>
      <c r="V328" s="41">
        <v>0</v>
      </c>
      <c r="W328" s="41">
        <v>1.738149771348273E-3</v>
      </c>
      <c r="X328" s="41">
        <v>0</v>
      </c>
      <c r="Y328" s="41">
        <v>8.342064306858979E-5</v>
      </c>
      <c r="Z328" s="41">
        <v>0</v>
      </c>
      <c r="AA328" s="41">
        <v>-1.9812222138746035E-4</v>
      </c>
      <c r="AB328" s="41">
        <v>0</v>
      </c>
      <c r="AC328" s="41">
        <v>6.6203702082773003E-3</v>
      </c>
      <c r="AD328" s="41">
        <v>0</v>
      </c>
      <c r="AE328" s="41">
        <v>3.3472247024364155E-6</v>
      </c>
      <c r="AF328" s="121">
        <v>-5.01286625434436E-4</v>
      </c>
      <c r="AG328" s="41">
        <v>-9.0640015452560594E-3</v>
      </c>
      <c r="AH328" s="41">
        <v>-3.1130832500086636E-2</v>
      </c>
      <c r="AI328" s="41">
        <v>-1.2852654167385664E-2</v>
      </c>
      <c r="AJ328" s="41">
        <v>0</v>
      </c>
      <c r="AK328" s="41">
        <v>5.3721861759874694E-2</v>
      </c>
      <c r="AL328" s="41">
        <v>-4.1478304771492301E-2</v>
      </c>
      <c r="AM328" s="41">
        <v>0</v>
      </c>
      <c r="AN328" s="41">
        <v>4.405523025532862E-2</v>
      </c>
      <c r="AO328" s="41">
        <v>0</v>
      </c>
      <c r="AP328" s="41">
        <v>1.1823670209840367E-2</v>
      </c>
      <c r="AQ328" s="41">
        <v>0</v>
      </c>
      <c r="AR328" s="41">
        <v>-1.7045009141077407E-2</v>
      </c>
      <c r="AS328" s="41">
        <v>0</v>
      </c>
      <c r="AT328" s="41">
        <v>6.0556915121563824E-2</v>
      </c>
      <c r="AU328" s="41">
        <v>0</v>
      </c>
      <c r="AV328" s="41">
        <v>4.5776188439756532E-2</v>
      </c>
    </row>
    <row r="329" spans="2:48" x14ac:dyDescent="0.35">
      <c r="B329" s="79" t="s">
        <v>204</v>
      </c>
      <c r="C329" s="41">
        <v>1</v>
      </c>
      <c r="D329" s="121">
        <v>-0.54977757832824636</v>
      </c>
      <c r="E329" s="41">
        <v>-0.94914922762603837</v>
      </c>
      <c r="F329" s="41">
        <v>-1.0480310373183377</v>
      </c>
      <c r="G329" s="41">
        <v>-0.67029551803575627</v>
      </c>
      <c r="H329" s="41">
        <v>-1.1583776199973561</v>
      </c>
      <c r="I329" s="121">
        <v>0.1634047754237361</v>
      </c>
      <c r="J329" s="121">
        <v>9.8042865254241658</v>
      </c>
      <c r="K329" s="121">
        <v>2.188871559354524E-2</v>
      </c>
      <c r="L329" s="121">
        <v>1.1925571278646472</v>
      </c>
      <c r="M329" s="121">
        <v>-0.12051793970750986</v>
      </c>
      <c r="N329" s="41">
        <v>-0.49118246004503768</v>
      </c>
      <c r="O329" s="121">
        <v>-8.0207001425965235E-3</v>
      </c>
      <c r="P329" s="41">
        <v>-2.7893301319734699E-2</v>
      </c>
      <c r="Q329" s="41">
        <v>-6.5742122191679775E-3</v>
      </c>
      <c r="R329" s="41">
        <v>2.4599637951020158E-3</v>
      </c>
      <c r="S329" s="41">
        <v>0</v>
      </c>
      <c r="T329" s="41">
        <v>2.1540710463434191E-3</v>
      </c>
      <c r="U329" s="41">
        <v>-1.1834347958138803E-2</v>
      </c>
      <c r="V329" s="41">
        <v>0</v>
      </c>
      <c r="W329" s="41">
        <v>1.3804561711784078E-2</v>
      </c>
      <c r="X329" s="41">
        <v>0</v>
      </c>
      <c r="Y329" s="41">
        <v>-2.2795004776088373E-3</v>
      </c>
      <c r="Z329" s="41">
        <v>0</v>
      </c>
      <c r="AA329" s="41">
        <v>3.3503961917128303E-3</v>
      </c>
      <c r="AB329" s="41">
        <v>0</v>
      </c>
      <c r="AC329" s="41">
        <v>-5.0034973857237619E-3</v>
      </c>
      <c r="AD329" s="41">
        <v>0</v>
      </c>
      <c r="AE329" s="41">
        <v>5.7492905538915573E-6</v>
      </c>
      <c r="AF329" s="121">
        <v>-4.8331415580970392E-2</v>
      </c>
      <c r="AG329" s="41">
        <v>-9.5850859777182218E-2</v>
      </c>
      <c r="AH329" s="41">
        <v>-0.18834161219138873</v>
      </c>
      <c r="AI329" s="41">
        <v>0.1390602222361543</v>
      </c>
      <c r="AJ329" s="41">
        <v>0</v>
      </c>
      <c r="AK329" s="41">
        <v>9.1913626725351513E-2</v>
      </c>
      <c r="AL329" s="41">
        <v>-0.2781295615424601</v>
      </c>
      <c r="AM329" s="41">
        <v>0</v>
      </c>
      <c r="AN329" s="41">
        <v>0.35361892986484272</v>
      </c>
      <c r="AO329" s="41">
        <v>0</v>
      </c>
      <c r="AP329" s="41">
        <v>-0.32652847877262686</v>
      </c>
      <c r="AQ329" s="41">
        <v>0</v>
      </c>
      <c r="AR329" s="41">
        <v>0.29131498118862781</v>
      </c>
      <c r="AS329" s="41">
        <v>0</v>
      </c>
      <c r="AT329" s="41">
        <v>-4.6254900174677357E-2</v>
      </c>
      <c r="AU329" s="41">
        <v>0</v>
      </c>
      <c r="AV329" s="41">
        <v>7.9464219260134097E-2</v>
      </c>
    </row>
    <row r="330" spans="2:48" x14ac:dyDescent="0.35">
      <c r="B330" s="79" t="s">
        <v>205</v>
      </c>
      <c r="C330" s="41">
        <v>1</v>
      </c>
      <c r="D330" s="121">
        <v>0.15452616101015337</v>
      </c>
      <c r="E330" s="41">
        <v>0.26677767910577671</v>
      </c>
      <c r="F330" s="41">
        <v>0.28119340770034812</v>
      </c>
      <c r="G330" s="41">
        <v>0.17167747021465993</v>
      </c>
      <c r="H330" s="41">
        <v>0.29364153447261465</v>
      </c>
      <c r="I330" s="121">
        <v>8.3510809129251254E-2</v>
      </c>
      <c r="J330" s="121">
        <v>5.0106485477550748</v>
      </c>
      <c r="K330" s="121">
        <v>7.9783456173686035E-4</v>
      </c>
      <c r="L330" s="121">
        <v>1.3635271086108194</v>
      </c>
      <c r="M330" s="121">
        <v>1.7151309204506561E-2</v>
      </c>
      <c r="N330" s="41">
        <v>9.2813141044204683E-2</v>
      </c>
      <c r="O330" s="121">
        <v>1.1368808445069017E-4</v>
      </c>
      <c r="P330" s="41">
        <v>4.3109523609199856E-3</v>
      </c>
      <c r="Q330" s="41">
        <v>-1.2241763712593882E-3</v>
      </c>
      <c r="R330" s="41">
        <v>-1.2617528612067535E-4</v>
      </c>
      <c r="S330" s="41">
        <v>0</v>
      </c>
      <c r="T330" s="41">
        <v>1.5768855080490263E-3</v>
      </c>
      <c r="U330" s="41">
        <v>7.1640924161040865E-5</v>
      </c>
      <c r="V330" s="41">
        <v>0</v>
      </c>
      <c r="W330" s="41">
        <v>-2.7488325271170878E-4</v>
      </c>
      <c r="X330" s="41">
        <v>0</v>
      </c>
      <c r="Y330" s="41">
        <v>4.5904758060247407E-5</v>
      </c>
      <c r="Z330" s="41">
        <v>0</v>
      </c>
      <c r="AA330" s="41">
        <v>-6.1365758093994094E-5</v>
      </c>
      <c r="AB330" s="41">
        <v>0</v>
      </c>
      <c r="AC330" s="41">
        <v>1.4896700078558156E-3</v>
      </c>
      <c r="AD330" s="41">
        <v>0</v>
      </c>
      <c r="AE330" s="41">
        <v>-3.9022671153594631E-8</v>
      </c>
      <c r="AF330" s="121">
        <v>6.7803563771974323E-4</v>
      </c>
      <c r="AG330" s="41">
        <v>1.4661879810586587E-2</v>
      </c>
      <c r="AH330" s="41">
        <v>-3.4710981491379925E-2</v>
      </c>
      <c r="AI330" s="41">
        <v>-7.0594170414089137E-3</v>
      </c>
      <c r="AJ330" s="41">
        <v>0</v>
      </c>
      <c r="AK330" s="41">
        <v>6.6594809127648952E-2</v>
      </c>
      <c r="AL330" s="41">
        <v>1.6664194782547393E-3</v>
      </c>
      <c r="AM330" s="41">
        <v>0</v>
      </c>
      <c r="AN330" s="41">
        <v>-6.9691771048012822E-3</v>
      </c>
      <c r="AO330" s="41">
        <v>0</v>
      </c>
      <c r="AP330" s="41">
        <v>6.5081779226773577E-3</v>
      </c>
      <c r="AQ330" s="41">
        <v>0</v>
      </c>
      <c r="AR330" s="41">
        <v>-5.2809626223956308E-3</v>
      </c>
      <c r="AS330" s="41">
        <v>0</v>
      </c>
      <c r="AT330" s="41">
        <v>1.3629956878239648E-2</v>
      </c>
      <c r="AU330" s="41">
        <v>0</v>
      </c>
      <c r="AV330" s="41">
        <v>-5.3381982011612718E-4</v>
      </c>
    </row>
    <row r="331" spans="2:48" x14ac:dyDescent="0.35">
      <c r="B331" s="79" t="s">
        <v>206</v>
      </c>
      <c r="C331" s="41">
        <v>1</v>
      </c>
      <c r="D331" s="121">
        <v>3.9695640310405622E-2</v>
      </c>
      <c r="E331" s="41">
        <v>6.8531507696822286E-2</v>
      </c>
      <c r="F331" s="41">
        <v>7.0600426255998702E-2</v>
      </c>
      <c r="G331" s="41">
        <v>4.212858623486436E-2</v>
      </c>
      <c r="H331" s="41">
        <v>7.2004401661676001E-2</v>
      </c>
      <c r="I331" s="121">
        <v>4.1357033761307886E-2</v>
      </c>
      <c r="J331" s="121">
        <v>2.4814220256784734</v>
      </c>
      <c r="K331" s="121">
        <v>2.7772284508759987E-5</v>
      </c>
      <c r="L331" s="121">
        <v>1.3239481641531403</v>
      </c>
      <c r="M331" s="121">
        <v>2.4329459244587406E-3</v>
      </c>
      <c r="N331" s="41">
        <v>1.7303614513024142E-2</v>
      </c>
      <c r="O331" s="121">
        <v>8.2377809388985601E-4</v>
      </c>
      <c r="P331" s="41">
        <v>1.2825963765250967E-3</v>
      </c>
      <c r="Q331" s="41">
        <v>1.7471899732297852E-4</v>
      </c>
      <c r="R331" s="41">
        <v>-5.7001297916830249E-5</v>
      </c>
      <c r="S331" s="41">
        <v>0</v>
      </c>
      <c r="T331" s="41">
        <v>-3.3612988643091617E-5</v>
      </c>
      <c r="U331" s="41">
        <v>-3.3718331911270811E-6</v>
      </c>
      <c r="V331" s="41">
        <v>0</v>
      </c>
      <c r="W331" s="41">
        <v>-8.3440700365514946E-5</v>
      </c>
      <c r="X331" s="41">
        <v>0</v>
      </c>
      <c r="Y331" s="41">
        <v>5.6805506015163807E-5</v>
      </c>
      <c r="Z331" s="41">
        <v>0</v>
      </c>
      <c r="AA331" s="41">
        <v>-1.0288619923502849E-4</v>
      </c>
      <c r="AB331" s="41">
        <v>0</v>
      </c>
      <c r="AC331" s="41">
        <v>-3.2593250236232933E-4</v>
      </c>
      <c r="AD331" s="41">
        <v>0</v>
      </c>
      <c r="AE331" s="41">
        <v>-5.133075596983308E-8</v>
      </c>
      <c r="AF331" s="121">
        <v>4.909370309652555E-3</v>
      </c>
      <c r="AG331" s="41">
        <v>4.3589754291701059E-3</v>
      </c>
      <c r="AH331" s="41">
        <v>4.9504081948924319E-3</v>
      </c>
      <c r="AI331" s="41">
        <v>-3.1868180348060163E-3</v>
      </c>
      <c r="AJ331" s="41">
        <v>0</v>
      </c>
      <c r="AK331" s="41">
        <v>-1.4184868896136612E-3</v>
      </c>
      <c r="AL331" s="41">
        <v>-7.8373134396258923E-5</v>
      </c>
      <c r="AM331" s="41">
        <v>0</v>
      </c>
      <c r="AN331" s="41">
        <v>-2.1139228906818476E-3</v>
      </c>
      <c r="AO331" s="41">
        <v>0</v>
      </c>
      <c r="AP331" s="41">
        <v>8.0476694188890679E-3</v>
      </c>
      <c r="AQ331" s="41">
        <v>0</v>
      </c>
      <c r="AR331" s="41">
        <v>-8.8475310371822821E-3</v>
      </c>
      <c r="AS331" s="41">
        <v>0</v>
      </c>
      <c r="AT331" s="41">
        <v>-2.9799574272309499E-3</v>
      </c>
      <c r="AU331" s="41">
        <v>0</v>
      </c>
      <c r="AV331" s="41">
        <v>-7.0167069971900533E-4</v>
      </c>
    </row>
    <row r="332" spans="2:48" x14ac:dyDescent="0.35">
      <c r="B332" s="79" t="s">
        <v>207</v>
      </c>
      <c r="C332" s="41">
        <v>1</v>
      </c>
      <c r="D332" s="121">
        <v>-0.57496719554455566</v>
      </c>
      <c r="E332" s="41">
        <v>-0.99263718833508863</v>
      </c>
      <c r="F332" s="41">
        <v>-1.1604674101991606</v>
      </c>
      <c r="G332" s="41">
        <v>-0.78582869031157176</v>
      </c>
      <c r="H332" s="41">
        <v>-1.3614985260387422</v>
      </c>
      <c r="I332" s="121">
        <v>0.25193666210179783</v>
      </c>
      <c r="J332" s="121">
        <v>15.116199726107869</v>
      </c>
      <c r="K332" s="121">
        <v>4.4898044472341268E-2</v>
      </c>
      <c r="L332" s="121">
        <v>1.264051508551804</v>
      </c>
      <c r="M332" s="121">
        <v>-0.21086149476701613</v>
      </c>
      <c r="N332" s="41">
        <v>-0.70526425919701918</v>
      </c>
      <c r="O332" s="121">
        <v>-2.9231011423549308E-2</v>
      </c>
      <c r="P332" s="41">
        <v>7.9171242431454597E-2</v>
      </c>
      <c r="Q332" s="41">
        <v>1.1189212376514889E-3</v>
      </c>
      <c r="R332" s="41">
        <v>-4.3722463064742719E-3</v>
      </c>
      <c r="S332" s="41">
        <v>0</v>
      </c>
      <c r="T332" s="41">
        <v>2.0072325194471852E-3</v>
      </c>
      <c r="U332" s="41">
        <v>8.8520428991338586E-3</v>
      </c>
      <c r="V332" s="41">
        <v>0</v>
      </c>
      <c r="W332" s="41">
        <v>-8.409919480124442E-3</v>
      </c>
      <c r="X332" s="41">
        <v>0</v>
      </c>
      <c r="Y332" s="41">
        <v>1.1642628015001578E-3</v>
      </c>
      <c r="Z332" s="41">
        <v>0</v>
      </c>
      <c r="AA332" s="41">
        <v>-7.5027405740266671E-4</v>
      </c>
      <c r="AB332" s="41">
        <v>0</v>
      </c>
      <c r="AC332" s="41">
        <v>2.7755270349555782E-2</v>
      </c>
      <c r="AD332" s="41">
        <v>0</v>
      </c>
      <c r="AE332" s="41">
        <v>3.939714358013931E-5</v>
      </c>
      <c r="AF332" s="121">
        <v>-0.17659017204632049</v>
      </c>
      <c r="AG332" s="41">
        <v>0.27275266760207828</v>
      </c>
      <c r="AH332" s="41">
        <v>3.2137162843118232E-2</v>
      </c>
      <c r="AI332" s="41">
        <v>-0.24779028505030404</v>
      </c>
      <c r="AJ332" s="41">
        <v>0</v>
      </c>
      <c r="AK332" s="41">
        <v>8.58663526958207E-2</v>
      </c>
      <c r="AL332" s="41">
        <v>0.20856996999358898</v>
      </c>
      <c r="AM332" s="41">
        <v>0</v>
      </c>
      <c r="AN332" s="41">
        <v>-0.21597832696588279</v>
      </c>
      <c r="AO332" s="41">
        <v>0</v>
      </c>
      <c r="AP332" s="41">
        <v>0.16720060761213087</v>
      </c>
      <c r="AQ332" s="41">
        <v>0</v>
      </c>
      <c r="AR332" s="41">
        <v>-6.5402151420363069E-2</v>
      </c>
      <c r="AS332" s="41">
        <v>0</v>
      </c>
      <c r="AT332" s="41">
        <v>0.25723791730344908</v>
      </c>
      <c r="AU332" s="41">
        <v>0</v>
      </c>
      <c r="AV332" s="41">
        <v>0.54591817170062473</v>
      </c>
    </row>
    <row r="333" spans="2:48" x14ac:dyDescent="0.35">
      <c r="B333" s="79" t="s">
        <v>208</v>
      </c>
      <c r="C333" s="41">
        <v>1</v>
      </c>
      <c r="D333" s="121">
        <v>-0.75131565570199754</v>
      </c>
      <c r="E333" s="41">
        <v>-1.2970894092867802</v>
      </c>
      <c r="F333" s="41">
        <v>-1.5080880560681369</v>
      </c>
      <c r="G333" s="41">
        <v>-1.0156311506016982</v>
      </c>
      <c r="H333" s="41">
        <v>-1.7766648431706025</v>
      </c>
      <c r="I333" s="121">
        <v>0.24385408399447339</v>
      </c>
      <c r="J333" s="121">
        <v>14.631245039668404</v>
      </c>
      <c r="K333" s="121">
        <v>7.2737923767316748E-2</v>
      </c>
      <c r="L333" s="121">
        <v>1.0116472588777112</v>
      </c>
      <c r="M333" s="121">
        <v>-0.26431549489970063</v>
      </c>
      <c r="N333" s="41">
        <v>-0.90635599962400371</v>
      </c>
      <c r="O333" s="121">
        <v>-7.2694731031911791E-2</v>
      </c>
      <c r="P333" s="41">
        <v>-2.9544719158341757E-2</v>
      </c>
      <c r="Q333" s="41">
        <v>7.6987494196156863E-3</v>
      </c>
      <c r="R333" s="41">
        <v>4.7114289197169069E-3</v>
      </c>
      <c r="S333" s="41">
        <v>0</v>
      </c>
      <c r="T333" s="41">
        <v>6.1137367909677017E-3</v>
      </c>
      <c r="U333" s="41">
        <v>-7.5138273258637586E-3</v>
      </c>
      <c r="V333" s="41">
        <v>0</v>
      </c>
      <c r="W333" s="41">
        <v>-1.0839728541686423E-2</v>
      </c>
      <c r="X333" s="41">
        <v>0</v>
      </c>
      <c r="Y333" s="41">
        <v>1.2056828315001038E-3</v>
      </c>
      <c r="Z333" s="41">
        <v>0</v>
      </c>
      <c r="AA333" s="41">
        <v>-2.4611618958637177E-4</v>
      </c>
      <c r="AB333" s="41">
        <v>0</v>
      </c>
      <c r="AC333" s="41">
        <v>-3.4799197261490382E-2</v>
      </c>
      <c r="AD333" s="41">
        <v>0</v>
      </c>
      <c r="AE333" s="41">
        <v>1.6223923703798492E-5</v>
      </c>
      <c r="AF333" s="121">
        <v>-0.44341034585304706</v>
      </c>
      <c r="AG333" s="41">
        <v>-0.10276887764548248</v>
      </c>
      <c r="AH333" s="41">
        <v>0.22325870522700081</v>
      </c>
      <c r="AI333" s="41">
        <v>0.26959541391850578</v>
      </c>
      <c r="AJ333" s="41">
        <v>0</v>
      </c>
      <c r="AK333" s="41">
        <v>0.26406586815420069</v>
      </c>
      <c r="AL333" s="41">
        <v>-0.17875149391877865</v>
      </c>
      <c r="AM333" s="41">
        <v>0</v>
      </c>
      <c r="AN333" s="41">
        <v>-0.28107158474442279</v>
      </c>
      <c r="AO333" s="41">
        <v>0</v>
      </c>
      <c r="AP333" s="41">
        <v>0.17482361940230645</v>
      </c>
      <c r="AQ333" s="41">
        <v>0</v>
      </c>
      <c r="AR333" s="41">
        <v>-2.1661697591255687E-2</v>
      </c>
      <c r="AS333" s="41">
        <v>0</v>
      </c>
      <c r="AT333" s="41">
        <v>-0.32564090248715427</v>
      </c>
      <c r="AU333" s="41">
        <v>0</v>
      </c>
      <c r="AV333" s="41">
        <v>0.22698591643204397</v>
      </c>
    </row>
    <row r="334" spans="2:48" x14ac:dyDescent="0.35">
      <c r="B334" s="79" t="s">
        <v>209</v>
      </c>
      <c r="C334" s="41">
        <v>1</v>
      </c>
      <c r="D334" s="121">
        <v>-5.145158140278383E-2</v>
      </c>
      <c r="E334" s="41">
        <v>-8.8827247006121615E-2</v>
      </c>
      <c r="F334" s="41">
        <v>-9.474538775653249E-2</v>
      </c>
      <c r="G334" s="41">
        <v>-5.8535923975480589E-2</v>
      </c>
      <c r="H334" s="41">
        <v>-0.10005112568490639</v>
      </c>
      <c r="I334" s="121">
        <v>0.1046321104316867</v>
      </c>
      <c r="J334" s="121">
        <v>6.2779266259012019</v>
      </c>
      <c r="K334" s="121">
        <v>1.1236325099972753E-4</v>
      </c>
      <c r="L334" s="121">
        <v>1.4180095799405648</v>
      </c>
      <c r="M334" s="121">
        <v>-7.084342572696755E-3</v>
      </c>
      <c r="N334" s="41">
        <v>-3.4806513036291072E-2</v>
      </c>
      <c r="O334" s="121">
        <v>-1.0802870259037107E-3</v>
      </c>
      <c r="P334" s="41">
        <v>3.0607577869081431E-3</v>
      </c>
      <c r="Q334" s="41">
        <v>2.1028399766374818E-4</v>
      </c>
      <c r="R334" s="41">
        <v>-6.7430830139623922E-5</v>
      </c>
      <c r="S334" s="41">
        <v>0</v>
      </c>
      <c r="T334" s="41">
        <v>-2.5636331611325066E-4</v>
      </c>
      <c r="U334" s="41">
        <v>6.9210867275701956E-4</v>
      </c>
      <c r="V334" s="41">
        <v>0</v>
      </c>
      <c r="W334" s="41">
        <v>-5.9257423318704661E-4</v>
      </c>
      <c r="X334" s="41">
        <v>0</v>
      </c>
      <c r="Y334" s="41">
        <v>7.3612368127393043E-5</v>
      </c>
      <c r="Z334" s="41">
        <v>0</v>
      </c>
      <c r="AA334" s="41">
        <v>-2.8838073816032375E-4</v>
      </c>
      <c r="AB334" s="41">
        <v>0</v>
      </c>
      <c r="AC334" s="41">
        <v>1.1442433726622007E-3</v>
      </c>
      <c r="AD334" s="41">
        <v>0</v>
      </c>
      <c r="AE334" s="41">
        <v>7.4723277444592325E-7</v>
      </c>
      <c r="AF334" s="121">
        <v>-6.4383125202227137E-3</v>
      </c>
      <c r="AG334" s="41">
        <v>1.0402571655555234E-2</v>
      </c>
      <c r="AH334" s="41">
        <v>5.9583285564335378E-3</v>
      </c>
      <c r="AI334" s="41">
        <v>-3.7700609247610295E-3</v>
      </c>
      <c r="AJ334" s="41">
        <v>0</v>
      </c>
      <c r="AK334" s="41">
        <v>-1.0819107068013726E-2</v>
      </c>
      <c r="AL334" s="41">
        <v>1.6087655827792095E-2</v>
      </c>
      <c r="AM334" s="41">
        <v>0</v>
      </c>
      <c r="AN334" s="41">
        <v>-1.5013132054911067E-2</v>
      </c>
      <c r="AO334" s="41">
        <v>0</v>
      </c>
      <c r="AP334" s="41">
        <v>1.0429123859301356E-2</v>
      </c>
      <c r="AQ334" s="41">
        <v>0</v>
      </c>
      <c r="AR334" s="41">
        <v>-2.4799821819229066E-2</v>
      </c>
      <c r="AS334" s="41">
        <v>0</v>
      </c>
      <c r="AT334" s="41">
        <v>1.0462082370313385E-2</v>
      </c>
      <c r="AU334" s="41">
        <v>0</v>
      </c>
      <c r="AV334" s="41">
        <v>1.0214778041900067E-2</v>
      </c>
    </row>
    <row r="335" spans="2:48" x14ac:dyDescent="0.35">
      <c r="B335" s="79" t="s">
        <v>210</v>
      </c>
      <c r="C335" s="41">
        <v>1</v>
      </c>
      <c r="D335" s="121">
        <v>0.13446076406042451</v>
      </c>
      <c r="E335" s="41">
        <v>0.2321362954488497</v>
      </c>
      <c r="F335" s="41">
        <v>0.24911333902994079</v>
      </c>
      <c r="G335" s="41">
        <v>0.15484723028508779</v>
      </c>
      <c r="H335" s="41">
        <v>0.26480954414050961</v>
      </c>
      <c r="I335" s="121">
        <v>0.11526190689237441</v>
      </c>
      <c r="J335" s="121">
        <v>6.9157144135424646</v>
      </c>
      <c r="K335" s="121">
        <v>8.5535748060931217E-4</v>
      </c>
      <c r="L335" s="121">
        <v>1.4186918875683077</v>
      </c>
      <c r="M335" s="121">
        <v>2.0386466224663287E-2</v>
      </c>
      <c r="N335" s="41">
        <v>9.6084401402874553E-2</v>
      </c>
      <c r="O335" s="121">
        <v>7.5651508886741808E-3</v>
      </c>
      <c r="P335" s="41">
        <v>-8.9516971047074508E-3</v>
      </c>
      <c r="Q335" s="41">
        <v>5.2179994226516648E-4</v>
      </c>
      <c r="R335" s="41">
        <v>8.1372436896719733E-4</v>
      </c>
      <c r="S335" s="41">
        <v>0</v>
      </c>
      <c r="T335" s="41">
        <v>2.0759527972984289E-4</v>
      </c>
      <c r="U335" s="41">
        <v>-1.752383845034848E-3</v>
      </c>
      <c r="V335" s="41">
        <v>0</v>
      </c>
      <c r="W335" s="41">
        <v>1.964310816945265E-4</v>
      </c>
      <c r="X335" s="41">
        <v>0</v>
      </c>
      <c r="Y335" s="41">
        <v>-6.727473972240832E-5</v>
      </c>
      <c r="Z335" s="41">
        <v>0</v>
      </c>
      <c r="AA335" s="41">
        <v>-1.2506074044885067E-4</v>
      </c>
      <c r="AB335" s="41">
        <v>0</v>
      </c>
      <c r="AC335" s="41">
        <v>6.0158808116811523E-3</v>
      </c>
      <c r="AD335" s="41">
        <v>0</v>
      </c>
      <c r="AE335" s="41">
        <v>-1.3495416514555576E-6</v>
      </c>
      <c r="AF335" s="121">
        <v>4.5110867496177973E-2</v>
      </c>
      <c r="AG335" s="41">
        <v>-3.0440222488784037E-2</v>
      </c>
      <c r="AH335" s="41">
        <v>1.4792887018439806E-2</v>
      </c>
      <c r="AI335" s="41">
        <v>4.551954110449568E-2</v>
      </c>
      <c r="AJ335" s="41">
        <v>0</v>
      </c>
      <c r="AK335" s="41">
        <v>8.7656414671576574E-3</v>
      </c>
      <c r="AL335" s="41">
        <v>-4.0754766267720968E-2</v>
      </c>
      <c r="AM335" s="41">
        <v>0</v>
      </c>
      <c r="AN335" s="41">
        <v>4.9793131544535558E-3</v>
      </c>
      <c r="AO335" s="41">
        <v>0</v>
      </c>
      <c r="AP335" s="41">
        <v>-9.5362966613761705E-3</v>
      </c>
      <c r="AQ335" s="41">
        <v>0</v>
      </c>
      <c r="AR335" s="41">
        <v>-1.0760538304666889E-2</v>
      </c>
      <c r="AS335" s="41">
        <v>0</v>
      </c>
      <c r="AT335" s="41">
        <v>5.5033818007406234E-2</v>
      </c>
      <c r="AU335" s="41">
        <v>0</v>
      </c>
      <c r="AV335" s="41">
        <v>-1.8458227975507939E-2</v>
      </c>
    </row>
    <row r="336" spans="2:48" x14ac:dyDescent="0.35">
      <c r="B336" s="79" t="s">
        <v>211</v>
      </c>
      <c r="C336" s="41">
        <v>1</v>
      </c>
      <c r="D336" s="121">
        <v>0.51068932283841306</v>
      </c>
      <c r="E336" s="41">
        <v>0.88166632368470399</v>
      </c>
      <c r="F336" s="41">
        <v>0.91966009799430626</v>
      </c>
      <c r="G336" s="41">
        <v>0.55565210026085088</v>
      </c>
      <c r="H336" s="41">
        <v>0.95778503494447254</v>
      </c>
      <c r="I336" s="121">
        <v>6.4525494606531467E-2</v>
      </c>
      <c r="J336" s="121">
        <v>3.8715296763918881</v>
      </c>
      <c r="K336" s="121">
        <v>6.769527470573293E-3</v>
      </c>
      <c r="L336" s="121">
        <v>1.1263120113395517</v>
      </c>
      <c r="M336" s="121">
        <v>4.4962777422437789E-2</v>
      </c>
      <c r="N336" s="41">
        <v>0.27245396476754247</v>
      </c>
      <c r="O336" s="121">
        <v>-2.0290527921757312E-3</v>
      </c>
      <c r="P336" s="41">
        <v>2.1058762243631554E-2</v>
      </c>
      <c r="Q336" s="41">
        <v>2.2205132897072145E-4</v>
      </c>
      <c r="R336" s="41">
        <v>-2.9488533464744663E-4</v>
      </c>
      <c r="S336" s="41">
        <v>0</v>
      </c>
      <c r="T336" s="41">
        <v>3.4819034540765952E-4</v>
      </c>
      <c r="U336" s="41">
        <v>8.03317701693709E-4</v>
      </c>
      <c r="V336" s="41">
        <v>0</v>
      </c>
      <c r="W336" s="41">
        <v>-1.0415718029241285E-3</v>
      </c>
      <c r="X336" s="41">
        <v>0</v>
      </c>
      <c r="Y336" s="41">
        <v>4.8769563619514145E-4</v>
      </c>
      <c r="Z336" s="41">
        <v>0</v>
      </c>
      <c r="AA336" s="41">
        <v>-4.2838747549435875E-4</v>
      </c>
      <c r="AB336" s="41">
        <v>0</v>
      </c>
      <c r="AC336" s="41">
        <v>1.6737528019290519E-2</v>
      </c>
      <c r="AD336" s="41">
        <v>0</v>
      </c>
      <c r="AE336" s="41">
        <v>1.2796396580799939E-6</v>
      </c>
      <c r="AF336" s="121">
        <v>-1.2195281395724102E-2</v>
      </c>
      <c r="AG336" s="41">
        <v>7.2178886814600773E-2</v>
      </c>
      <c r="AH336" s="41">
        <v>6.3450812126722191E-3</v>
      </c>
      <c r="AI336" s="41">
        <v>-1.6626798068064382E-2</v>
      </c>
      <c r="AJ336" s="41">
        <v>0</v>
      </c>
      <c r="AK336" s="41">
        <v>1.4818964185077929E-2</v>
      </c>
      <c r="AL336" s="41">
        <v>1.8830913904917337E-2</v>
      </c>
      <c r="AM336" s="41">
        <v>0</v>
      </c>
      <c r="AN336" s="41">
        <v>-2.6612357029689143E-2</v>
      </c>
      <c r="AO336" s="41">
        <v>0</v>
      </c>
      <c r="AP336" s="41">
        <v>6.9680537348949398E-2</v>
      </c>
      <c r="AQ336" s="41">
        <v>0</v>
      </c>
      <c r="AR336" s="41">
        <v>-3.7152210783489112E-2</v>
      </c>
      <c r="AS336" s="41">
        <v>0</v>
      </c>
      <c r="AT336" s="41">
        <v>0.15433223012027847</v>
      </c>
      <c r="AU336" s="41">
        <v>0</v>
      </c>
      <c r="AV336" s="41">
        <v>1.764112586574746E-2</v>
      </c>
    </row>
    <row r="337" spans="2:48" x14ac:dyDescent="0.35">
      <c r="B337" s="79" t="s">
        <v>212</v>
      </c>
      <c r="C337" s="41">
        <v>1</v>
      </c>
      <c r="D337" s="121">
        <v>-2.9700305164936935E-3</v>
      </c>
      <c r="E337" s="41">
        <v>-5.1275320818424857E-3</v>
      </c>
      <c r="F337" s="41">
        <v>-5.8284571282747298E-3</v>
      </c>
      <c r="G337" s="41">
        <v>-3.8375261828466315E-3</v>
      </c>
      <c r="H337" s="41">
        <v>-6.5586130934403878E-3</v>
      </c>
      <c r="I337" s="121">
        <v>0.20966251765441726</v>
      </c>
      <c r="J337" s="121">
        <v>12.579751059265035</v>
      </c>
      <c r="K337" s="121">
        <v>9.0202989218759166E-7</v>
      </c>
      <c r="L337" s="121">
        <v>1.6136166320058416</v>
      </c>
      <c r="M337" s="121">
        <v>-8.6749566635293813E-4</v>
      </c>
      <c r="N337" s="41">
        <v>-3.1183150649621311E-3</v>
      </c>
      <c r="O337" s="121">
        <v>-4.6126949977421555E-5</v>
      </c>
      <c r="P337" s="41">
        <v>4.9637806792358857E-6</v>
      </c>
      <c r="Q337" s="41">
        <v>4.0890610143471279E-5</v>
      </c>
      <c r="R337" s="41">
        <v>1.9417419850358965E-5</v>
      </c>
      <c r="S337" s="41">
        <v>0</v>
      </c>
      <c r="T337" s="41">
        <v>-4.0862255333148826E-5</v>
      </c>
      <c r="U337" s="41">
        <v>-2.7512782897838765E-5</v>
      </c>
      <c r="V337" s="41">
        <v>0</v>
      </c>
      <c r="W337" s="41">
        <v>5.8203675797613509E-6</v>
      </c>
      <c r="X337" s="41">
        <v>0</v>
      </c>
      <c r="Y337" s="41">
        <v>7.3142819633570637E-7</v>
      </c>
      <c r="Z337" s="41">
        <v>0</v>
      </c>
      <c r="AA337" s="41">
        <v>3.0426135149841762E-7</v>
      </c>
      <c r="AB337" s="41">
        <v>0</v>
      </c>
      <c r="AC337" s="41">
        <v>1.1864160385095942E-4</v>
      </c>
      <c r="AD337" s="41">
        <v>0</v>
      </c>
      <c r="AE337" s="41">
        <v>9.0414527606682727E-8</v>
      </c>
      <c r="AF337" s="121">
        <v>-2.7488357554570383E-4</v>
      </c>
      <c r="AG337" s="41">
        <v>1.6868850759849147E-5</v>
      </c>
      <c r="AH337" s="41">
        <v>1.1585184979166026E-3</v>
      </c>
      <c r="AI337" s="41">
        <v>1.0855317795323075E-3</v>
      </c>
      <c r="AJ337" s="41">
        <v>0</v>
      </c>
      <c r="AK337" s="41">
        <v>-1.7243246235783391E-3</v>
      </c>
      <c r="AL337" s="41">
        <v>-6.3946113642835269E-4</v>
      </c>
      <c r="AM337" s="41">
        <v>0</v>
      </c>
      <c r="AN337" s="41">
        <v>1.4744841661045059E-4</v>
      </c>
      <c r="AO337" s="41">
        <v>0</v>
      </c>
      <c r="AP337" s="41">
        <v>1.0361673252001066E-4</v>
      </c>
      <c r="AQ337" s="41">
        <v>0</v>
      </c>
      <c r="AR337" s="41">
        <v>2.6163163798654019E-5</v>
      </c>
      <c r="AS337" s="41">
        <v>0</v>
      </c>
      <c r="AT337" s="41">
        <v>1.0846706707843361E-3</v>
      </c>
      <c r="AU337" s="41">
        <v>0</v>
      </c>
      <c r="AV337" s="41">
        <v>1.23586888496822E-3</v>
      </c>
    </row>
    <row r="338" spans="2:48" x14ac:dyDescent="0.35">
      <c r="B338" s="79" t="s">
        <v>213</v>
      </c>
      <c r="C338" s="41">
        <v>1</v>
      </c>
      <c r="D338" s="121">
        <v>4.4251547836534399E-2</v>
      </c>
      <c r="E338" s="41">
        <v>7.6396935971852792E-2</v>
      </c>
      <c r="F338" s="41">
        <v>7.8738910202059809E-2</v>
      </c>
      <c r="G338" s="41">
        <v>4.700622593032993E-2</v>
      </c>
      <c r="H338" s="41">
        <v>8.0342034157648942E-2</v>
      </c>
      <c r="I338" s="121">
        <v>4.2208966723384797E-2</v>
      </c>
      <c r="J338" s="121">
        <v>2.5325380034030878</v>
      </c>
      <c r="K338" s="121">
        <v>3.5085567316257902E-5</v>
      </c>
      <c r="L338" s="121">
        <v>1.3247919731927258</v>
      </c>
      <c r="M338" s="121">
        <v>2.7546780937955308E-3</v>
      </c>
      <c r="N338" s="41">
        <v>1.9449147016584446E-2</v>
      </c>
      <c r="O338" s="121">
        <v>2.2727537218808968E-4</v>
      </c>
      <c r="P338" s="41">
        <v>-1.3548287424127632E-3</v>
      </c>
      <c r="Q338" s="41">
        <v>5.2596927604695762E-5</v>
      </c>
      <c r="R338" s="41">
        <v>-6.8282541310682701E-5</v>
      </c>
      <c r="S338" s="41">
        <v>0</v>
      </c>
      <c r="T338" s="41">
        <v>-9.1395864280342218E-6</v>
      </c>
      <c r="U338" s="41">
        <v>7.0945902820837843E-5</v>
      </c>
      <c r="V338" s="41">
        <v>0</v>
      </c>
      <c r="W338" s="41">
        <v>-5.2125973502921301E-5</v>
      </c>
      <c r="X338" s="41">
        <v>0</v>
      </c>
      <c r="Y338" s="41">
        <v>5.0334641676475609E-5</v>
      </c>
      <c r="Z338" s="41">
        <v>0</v>
      </c>
      <c r="AA338" s="41">
        <v>5.6592386995364875E-5</v>
      </c>
      <c r="AB338" s="41">
        <v>0</v>
      </c>
      <c r="AC338" s="41">
        <v>2.1633606979513142E-4</v>
      </c>
      <c r="AD338" s="41">
        <v>0</v>
      </c>
      <c r="AE338" s="41">
        <v>1.4077686312549481E-7</v>
      </c>
      <c r="AF338" s="121">
        <v>1.3544819112591281E-3</v>
      </c>
      <c r="AG338" s="41">
        <v>-4.6045171284376908E-3</v>
      </c>
      <c r="AH338" s="41">
        <v>1.4902754159838755E-3</v>
      </c>
      <c r="AI338" s="41">
        <v>-3.8175741101712395E-3</v>
      </c>
      <c r="AJ338" s="41">
        <v>0</v>
      </c>
      <c r="AK338" s="41">
        <v>-3.8570033892170705E-4</v>
      </c>
      <c r="AL338" s="41">
        <v>1.6490496559324001E-3</v>
      </c>
      <c r="AM338" s="41">
        <v>0</v>
      </c>
      <c r="AN338" s="41">
        <v>-1.3205980715678964E-3</v>
      </c>
      <c r="AO338" s="41">
        <v>0</v>
      </c>
      <c r="AP338" s="41">
        <v>7.1310249447724483E-3</v>
      </c>
      <c r="AQ338" s="41">
        <v>0</v>
      </c>
      <c r="AR338" s="41">
        <v>4.8666292503000723E-3</v>
      </c>
      <c r="AS338" s="41">
        <v>0</v>
      </c>
      <c r="AT338" s="41">
        <v>1.9779558943497722E-3</v>
      </c>
      <c r="AU338" s="41">
        <v>0</v>
      </c>
      <c r="AV338" s="41">
        <v>1.9243862453333272E-3</v>
      </c>
    </row>
    <row r="339" spans="2:48" x14ac:dyDescent="0.35">
      <c r="B339" s="79" t="s">
        <v>214</v>
      </c>
      <c r="C339" s="41">
        <v>1</v>
      </c>
      <c r="D339" s="121">
        <v>-0.80140780344721207</v>
      </c>
      <c r="E339" s="41">
        <v>-1.3835696973463141</v>
      </c>
      <c r="F339" s="41">
        <v>-1.4471235489975844</v>
      </c>
      <c r="G339" s="41">
        <v>-0.87672361642102303</v>
      </c>
      <c r="H339" s="41">
        <v>-1.530784372736149</v>
      </c>
      <c r="I339" s="121">
        <v>6.9512550512339108E-2</v>
      </c>
      <c r="J339" s="121">
        <v>4.1707530307403466</v>
      </c>
      <c r="K339" s="121">
        <v>1.789168065442244E-2</v>
      </c>
      <c r="L339" s="121">
        <v>0.85334502248589406</v>
      </c>
      <c r="M339" s="121">
        <v>-7.5315812973810958E-2</v>
      </c>
      <c r="N339" s="41">
        <v>-0.44866867739908989</v>
      </c>
      <c r="O339" s="121">
        <v>2.2093944750229494E-2</v>
      </c>
      <c r="P339" s="41">
        <v>-4.4126842560726159E-2</v>
      </c>
      <c r="Q339" s="41">
        <v>9.6344122479474531E-4</v>
      </c>
      <c r="R339" s="41">
        <v>2.7181973095945209E-3</v>
      </c>
      <c r="S339" s="41">
        <v>0</v>
      </c>
      <c r="T339" s="41">
        <v>-3.1904103704744743E-3</v>
      </c>
      <c r="U339" s="41">
        <v>-2.6912312395543803E-3</v>
      </c>
      <c r="V339" s="41">
        <v>0</v>
      </c>
      <c r="W339" s="41">
        <v>2.3060603969854501E-3</v>
      </c>
      <c r="X339" s="41">
        <v>0</v>
      </c>
      <c r="Y339" s="41">
        <v>-4.642935551192616E-4</v>
      </c>
      <c r="Z339" s="41">
        <v>0</v>
      </c>
      <c r="AA339" s="41">
        <v>3.8053823848625313E-4</v>
      </c>
      <c r="AB339" s="41">
        <v>0</v>
      </c>
      <c r="AC339" s="41">
        <v>3.3125388766149923E-3</v>
      </c>
      <c r="AD339" s="41">
        <v>0</v>
      </c>
      <c r="AE339" s="41">
        <v>-2.2058552219512089E-5</v>
      </c>
      <c r="AF339" s="121">
        <v>0.13451105237518102</v>
      </c>
      <c r="AG339" s="41">
        <v>-0.15320270007665718</v>
      </c>
      <c r="AH339" s="41">
        <v>2.7886580375137752E-2</v>
      </c>
      <c r="AI339" s="41">
        <v>0.15524679883197501</v>
      </c>
      <c r="AJ339" s="41">
        <v>0</v>
      </c>
      <c r="AK339" s="41">
        <v>-0.13754154539321881</v>
      </c>
      <c r="AL339" s="41">
        <v>-6.3903008363786276E-2</v>
      </c>
      <c r="AM339" s="41">
        <v>0</v>
      </c>
      <c r="AN339" s="41">
        <v>5.9683053216600959E-2</v>
      </c>
      <c r="AO339" s="41">
        <v>0</v>
      </c>
      <c r="AP339" s="41">
        <v>-6.7195703416005587E-2</v>
      </c>
      <c r="AQ339" s="41">
        <v>0</v>
      </c>
      <c r="AR339" s="41">
        <v>3.3429696073923119E-2</v>
      </c>
      <c r="AS339" s="41">
        <v>0</v>
      </c>
      <c r="AT339" s="41">
        <v>3.0939445542821822E-2</v>
      </c>
      <c r="AU339" s="41">
        <v>0</v>
      </c>
      <c r="AV339" s="41">
        <v>-0.30803625877281954</v>
      </c>
    </row>
    <row r="340" spans="2:48" x14ac:dyDescent="0.35">
      <c r="B340" s="79" t="s">
        <v>215</v>
      </c>
      <c r="C340" s="41">
        <v>1</v>
      </c>
      <c r="D340" s="121">
        <v>0.3958109064674673</v>
      </c>
      <c r="E340" s="41">
        <v>0.68333746403760343</v>
      </c>
      <c r="F340" s="41">
        <v>0.7088585678110183</v>
      </c>
      <c r="G340" s="41">
        <v>0.42592828300645885</v>
      </c>
      <c r="H340" s="41">
        <v>0.73162793013779048</v>
      </c>
      <c r="I340" s="121">
        <v>5.4316528375934051E-2</v>
      </c>
      <c r="J340" s="121">
        <v>3.2589917025560431</v>
      </c>
      <c r="K340" s="121">
        <v>3.4758088328351888E-3</v>
      </c>
      <c r="L340" s="121">
        <v>1.202567976820893</v>
      </c>
      <c r="M340" s="121">
        <v>3.0117376538991533E-2</v>
      </c>
      <c r="N340" s="41">
        <v>0.19454971817335326</v>
      </c>
      <c r="O340" s="121">
        <v>2.525274687222559E-2</v>
      </c>
      <c r="P340" s="41">
        <v>-4.8419353336901904E-3</v>
      </c>
      <c r="Q340" s="41">
        <v>5.2037907469240565E-4</v>
      </c>
      <c r="R340" s="41">
        <v>1.7739119469693122E-3</v>
      </c>
      <c r="S340" s="41">
        <v>0</v>
      </c>
      <c r="T340" s="41">
        <v>-4.8476597342514242E-4</v>
      </c>
      <c r="U340" s="41">
        <v>-3.3513202541692283E-3</v>
      </c>
      <c r="V340" s="41">
        <v>0</v>
      </c>
      <c r="W340" s="41">
        <v>1.5216435717608388E-3</v>
      </c>
      <c r="X340" s="41">
        <v>0</v>
      </c>
      <c r="Y340" s="41">
        <v>-5.5702946192181082E-4</v>
      </c>
      <c r="Z340" s="41">
        <v>0</v>
      </c>
      <c r="AA340" s="41">
        <v>-3.5359279577939644E-4</v>
      </c>
      <c r="AB340" s="41">
        <v>0</v>
      </c>
      <c r="AC340" s="41">
        <v>-3.9651209722386923E-3</v>
      </c>
      <c r="AD340" s="41">
        <v>0</v>
      </c>
      <c r="AE340" s="41">
        <v>-4.1561275116432591E-6</v>
      </c>
      <c r="AF340" s="121">
        <v>0.15125015018725502</v>
      </c>
      <c r="AG340" s="41">
        <v>-1.6538077906706271E-2</v>
      </c>
      <c r="AH340" s="41">
        <v>1.4818093915631868E-2</v>
      </c>
      <c r="AI340" s="41">
        <v>9.9672698516940855E-2</v>
      </c>
      <c r="AJ340" s="41">
        <v>0</v>
      </c>
      <c r="AK340" s="41">
        <v>-2.0559945634333408E-2</v>
      </c>
      <c r="AL340" s="41">
        <v>-7.8286828938179856E-2</v>
      </c>
      <c r="AM340" s="41">
        <v>0</v>
      </c>
      <c r="AN340" s="41">
        <v>3.8743225352940384E-2</v>
      </c>
      <c r="AO340" s="41">
        <v>0</v>
      </c>
      <c r="AP340" s="41">
        <v>-7.9310282653140982E-2</v>
      </c>
      <c r="AQ340" s="41">
        <v>0</v>
      </c>
      <c r="AR340" s="41">
        <v>-3.0559061671657551E-2</v>
      </c>
      <c r="AS340" s="41">
        <v>0</v>
      </c>
      <c r="AT340" s="41">
        <v>-3.6434303074556362E-2</v>
      </c>
      <c r="AU340" s="41">
        <v>0</v>
      </c>
      <c r="AV340" s="41">
        <v>-5.7097380066565818E-2</v>
      </c>
    </row>
    <row r="341" spans="2:48" x14ac:dyDescent="0.35">
      <c r="B341" s="79" t="s">
        <v>216</v>
      </c>
      <c r="C341" s="41">
        <v>1</v>
      </c>
      <c r="D341" s="121">
        <v>-0.73969273185378626</v>
      </c>
      <c r="E341" s="41">
        <v>-1.2770233141454839</v>
      </c>
      <c r="F341" s="41">
        <v>-1.3696785696376146</v>
      </c>
      <c r="G341" s="41">
        <v>-0.85092448534669518</v>
      </c>
      <c r="H341" s="41">
        <v>-1.4823670870063479</v>
      </c>
      <c r="I341" s="121">
        <v>0.11432527026916839</v>
      </c>
      <c r="J341" s="121">
        <v>6.8595162161501033</v>
      </c>
      <c r="K341" s="121">
        <v>2.5646143532634981E-2</v>
      </c>
      <c r="L341" s="121">
        <v>0.94332156763494879</v>
      </c>
      <c r="M341" s="121">
        <v>-0.11123175349290894</v>
      </c>
      <c r="N341" s="41">
        <v>-0.53595045661579999</v>
      </c>
      <c r="O341" s="121">
        <v>6.150298899687448E-3</v>
      </c>
      <c r="P341" s="41">
        <v>-6.1095080428210685E-2</v>
      </c>
      <c r="Q341" s="41">
        <v>1.3773631670248802E-3</v>
      </c>
      <c r="R341" s="41">
        <v>8.4290116383341652E-4</v>
      </c>
      <c r="S341" s="41">
        <v>0</v>
      </c>
      <c r="T341" s="41">
        <v>-3.629643441227856E-3</v>
      </c>
      <c r="U341" s="41">
        <v>4.369281510172361E-3</v>
      </c>
      <c r="V341" s="41">
        <v>0</v>
      </c>
      <c r="W341" s="41">
        <v>-2.5440436584780006E-3</v>
      </c>
      <c r="X341" s="41">
        <v>0</v>
      </c>
      <c r="Y341" s="41">
        <v>2.3841541286259588E-4</v>
      </c>
      <c r="Z341" s="41">
        <v>0</v>
      </c>
      <c r="AA341" s="41">
        <v>-4.2807532072798788E-4</v>
      </c>
      <c r="AB341" s="41">
        <v>0</v>
      </c>
      <c r="AC341" s="41">
        <v>-1.8122148094916083E-2</v>
      </c>
      <c r="AD341" s="41">
        <v>0</v>
      </c>
      <c r="AE341" s="41">
        <v>-3.0447658488276549E-5</v>
      </c>
      <c r="AF341" s="121">
        <v>3.7358923884619095E-2</v>
      </c>
      <c r="AG341" s="41">
        <v>-0.21163292559095345</v>
      </c>
      <c r="AH341" s="41">
        <v>3.9776991243853928E-2</v>
      </c>
      <c r="AI341" s="41">
        <v>4.8032120215765105E-2</v>
      </c>
      <c r="AJ341" s="41">
        <v>0</v>
      </c>
      <c r="AK341" s="41">
        <v>-0.15612222927977756</v>
      </c>
      <c r="AL341" s="41">
        <v>0.10351272554802864</v>
      </c>
      <c r="AM341" s="41">
        <v>0</v>
      </c>
      <c r="AN341" s="41">
        <v>-6.5692886254066371E-2</v>
      </c>
      <c r="AO341" s="41">
        <v>0</v>
      </c>
      <c r="AP341" s="41">
        <v>3.4426795965080054E-2</v>
      </c>
      <c r="AQ341" s="41">
        <v>0</v>
      </c>
      <c r="AR341" s="41">
        <v>-3.7520424557487948E-2</v>
      </c>
      <c r="AS341" s="41">
        <v>0</v>
      </c>
      <c r="AT341" s="41">
        <v>-0.16887861019846898</v>
      </c>
      <c r="AU341" s="41">
        <v>0</v>
      </c>
      <c r="AV341" s="41">
        <v>-0.42422100016592768</v>
      </c>
    </row>
    <row r="342" spans="2:48" x14ac:dyDescent="0.35">
      <c r="B342" s="79" t="s">
        <v>217</v>
      </c>
      <c r="C342" s="41">
        <v>1</v>
      </c>
      <c r="D342" s="121">
        <v>-0.6085561643204862</v>
      </c>
      <c r="E342" s="41">
        <v>-1.0506259914932177</v>
      </c>
      <c r="F342" s="41">
        <v>-1.2397280757075158</v>
      </c>
      <c r="G342" s="41">
        <v>-0.8473391210487784</v>
      </c>
      <c r="H342" s="41">
        <v>-1.4709479061355315</v>
      </c>
      <c r="I342" s="121">
        <v>0.26540985288964508</v>
      </c>
      <c r="J342" s="121">
        <v>15.924591173378705</v>
      </c>
      <c r="K342" s="121">
        <v>5.4823006387856296E-2</v>
      </c>
      <c r="L342" s="121">
        <v>1.2334463880452669</v>
      </c>
      <c r="M342" s="121">
        <v>-0.23878295672829219</v>
      </c>
      <c r="N342" s="41">
        <v>-0.78085487532248066</v>
      </c>
      <c r="O342" s="121">
        <v>2.5122584709452167E-3</v>
      </c>
      <c r="P342" s="41">
        <v>1.6822795251266908E-2</v>
      </c>
      <c r="Q342" s="41">
        <v>5.8605763798186125E-3</v>
      </c>
      <c r="R342" s="41">
        <v>-6.2446289186933604E-3</v>
      </c>
      <c r="S342" s="41">
        <v>0</v>
      </c>
      <c r="T342" s="41">
        <v>-2.5970904698694184E-3</v>
      </c>
      <c r="U342" s="41">
        <v>5.6595718430452703E-3</v>
      </c>
      <c r="V342" s="41">
        <v>0</v>
      </c>
      <c r="W342" s="41">
        <v>-3.1388730709376233E-3</v>
      </c>
      <c r="X342" s="41">
        <v>0</v>
      </c>
      <c r="Y342" s="41">
        <v>3.7556456100574658E-4</v>
      </c>
      <c r="Z342" s="41">
        <v>0</v>
      </c>
      <c r="AA342" s="41">
        <v>1.146034023987802E-3</v>
      </c>
      <c r="AB342" s="41">
        <v>0</v>
      </c>
      <c r="AC342" s="41">
        <v>6.8749456827558716E-2</v>
      </c>
      <c r="AD342" s="41">
        <v>0</v>
      </c>
      <c r="AE342" s="41">
        <v>8.6322311963901165E-6</v>
      </c>
      <c r="AF342" s="121">
        <v>1.5206796911404894E-2</v>
      </c>
      <c r="AG342" s="41">
        <v>5.806981537876519E-2</v>
      </c>
      <c r="AH342" s="41">
        <v>0.16865494775077342</v>
      </c>
      <c r="AI342" s="41">
        <v>-0.35459861198257675</v>
      </c>
      <c r="AJ342" s="41">
        <v>0</v>
      </c>
      <c r="AK342" s="41">
        <v>-0.11131742451288125</v>
      </c>
      <c r="AL342" s="41">
        <v>0.13361111418518254</v>
      </c>
      <c r="AM342" s="41">
        <v>0</v>
      </c>
      <c r="AN342" s="41">
        <v>-8.0768650888679044E-2</v>
      </c>
      <c r="AO342" s="41">
        <v>0</v>
      </c>
      <c r="AP342" s="41">
        <v>5.4040850302785867E-2</v>
      </c>
      <c r="AQ342" s="41">
        <v>0</v>
      </c>
      <c r="AR342" s="41">
        <v>0.10009683737671794</v>
      </c>
      <c r="AS342" s="41">
        <v>0</v>
      </c>
      <c r="AT342" s="41">
        <v>0.63842448332900992</v>
      </c>
      <c r="AU342" s="41">
        <v>0</v>
      </c>
      <c r="AV342" s="41">
        <v>0.11984960819713827</v>
      </c>
    </row>
    <row r="343" spans="2:48" x14ac:dyDescent="0.35">
      <c r="B343" s="79" t="s">
        <v>218</v>
      </c>
      <c r="C343" s="41">
        <v>1</v>
      </c>
      <c r="D343" s="121">
        <v>-0.47503689533978033</v>
      </c>
      <c r="E343" s="41">
        <v>-0.82011511578310303</v>
      </c>
      <c r="F343" s="41">
        <v>-0.93318951781125192</v>
      </c>
      <c r="G343" s="41">
        <v>-0.61505989882707535</v>
      </c>
      <c r="H343" s="41">
        <v>-1.0604575041104651</v>
      </c>
      <c r="I343" s="121">
        <v>0.2112640648073339</v>
      </c>
      <c r="J343" s="121">
        <v>12.675843888440033</v>
      </c>
      <c r="K343" s="121">
        <v>2.3335605043824051E-2</v>
      </c>
      <c r="L343" s="121">
        <v>1.3328020621010606</v>
      </c>
      <c r="M343" s="121">
        <v>-0.14002300348729507</v>
      </c>
      <c r="N343" s="41">
        <v>-0.50598105695763929</v>
      </c>
      <c r="O343" s="121">
        <v>-2.6917876792799042E-2</v>
      </c>
      <c r="P343" s="41">
        <v>1.7085930515980421E-2</v>
      </c>
      <c r="Q343" s="41">
        <v>-5.5203457464629785E-3</v>
      </c>
      <c r="R343" s="41">
        <v>2.6132073705563861E-3</v>
      </c>
      <c r="S343" s="41">
        <v>0</v>
      </c>
      <c r="T343" s="41">
        <v>1.312846137133786E-3</v>
      </c>
      <c r="U343" s="41">
        <v>-1.1298851432314088E-2</v>
      </c>
      <c r="V343" s="41">
        <v>0</v>
      </c>
      <c r="W343" s="41">
        <v>1.2909406602333539E-2</v>
      </c>
      <c r="X343" s="41">
        <v>0</v>
      </c>
      <c r="Y343" s="41">
        <v>-1.0794198792856848E-4</v>
      </c>
      <c r="Z343" s="41">
        <v>0</v>
      </c>
      <c r="AA343" s="41">
        <v>-3.4915942941259433E-4</v>
      </c>
      <c r="AB343" s="41">
        <v>0</v>
      </c>
      <c r="AC343" s="41">
        <v>-1.108754901570397E-2</v>
      </c>
      <c r="AD343" s="41">
        <v>0</v>
      </c>
      <c r="AE343" s="41">
        <v>9.0798504125556919E-6</v>
      </c>
      <c r="AF343" s="121">
        <v>-0.16182665243296901</v>
      </c>
      <c r="AG343" s="41">
        <v>5.8576948612265242E-2</v>
      </c>
      <c r="AH343" s="41">
        <v>-0.15778323560968388</v>
      </c>
      <c r="AI343" s="41">
        <v>0.14738052272998353</v>
      </c>
      <c r="AJ343" s="41">
        <v>0</v>
      </c>
      <c r="AK343" s="41">
        <v>5.5888920925675642E-2</v>
      </c>
      <c r="AL343" s="41">
        <v>-0.26492877371094103</v>
      </c>
      <c r="AM343" s="41">
        <v>0</v>
      </c>
      <c r="AN343" s="41">
        <v>0.32992192465756448</v>
      </c>
      <c r="AO343" s="41">
        <v>0</v>
      </c>
      <c r="AP343" s="41">
        <v>-1.5426372139731562E-2</v>
      </c>
      <c r="AQ343" s="41">
        <v>0</v>
      </c>
      <c r="AR343" s="41">
        <v>-3.0288826142093241E-2</v>
      </c>
      <c r="AS343" s="41">
        <v>0</v>
      </c>
      <c r="AT343" s="41">
        <v>-0.10226137735416888</v>
      </c>
      <c r="AU343" s="41">
        <v>0</v>
      </c>
      <c r="AV343" s="41">
        <v>0.12520684481633901</v>
      </c>
    </row>
    <row r="344" spans="2:48" x14ac:dyDescent="0.35">
      <c r="B344" s="79" t="s">
        <v>219</v>
      </c>
      <c r="C344" s="41">
        <v>1</v>
      </c>
      <c r="D344" s="121">
        <v>0.27412008557228873</v>
      </c>
      <c r="E344" s="41">
        <v>0.47324750545279537</v>
      </c>
      <c r="F344" s="41">
        <v>0.5471269326975271</v>
      </c>
      <c r="G344" s="41">
        <v>0.36638727297433715</v>
      </c>
      <c r="H344" s="41">
        <v>0.62806537347598224</v>
      </c>
      <c r="I344" s="121">
        <v>0.23543623108001946</v>
      </c>
      <c r="J344" s="121">
        <v>14.126173864801167</v>
      </c>
      <c r="K344" s="121">
        <v>9.1598829858116852E-3</v>
      </c>
      <c r="L344" s="121">
        <v>1.5625200495033735</v>
      </c>
      <c r="M344" s="121">
        <v>9.2267187402048423E-2</v>
      </c>
      <c r="N344" s="41">
        <v>0.3151797465165046</v>
      </c>
      <c r="O344" s="121">
        <v>2.0168792875125838E-2</v>
      </c>
      <c r="P344" s="41">
        <v>-9.9659618159225385E-3</v>
      </c>
      <c r="Q344" s="41">
        <v>-3.8940373393818403E-3</v>
      </c>
      <c r="R344" s="41">
        <v>3.7581036676183964E-3</v>
      </c>
      <c r="S344" s="41">
        <v>0</v>
      </c>
      <c r="T344" s="41">
        <v>3.7932584806272904E-3</v>
      </c>
      <c r="U344" s="41">
        <v>-6.2005832082725598E-3</v>
      </c>
      <c r="V344" s="41">
        <v>0</v>
      </c>
      <c r="W344" s="41">
        <v>2.5209659821493033E-3</v>
      </c>
      <c r="X344" s="41">
        <v>0</v>
      </c>
      <c r="Y344" s="41">
        <v>-8.4625233933729636E-4</v>
      </c>
      <c r="Z344" s="41">
        <v>0</v>
      </c>
      <c r="AA344" s="41">
        <v>1.8976426215193857E-4</v>
      </c>
      <c r="AB344" s="41">
        <v>0</v>
      </c>
      <c r="AC344" s="41">
        <v>5.8296868674399278E-3</v>
      </c>
      <c r="AD344" s="41">
        <v>0</v>
      </c>
      <c r="AE344" s="41">
        <v>-2.2982136729375421E-6</v>
      </c>
      <c r="AF344" s="121">
        <v>0.12055292975234572</v>
      </c>
      <c r="AG344" s="41">
        <v>-3.3970030879229764E-2</v>
      </c>
      <c r="AH344" s="41">
        <v>-0.11065812425696367</v>
      </c>
      <c r="AI344" s="41">
        <v>0.21072865151697026</v>
      </c>
      <c r="AJ344" s="41">
        <v>0</v>
      </c>
      <c r="AK344" s="41">
        <v>0.16055097426977957</v>
      </c>
      <c r="AL344" s="41">
        <v>-0.14454929734369701</v>
      </c>
      <c r="AM344" s="41">
        <v>0</v>
      </c>
      <c r="AN344" s="41">
        <v>6.4056100467145716E-2</v>
      </c>
      <c r="AO344" s="41">
        <v>0</v>
      </c>
      <c r="AP344" s="41">
        <v>-0.12024357725480185</v>
      </c>
      <c r="AQ344" s="41">
        <v>0</v>
      </c>
      <c r="AR344" s="41">
        <v>1.6366722064001658E-2</v>
      </c>
      <c r="AS344" s="41">
        <v>0</v>
      </c>
      <c r="AT344" s="41">
        <v>5.3457657855536959E-2</v>
      </c>
      <c r="AU344" s="41">
        <v>0</v>
      </c>
      <c r="AV344" s="41">
        <v>-3.1508548417257358E-2</v>
      </c>
    </row>
    <row r="345" spans="2:48" x14ac:dyDescent="0.35">
      <c r="B345" s="79" t="s">
        <v>220</v>
      </c>
      <c r="C345" s="41">
        <v>1</v>
      </c>
      <c r="D345" s="121">
        <v>0.51836643240237379</v>
      </c>
      <c r="E345" s="41">
        <v>0.89492027019010911</v>
      </c>
      <c r="F345" s="41">
        <v>1.1225837145912245</v>
      </c>
      <c r="G345" s="41">
        <v>0.81565340851103507</v>
      </c>
      <c r="H345" s="41">
        <v>1.4119173431268559</v>
      </c>
      <c r="I345" s="121">
        <v>0.34808364164664707</v>
      </c>
      <c r="J345" s="121">
        <v>20.885018498798825</v>
      </c>
      <c r="K345" s="121">
        <v>6.5702788694224731E-2</v>
      </c>
      <c r="L345" s="121">
        <v>1.4839991216429538</v>
      </c>
      <c r="M345" s="121">
        <v>0.29728697610866128</v>
      </c>
      <c r="N345" s="41">
        <v>0.85240185655134049</v>
      </c>
      <c r="O345" s="121">
        <v>2.5947988902981223E-2</v>
      </c>
      <c r="P345" s="41">
        <v>2.0658647482810363E-2</v>
      </c>
      <c r="Q345" s="41">
        <v>1.0443489010938273E-2</v>
      </c>
      <c r="R345" s="41">
        <v>-1.4500638178402882E-3</v>
      </c>
      <c r="S345" s="41">
        <v>0</v>
      </c>
      <c r="T345" s="41">
        <v>-3.0033581460558335E-3</v>
      </c>
      <c r="U345" s="41">
        <v>-4.664170477989507E-3</v>
      </c>
      <c r="V345" s="41">
        <v>0</v>
      </c>
      <c r="W345" s="41">
        <v>-1.5550759353658993E-3</v>
      </c>
      <c r="X345" s="41">
        <v>0</v>
      </c>
      <c r="Y345" s="41">
        <v>-2.2144678693110068E-3</v>
      </c>
      <c r="Z345" s="41">
        <v>0</v>
      </c>
      <c r="AA345" s="41">
        <v>8.0773382434611192E-3</v>
      </c>
      <c r="AB345" s="41">
        <v>0</v>
      </c>
      <c r="AC345" s="41">
        <v>7.2251285080063895E-3</v>
      </c>
      <c r="AD345" s="41">
        <v>0</v>
      </c>
      <c r="AE345" s="41">
        <v>4.6258244533706484E-6</v>
      </c>
      <c r="AF345" s="121">
        <v>0.15661765360111735</v>
      </c>
      <c r="AG345" s="41">
        <v>7.1107883802300154E-2</v>
      </c>
      <c r="AH345" s="41">
        <v>0.29968703371543465</v>
      </c>
      <c r="AI345" s="41">
        <v>-8.2107172082630187E-2</v>
      </c>
      <c r="AJ345" s="41">
        <v>0</v>
      </c>
      <c r="AK345" s="41">
        <v>-0.12836504532089818</v>
      </c>
      <c r="AL345" s="41">
        <v>-0.10979865169813535</v>
      </c>
      <c r="AM345" s="41">
        <v>0</v>
      </c>
      <c r="AN345" s="41">
        <v>-3.9901043940770271E-2</v>
      </c>
      <c r="AO345" s="41">
        <v>0</v>
      </c>
      <c r="AP345" s="41">
        <v>-0.31773900809701527</v>
      </c>
      <c r="AQ345" s="41">
        <v>0</v>
      </c>
      <c r="AR345" s="41">
        <v>0.70348476594052589</v>
      </c>
      <c r="AS345" s="41">
        <v>0</v>
      </c>
      <c r="AT345" s="41">
        <v>6.6903589860127816E-2</v>
      </c>
      <c r="AU345" s="41">
        <v>0</v>
      </c>
      <c r="AV345" s="41">
        <v>6.4042206368464541E-2</v>
      </c>
    </row>
    <row r="346" spans="2:48" x14ac:dyDescent="0.35">
      <c r="B346" s="79" t="s">
        <v>221</v>
      </c>
      <c r="C346" s="41">
        <v>1</v>
      </c>
      <c r="D346" s="121">
        <v>0.4225225984545844</v>
      </c>
      <c r="E346" s="41">
        <v>0.72945317122095366</v>
      </c>
      <c r="F346" s="41">
        <v>0.75083461765572446</v>
      </c>
      <c r="G346" s="41">
        <v>0.44765525212611812</v>
      </c>
      <c r="H346" s="41">
        <v>0.76942527878300704</v>
      </c>
      <c r="I346" s="121">
        <v>3.974943418273235E-2</v>
      </c>
      <c r="J346" s="121">
        <v>2.384966050963941</v>
      </c>
      <c r="K346" s="121">
        <v>3.0484866336930165E-3</v>
      </c>
      <c r="L346" s="121">
        <v>1.1679851640420589</v>
      </c>
      <c r="M346" s="121">
        <v>2.5132653671533684E-2</v>
      </c>
      <c r="N346" s="41">
        <v>0.18231138140146083</v>
      </c>
      <c r="O346" s="121">
        <v>1.5309629349140538E-2</v>
      </c>
      <c r="P346" s="41">
        <v>1.3684040974364913E-3</v>
      </c>
      <c r="Q346" s="41">
        <v>-3.9715520195755647E-4</v>
      </c>
      <c r="R346" s="41">
        <v>5.2091352906419731E-4</v>
      </c>
      <c r="S346" s="41">
        <v>0</v>
      </c>
      <c r="T346" s="41">
        <v>1.5534993896760524E-4</v>
      </c>
      <c r="U346" s="41">
        <v>-7.601472471477301E-4</v>
      </c>
      <c r="V346" s="41">
        <v>0</v>
      </c>
      <c r="W346" s="41">
        <v>3.8330782069517598E-4</v>
      </c>
      <c r="X346" s="41">
        <v>0</v>
      </c>
      <c r="Y346" s="41">
        <v>-5.8003042561972776E-4</v>
      </c>
      <c r="Z346" s="41">
        <v>0</v>
      </c>
      <c r="AA346" s="41">
        <v>-1.5868190976040469E-4</v>
      </c>
      <c r="AB346" s="41">
        <v>0</v>
      </c>
      <c r="AC346" s="41">
        <v>-5.6267195488271873E-3</v>
      </c>
      <c r="AD346" s="41">
        <v>0</v>
      </c>
      <c r="AE346" s="41">
        <v>4.5276982299916817E-6</v>
      </c>
      <c r="AF346" s="121">
        <v>9.1753118713106221E-2</v>
      </c>
      <c r="AG346" s="41">
        <v>4.6768063092676249E-3</v>
      </c>
      <c r="AH346" s="41">
        <v>-1.1316229411268676E-2</v>
      </c>
      <c r="AI346" s="41">
        <v>2.9287261451949435E-2</v>
      </c>
      <c r="AJ346" s="41">
        <v>0</v>
      </c>
      <c r="AK346" s="41">
        <v>6.5927998315167512E-3</v>
      </c>
      <c r="AL346" s="41">
        <v>-1.7768037710592547E-2</v>
      </c>
      <c r="AM346" s="41">
        <v>0</v>
      </c>
      <c r="AN346" s="41">
        <v>9.7656124853430313E-3</v>
      </c>
      <c r="AO346" s="41">
        <v>0</v>
      </c>
      <c r="AP346" s="41">
        <v>-8.2636340444067702E-2</v>
      </c>
      <c r="AQ346" s="41">
        <v>0</v>
      </c>
      <c r="AR346" s="41">
        <v>-1.3722492277367878E-2</v>
      </c>
      <c r="AS346" s="41">
        <v>0</v>
      </c>
      <c r="AT346" s="41">
        <v>-5.1734262643759854E-2</v>
      </c>
      <c r="AU346" s="41">
        <v>0</v>
      </c>
      <c r="AV346" s="41">
        <v>6.2240598553324172E-2</v>
      </c>
    </row>
    <row r="347" spans="2:48" x14ac:dyDescent="0.35">
      <c r="B347" s="79" t="s">
        <v>222</v>
      </c>
      <c r="C347" s="41">
        <v>1</v>
      </c>
      <c r="D347" s="121">
        <v>0.3375724827543003</v>
      </c>
      <c r="E347" s="41">
        <v>0.58279324931426824</v>
      </c>
      <c r="F347" s="41">
        <v>0.72361560484384391</v>
      </c>
      <c r="G347" s="41">
        <v>0.52041985880296326</v>
      </c>
      <c r="H347" s="41">
        <v>0.89412948197131314</v>
      </c>
      <c r="I347" s="121">
        <v>0.33495244273437758</v>
      </c>
      <c r="J347" s="121">
        <v>20.097146564062655</v>
      </c>
      <c r="K347" s="121">
        <v>2.5783677306073696E-2</v>
      </c>
      <c r="L347" s="121">
        <v>1.7147746997392985</v>
      </c>
      <c r="M347" s="121">
        <v>0.18284737604866294</v>
      </c>
      <c r="N347" s="41">
        <v>0.52999021437060623</v>
      </c>
      <c r="O347" s="121">
        <v>8.9170837170347572E-3</v>
      </c>
      <c r="P347" s="41">
        <v>0.11763762379781453</v>
      </c>
      <c r="Q347" s="41">
        <v>-2.5845739785946551E-3</v>
      </c>
      <c r="R347" s="41">
        <v>2.996770435343231E-4</v>
      </c>
      <c r="S347" s="41">
        <v>0</v>
      </c>
      <c r="T347" s="41">
        <v>3.9222051638049902E-3</v>
      </c>
      <c r="U347" s="41">
        <v>-8.9416103536634601E-4</v>
      </c>
      <c r="V347" s="41">
        <v>0</v>
      </c>
      <c r="W347" s="41">
        <v>-8.0094256051588849E-4</v>
      </c>
      <c r="X347" s="41">
        <v>0</v>
      </c>
      <c r="Y347" s="41">
        <v>-4.5753696655821284E-4</v>
      </c>
      <c r="Z347" s="41">
        <v>0</v>
      </c>
      <c r="AA347" s="41">
        <v>3.4234934870635804E-4</v>
      </c>
      <c r="AB347" s="41">
        <v>0</v>
      </c>
      <c r="AC347" s="41">
        <v>3.4500913368853544E-3</v>
      </c>
      <c r="AD347" s="41">
        <v>0</v>
      </c>
      <c r="AE347" s="41">
        <v>3.6962603676039599E-6</v>
      </c>
      <c r="AF347" s="121">
        <v>5.3419865556904395E-2</v>
      </c>
      <c r="AG347" s="41">
        <v>0.40188801002786922</v>
      </c>
      <c r="AH347" s="41">
        <v>-7.3612953627533367E-2</v>
      </c>
      <c r="AI347" s="41">
        <v>1.6841873108495449E-2</v>
      </c>
      <c r="AJ347" s="41">
        <v>0</v>
      </c>
      <c r="AK347" s="41">
        <v>0.16638451240997404</v>
      </c>
      <c r="AL347" s="41">
        <v>-2.0892060229415959E-2</v>
      </c>
      <c r="AM347" s="41">
        <v>0</v>
      </c>
      <c r="AN347" s="41">
        <v>-2.0397501158914651E-2</v>
      </c>
      <c r="AO347" s="41">
        <v>0</v>
      </c>
      <c r="AP347" s="41">
        <v>-6.5158379932821156E-2</v>
      </c>
      <c r="AQ347" s="41">
        <v>0</v>
      </c>
      <c r="AR347" s="41">
        <v>2.9593672991556259E-2</v>
      </c>
      <c r="AS347" s="41">
        <v>0</v>
      </c>
      <c r="AT347" s="41">
        <v>3.170862246196831E-2</v>
      </c>
      <c r="AU347" s="41">
        <v>0</v>
      </c>
      <c r="AV347" s="41">
        <v>5.0790516681057336E-2</v>
      </c>
    </row>
    <row r="348" spans="2:48" x14ac:dyDescent="0.35">
      <c r="B348" s="79" t="s">
        <v>223</v>
      </c>
      <c r="C348" s="41">
        <v>1</v>
      </c>
      <c r="D348" s="121">
        <v>-0.77045597586796433</v>
      </c>
      <c r="E348" s="41">
        <v>-1.3301337181457997</v>
      </c>
      <c r="F348" s="41">
        <v>-1.3731327186673865</v>
      </c>
      <c r="G348" s="41">
        <v>-0.82107391226469806</v>
      </c>
      <c r="H348" s="41">
        <v>-1.4305062194699374</v>
      </c>
      <c r="I348" s="121">
        <v>4.5255010263730897E-2</v>
      </c>
      <c r="J348" s="121">
        <v>2.7153006158238537</v>
      </c>
      <c r="K348" s="121">
        <v>1.1261311032300566E-2</v>
      </c>
      <c r="L348" s="121">
        <v>0.87199489328175406</v>
      </c>
      <c r="M348" s="121">
        <v>-5.0617936396733676E-2</v>
      </c>
      <c r="N348" s="41">
        <v>-0.35518191251346443</v>
      </c>
      <c r="O348" s="121">
        <v>-1.1256275372253308E-2</v>
      </c>
      <c r="P348" s="41">
        <v>8.530330761576621E-4</v>
      </c>
      <c r="Q348" s="41">
        <v>7.9392194969816945E-4</v>
      </c>
      <c r="R348" s="41">
        <v>3.8635616755970306E-4</v>
      </c>
      <c r="S348" s="41">
        <v>0</v>
      </c>
      <c r="T348" s="41">
        <v>9.5467573416103014E-4</v>
      </c>
      <c r="U348" s="41">
        <v>-8.7757862755739949E-3</v>
      </c>
      <c r="V348" s="41">
        <v>0</v>
      </c>
      <c r="W348" s="41">
        <v>6.4357372931812887E-3</v>
      </c>
      <c r="X348" s="41">
        <v>0</v>
      </c>
      <c r="Y348" s="41">
        <v>-2.2965677832838488E-4</v>
      </c>
      <c r="Z348" s="41">
        <v>0</v>
      </c>
      <c r="AA348" s="41">
        <v>1.4349163182957475E-3</v>
      </c>
      <c r="AB348" s="41">
        <v>0</v>
      </c>
      <c r="AC348" s="41">
        <v>4.7218598393043241E-3</v>
      </c>
      <c r="AD348" s="41">
        <v>0</v>
      </c>
      <c r="AE348" s="41">
        <v>7.9613585859523172E-6</v>
      </c>
      <c r="AF348" s="121">
        <v>-6.8381023679549929E-2</v>
      </c>
      <c r="AG348" s="41">
        <v>2.955191435775524E-3</v>
      </c>
      <c r="AH348" s="41">
        <v>2.2929998556369992E-2</v>
      </c>
      <c r="AI348" s="41">
        <v>2.2018397462629496E-2</v>
      </c>
      <c r="AJ348" s="41">
        <v>0</v>
      </c>
      <c r="AK348" s="41">
        <v>4.1067608885548008E-2</v>
      </c>
      <c r="AL348" s="41">
        <v>-0.20792777607971233</v>
      </c>
      <c r="AM348" s="41">
        <v>0</v>
      </c>
      <c r="AN348" s="41">
        <v>0.16620146390527268</v>
      </c>
      <c r="AO348" s="41">
        <v>0</v>
      </c>
      <c r="AP348" s="41">
        <v>-3.3165328212007961E-2</v>
      </c>
      <c r="AQ348" s="41">
        <v>0</v>
      </c>
      <c r="AR348" s="41">
        <v>0.12578153236573394</v>
      </c>
      <c r="AS348" s="41">
        <v>0</v>
      </c>
      <c r="AT348" s="41">
        <v>4.4006904040216642E-2</v>
      </c>
      <c r="AU348" s="41">
        <v>0</v>
      </c>
      <c r="AV348" s="41">
        <v>0.11093490165221856</v>
      </c>
    </row>
    <row r="349" spans="2:48" x14ac:dyDescent="0.35">
      <c r="B349" s="79" t="s">
        <v>224</v>
      </c>
      <c r="C349" s="41">
        <v>1</v>
      </c>
      <c r="D349" s="121">
        <v>7.3641322048526803E-2</v>
      </c>
      <c r="E349" s="41">
        <v>0.12713614868809289</v>
      </c>
      <c r="F349" s="41">
        <v>0.13319494376558641</v>
      </c>
      <c r="G349" s="41">
        <v>8.0827463784326342E-2</v>
      </c>
      <c r="H349" s="41">
        <v>0.13816451778139649</v>
      </c>
      <c r="I349" s="121">
        <v>7.2513735696716333E-2</v>
      </c>
      <c r="J349" s="121">
        <v>4.3508241418029803</v>
      </c>
      <c r="K349" s="121">
        <v>1.5738270109593659E-4</v>
      </c>
      <c r="L349" s="121">
        <v>1.3653852025079189</v>
      </c>
      <c r="M349" s="121">
        <v>7.1861417357995411E-3</v>
      </c>
      <c r="N349" s="41">
        <v>4.1196938118349409E-2</v>
      </c>
      <c r="O349" s="121">
        <v>2.485652358615845E-3</v>
      </c>
      <c r="P349" s="41">
        <v>5.2519138037861891E-3</v>
      </c>
      <c r="Q349" s="41">
        <v>9.573624388675094E-4</v>
      </c>
      <c r="R349" s="41">
        <v>-2.5827321524681213E-4</v>
      </c>
      <c r="S349" s="41">
        <v>0</v>
      </c>
      <c r="T349" s="41">
        <v>-3.5549460421380831E-4</v>
      </c>
      <c r="U349" s="41">
        <v>5.8354653693780878E-4</v>
      </c>
      <c r="V349" s="41">
        <v>0</v>
      </c>
      <c r="W349" s="41">
        <v>-9.5057150949092156E-4</v>
      </c>
      <c r="X349" s="41">
        <v>0</v>
      </c>
      <c r="Y349" s="41">
        <v>5.9805386440902113E-5</v>
      </c>
      <c r="Z349" s="41">
        <v>0</v>
      </c>
      <c r="AA349" s="41">
        <v>-1.6671082244779301E-4</v>
      </c>
      <c r="AB349" s="41">
        <v>0</v>
      </c>
      <c r="AC349" s="41">
        <v>5.1464513694053334E-4</v>
      </c>
      <c r="AD349" s="41">
        <v>0</v>
      </c>
      <c r="AE349" s="41">
        <v>5.8184297338471592E-7</v>
      </c>
      <c r="AF349" s="121">
        <v>1.4815330856759687E-2</v>
      </c>
      <c r="AG349" s="41">
        <v>1.7851199980523178E-2</v>
      </c>
      <c r="AH349" s="41">
        <v>2.7128930931653861E-2</v>
      </c>
      <c r="AI349" s="41">
        <v>-1.4441333716496583E-2</v>
      </c>
      <c r="AJ349" s="41">
        <v>0</v>
      </c>
      <c r="AK349" s="41">
        <v>-1.5003985091701555E-2</v>
      </c>
      <c r="AL349" s="41">
        <v>1.3565382497969704E-2</v>
      </c>
      <c r="AM349" s="41">
        <v>0</v>
      </c>
      <c r="AN349" s="41">
        <v>-2.4085263809846699E-2</v>
      </c>
      <c r="AO349" s="41">
        <v>0</v>
      </c>
      <c r="AP349" s="41">
        <v>8.4737453694465337E-3</v>
      </c>
      <c r="AQ349" s="41">
        <v>0</v>
      </c>
      <c r="AR349" s="41">
        <v>-1.4337854803694598E-2</v>
      </c>
      <c r="AS349" s="41">
        <v>0</v>
      </c>
      <c r="AT349" s="41">
        <v>4.7059323017709966E-3</v>
      </c>
      <c r="AU349" s="41">
        <v>0</v>
      </c>
      <c r="AV349" s="41">
        <v>7.9545733071911262E-3</v>
      </c>
    </row>
    <row r="350" spans="2:48" x14ac:dyDescent="0.35">
      <c r="B350" s="79" t="s">
        <v>225</v>
      </c>
      <c r="C350" s="41">
        <v>1</v>
      </c>
      <c r="D350" s="121">
        <v>0.61087414654633321</v>
      </c>
      <c r="E350" s="41">
        <v>1.0546278117311467</v>
      </c>
      <c r="F350" s="41">
        <v>1.3327073647091032</v>
      </c>
      <c r="G350" s="41">
        <v>0.97549017747106193</v>
      </c>
      <c r="H350" s="41">
        <v>1.6976075206629524</v>
      </c>
      <c r="I350" s="121">
        <v>0.35738380223869221</v>
      </c>
      <c r="J350" s="121">
        <v>21.443028134321533</v>
      </c>
      <c r="K350" s="121">
        <v>9.6374230651632933E-2</v>
      </c>
      <c r="L350" s="121">
        <v>1.3396736708112438</v>
      </c>
      <c r="M350" s="121">
        <v>0.36461603092472872</v>
      </c>
      <c r="N350" s="41">
        <v>1.0378718188659912</v>
      </c>
      <c r="O350" s="121">
        <v>2.3793608901242713E-2</v>
      </c>
      <c r="P350" s="41">
        <v>-0.15403049256149859</v>
      </c>
      <c r="Q350" s="41">
        <v>1.1101221989392902E-2</v>
      </c>
      <c r="R350" s="41">
        <v>2.0300699394199873E-3</v>
      </c>
      <c r="S350" s="41">
        <v>0</v>
      </c>
      <c r="T350" s="41">
        <v>-9.8446766744404359E-3</v>
      </c>
      <c r="U350" s="41">
        <v>-1.7736681483622532E-2</v>
      </c>
      <c r="V350" s="41">
        <v>0</v>
      </c>
      <c r="W350" s="41">
        <v>1.4289516930709786E-2</v>
      </c>
      <c r="X350" s="41">
        <v>0</v>
      </c>
      <c r="Y350" s="41">
        <v>2.6663094317372709E-3</v>
      </c>
      <c r="Z350" s="41">
        <v>0</v>
      </c>
      <c r="AA350" s="41">
        <v>-2.6848799481255254E-3</v>
      </c>
      <c r="AB350" s="41">
        <v>0</v>
      </c>
      <c r="AC350" s="41">
        <v>3.2633465847368107E-2</v>
      </c>
      <c r="AD350" s="41">
        <v>0</v>
      </c>
      <c r="AE350" s="41">
        <v>-5.2932261691604297E-6</v>
      </c>
      <c r="AF350" s="121">
        <v>0.14438035350211881</v>
      </c>
      <c r="AG350" s="41">
        <v>-0.53300753146152446</v>
      </c>
      <c r="AH350" s="41">
        <v>0.32026088443794926</v>
      </c>
      <c r="AI350" s="41">
        <v>0.11556218671210187</v>
      </c>
      <c r="AJ350" s="41">
        <v>0</v>
      </c>
      <c r="AK350" s="41">
        <v>-0.42301121716574219</v>
      </c>
      <c r="AL350" s="41">
        <v>-0.41976452297500133</v>
      </c>
      <c r="AM350" s="41">
        <v>0</v>
      </c>
      <c r="AN350" s="41">
        <v>0.36860479236857702</v>
      </c>
      <c r="AO350" s="41">
        <v>0</v>
      </c>
      <c r="AP350" s="41">
        <v>0.38461168405723711</v>
      </c>
      <c r="AQ350" s="41">
        <v>0</v>
      </c>
      <c r="AR350" s="41">
        <v>-0.23508345849545134</v>
      </c>
      <c r="AS350" s="41">
        <v>0</v>
      </c>
      <c r="AT350" s="41">
        <v>0.30379303904530092</v>
      </c>
      <c r="AU350" s="41">
        <v>0</v>
      </c>
      <c r="AV350" s="41">
        <v>-7.3673001111321051E-2</v>
      </c>
    </row>
    <row r="351" spans="2:48" x14ac:dyDescent="0.35">
      <c r="B351" s="79" t="s">
        <v>226</v>
      </c>
      <c r="C351" s="41">
        <v>1</v>
      </c>
      <c r="D351" s="121">
        <v>-0.47058749018839308</v>
      </c>
      <c r="E351" s="41">
        <v>-0.8124335557680944</v>
      </c>
      <c r="F351" s="41">
        <v>-0.84899867068634716</v>
      </c>
      <c r="G351" s="41">
        <v>-0.51390008926880448</v>
      </c>
      <c r="H351" s="41">
        <v>-0.88469256584609601</v>
      </c>
      <c r="I351" s="121">
        <v>6.7888697008583562E-2</v>
      </c>
      <c r="J351" s="121">
        <v>4.0733218205150141</v>
      </c>
      <c r="K351" s="121">
        <v>6.0310815767831817E-3</v>
      </c>
      <c r="L351" s="121">
        <v>1.1624698404667493</v>
      </c>
      <c r="M351" s="121">
        <v>-4.3312599080411365E-2</v>
      </c>
      <c r="N351" s="41">
        <v>-0.25683851724426227</v>
      </c>
      <c r="O351" s="121">
        <v>-2.8729938832652464E-2</v>
      </c>
      <c r="P351" s="41">
        <v>3.0030465471600393E-2</v>
      </c>
      <c r="Q351" s="41">
        <v>2.3910417289473443E-3</v>
      </c>
      <c r="R351" s="41">
        <v>-1.05005356699295E-3</v>
      </c>
      <c r="S351" s="41">
        <v>0</v>
      </c>
      <c r="T351" s="41">
        <v>-2.2463440059704116E-3</v>
      </c>
      <c r="U351" s="41">
        <v>2.3028439628837456E-3</v>
      </c>
      <c r="V351" s="41">
        <v>0</v>
      </c>
      <c r="W351" s="41">
        <v>-1.4527935818812617E-3</v>
      </c>
      <c r="X351" s="41">
        <v>0</v>
      </c>
      <c r="Y351" s="41">
        <v>9.6276390091272739E-4</v>
      </c>
      <c r="Z351" s="41">
        <v>0</v>
      </c>
      <c r="AA351" s="41">
        <v>-1.9902217525768795E-4</v>
      </c>
      <c r="AB351" s="41">
        <v>0</v>
      </c>
      <c r="AC351" s="41">
        <v>9.4489490097668175E-3</v>
      </c>
      <c r="AD351" s="41">
        <v>0</v>
      </c>
      <c r="AE351" s="41">
        <v>7.2382383342180059E-6</v>
      </c>
      <c r="AF351" s="121">
        <v>-0.17245737776231534</v>
      </c>
      <c r="AG351" s="41">
        <v>0.1027987893819941</v>
      </c>
      <c r="AH351" s="41">
        <v>6.8236942934185099E-2</v>
      </c>
      <c r="AI351" s="41">
        <v>-5.9131037651488021E-2</v>
      </c>
      <c r="AJ351" s="41">
        <v>0</v>
      </c>
      <c r="AK351" s="41">
        <v>-9.5482984780642488E-2</v>
      </c>
      <c r="AL351" s="41">
        <v>5.3913455788059159E-2</v>
      </c>
      <c r="AM351" s="41">
        <v>0</v>
      </c>
      <c r="AN351" s="41">
        <v>-3.7072053010338439E-2</v>
      </c>
      <c r="AO351" s="41">
        <v>0</v>
      </c>
      <c r="AP351" s="41">
        <v>0.13738237416480406</v>
      </c>
      <c r="AQ351" s="41">
        <v>0</v>
      </c>
      <c r="AR351" s="41">
        <v>-1.7238440074167433E-2</v>
      </c>
      <c r="AS351" s="41">
        <v>0</v>
      </c>
      <c r="AT351" s="41">
        <v>8.7015659899681283E-2</v>
      </c>
      <c r="AU351" s="41">
        <v>0</v>
      </c>
      <c r="AV351" s="41">
        <v>9.9659816793828696E-2</v>
      </c>
    </row>
    <row r="352" spans="2:48" x14ac:dyDescent="0.35">
      <c r="B352" s="79" t="s">
        <v>227</v>
      </c>
      <c r="C352" s="41">
        <v>1</v>
      </c>
      <c r="D352" s="121">
        <v>6.7548889958413127E-2</v>
      </c>
      <c r="E352" s="41">
        <v>0.11661802746845495</v>
      </c>
      <c r="F352" s="41">
        <v>0.1242730513435123</v>
      </c>
      <c r="G352" s="41">
        <v>7.6708017362803721E-2</v>
      </c>
      <c r="H352" s="41">
        <v>0.13111982240122891</v>
      </c>
      <c r="I352" s="121">
        <v>0.10300903601329052</v>
      </c>
      <c r="J352" s="121">
        <v>6.1805421607974314</v>
      </c>
      <c r="K352" s="121">
        <v>1.9036939173860162E-4</v>
      </c>
      <c r="L352" s="121">
        <v>1.4133831420265501</v>
      </c>
      <c r="M352" s="121">
        <v>9.1591274043906021E-3</v>
      </c>
      <c r="N352" s="41">
        <v>4.5308013730605917E-2</v>
      </c>
      <c r="O352" s="121">
        <v>5.3986622408762315E-3</v>
      </c>
      <c r="P352" s="41">
        <v>-1.8394915467550409E-3</v>
      </c>
      <c r="Q352" s="41">
        <v>1.0921071088791716E-4</v>
      </c>
      <c r="R352" s="41">
        <v>6.167890216356201E-5</v>
      </c>
      <c r="S352" s="41">
        <v>0</v>
      </c>
      <c r="T352" s="41">
        <v>-2.0601483546737651E-4</v>
      </c>
      <c r="U352" s="41">
        <v>-3.7823373825553381E-4</v>
      </c>
      <c r="V352" s="41">
        <v>0</v>
      </c>
      <c r="W352" s="41">
        <v>4.2783892520183712E-4</v>
      </c>
      <c r="X352" s="41">
        <v>0</v>
      </c>
      <c r="Y352" s="41">
        <v>-1.6655629467006452E-4</v>
      </c>
      <c r="Z352" s="41">
        <v>0</v>
      </c>
      <c r="AA352" s="41">
        <v>7.6025532549293175E-5</v>
      </c>
      <c r="AB352" s="41">
        <v>0</v>
      </c>
      <c r="AC352" s="41">
        <v>-2.9195152747210282E-3</v>
      </c>
      <c r="AD352" s="41">
        <v>0</v>
      </c>
      <c r="AE352" s="41">
        <v>-1.7760765784197368E-6</v>
      </c>
      <c r="AF352" s="121">
        <v>3.2177118061708684E-2</v>
      </c>
      <c r="AG352" s="41">
        <v>-6.2522688197746215E-3</v>
      </c>
      <c r="AH352" s="41">
        <v>3.0946500852194296E-3</v>
      </c>
      <c r="AI352" s="41">
        <v>3.4486934354744652E-3</v>
      </c>
      <c r="AJ352" s="41">
        <v>0</v>
      </c>
      <c r="AK352" s="41">
        <v>-8.6948506565616823E-3</v>
      </c>
      <c r="AL352" s="41">
        <v>-8.7923877683685758E-3</v>
      </c>
      <c r="AM352" s="41">
        <v>0</v>
      </c>
      <c r="AN352" s="41">
        <v>1.084019086982208E-2</v>
      </c>
      <c r="AO352" s="41">
        <v>0</v>
      </c>
      <c r="AP352" s="41">
        <v>-2.3598596782628739E-2</v>
      </c>
      <c r="AQ352" s="41">
        <v>0</v>
      </c>
      <c r="AR352" s="41">
        <v>6.5383757553261661E-3</v>
      </c>
      <c r="AS352" s="41">
        <v>0</v>
      </c>
      <c r="AT352" s="41">
        <v>-2.6695531638755765E-2</v>
      </c>
      <c r="AU352" s="41">
        <v>0</v>
      </c>
      <c r="AV352" s="41">
        <v>-2.4280789407976348E-2</v>
      </c>
    </row>
    <row r="353" spans="2:48" ht="15" thickBot="1" x14ac:dyDescent="0.4">
      <c r="B353" s="83" t="s">
        <v>228</v>
      </c>
      <c r="C353" s="42">
        <v>1</v>
      </c>
      <c r="D353" s="122">
        <v>0.30485154786333268</v>
      </c>
      <c r="E353" s="42">
        <v>0.52630304072227452</v>
      </c>
      <c r="F353" s="42">
        <v>0.56074768348346438</v>
      </c>
      <c r="G353" s="42">
        <v>0.34606017447297305</v>
      </c>
      <c r="H353" s="42">
        <v>0.59331049923686918</v>
      </c>
      <c r="I353" s="122">
        <v>0.10268592463564342</v>
      </c>
      <c r="J353" s="122">
        <v>6.1611554781386051</v>
      </c>
      <c r="K353" s="122">
        <v>3.8640436820405362E-3</v>
      </c>
      <c r="L353" s="122">
        <v>1.3226307426846704</v>
      </c>
      <c r="M353" s="122">
        <v>4.1208626609640357E-2</v>
      </c>
      <c r="N353" s="42">
        <v>0.20473886568990288</v>
      </c>
      <c r="O353" s="122">
        <v>8.4054179001757934E-3</v>
      </c>
      <c r="P353" s="42">
        <v>-3.3244943114835251E-2</v>
      </c>
      <c r="Q353" s="42">
        <v>-1.2758565921406457E-3</v>
      </c>
      <c r="R353" s="42">
        <v>1.8403174106604658E-4</v>
      </c>
      <c r="S353" s="42">
        <v>0</v>
      </c>
      <c r="T353" s="42">
        <v>1.4105590854050292E-3</v>
      </c>
      <c r="U353" s="42">
        <v>-5.5510315885683214E-4</v>
      </c>
      <c r="V353" s="42">
        <v>0</v>
      </c>
      <c r="W353" s="42">
        <v>2.3299765533222599E-4</v>
      </c>
      <c r="X353" s="42">
        <v>0</v>
      </c>
      <c r="Y353" s="42">
        <v>5.3943205555808033E-4</v>
      </c>
      <c r="Z353" s="42">
        <v>0</v>
      </c>
      <c r="AA353" s="42">
        <v>-1.0177099943530874E-3</v>
      </c>
      <c r="AB353" s="42">
        <v>0</v>
      </c>
      <c r="AC353" s="42">
        <v>3.5852179196574599E-7</v>
      </c>
      <c r="AD353" s="42">
        <v>0</v>
      </c>
      <c r="AE353" s="42">
        <v>-2.6763271043557837E-6</v>
      </c>
      <c r="AF353" s="122">
        <v>5.0248501406042131E-2</v>
      </c>
      <c r="AG353" s="42">
        <v>-0.11333609817461168</v>
      </c>
      <c r="AH353" s="42">
        <v>-3.6261936640596883E-2</v>
      </c>
      <c r="AI353" s="42">
        <v>1.0320803442093095E-2</v>
      </c>
      <c r="AJ353" s="42">
        <v>0</v>
      </c>
      <c r="AK353" s="42">
        <v>5.9711465551494064E-2</v>
      </c>
      <c r="AL353" s="42">
        <v>-1.2942646332146288E-2</v>
      </c>
      <c r="AM353" s="42">
        <v>0</v>
      </c>
      <c r="AN353" s="42">
        <v>5.9212173382888521E-3</v>
      </c>
      <c r="AO353" s="42">
        <v>0</v>
      </c>
      <c r="AP353" s="42">
        <v>7.665927306043839E-2</v>
      </c>
      <c r="AQ353" s="42">
        <v>0</v>
      </c>
      <c r="AR353" s="42">
        <v>-8.7788425684496754E-2</v>
      </c>
      <c r="AS353" s="42">
        <v>0</v>
      </c>
      <c r="AT353" s="42">
        <v>3.2881089382894561E-6</v>
      </c>
      <c r="AU353" s="42">
        <v>0</v>
      </c>
      <c r="AV353" s="42">
        <v>-3.6698061517444189E-2</v>
      </c>
    </row>
    <row r="373" spans="6:6" x14ac:dyDescent="0.35">
      <c r="F373" t="s">
        <v>164</v>
      </c>
    </row>
    <row r="393" spans="2:8" x14ac:dyDescent="0.35">
      <c r="F393" t="s">
        <v>164</v>
      </c>
    </row>
    <row r="396" spans="2:8" x14ac:dyDescent="0.35">
      <c r="B396" s="78" t="s">
        <v>257</v>
      </c>
    </row>
    <row r="398" spans="2:8" x14ac:dyDescent="0.35">
      <c r="B398" s="96" t="s">
        <v>304</v>
      </c>
      <c r="C398" s="77"/>
      <c r="D398" s="77"/>
      <c r="E398" s="77"/>
      <c r="F398" s="77"/>
      <c r="G398" s="77"/>
      <c r="H398" s="77"/>
    </row>
    <row r="399" spans="2:8" x14ac:dyDescent="0.35">
      <c r="B399" s="77"/>
      <c r="C399" s="77"/>
      <c r="D399" s="77"/>
      <c r="E399" s="77"/>
      <c r="F399" s="77"/>
      <c r="G399" s="77"/>
      <c r="H399" s="77"/>
    </row>
    <row r="401" spans="2:8" x14ac:dyDescent="0.35">
      <c r="B401" s="96" t="s">
        <v>305</v>
      </c>
      <c r="C401" s="77"/>
      <c r="D401" s="77"/>
      <c r="E401" s="77"/>
      <c r="F401" s="77"/>
      <c r="G401" s="77"/>
      <c r="H401" s="77"/>
    </row>
    <row r="402" spans="2:8" x14ac:dyDescent="0.35">
      <c r="B402" s="77"/>
      <c r="C402" s="77"/>
      <c r="D402" s="77"/>
      <c r="E402" s="77"/>
      <c r="F402" s="77"/>
      <c r="G402" s="77"/>
      <c r="H402" s="77"/>
    </row>
    <row r="404" spans="2:8" x14ac:dyDescent="0.35">
      <c r="B404" s="96" t="s">
        <v>249</v>
      </c>
      <c r="C404" s="77"/>
      <c r="D404" s="77"/>
      <c r="E404" s="77"/>
      <c r="F404" s="77"/>
      <c r="G404" s="77"/>
      <c r="H404" s="77"/>
    </row>
    <row r="405" spans="2:8" x14ac:dyDescent="0.35">
      <c r="B405" s="77"/>
      <c r="C405" s="77"/>
      <c r="D405" s="77"/>
      <c r="E405" s="77"/>
      <c r="F405" s="77"/>
      <c r="G405" s="77"/>
      <c r="H405" s="77"/>
    </row>
    <row r="406" spans="2:8" x14ac:dyDescent="0.35">
      <c r="B406" s="77"/>
      <c r="C406" s="77"/>
      <c r="D406" s="77"/>
      <c r="E406" s="77"/>
      <c r="F406" s="77"/>
      <c r="G406" s="77"/>
      <c r="H406" s="77"/>
    </row>
    <row r="407" spans="2:8" x14ac:dyDescent="0.35">
      <c r="B407" s="77"/>
      <c r="C407" s="77"/>
      <c r="D407" s="77"/>
      <c r="E407" s="77"/>
      <c r="F407" s="77"/>
      <c r="G407" s="77"/>
      <c r="H407" s="77"/>
    </row>
  </sheetData>
  <mergeCells count="4">
    <mergeCell ref="B1:K2"/>
    <mergeCell ref="B398:H399"/>
    <mergeCell ref="B401:H402"/>
    <mergeCell ref="B404:H407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3" name="DD215204">
              <controlPr defaultSize="0" autoFill="0" autoPict="0" macro="[0]!GoToResultsNew1510202511512023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FE5-CB97-40F5-82C2-ECBC1F841E1B}">
  <sheetPr codeName="XLSTAT_20251015_115024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19.904888513+(A1-1)*0.1241966528</f>
        <v>19.904888513</v>
      </c>
      <c r="D1">
        <f t="shared" ref="D1:D32" si="1">0+1*C1-1.16342165429635*(1.01639344262295+(C1-21.9538726449477)^2/37.3159796163661)^0.5</f>
        <v>18.668755787874012</v>
      </c>
      <c r="E1">
        <v>1</v>
      </c>
      <c r="G1">
        <f t="shared" ref="G1:G32" si="2">16.0415669986+(E1-1)*0.1801868197</f>
        <v>16.0415669986</v>
      </c>
      <c r="H1">
        <f t="shared" ref="H1:H32" si="3">0+1*G1+1.16342165429635*(1.01639344262295+(G1-21.9538726449477)^2/37.3159796163661)^0.5</f>
        <v>17.667501562129249</v>
      </c>
    </row>
    <row r="2" spans="1:8" x14ac:dyDescent="0.35">
      <c r="A2">
        <v>2</v>
      </c>
      <c r="C2">
        <f t="shared" si="0"/>
        <v>20.029085165799998</v>
      </c>
      <c r="D2">
        <f t="shared" si="1"/>
        <v>18.800214750214721</v>
      </c>
      <c r="E2">
        <v>2</v>
      </c>
      <c r="G2">
        <f t="shared" si="2"/>
        <v>16.221753818300002</v>
      </c>
      <c r="H2">
        <f t="shared" si="3"/>
        <v>17.824113617536163</v>
      </c>
    </row>
    <row r="3" spans="1:8" x14ac:dyDescent="0.35">
      <c r="A3">
        <v>3</v>
      </c>
      <c r="C3">
        <f t="shared" si="0"/>
        <v>20.1532818186</v>
      </c>
      <c r="D3">
        <f t="shared" si="1"/>
        <v>18.931258954561088</v>
      </c>
      <c r="E3">
        <v>3</v>
      </c>
      <c r="G3">
        <f t="shared" si="2"/>
        <v>16.401940637999999</v>
      </c>
      <c r="H3">
        <f t="shared" si="3"/>
        <v>17.981119537827762</v>
      </c>
    </row>
    <row r="4" spans="1:8" x14ac:dyDescent="0.35">
      <c r="A4">
        <v>4</v>
      </c>
      <c r="C4">
        <f t="shared" si="0"/>
        <v>20.277478471399998</v>
      </c>
      <c r="D4">
        <f t="shared" si="1"/>
        <v>19.061881391802157</v>
      </c>
      <c r="E4">
        <v>4</v>
      </c>
      <c r="G4">
        <f t="shared" si="2"/>
        <v>16.5821274577</v>
      </c>
      <c r="H4">
        <f t="shared" si="3"/>
        <v>18.138536921574541</v>
      </c>
    </row>
    <row r="5" spans="1:8" x14ac:dyDescent="0.35">
      <c r="A5">
        <v>5</v>
      </c>
      <c r="C5">
        <f t="shared" si="0"/>
        <v>20.401675124200001</v>
      </c>
      <c r="D5">
        <f t="shared" si="1"/>
        <v>19.192075340230307</v>
      </c>
      <c r="E5">
        <v>5</v>
      </c>
      <c r="G5">
        <f t="shared" si="2"/>
        <v>16.762314277400002</v>
      </c>
      <c r="H5">
        <f t="shared" si="3"/>
        <v>18.296384090328736</v>
      </c>
    </row>
    <row r="6" spans="1:8" x14ac:dyDescent="0.35">
      <c r="A6">
        <v>6</v>
      </c>
      <c r="C6">
        <f t="shared" si="0"/>
        <v>20.525871776999999</v>
      </c>
      <c r="D6">
        <f t="shared" si="1"/>
        <v>19.321834396935717</v>
      </c>
      <c r="E6">
        <v>6</v>
      </c>
      <c r="G6">
        <f t="shared" si="2"/>
        <v>16.942501097099999</v>
      </c>
      <c r="H6">
        <f t="shared" si="3"/>
        <v>18.454680092048719</v>
      </c>
    </row>
    <row r="7" spans="1:8" x14ac:dyDescent="0.35">
      <c r="A7">
        <v>7</v>
      </c>
      <c r="C7">
        <f t="shared" si="0"/>
        <v>20.650068429800001</v>
      </c>
      <c r="D7">
        <f t="shared" si="1"/>
        <v>19.45115250882623</v>
      </c>
      <c r="E7">
        <v>7</v>
      </c>
      <c r="G7">
        <f t="shared" si="2"/>
        <v>17.1226879168</v>
      </c>
      <c r="H7">
        <f t="shared" si="3"/>
        <v>18.613444699348044</v>
      </c>
    </row>
    <row r="8" spans="1:8" x14ac:dyDescent="0.35">
      <c r="A8">
        <v>8</v>
      </c>
      <c r="C8">
        <f t="shared" si="0"/>
        <v>20.774265082599999</v>
      </c>
      <c r="D8">
        <f t="shared" si="1"/>
        <v>19.580024002961341</v>
      </c>
      <c r="E8">
        <v>8</v>
      </c>
      <c r="G8">
        <f t="shared" si="2"/>
        <v>17.302874736500002</v>
      </c>
      <c r="H8">
        <f t="shared" si="3"/>
        <v>18.772698401701312</v>
      </c>
    </row>
    <row r="9" spans="1:8" x14ac:dyDescent="0.35">
      <c r="A9">
        <v>9</v>
      </c>
      <c r="C9">
        <f t="shared" si="0"/>
        <v>20.898461735399998</v>
      </c>
      <c r="D9">
        <f t="shared" si="1"/>
        <v>19.708443615878942</v>
      </c>
      <c r="E9">
        <v>9</v>
      </c>
      <c r="G9">
        <f t="shared" si="2"/>
        <v>17.483061556199999</v>
      </c>
      <c r="H9">
        <f t="shared" si="3"/>
        <v>18.932462390676989</v>
      </c>
    </row>
    <row r="10" spans="1:8" x14ac:dyDescent="0.35">
      <c r="A10">
        <v>10</v>
      </c>
      <c r="C10">
        <f t="shared" si="0"/>
        <v>21.0226583882</v>
      </c>
      <c r="D10">
        <f t="shared" si="1"/>
        <v>19.836406521588124</v>
      </c>
      <c r="E10">
        <v>10</v>
      </c>
      <c r="G10">
        <f t="shared" si="2"/>
        <v>17.6632483759</v>
      </c>
      <c r="H10">
        <f t="shared" si="3"/>
        <v>19.092758537215168</v>
      </c>
    </row>
    <row r="11" spans="1:8" x14ac:dyDescent="0.35">
      <c r="A11">
        <v>11</v>
      </c>
      <c r="C11">
        <f t="shared" si="0"/>
        <v>21.146855040999998</v>
      </c>
      <c r="D11">
        <f t="shared" si="1"/>
        <v>19.963908357902373</v>
      </c>
      <c r="E11">
        <v>11</v>
      </c>
      <c r="G11">
        <f t="shared" si="2"/>
        <v>17.843435195600001</v>
      </c>
      <c r="H11">
        <f t="shared" si="3"/>
        <v>19.253609359931485</v>
      </c>
    </row>
    <row r="12" spans="1:8" x14ac:dyDescent="0.35">
      <c r="A12">
        <v>12</v>
      </c>
      <c r="C12">
        <f t="shared" si="0"/>
        <v>21.2710516938</v>
      </c>
      <c r="D12">
        <f t="shared" si="1"/>
        <v>20.09094525079454</v>
      </c>
      <c r="E12">
        <v>12</v>
      </c>
      <c r="G12">
        <f t="shared" si="2"/>
        <v>18.023622015299999</v>
      </c>
      <c r="H12">
        <f t="shared" si="3"/>
        <v>19.415037983411846</v>
      </c>
    </row>
    <row r="13" spans="1:8" x14ac:dyDescent="0.35">
      <c r="A13">
        <v>13</v>
      </c>
      <c r="C13">
        <f t="shared" si="0"/>
        <v>21.395248346599999</v>
      </c>
      <c r="D13">
        <f t="shared" si="1"/>
        <v>20.21751383646874</v>
      </c>
      <c r="E13">
        <v>13</v>
      </c>
      <c r="G13">
        <f t="shared" si="2"/>
        <v>18.203808835</v>
      </c>
      <c r="H13">
        <f t="shared" si="3"/>
        <v>19.577068085472835</v>
      </c>
    </row>
    <row r="14" spans="1:8" x14ac:dyDescent="0.35">
      <c r="A14">
        <v>14</v>
      </c>
      <c r="C14">
        <f t="shared" si="0"/>
        <v>21.519444999400001</v>
      </c>
      <c r="D14">
        <f t="shared" si="1"/>
        <v>20.343611280864497</v>
      </c>
      <c r="E14">
        <v>14</v>
      </c>
      <c r="G14">
        <f t="shared" si="2"/>
        <v>18.383995654700001</v>
      </c>
      <c r="H14">
        <f t="shared" si="3"/>
        <v>19.739723832405893</v>
      </c>
    </row>
    <row r="15" spans="1:8" x14ac:dyDescent="0.35">
      <c r="A15">
        <v>15</v>
      </c>
      <c r="C15">
        <f t="shared" si="0"/>
        <v>21.643641652199999</v>
      </c>
      <c r="D15">
        <f t="shared" si="1"/>
        <v>20.469235296335153</v>
      </c>
      <c r="E15">
        <v>15</v>
      </c>
      <c r="G15">
        <f t="shared" si="2"/>
        <v>18.564182474399999</v>
      </c>
      <c r="H15">
        <f t="shared" si="3"/>
        <v>19.903029801307078</v>
      </c>
    </row>
    <row r="16" spans="1:8" x14ac:dyDescent="0.35">
      <c r="A16">
        <v>16</v>
      </c>
      <c r="C16">
        <f t="shared" si="0"/>
        <v>21.767838304999998</v>
      </c>
      <c r="D16">
        <f t="shared" si="1"/>
        <v>20.594384155275236</v>
      </c>
      <c r="E16">
        <v>16</v>
      </c>
      <c r="G16">
        <f t="shared" si="2"/>
        <v>18.7443692941</v>
      </c>
      <c r="H16">
        <f t="shared" si="3"/>
        <v>20.067010888724436</v>
      </c>
    </row>
    <row r="17" spans="1:8" x14ac:dyDescent="0.35">
      <c r="A17">
        <v>17</v>
      </c>
      <c r="C17">
        <f t="shared" si="0"/>
        <v>21.8920349578</v>
      </c>
      <c r="D17">
        <f t="shared" si="1"/>
        <v>20.719056700509366</v>
      </c>
      <c r="E17">
        <v>17</v>
      </c>
      <c r="G17">
        <f t="shared" si="2"/>
        <v>18.924556113800001</v>
      </c>
      <c r="H17">
        <f t="shared" si="3"/>
        <v>20.231692205038804</v>
      </c>
    </row>
    <row r="18" spans="1:8" x14ac:dyDescent="0.35">
      <c r="A18">
        <v>18</v>
      </c>
      <c r="C18">
        <f t="shared" si="0"/>
        <v>22.016231610599998</v>
      </c>
      <c r="D18">
        <f t="shared" si="1"/>
        <v>20.843252352298009</v>
      </c>
      <c r="E18">
        <v>18</v>
      </c>
      <c r="G18">
        <f t="shared" si="2"/>
        <v>19.104742933499999</v>
      </c>
      <c r="H18">
        <f t="shared" si="3"/>
        <v>20.397098954235538</v>
      </c>
    </row>
    <row r="19" spans="1:8" x14ac:dyDescent="0.35">
      <c r="A19">
        <v>19</v>
      </c>
      <c r="C19">
        <f t="shared" si="0"/>
        <v>22.1404282634</v>
      </c>
      <c r="D19">
        <f t="shared" si="1"/>
        <v>20.966971111861611</v>
      </c>
      <c r="E19">
        <v>19</v>
      </c>
      <c r="G19">
        <f t="shared" si="2"/>
        <v>19.2849297532</v>
      </c>
      <c r="H19">
        <f t="shared" si="3"/>
        <v>20.563256299027667</v>
      </c>
    </row>
    <row r="20" spans="1:8" x14ac:dyDescent="0.35">
      <c r="A20">
        <v>20</v>
      </c>
      <c r="C20">
        <f t="shared" si="0"/>
        <v>22.264624916199999</v>
      </c>
      <c r="D20">
        <f t="shared" si="1"/>
        <v>21.090213561373123</v>
      </c>
      <c r="E20">
        <v>20</v>
      </c>
      <c r="G20">
        <f t="shared" si="2"/>
        <v>19.465116572900001</v>
      </c>
      <c r="H20">
        <f t="shared" si="3"/>
        <v>20.730189211655556</v>
      </c>
    </row>
    <row r="21" spans="1:8" x14ac:dyDescent="0.35">
      <c r="A21">
        <v>21</v>
      </c>
      <c r="C21">
        <f t="shared" si="0"/>
        <v>22.388821569000001</v>
      </c>
      <c r="D21">
        <f t="shared" si="1"/>
        <v>21.212980860419197</v>
      </c>
      <c r="E21">
        <v>21</v>
      </c>
      <c r="G21">
        <f t="shared" si="2"/>
        <v>19.645303392599999</v>
      </c>
      <c r="H21">
        <f t="shared" si="3"/>
        <v>20.897922311111188</v>
      </c>
    </row>
    <row r="22" spans="1:8" x14ac:dyDescent="0.35">
      <c r="A22">
        <v>22</v>
      </c>
      <c r="C22">
        <f t="shared" si="0"/>
        <v>22.513018221799999</v>
      </c>
      <c r="D22">
        <f t="shared" si="1"/>
        <v>21.335274738979944</v>
      </c>
      <c r="E22">
        <v>22</v>
      </c>
      <c r="G22">
        <f t="shared" si="2"/>
        <v>19.8254902123</v>
      </c>
      <c r="H22">
        <f t="shared" si="3"/>
        <v>21.066479688008915</v>
      </c>
    </row>
    <row r="23" spans="1:8" x14ac:dyDescent="0.35">
      <c r="A23">
        <v>23</v>
      </c>
      <c r="C23">
        <f t="shared" si="0"/>
        <v>22.637214874599998</v>
      </c>
      <c r="D23">
        <f t="shared" si="1"/>
        <v>21.457097487026111</v>
      </c>
      <c r="E23">
        <v>23</v>
      </c>
      <c r="G23">
        <f t="shared" si="2"/>
        <v>20.005677032000001</v>
      </c>
      <c r="H23">
        <f t="shared" si="3"/>
        <v>21.235884718836818</v>
      </c>
    </row>
    <row r="24" spans="1:8" x14ac:dyDescent="0.35">
      <c r="A24">
        <v>24</v>
      </c>
      <c r="C24">
        <f t="shared" si="0"/>
        <v>22.7614115274</v>
      </c>
      <c r="D24">
        <f t="shared" si="1"/>
        <v>21.578451940878498</v>
      </c>
      <c r="E24">
        <v>24</v>
      </c>
      <c r="G24">
        <f t="shared" si="2"/>
        <v>20.185863851699999</v>
      </c>
      <c r="H24">
        <f t="shared" si="3"/>
        <v>21.406159871855948</v>
      </c>
    </row>
    <row r="25" spans="1:8" x14ac:dyDescent="0.35">
      <c r="A25">
        <v>25</v>
      </c>
      <c r="C25">
        <f t="shared" si="0"/>
        <v>22.885608180199998</v>
      </c>
      <c r="D25">
        <f t="shared" si="1"/>
        <v>21.699341466517186</v>
      </c>
      <c r="E25">
        <v>25</v>
      </c>
      <c r="G25">
        <f t="shared" si="2"/>
        <v>20.3660506714</v>
      </c>
      <c r="H25">
        <f t="shared" si="3"/>
        <v>21.5773265074458</v>
      </c>
    </row>
    <row r="26" spans="1:8" x14ac:dyDescent="0.35">
      <c r="A26">
        <v>26</v>
      </c>
      <c r="C26">
        <f t="shared" si="0"/>
        <v>23.009804833</v>
      </c>
      <c r="D26">
        <f t="shared" si="1"/>
        <v>21.819769940066049</v>
      </c>
      <c r="E26">
        <v>26</v>
      </c>
      <c r="G26">
        <f t="shared" si="2"/>
        <v>20.546237491100001</v>
      </c>
      <c r="H26">
        <f t="shared" si="3"/>
        <v>21.749404676196242</v>
      </c>
    </row>
    <row r="27" spans="1:8" x14ac:dyDescent="0.35">
      <c r="A27">
        <v>27</v>
      </c>
      <c r="C27">
        <f t="shared" si="0"/>
        <v>23.134001485799999</v>
      </c>
      <c r="D27">
        <f t="shared" si="1"/>
        <v>21.939741725710672</v>
      </c>
      <c r="E27">
        <v>27</v>
      </c>
      <c r="G27">
        <f t="shared" si="2"/>
        <v>20.726424310799999</v>
      </c>
      <c r="H27">
        <f t="shared" si="3"/>
        <v>21.922412918488348</v>
      </c>
    </row>
    <row r="28" spans="1:8" x14ac:dyDescent="0.35">
      <c r="A28">
        <v>28</v>
      </c>
      <c r="C28">
        <f t="shared" si="0"/>
        <v>23.258198138600001</v>
      </c>
      <c r="D28">
        <f t="shared" si="1"/>
        <v>22.059261651334428</v>
      </c>
      <c r="E28">
        <v>28</v>
      </c>
      <c r="G28">
        <f t="shared" si="2"/>
        <v>20.9066111305</v>
      </c>
      <c r="H28">
        <f t="shared" si="3"/>
        <v>22.096368069656979</v>
      </c>
    </row>
    <row r="29" spans="1:8" x14ac:dyDescent="0.35">
      <c r="A29">
        <v>29</v>
      </c>
      <c r="C29">
        <f t="shared" si="0"/>
        <v>23.382394791399999</v>
      </c>
      <c r="D29">
        <f t="shared" si="1"/>
        <v>22.178334982177631</v>
      </c>
      <c r="E29">
        <v>29</v>
      </c>
      <c r="G29">
        <f t="shared" si="2"/>
        <v>21.086797950200001</v>
      </c>
      <c r="H29">
        <f t="shared" si="3"/>
        <v>22.27128507505531</v>
      </c>
    </row>
    <row r="30" spans="1:8" x14ac:dyDescent="0.35">
      <c r="A30">
        <v>30</v>
      </c>
      <c r="C30">
        <f t="shared" si="0"/>
        <v>23.506591444199998</v>
      </c>
      <c r="D30">
        <f t="shared" si="1"/>
        <v>22.296967392838461</v>
      </c>
      <c r="E30">
        <v>30</v>
      </c>
      <c r="G30">
        <f t="shared" si="2"/>
        <v>21.266984769899999</v>
      </c>
      <c r="H30">
        <f t="shared" si="3"/>
        <v>22.447176819418956</v>
      </c>
    </row>
    <row r="31" spans="1:8" x14ac:dyDescent="0.35">
      <c r="A31">
        <v>31</v>
      </c>
      <c r="C31">
        <f t="shared" si="0"/>
        <v>23.630788097</v>
      </c>
      <c r="D31">
        <f t="shared" si="1"/>
        <v>22.415164937941324</v>
      </c>
      <c r="E31">
        <v>31</v>
      </c>
      <c r="G31">
        <f t="shared" si="2"/>
        <v>21.4471715896</v>
      </c>
      <c r="H31">
        <f t="shared" si="3"/>
        <v>22.624053974832897</v>
      </c>
    </row>
    <row r="32" spans="1:8" x14ac:dyDescent="0.35">
      <c r="A32">
        <v>32</v>
      </c>
      <c r="C32">
        <f t="shared" si="0"/>
        <v>23.754984749799998</v>
      </c>
      <c r="D32">
        <f t="shared" si="1"/>
        <v>22.532934021799282</v>
      </c>
      <c r="E32">
        <v>32</v>
      </c>
      <c r="G32">
        <f t="shared" si="2"/>
        <v>21.627358409300001</v>
      </c>
      <c r="H32">
        <f t="shared" si="3"/>
        <v>22.801924871327223</v>
      </c>
    </row>
    <row r="33" spans="1:8" x14ac:dyDescent="0.35">
      <c r="A33">
        <v>33</v>
      </c>
      <c r="C33">
        <f t="shared" ref="C33:C64" si="4">19.904888513+(A33-1)*0.1241966528</f>
        <v>23.8791814026</v>
      </c>
      <c r="D33">
        <f t="shared" ref="D33:D64" si="5">0+1*C33-1.16342165429635*(1.01639344262295+(C33-21.9538726449477)^2/37.3159796163661)^0.5</f>
        <v>22.650281367392022</v>
      </c>
      <c r="E33">
        <v>33</v>
      </c>
      <c r="G33">
        <f t="shared" ref="G33:G64" si="6">16.0415669986+(E33-1)*0.1801868197</f>
        <v>21.807545228999999</v>
      </c>
      <c r="H33">
        <f t="shared" ref="H33:H64" si="7">0+1*G33+1.16342165429635*(1.01639344262295+(G33-21.9538726449477)^2/37.3159796163661)^0.5</f>
        <v>22.980795393666838</v>
      </c>
    </row>
    <row r="34" spans="1:8" x14ac:dyDescent="0.35">
      <c r="A34">
        <v>34</v>
      </c>
      <c r="C34">
        <f t="shared" si="4"/>
        <v>24.003378055399999</v>
      </c>
      <c r="D34">
        <f t="shared" si="5"/>
        <v>22.767213984970407</v>
      </c>
      <c r="E34">
        <v>34</v>
      </c>
      <c r="G34">
        <f t="shared" si="6"/>
        <v>21.9877320487</v>
      </c>
      <c r="H34">
        <f t="shared" si="7"/>
        <v>23.160668907267564</v>
      </c>
    </row>
    <row r="35" spans="1:8" x14ac:dyDescent="0.35">
      <c r="A35">
        <v>35</v>
      </c>
      <c r="C35">
        <f t="shared" si="4"/>
        <v>24.127574708200001</v>
      </c>
      <c r="D35">
        <f t="shared" si="5"/>
        <v>22.883739140583547</v>
      </c>
      <c r="E35">
        <v>35</v>
      </c>
      <c r="G35">
        <f t="shared" si="6"/>
        <v>22.167918868400001</v>
      </c>
      <c r="H35">
        <f t="shared" si="7"/>
        <v>23.341546215391315</v>
      </c>
    </row>
    <row r="36" spans="1:8" x14ac:dyDescent="0.35">
      <c r="A36">
        <v>36</v>
      </c>
      <c r="C36">
        <f t="shared" si="4"/>
        <v>24.251771360999999</v>
      </c>
      <c r="D36">
        <f t="shared" si="5"/>
        <v>22.999864324805127</v>
      </c>
      <c r="E36">
        <v>36</v>
      </c>
      <c r="G36">
        <f t="shared" si="6"/>
        <v>22.348105688099999</v>
      </c>
      <c r="H36">
        <f t="shared" si="7"/>
        <v>23.523425548882308</v>
      </c>
    </row>
    <row r="37" spans="1:8" x14ac:dyDescent="0.35">
      <c r="A37">
        <v>37</v>
      </c>
      <c r="C37">
        <f t="shared" si="4"/>
        <v>24.375968013799998</v>
      </c>
      <c r="D37">
        <f t="shared" si="5"/>
        <v>23.115597221913536</v>
      </c>
      <c r="E37">
        <v>37</v>
      </c>
      <c r="G37">
        <f t="shared" si="6"/>
        <v>22.5282925078</v>
      </c>
      <c r="H37">
        <f t="shared" si="7"/>
        <v>23.706302588748706</v>
      </c>
    </row>
    <row r="38" spans="1:8" x14ac:dyDescent="0.35">
      <c r="A38">
        <v>38</v>
      </c>
      <c r="C38">
        <f t="shared" si="4"/>
        <v>24.5001646666</v>
      </c>
      <c r="D38">
        <f t="shared" si="5"/>
        <v>23.230945679755493</v>
      </c>
      <c r="E38">
        <v>38</v>
      </c>
      <c r="G38">
        <f t="shared" si="6"/>
        <v>22.708479327500001</v>
      </c>
      <c r="H38">
        <f t="shared" si="7"/>
        <v>23.890170520920751</v>
      </c>
    </row>
    <row r="39" spans="1:8" x14ac:dyDescent="0.35">
      <c r="A39">
        <v>39</v>
      </c>
      <c r="C39">
        <f t="shared" si="4"/>
        <v>24.624361319399998</v>
      </c>
      <c r="D39">
        <f t="shared" si="5"/>
        <v>23.345917680496637</v>
      </c>
      <c r="E39">
        <v>39</v>
      </c>
      <c r="G39">
        <f t="shared" si="6"/>
        <v>22.888666147199999</v>
      </c>
      <c r="H39">
        <f t="shared" si="7"/>
        <v>24.075020121578426</v>
      </c>
    </row>
    <row r="40" spans="1:8" x14ac:dyDescent="0.35">
      <c r="A40">
        <v>40</v>
      </c>
      <c r="C40">
        <f t="shared" si="4"/>
        <v>24.7485579722</v>
      </c>
      <c r="D40">
        <f t="shared" si="5"/>
        <v>23.460521312435166</v>
      </c>
      <c r="E40">
        <v>40</v>
      </c>
      <c r="G40">
        <f t="shared" si="6"/>
        <v>23.0688529669</v>
      </c>
      <c r="H40">
        <f t="shared" si="7"/>
        <v>24.26083987058761</v>
      </c>
    </row>
    <row r="41" spans="1:8" x14ac:dyDescent="0.35">
      <c r="A41">
        <v>41</v>
      </c>
      <c r="C41">
        <f t="shared" si="4"/>
        <v>24.872754624999999</v>
      </c>
      <c r="D41">
        <f t="shared" si="5"/>
        <v>23.574764743027252</v>
      </c>
      <c r="E41">
        <v>41</v>
      </c>
      <c r="G41">
        <f t="shared" si="6"/>
        <v>23.249039786600001</v>
      </c>
      <c r="H41">
        <f t="shared" si="7"/>
        <v>24.447616089855664</v>
      </c>
    </row>
    <row r="42" spans="1:8" x14ac:dyDescent="0.35">
      <c r="A42">
        <v>42</v>
      </c>
      <c r="C42">
        <f t="shared" si="4"/>
        <v>24.996951277800001</v>
      </c>
      <c r="D42">
        <f t="shared" si="5"/>
        <v>23.688656193245716</v>
      </c>
      <c r="E42">
        <v>42</v>
      </c>
      <c r="G42">
        <f t="shared" si="6"/>
        <v>23.429226606299999</v>
      </c>
      <c r="H42">
        <f t="shared" si="7"/>
        <v>24.635333102847131</v>
      </c>
    </row>
    <row r="43" spans="1:8" x14ac:dyDescent="0.35">
      <c r="A43">
        <v>43</v>
      </c>
      <c r="C43">
        <f t="shared" si="4"/>
        <v>25.121147930599999</v>
      </c>
      <c r="D43">
        <f t="shared" si="5"/>
        <v>23.802203913367283</v>
      </c>
      <c r="E43">
        <v>43</v>
      </c>
      <c r="G43">
        <f t="shared" si="6"/>
        <v>23.609413426</v>
      </c>
      <c r="H43">
        <f t="shared" si="7"/>
        <v>24.823973411107502</v>
      </c>
    </row>
    <row r="44" spans="1:8" x14ac:dyDescent="0.35">
      <c r="A44">
        <v>44</v>
      </c>
      <c r="C44">
        <f t="shared" si="4"/>
        <v>25.245344583399998</v>
      </c>
      <c r="D44">
        <f t="shared" si="5"/>
        <v>23.915416160258793</v>
      </c>
      <c r="E44">
        <v>44</v>
      </c>
      <c r="G44">
        <f t="shared" si="6"/>
        <v>23.789600245700001</v>
      </c>
      <c r="H44">
        <f t="shared" si="7"/>
        <v>25.013517883435249</v>
      </c>
    </row>
    <row r="45" spans="1:8" x14ac:dyDescent="0.35">
      <c r="A45">
        <v>45</v>
      </c>
      <c r="C45">
        <f t="shared" si="4"/>
        <v>25.3695412362</v>
      </c>
      <c r="D45">
        <f t="shared" si="5"/>
        <v>24.028301176209425</v>
      </c>
      <c r="E45">
        <v>45</v>
      </c>
      <c r="G45">
        <f t="shared" si="6"/>
        <v>23.969787065399998</v>
      </c>
      <c r="H45">
        <f t="shared" si="7"/>
        <v>25.203945953314548</v>
      </c>
    </row>
    <row r="46" spans="1:8" x14ac:dyDescent="0.35">
      <c r="A46">
        <v>46</v>
      </c>
      <c r="C46">
        <f t="shared" si="4"/>
        <v>25.493737888999998</v>
      </c>
      <c r="D46">
        <f t="shared" si="5"/>
        <v>24.140867169334594</v>
      </c>
      <c r="E46">
        <v>46</v>
      </c>
      <c r="G46">
        <f t="shared" si="6"/>
        <v>24.1499738851</v>
      </c>
      <c r="H46">
        <f t="shared" si="7"/>
        <v>25.395235820357588</v>
      </c>
    </row>
    <row r="47" spans="1:8" x14ac:dyDescent="0.35">
      <c r="A47">
        <v>47</v>
      </c>
      <c r="C47">
        <f t="shared" si="4"/>
        <v>25.6179345418</v>
      </c>
      <c r="D47">
        <f t="shared" si="5"/>
        <v>24.253122295557954</v>
      </c>
      <c r="E47">
        <v>47</v>
      </c>
      <c r="G47">
        <f t="shared" si="6"/>
        <v>24.330160704800001</v>
      </c>
      <c r="H47">
        <f t="shared" si="7"/>
        <v>25.587364651782519</v>
      </c>
    </row>
    <row r="48" spans="1:8" x14ac:dyDescent="0.35">
      <c r="A48">
        <v>48</v>
      </c>
      <c r="C48">
        <f t="shared" si="4"/>
        <v>25.742131194599999</v>
      </c>
      <c r="D48">
        <f t="shared" si="5"/>
        <v>24.365074642160586</v>
      </c>
      <c r="E48">
        <v>48</v>
      </c>
      <c r="G48">
        <f t="shared" si="6"/>
        <v>24.510347524499998</v>
      </c>
      <c r="H48">
        <f t="shared" si="7"/>
        <v>25.780308780341816</v>
      </c>
    </row>
    <row r="49" spans="1:8" x14ac:dyDescent="0.35">
      <c r="A49">
        <v>49</v>
      </c>
      <c r="C49">
        <f t="shared" si="4"/>
        <v>25.866327847400001</v>
      </c>
      <c r="D49">
        <f t="shared" si="5"/>
        <v>24.476732212871671</v>
      </c>
      <c r="E49">
        <v>49</v>
      </c>
      <c r="G49">
        <f t="shared" si="6"/>
        <v>24.6905343442</v>
      </c>
      <c r="H49">
        <f t="shared" si="7"/>
        <v>25.974043895584085</v>
      </c>
    </row>
    <row r="50" spans="1:8" x14ac:dyDescent="0.35">
      <c r="A50">
        <v>50</v>
      </c>
      <c r="C50">
        <f t="shared" si="4"/>
        <v>25.990524500199999</v>
      </c>
      <c r="D50">
        <f t="shared" si="5"/>
        <v>24.588102914462009</v>
      </c>
      <c r="E50">
        <v>50</v>
      </c>
      <c r="G50">
        <f t="shared" si="6"/>
        <v>24.870721163900001</v>
      </c>
      <c r="H50">
        <f t="shared" si="7"/>
        <v>26.168545225848685</v>
      </c>
    </row>
    <row r="51" spans="1:8" x14ac:dyDescent="0.35">
      <c r="A51">
        <v>51</v>
      </c>
      <c r="C51">
        <f t="shared" si="4"/>
        <v>26.114721152999998</v>
      </c>
      <c r="D51">
        <f t="shared" si="5"/>
        <v>24.699194544791126</v>
      </c>
      <c r="E51">
        <v>51</v>
      </c>
      <c r="G51">
        <f t="shared" si="6"/>
        <v>25.050907983599998</v>
      </c>
      <c r="H51">
        <f t="shared" si="7"/>
        <v>26.363787708927394</v>
      </c>
    </row>
    <row r="52" spans="1:8" x14ac:dyDescent="0.35">
      <c r="A52">
        <v>52</v>
      </c>
      <c r="C52">
        <f t="shared" si="4"/>
        <v>26.2389178058</v>
      </c>
      <c r="D52">
        <f t="shared" si="5"/>
        <v>24.810014782249915</v>
      </c>
      <c r="E52">
        <v>52</v>
      </c>
      <c r="G52">
        <f t="shared" si="6"/>
        <v>25.231094803300003</v>
      </c>
      <c r="H52">
        <f t="shared" si="7"/>
        <v>26.559746149855016</v>
      </c>
    </row>
    <row r="53" spans="1:8" x14ac:dyDescent="0.35">
      <c r="A53">
        <v>53</v>
      </c>
      <c r="C53">
        <f t="shared" si="4"/>
        <v>26.363114458599998</v>
      </c>
      <c r="D53">
        <f t="shared" si="5"/>
        <v>24.920571176534036</v>
      </c>
      <c r="E53">
        <v>53</v>
      </c>
      <c r="G53">
        <f t="shared" si="6"/>
        <v>25.411281623000001</v>
      </c>
      <c r="H53">
        <f t="shared" si="7"/>
        <v>26.756395364790304</v>
      </c>
    </row>
    <row r="54" spans="1:8" x14ac:dyDescent="0.35">
      <c r="A54">
        <v>54</v>
      </c>
      <c r="C54">
        <f t="shared" si="4"/>
        <v>26.4873111114</v>
      </c>
      <c r="D54">
        <f t="shared" si="5"/>
        <v>25.03087114067807</v>
      </c>
      <c r="E54">
        <v>54</v>
      </c>
      <c r="G54">
        <f t="shared" si="6"/>
        <v>25.591468442699998</v>
      </c>
      <c r="H54">
        <f t="shared" si="7"/>
        <v>26.953710310404745</v>
      </c>
    </row>
    <row r="55" spans="1:8" x14ac:dyDescent="0.35">
      <c r="A55">
        <v>55</v>
      </c>
      <c r="C55">
        <f t="shared" si="4"/>
        <v>26.611507764199999</v>
      </c>
      <c r="D55">
        <f t="shared" si="5"/>
        <v>25.140921944276812</v>
      </c>
      <c r="E55">
        <v>55</v>
      </c>
      <c r="G55">
        <f t="shared" si="6"/>
        <v>25.771655262400003</v>
      </c>
      <c r="H55">
        <f t="shared" si="7"/>
        <v>27.151666198598079</v>
      </c>
    </row>
    <row r="56" spans="1:8" x14ac:dyDescent="0.35">
      <c r="A56">
        <v>56</v>
      </c>
      <c r="C56">
        <f t="shared" si="4"/>
        <v>26.735704417000001</v>
      </c>
      <c r="D56">
        <f t="shared" si="5"/>
        <v>25.250730707818047</v>
      </c>
      <c r="E56">
        <v>56</v>
      </c>
      <c r="G56">
        <f t="shared" si="6"/>
        <v>25.951842082100001</v>
      </c>
      <c r="H56">
        <f t="shared" si="7"/>
        <v>27.350238596701207</v>
      </c>
    </row>
    <row r="57" spans="1:8" x14ac:dyDescent="0.35">
      <c r="A57">
        <v>57</v>
      </c>
      <c r="C57">
        <f t="shared" si="4"/>
        <v>26.859901069799999</v>
      </c>
      <c r="D57">
        <f t="shared" si="5"/>
        <v>25.360304398049937</v>
      </c>
      <c r="E57">
        <v>57</v>
      </c>
      <c r="G57">
        <f t="shared" si="6"/>
        <v>26.132028901799998</v>
      </c>
      <c r="H57">
        <f t="shared" si="7"/>
        <v>27.549403513607079</v>
      </c>
    </row>
    <row r="58" spans="1:8" x14ac:dyDescent="0.35">
      <c r="A58">
        <v>58</v>
      </c>
      <c r="C58">
        <f t="shared" si="4"/>
        <v>26.984097722599998</v>
      </c>
      <c r="D58">
        <f t="shared" si="5"/>
        <v>25.469649824306394</v>
      </c>
      <c r="E58">
        <v>58</v>
      </c>
      <c r="G58">
        <f t="shared" si="6"/>
        <v>26.312215721500003</v>
      </c>
      <c r="H58">
        <f t="shared" si="7"/>
        <v>27.749137472489142</v>
      </c>
    </row>
    <row r="59" spans="1:8" x14ac:dyDescent="0.35">
      <c r="A59">
        <v>59</v>
      </c>
      <c r="C59">
        <f t="shared" si="4"/>
        <v>27.1082943754</v>
      </c>
      <c r="D59">
        <f t="shared" si="5"/>
        <v>25.578773635714604</v>
      </c>
      <c r="E59">
        <v>59</v>
      </c>
      <c r="G59">
        <f t="shared" si="6"/>
        <v>26.492402541200001</v>
      </c>
      <c r="H59">
        <f t="shared" si="7"/>
        <v>27.949417570930326</v>
      </c>
    </row>
    <row r="60" spans="1:8" x14ac:dyDescent="0.35">
      <c r="A60">
        <v>60</v>
      </c>
      <c r="C60">
        <f t="shared" si="4"/>
        <v>27.232491028199998</v>
      </c>
      <c r="D60">
        <f t="shared" si="5"/>
        <v>25.687682319210627</v>
      </c>
      <c r="E60">
        <v>60</v>
      </c>
      <c r="G60">
        <f t="shared" si="6"/>
        <v>26.672589360899998</v>
      </c>
      <c r="H60">
        <f t="shared" si="7"/>
        <v>28.150221529397417</v>
      </c>
    </row>
    <row r="61" spans="1:8" x14ac:dyDescent="0.35">
      <c r="A61">
        <v>61</v>
      </c>
      <c r="C61">
        <f t="shared" si="4"/>
        <v>27.356687681</v>
      </c>
      <c r="D61">
        <f t="shared" si="5"/>
        <v>25.79638219829129</v>
      </c>
      <c r="E61">
        <v>61</v>
      </c>
      <c r="G61">
        <f t="shared" si="6"/>
        <v>26.852776180600003</v>
      </c>
      <c r="H61">
        <f t="shared" si="7"/>
        <v>28.351527729063143</v>
      </c>
    </row>
    <row r="62" spans="1:8" x14ac:dyDescent="0.35">
      <c r="A62">
        <v>62</v>
      </c>
      <c r="C62">
        <f t="shared" si="4"/>
        <v>27.480884333799999</v>
      </c>
      <c r="D62">
        <f t="shared" si="5"/>
        <v>25.904879432433223</v>
      </c>
      <c r="E62">
        <v>62</v>
      </c>
      <c r="G62">
        <f t="shared" si="6"/>
        <v>27.032963000300001</v>
      </c>
      <c r="H62">
        <f t="shared" si="7"/>
        <v>28.55331524000858</v>
      </c>
    </row>
    <row r="63" spans="1:8" x14ac:dyDescent="0.35">
      <c r="A63">
        <v>63</v>
      </c>
      <c r="C63">
        <f t="shared" si="4"/>
        <v>27.605080986600001</v>
      </c>
      <c r="D63">
        <f t="shared" si="5"/>
        <v>26.013180017113157</v>
      </c>
      <c r="E63">
        <v>63</v>
      </c>
      <c r="G63">
        <f t="shared" si="6"/>
        <v>27.213149819999998</v>
      </c>
      <c r="H63">
        <f t="shared" si="7"/>
        <v>28.755563840837812</v>
      </c>
    </row>
    <row r="64" spans="1:8" x14ac:dyDescent="0.35">
      <c r="A64">
        <v>64</v>
      </c>
      <c r="C64">
        <f t="shared" si="4"/>
        <v>27.729277639399999</v>
      </c>
      <c r="D64">
        <f t="shared" si="5"/>
        <v>26.121289784366887</v>
      </c>
      <c r="E64">
        <v>64</v>
      </c>
      <c r="G64">
        <f t="shared" si="6"/>
        <v>27.393336639700003</v>
      </c>
      <c r="H64">
        <f t="shared" si="7"/>
        <v>28.95825403071181</v>
      </c>
    </row>
    <row r="65" spans="1:8" x14ac:dyDescent="0.35">
      <c r="A65">
        <v>65</v>
      </c>
      <c r="C65">
        <f t="shared" ref="C65:C70" si="8">19.904888513+(A65-1)*0.1241966528</f>
        <v>27.853474292199998</v>
      </c>
      <c r="D65">
        <f t="shared" ref="D65:D96" si="9">0+1*C65-1.16342165429635*(1.01639344262295+(C65-21.9538726449477)^2/37.3159796163661)^0.5</f>
        <v>26.229214403827871</v>
      </c>
      <c r="E65">
        <v>65</v>
      </c>
      <c r="G65">
        <f t="shared" ref="G65:G70" si="10">16.0415669986+(E65-1)*0.1801868197</f>
        <v>27.5735234594</v>
      </c>
      <c r="H65">
        <f t="shared" ref="H65:H96" si="11">0+1*G65+1.16342165429635*(1.01639344262295+(G65-21.9538726449477)^2/37.3159796163661)^0.5</f>
        <v>29.161367034765433</v>
      </c>
    </row>
    <row r="66" spans="1:8" x14ac:dyDescent="0.35">
      <c r="A66">
        <v>66</v>
      </c>
      <c r="C66">
        <f t="shared" si="8"/>
        <v>27.977670945</v>
      </c>
      <c r="D66">
        <f t="shared" si="9"/>
        <v>26.336959384190155</v>
      </c>
      <c r="E66">
        <v>66</v>
      </c>
      <c r="G66">
        <f t="shared" si="10"/>
        <v>27.753710279099998</v>
      </c>
      <c r="H66">
        <f t="shared" si="11"/>
        <v>29.364884803815219</v>
      </c>
    </row>
    <row r="67" spans="1:8" x14ac:dyDescent="0.35">
      <c r="A67">
        <v>67</v>
      </c>
      <c r="C67">
        <f t="shared" si="8"/>
        <v>28.101867597800002</v>
      </c>
      <c r="D67">
        <f t="shared" si="9"/>
        <v>26.444530075043907</v>
      </c>
      <c r="E67">
        <v>67</v>
      </c>
      <c r="G67">
        <f t="shared" si="10"/>
        <v>27.933897098800003</v>
      </c>
      <c r="H67">
        <f t="shared" si="11"/>
        <v>29.568790009200349</v>
      </c>
    </row>
    <row r="68" spans="1:8" x14ac:dyDescent="0.35">
      <c r="A68">
        <v>68</v>
      </c>
      <c r="C68">
        <f t="shared" si="8"/>
        <v>28.2260642506</v>
      </c>
      <c r="D68">
        <f t="shared" si="9"/>
        <v>26.551931669035639</v>
      </c>
      <c r="E68">
        <v>68</v>
      </c>
      <c r="G68">
        <f t="shared" si="10"/>
        <v>28.1140839185</v>
      </c>
      <c r="H68">
        <f t="shared" si="11"/>
        <v>29.773066033529346</v>
      </c>
    </row>
    <row r="69" spans="1:8" x14ac:dyDescent="0.35">
      <c r="A69">
        <v>69</v>
      </c>
      <c r="C69">
        <f t="shared" si="8"/>
        <v>28.350260903399999</v>
      </c>
      <c r="D69">
        <f t="shared" si="9"/>
        <v>26.659169204308792</v>
      </c>
      <c r="E69">
        <v>69</v>
      </c>
      <c r="G69">
        <f t="shared" si="10"/>
        <v>28.294270738199998</v>
      </c>
      <c r="H69">
        <f t="shared" si="11"/>
        <v>29.977696958032972</v>
      </c>
    </row>
    <row r="70" spans="1:8" x14ac:dyDescent="0.35">
      <c r="A70">
        <v>70</v>
      </c>
      <c r="C70">
        <f t="shared" si="8"/>
        <v>28.474457556200001</v>
      </c>
      <c r="D70">
        <f t="shared" si="9"/>
        <v>26.766247567183775</v>
      </c>
      <c r="E70">
        <v>70</v>
      </c>
      <c r="G70">
        <f t="shared" si="10"/>
        <v>28.474457557900003</v>
      </c>
      <c r="H70">
        <f t="shared" si="11"/>
        <v>30.182667547151613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365F-E3E4-43E2-AF9A-60CA00BA8FE1}">
  <sheetPr codeName="XLSTAT_20251015_112757_1">
    <tabColor rgb="FF007800"/>
  </sheetPr>
  <dimension ref="B1:S294"/>
  <sheetViews>
    <sheetView topLeftCell="A136" zoomScaleNormal="100" workbookViewId="0">
      <selection activeCell="E109" sqref="E109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306</v>
      </c>
    </row>
    <row r="4" spans="2:13" x14ac:dyDescent="0.35">
      <c r="B4" t="s">
        <v>292</v>
      </c>
    </row>
    <row r="5" spans="2:13" x14ac:dyDescent="0.35">
      <c r="B5" t="s">
        <v>293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276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115</v>
      </c>
    </row>
    <row r="17" spans="2:9" x14ac:dyDescent="0.35">
      <c r="B17" s="78" t="s">
        <v>116</v>
      </c>
    </row>
    <row r="18" spans="2:9" ht="15" thickBot="1" x14ac:dyDescent="0.4"/>
    <row r="19" spans="2:9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9" x14ac:dyDescent="0.35">
      <c r="B20" s="82" t="s">
        <v>105</v>
      </c>
      <c r="C20" s="84">
        <v>61</v>
      </c>
      <c r="D20" s="84">
        <v>0</v>
      </c>
      <c r="E20" s="84">
        <v>61</v>
      </c>
      <c r="F20" s="40">
        <v>19.559782608695599</v>
      </c>
      <c r="G20" s="40">
        <v>23.621739130434801</v>
      </c>
      <c r="H20" s="40">
        <v>21.953872644947705</v>
      </c>
      <c r="I20" s="40">
        <v>0.94948638268693264</v>
      </c>
    </row>
    <row r="21" spans="2:9" x14ac:dyDescent="0.35">
      <c r="B21" s="79" t="s">
        <v>11</v>
      </c>
      <c r="C21" s="85">
        <v>61</v>
      </c>
      <c r="D21" s="85">
        <v>0</v>
      </c>
      <c r="E21" s="85">
        <v>61</v>
      </c>
      <c r="F21" s="41">
        <v>-0.63749999999999996</v>
      </c>
      <c r="G21" s="41">
        <v>1.2749999999999999</v>
      </c>
      <c r="H21" s="41">
        <v>1.1885245901639351E-2</v>
      </c>
      <c r="I21" s="41">
        <v>0.30647887900912274</v>
      </c>
    </row>
    <row r="22" spans="2:9" x14ac:dyDescent="0.35">
      <c r="B22" s="79" t="s">
        <v>21</v>
      </c>
      <c r="C22" s="85">
        <v>61</v>
      </c>
      <c r="D22" s="85">
        <v>0</v>
      </c>
      <c r="E22" s="85">
        <v>61</v>
      </c>
      <c r="F22" s="41">
        <v>0</v>
      </c>
      <c r="G22" s="41">
        <v>496</v>
      </c>
      <c r="H22" s="41">
        <v>88.885245901639351</v>
      </c>
      <c r="I22" s="41">
        <v>93.849720006802315</v>
      </c>
    </row>
    <row r="23" spans="2:9" x14ac:dyDescent="0.35">
      <c r="B23" s="79" t="s">
        <v>22</v>
      </c>
      <c r="C23" s="85">
        <v>61</v>
      </c>
      <c r="D23" s="85">
        <v>0</v>
      </c>
      <c r="E23" s="85">
        <v>61</v>
      </c>
      <c r="F23" s="41">
        <v>0</v>
      </c>
      <c r="G23" s="41">
        <v>493</v>
      </c>
      <c r="H23" s="41">
        <v>89.901639344262279</v>
      </c>
      <c r="I23" s="41">
        <v>92.977005207028242</v>
      </c>
    </row>
    <row r="24" spans="2:9" x14ac:dyDescent="0.35">
      <c r="B24" s="79" t="s">
        <v>23</v>
      </c>
      <c r="C24" s="85">
        <v>61</v>
      </c>
      <c r="D24" s="85">
        <v>0</v>
      </c>
      <c r="E24" s="85">
        <v>61</v>
      </c>
      <c r="F24" s="41">
        <v>0</v>
      </c>
      <c r="G24" s="41">
        <v>497</v>
      </c>
      <c r="H24" s="41">
        <v>89.852459016393439</v>
      </c>
      <c r="I24" s="41">
        <v>93.414102444540603</v>
      </c>
    </row>
    <row r="25" spans="2:9" x14ac:dyDescent="0.35">
      <c r="B25" s="79" t="s">
        <v>24</v>
      </c>
      <c r="C25" s="85">
        <v>61</v>
      </c>
      <c r="D25" s="85">
        <v>0</v>
      </c>
      <c r="E25" s="85">
        <v>61</v>
      </c>
      <c r="F25" s="41">
        <v>0</v>
      </c>
      <c r="G25" s="41">
        <v>493</v>
      </c>
      <c r="H25" s="41">
        <v>89.163934426229503</v>
      </c>
      <c r="I25" s="41">
        <v>93.428792908087473</v>
      </c>
    </row>
    <row r="26" spans="2:9" x14ac:dyDescent="0.35">
      <c r="B26" s="79" t="s">
        <v>25</v>
      </c>
      <c r="C26" s="85">
        <v>61</v>
      </c>
      <c r="D26" s="85">
        <v>0</v>
      </c>
      <c r="E26" s="85">
        <v>61</v>
      </c>
      <c r="F26" s="41">
        <v>0</v>
      </c>
      <c r="G26" s="41">
        <v>496</v>
      </c>
      <c r="H26" s="41">
        <v>89.508196721311478</v>
      </c>
      <c r="I26" s="41">
        <v>93.772174790965167</v>
      </c>
    </row>
    <row r="27" spans="2:9" x14ac:dyDescent="0.35">
      <c r="B27" s="79" t="s">
        <v>26</v>
      </c>
      <c r="C27" s="85">
        <v>61</v>
      </c>
      <c r="D27" s="85">
        <v>0</v>
      </c>
      <c r="E27" s="85">
        <v>61</v>
      </c>
      <c r="F27" s="41">
        <v>0</v>
      </c>
      <c r="G27" s="41">
        <v>498</v>
      </c>
      <c r="H27" s="41">
        <v>89.426229508196727</v>
      </c>
      <c r="I27" s="41">
        <v>93.493218830100815</v>
      </c>
    </row>
    <row r="28" spans="2:9" x14ac:dyDescent="0.35">
      <c r="B28" s="79" t="s">
        <v>27</v>
      </c>
      <c r="C28" s="85">
        <v>61</v>
      </c>
      <c r="D28" s="85">
        <v>0</v>
      </c>
      <c r="E28" s="85">
        <v>61</v>
      </c>
      <c r="F28" s="41">
        <v>0</v>
      </c>
      <c r="G28" s="41">
        <v>497</v>
      </c>
      <c r="H28" s="41">
        <v>89.278688524590166</v>
      </c>
      <c r="I28" s="41">
        <v>93.79590096721374</v>
      </c>
    </row>
    <row r="29" spans="2:9" x14ac:dyDescent="0.35">
      <c r="B29" s="79" t="s">
        <v>28</v>
      </c>
      <c r="C29" s="85">
        <v>61</v>
      </c>
      <c r="D29" s="85">
        <v>0</v>
      </c>
      <c r="E29" s="85">
        <v>61</v>
      </c>
      <c r="F29" s="41">
        <v>0</v>
      </c>
      <c r="G29" s="41">
        <v>497</v>
      </c>
      <c r="H29" s="41">
        <v>89.409836065573757</v>
      </c>
      <c r="I29" s="41">
        <v>93.688913796169118</v>
      </c>
    </row>
    <row r="30" spans="2:9" x14ac:dyDescent="0.35">
      <c r="B30" s="79" t="s">
        <v>29</v>
      </c>
      <c r="C30" s="85">
        <v>61</v>
      </c>
      <c r="D30" s="85">
        <v>0</v>
      </c>
      <c r="E30" s="85">
        <v>61</v>
      </c>
      <c r="F30" s="41">
        <v>0</v>
      </c>
      <c r="G30" s="41">
        <v>54.908000000000001</v>
      </c>
      <c r="H30" s="41">
        <v>12.638</v>
      </c>
      <c r="I30" s="41">
        <v>14.74028243284368</v>
      </c>
    </row>
    <row r="31" spans="2:9" x14ac:dyDescent="0.35">
      <c r="B31" s="79" t="s">
        <v>30</v>
      </c>
      <c r="C31" s="85">
        <v>61</v>
      </c>
      <c r="D31" s="85">
        <v>0</v>
      </c>
      <c r="E31" s="85">
        <v>61</v>
      </c>
      <c r="F31" s="41">
        <v>0</v>
      </c>
      <c r="G31" s="41">
        <v>48.238999999999997</v>
      </c>
      <c r="H31" s="41">
        <v>8.8451147540983612</v>
      </c>
      <c r="I31" s="41">
        <v>11.254529694154794</v>
      </c>
    </row>
    <row r="32" spans="2:9" x14ac:dyDescent="0.35">
      <c r="B32" s="79" t="s">
        <v>31</v>
      </c>
      <c r="C32" s="85">
        <v>61</v>
      </c>
      <c r="D32" s="85">
        <v>0</v>
      </c>
      <c r="E32" s="85">
        <v>61</v>
      </c>
      <c r="F32" s="41">
        <v>0</v>
      </c>
      <c r="G32" s="41">
        <v>31.654</v>
      </c>
      <c r="H32" s="41">
        <v>3.9809836065573774</v>
      </c>
      <c r="I32" s="41">
        <v>7.9345895388310268</v>
      </c>
    </row>
    <row r="33" spans="2:19" x14ac:dyDescent="0.35">
      <c r="B33" s="79" t="s">
        <v>37</v>
      </c>
      <c r="C33" s="85">
        <v>61</v>
      </c>
      <c r="D33" s="85">
        <v>0</v>
      </c>
      <c r="E33" s="85">
        <v>61</v>
      </c>
      <c r="F33" s="41">
        <v>-39.441989999999997</v>
      </c>
      <c r="G33" s="41">
        <v>28.06156</v>
      </c>
      <c r="H33" s="41">
        <v>0.32657540983606631</v>
      </c>
      <c r="I33" s="41">
        <v>13.298133330440226</v>
      </c>
    </row>
    <row r="34" spans="2:19" x14ac:dyDescent="0.35">
      <c r="B34" s="79" t="s">
        <v>47</v>
      </c>
      <c r="C34" s="85">
        <v>61</v>
      </c>
      <c r="D34" s="85">
        <v>0</v>
      </c>
      <c r="E34" s="85">
        <v>61</v>
      </c>
      <c r="F34" s="41">
        <v>-2.6099600000000001</v>
      </c>
      <c r="G34" s="41">
        <v>1.95221</v>
      </c>
      <c r="H34" s="41">
        <v>4.7282459016393462E-2</v>
      </c>
      <c r="I34" s="41">
        <v>0.92045134453277078</v>
      </c>
    </row>
    <row r="35" spans="2:19" x14ac:dyDescent="0.35">
      <c r="B35" s="79" t="s">
        <v>48</v>
      </c>
      <c r="C35" s="85">
        <v>61</v>
      </c>
      <c r="D35" s="85">
        <v>0</v>
      </c>
      <c r="E35" s="85">
        <v>61</v>
      </c>
      <c r="F35" s="41">
        <v>-2.8206600000000002</v>
      </c>
      <c r="G35" s="41">
        <v>1.4109499999999999</v>
      </c>
      <c r="H35" s="41">
        <v>-0.22641573770491816</v>
      </c>
      <c r="I35" s="41">
        <v>0.93759076585764767</v>
      </c>
    </row>
    <row r="36" spans="2:19" ht="15" thickBot="1" x14ac:dyDescent="0.4">
      <c r="B36" s="83" t="s">
        <v>52</v>
      </c>
      <c r="C36" s="86">
        <v>61</v>
      </c>
      <c r="D36" s="86">
        <v>0</v>
      </c>
      <c r="E36" s="86">
        <v>61</v>
      </c>
      <c r="F36" s="42">
        <v>35.014279999999999</v>
      </c>
      <c r="G36" s="42">
        <v>7582.9506799999999</v>
      </c>
      <c r="H36" s="42">
        <v>1916.5881683606556</v>
      </c>
      <c r="I36" s="42">
        <v>1575.3212667476139</v>
      </c>
    </row>
    <row r="39" spans="2:19" x14ac:dyDescent="0.35">
      <c r="B39" s="31" t="s">
        <v>122</v>
      </c>
    </row>
    <row r="40" spans="2:19" ht="15" thickBot="1" x14ac:dyDescent="0.4"/>
    <row r="41" spans="2:19" ht="43.5" x14ac:dyDescent="0.35">
      <c r="B41" s="80"/>
      <c r="C41" s="81" t="s">
        <v>11</v>
      </c>
      <c r="D41" s="81" t="s">
        <v>21</v>
      </c>
      <c r="E41" s="81" t="s">
        <v>22</v>
      </c>
      <c r="F41" s="81" t="s">
        <v>23</v>
      </c>
      <c r="G41" s="81" t="s">
        <v>24</v>
      </c>
      <c r="H41" s="81" t="s">
        <v>25</v>
      </c>
      <c r="I41" s="81" t="s">
        <v>26</v>
      </c>
      <c r="J41" s="81" t="s">
        <v>27</v>
      </c>
      <c r="K41" s="81" t="s">
        <v>28</v>
      </c>
      <c r="L41" s="81" t="s">
        <v>29</v>
      </c>
      <c r="M41" s="81" t="s">
        <v>30</v>
      </c>
      <c r="N41" s="81" t="s">
        <v>31</v>
      </c>
      <c r="O41" s="81" t="s">
        <v>37</v>
      </c>
      <c r="P41" s="81" t="s">
        <v>47</v>
      </c>
      <c r="Q41" s="81" t="s">
        <v>48</v>
      </c>
      <c r="R41" s="81" t="s">
        <v>52</v>
      </c>
      <c r="S41" s="43" t="s">
        <v>105</v>
      </c>
    </row>
    <row r="42" spans="2:19" x14ac:dyDescent="0.35">
      <c r="B42" s="87" t="s">
        <v>11</v>
      </c>
      <c r="C42" s="89">
        <v>1</v>
      </c>
      <c r="D42" s="46">
        <v>-2.9293640490764827E-2</v>
      </c>
      <c r="E42" s="46">
        <v>-1.4222244730719834E-2</v>
      </c>
      <c r="F42" s="46">
        <v>-3.242176264442307E-2</v>
      </c>
      <c r="G42" s="46">
        <v>-2.7957110107518668E-2</v>
      </c>
      <c r="H42" s="46">
        <v>-2.9674021676103425E-2</v>
      </c>
      <c r="I42" s="46">
        <v>-2.2929860515768043E-2</v>
      </c>
      <c r="J42" s="46">
        <v>-2.0916805024156635E-2</v>
      </c>
      <c r="K42" s="46">
        <v>-2.2758977793657997E-2</v>
      </c>
      <c r="L42" s="46">
        <v>-1.4527672764800652E-2</v>
      </c>
      <c r="M42" s="46">
        <v>-8.9589562215337246E-2</v>
      </c>
      <c r="N42" s="46">
        <v>-6.4864846119254749E-2</v>
      </c>
      <c r="O42" s="46">
        <v>0.10939767987342686</v>
      </c>
      <c r="P42" s="46">
        <v>4.8664277737845082E-2</v>
      </c>
      <c r="Q42" s="46">
        <v>-8.7939596245411866E-3</v>
      </c>
      <c r="R42" s="46">
        <v>-0.15563648347746814</v>
      </c>
      <c r="S42" s="47">
        <v>0.19045316375152696</v>
      </c>
    </row>
    <row r="43" spans="2:19" x14ac:dyDescent="0.35">
      <c r="B43" s="79" t="s">
        <v>21</v>
      </c>
      <c r="C43" s="41">
        <v>-2.9293640490764827E-2</v>
      </c>
      <c r="D43" s="90">
        <v>1</v>
      </c>
      <c r="E43" s="41">
        <v>0.99813840276683552</v>
      </c>
      <c r="F43" s="41">
        <v>0.99877327359402301</v>
      </c>
      <c r="G43" s="41">
        <v>0.99929705645991196</v>
      </c>
      <c r="H43" s="41">
        <v>0.99945081948235381</v>
      </c>
      <c r="I43" s="41">
        <v>0.99956737165036158</v>
      </c>
      <c r="J43" s="41">
        <v>0.99946003086765411</v>
      </c>
      <c r="K43" s="41">
        <v>0.99944872542922825</v>
      </c>
      <c r="L43" s="41">
        <v>-0.40025442553933566</v>
      </c>
      <c r="M43" s="41">
        <v>-0.26715465533774396</v>
      </c>
      <c r="N43" s="41">
        <v>-0.21328344093168666</v>
      </c>
      <c r="O43" s="41">
        <v>0.57222811969992993</v>
      </c>
      <c r="P43" s="41">
        <v>0.57202030700049178</v>
      </c>
      <c r="Q43" s="41">
        <v>0.51802509543667241</v>
      </c>
      <c r="R43" s="41">
        <v>0.67496807213348631</v>
      </c>
      <c r="S43" s="48">
        <v>-0.45195146950819176</v>
      </c>
    </row>
    <row r="44" spans="2:19" x14ac:dyDescent="0.35">
      <c r="B44" s="79" t="s">
        <v>22</v>
      </c>
      <c r="C44" s="41">
        <v>-1.4222244730719834E-2</v>
      </c>
      <c r="D44" s="41">
        <v>0.99813840276683552</v>
      </c>
      <c r="E44" s="90">
        <v>1</v>
      </c>
      <c r="F44" s="41">
        <v>0.99797418839379215</v>
      </c>
      <c r="G44" s="41">
        <v>0.99755416524444052</v>
      </c>
      <c r="H44" s="41">
        <v>0.99864407646884878</v>
      </c>
      <c r="I44" s="41">
        <v>0.99803549728607877</v>
      </c>
      <c r="J44" s="41">
        <v>0.99825505355374478</v>
      </c>
      <c r="K44" s="41">
        <v>0.99825808851166686</v>
      </c>
      <c r="L44" s="41">
        <v>-0.38096019411431126</v>
      </c>
      <c r="M44" s="41">
        <v>-0.24442169173957659</v>
      </c>
      <c r="N44" s="41">
        <v>-0.20113624058107502</v>
      </c>
      <c r="O44" s="41">
        <v>0.5742897401059307</v>
      </c>
      <c r="P44" s="41">
        <v>0.57232457516326685</v>
      </c>
      <c r="Q44" s="41">
        <v>0.5174665496914358</v>
      </c>
      <c r="R44" s="41">
        <v>0.67304683513600005</v>
      </c>
      <c r="S44" s="48">
        <v>-0.44467049303772704</v>
      </c>
    </row>
    <row r="45" spans="2:19" x14ac:dyDescent="0.35">
      <c r="B45" s="79" t="s">
        <v>23</v>
      </c>
      <c r="C45" s="41">
        <v>-3.242176264442307E-2</v>
      </c>
      <c r="D45" s="41">
        <v>0.99877327359402301</v>
      </c>
      <c r="E45" s="41">
        <v>0.99797418839379215</v>
      </c>
      <c r="F45" s="90">
        <v>1</v>
      </c>
      <c r="G45" s="41">
        <v>0.99803394132420797</v>
      </c>
      <c r="H45" s="41">
        <v>0.9992255415992396</v>
      </c>
      <c r="I45" s="41">
        <v>0.99899760288014194</v>
      </c>
      <c r="J45" s="41">
        <v>0.99918950634186143</v>
      </c>
      <c r="K45" s="41">
        <v>0.99922443403972872</v>
      </c>
      <c r="L45" s="41">
        <v>-0.38892898665389153</v>
      </c>
      <c r="M45" s="41">
        <v>-0.26307017010831513</v>
      </c>
      <c r="N45" s="41">
        <v>-0.2134597805284433</v>
      </c>
      <c r="O45" s="41">
        <v>0.57649573057212644</v>
      </c>
      <c r="P45" s="41">
        <v>0.57339338330202927</v>
      </c>
      <c r="Q45" s="41">
        <v>0.51786625192898506</v>
      </c>
      <c r="R45" s="41">
        <v>0.67899750593959507</v>
      </c>
      <c r="S45" s="48">
        <v>-0.44954033723931452</v>
      </c>
    </row>
    <row r="46" spans="2:19" x14ac:dyDescent="0.35">
      <c r="B46" s="79" t="s">
        <v>24</v>
      </c>
      <c r="C46" s="41">
        <v>-2.7957110107518668E-2</v>
      </c>
      <c r="D46" s="41">
        <v>0.99929705645991196</v>
      </c>
      <c r="E46" s="41">
        <v>0.99755416524444052</v>
      </c>
      <c r="F46" s="41">
        <v>0.99803394132420797</v>
      </c>
      <c r="G46" s="90">
        <v>1</v>
      </c>
      <c r="H46" s="41">
        <v>0.99897586535806715</v>
      </c>
      <c r="I46" s="41">
        <v>0.99904258825090853</v>
      </c>
      <c r="J46" s="41">
        <v>0.99876937549589351</v>
      </c>
      <c r="K46" s="41">
        <v>0.9987802122492152</v>
      </c>
      <c r="L46" s="41">
        <v>-0.40287809393769825</v>
      </c>
      <c r="M46" s="41">
        <v>-0.26999589058246165</v>
      </c>
      <c r="N46" s="41">
        <v>-0.21698522581313842</v>
      </c>
      <c r="O46" s="41">
        <v>0.57593625523302117</v>
      </c>
      <c r="P46" s="41">
        <v>0.57730427029438314</v>
      </c>
      <c r="Q46" s="41">
        <v>0.51828436752328244</v>
      </c>
      <c r="R46" s="41">
        <v>0.66675014981818148</v>
      </c>
      <c r="S46" s="48">
        <v>-0.45011744870805276</v>
      </c>
    </row>
    <row r="47" spans="2:19" x14ac:dyDescent="0.35">
      <c r="B47" s="79" t="s">
        <v>25</v>
      </c>
      <c r="C47" s="41">
        <v>-2.9674021676103425E-2</v>
      </c>
      <c r="D47" s="41">
        <v>0.99945081948235381</v>
      </c>
      <c r="E47" s="41">
        <v>0.99864407646884878</v>
      </c>
      <c r="F47" s="41">
        <v>0.9992255415992396</v>
      </c>
      <c r="G47" s="41">
        <v>0.99897586535806715</v>
      </c>
      <c r="H47" s="90">
        <v>1</v>
      </c>
      <c r="I47" s="41">
        <v>0.99940504475201664</v>
      </c>
      <c r="J47" s="41">
        <v>0.99965062116114423</v>
      </c>
      <c r="K47" s="41">
        <v>0.99957600752304754</v>
      </c>
      <c r="L47" s="41">
        <v>-0.39581941748171867</v>
      </c>
      <c r="M47" s="41">
        <v>-0.26397780891600536</v>
      </c>
      <c r="N47" s="41">
        <v>-0.20957277725323928</v>
      </c>
      <c r="O47" s="41">
        <v>0.57694013007924516</v>
      </c>
      <c r="P47" s="41">
        <v>0.57487019935065631</v>
      </c>
      <c r="Q47" s="41">
        <v>0.51970080583857614</v>
      </c>
      <c r="R47" s="41">
        <v>0.67447220987586554</v>
      </c>
      <c r="S47" s="48">
        <v>-0.44790077257257044</v>
      </c>
    </row>
    <row r="48" spans="2:19" x14ac:dyDescent="0.35">
      <c r="B48" s="79" t="s">
        <v>26</v>
      </c>
      <c r="C48" s="41">
        <v>-2.2929860515768043E-2</v>
      </c>
      <c r="D48" s="41">
        <v>0.99956737165036158</v>
      </c>
      <c r="E48" s="41">
        <v>0.99803549728607877</v>
      </c>
      <c r="F48" s="41">
        <v>0.99899760288014194</v>
      </c>
      <c r="G48" s="41">
        <v>0.99904258825090853</v>
      </c>
      <c r="H48" s="41">
        <v>0.99940504475201664</v>
      </c>
      <c r="I48" s="90">
        <v>1</v>
      </c>
      <c r="J48" s="41">
        <v>0.99969954287624896</v>
      </c>
      <c r="K48" s="41">
        <v>0.99980526761397026</v>
      </c>
      <c r="L48" s="41">
        <v>-0.38842868919748291</v>
      </c>
      <c r="M48" s="41">
        <v>-0.26152639726855903</v>
      </c>
      <c r="N48" s="41">
        <v>-0.20988307279223747</v>
      </c>
      <c r="O48" s="41">
        <v>0.57485870475167511</v>
      </c>
      <c r="P48" s="41">
        <v>0.57046822228342453</v>
      </c>
      <c r="Q48" s="41">
        <v>0.5143715848931687</v>
      </c>
      <c r="R48" s="41">
        <v>0.67459533654199244</v>
      </c>
      <c r="S48" s="48">
        <v>-0.44691502477121814</v>
      </c>
    </row>
    <row r="49" spans="2:19" x14ac:dyDescent="0.35">
      <c r="B49" s="79" t="s">
        <v>27</v>
      </c>
      <c r="C49" s="41">
        <v>-2.0916805024156635E-2</v>
      </c>
      <c r="D49" s="41">
        <v>0.99946003086765411</v>
      </c>
      <c r="E49" s="41">
        <v>0.99825505355374478</v>
      </c>
      <c r="F49" s="41">
        <v>0.99918950634186143</v>
      </c>
      <c r="G49" s="41">
        <v>0.99876937549589351</v>
      </c>
      <c r="H49" s="41">
        <v>0.99965062116114423</v>
      </c>
      <c r="I49" s="41">
        <v>0.99969954287624896</v>
      </c>
      <c r="J49" s="90">
        <v>1</v>
      </c>
      <c r="K49" s="41">
        <v>0.99988595335984021</v>
      </c>
      <c r="L49" s="41">
        <v>-0.39435529511961936</v>
      </c>
      <c r="M49" s="41">
        <v>-0.26694509328788901</v>
      </c>
      <c r="N49" s="41">
        <v>-0.21482826252910847</v>
      </c>
      <c r="O49" s="41">
        <v>0.57824193247075106</v>
      </c>
      <c r="P49" s="41">
        <v>0.5742405164718779</v>
      </c>
      <c r="Q49" s="41">
        <v>0.5189559927409545</v>
      </c>
      <c r="R49" s="41">
        <v>0.67489517737891103</v>
      </c>
      <c r="S49" s="48">
        <v>-0.44973484665008184</v>
      </c>
    </row>
    <row r="50" spans="2:19" x14ac:dyDescent="0.35">
      <c r="B50" s="79" t="s">
        <v>28</v>
      </c>
      <c r="C50" s="41">
        <v>-2.2758977793657997E-2</v>
      </c>
      <c r="D50" s="41">
        <v>0.99944872542922825</v>
      </c>
      <c r="E50" s="41">
        <v>0.99825808851166686</v>
      </c>
      <c r="F50" s="41">
        <v>0.99922443403972872</v>
      </c>
      <c r="G50" s="41">
        <v>0.9987802122492152</v>
      </c>
      <c r="H50" s="41">
        <v>0.99957600752304754</v>
      </c>
      <c r="I50" s="41">
        <v>0.99980526761397026</v>
      </c>
      <c r="J50" s="41">
        <v>0.99988595335984021</v>
      </c>
      <c r="K50" s="90">
        <v>1</v>
      </c>
      <c r="L50" s="41">
        <v>-0.39158766987332294</v>
      </c>
      <c r="M50" s="41">
        <v>-0.26412830405373439</v>
      </c>
      <c r="N50" s="41">
        <v>-0.21252280968309539</v>
      </c>
      <c r="O50" s="41">
        <v>0.57587554903627247</v>
      </c>
      <c r="P50" s="41">
        <v>0.57062987443059421</v>
      </c>
      <c r="Q50" s="41">
        <v>0.51718041562320893</v>
      </c>
      <c r="R50" s="41">
        <v>0.67677454462191367</v>
      </c>
      <c r="S50" s="48">
        <v>-0.45016513260310387</v>
      </c>
    </row>
    <row r="51" spans="2:19" x14ac:dyDescent="0.35">
      <c r="B51" s="79" t="s">
        <v>29</v>
      </c>
      <c r="C51" s="41">
        <v>-1.4527672764800652E-2</v>
      </c>
      <c r="D51" s="41">
        <v>-0.40025442553933566</v>
      </c>
      <c r="E51" s="41">
        <v>-0.38096019411431126</v>
      </c>
      <c r="F51" s="41">
        <v>-0.38892898665389153</v>
      </c>
      <c r="G51" s="41">
        <v>-0.40287809393769825</v>
      </c>
      <c r="H51" s="41">
        <v>-0.39581941748171867</v>
      </c>
      <c r="I51" s="41">
        <v>-0.38842868919748291</v>
      </c>
      <c r="J51" s="41">
        <v>-0.39435529511961936</v>
      </c>
      <c r="K51" s="41">
        <v>-0.39158766987332294</v>
      </c>
      <c r="L51" s="90">
        <v>1</v>
      </c>
      <c r="M51" s="41">
        <v>0.79992343253277143</v>
      </c>
      <c r="N51" s="41">
        <v>0.50584632409649566</v>
      </c>
      <c r="O51" s="41">
        <v>-0.30454628443922604</v>
      </c>
      <c r="P51" s="41">
        <v>-0.34543438069319338</v>
      </c>
      <c r="Q51" s="41">
        <v>-0.42363850406994669</v>
      </c>
      <c r="R51" s="41">
        <v>-0.27810553680673422</v>
      </c>
      <c r="S51" s="48">
        <v>0.50079630798896724</v>
      </c>
    </row>
    <row r="52" spans="2:19" x14ac:dyDescent="0.35">
      <c r="B52" s="79" t="s">
        <v>30</v>
      </c>
      <c r="C52" s="41">
        <v>-8.9589562215337246E-2</v>
      </c>
      <c r="D52" s="41">
        <v>-0.26715465533774396</v>
      </c>
      <c r="E52" s="41">
        <v>-0.24442169173957659</v>
      </c>
      <c r="F52" s="41">
        <v>-0.26307017010831513</v>
      </c>
      <c r="G52" s="41">
        <v>-0.26999589058246165</v>
      </c>
      <c r="H52" s="41">
        <v>-0.26397780891600536</v>
      </c>
      <c r="I52" s="41">
        <v>-0.26152639726855903</v>
      </c>
      <c r="J52" s="41">
        <v>-0.26694509328788901</v>
      </c>
      <c r="K52" s="41">
        <v>-0.26412830405373439</v>
      </c>
      <c r="L52" s="41">
        <v>0.79992343253277143</v>
      </c>
      <c r="M52" s="90">
        <v>1</v>
      </c>
      <c r="N52" s="41">
        <v>0.7096410263856805</v>
      </c>
      <c r="O52" s="41">
        <v>-0.2232080666071754</v>
      </c>
      <c r="P52" s="41">
        <v>-0.25467253963897518</v>
      </c>
      <c r="Q52" s="41">
        <v>-0.33117026323246507</v>
      </c>
      <c r="R52" s="41">
        <v>-0.16348271181120055</v>
      </c>
      <c r="S52" s="48">
        <v>0.35097280129066366</v>
      </c>
    </row>
    <row r="53" spans="2:19" x14ac:dyDescent="0.35">
      <c r="B53" s="79" t="s">
        <v>31</v>
      </c>
      <c r="C53" s="41">
        <v>-6.4864846119254749E-2</v>
      </c>
      <c r="D53" s="41">
        <v>-0.21328344093168666</v>
      </c>
      <c r="E53" s="41">
        <v>-0.20113624058107502</v>
      </c>
      <c r="F53" s="41">
        <v>-0.2134597805284433</v>
      </c>
      <c r="G53" s="41">
        <v>-0.21698522581313842</v>
      </c>
      <c r="H53" s="41">
        <v>-0.20957277725323928</v>
      </c>
      <c r="I53" s="41">
        <v>-0.20988307279223747</v>
      </c>
      <c r="J53" s="41">
        <v>-0.21482826252910847</v>
      </c>
      <c r="K53" s="41">
        <v>-0.21252280968309539</v>
      </c>
      <c r="L53" s="41">
        <v>0.50584632409649566</v>
      </c>
      <c r="M53" s="41">
        <v>0.7096410263856805</v>
      </c>
      <c r="N53" s="90">
        <v>1</v>
      </c>
      <c r="O53" s="41">
        <v>-0.14676514129154833</v>
      </c>
      <c r="P53" s="41">
        <v>-0.17754897006312817</v>
      </c>
      <c r="Q53" s="41">
        <v>-0.23095254704356649</v>
      </c>
      <c r="R53" s="41">
        <v>-0.18580191853419634</v>
      </c>
      <c r="S53" s="48">
        <v>0.23519058495203166</v>
      </c>
    </row>
    <row r="54" spans="2:19" x14ac:dyDescent="0.35">
      <c r="B54" s="79" t="s">
        <v>37</v>
      </c>
      <c r="C54" s="41">
        <v>0.10939767987342686</v>
      </c>
      <c r="D54" s="41">
        <v>0.57222811969992993</v>
      </c>
      <c r="E54" s="41">
        <v>0.5742897401059307</v>
      </c>
      <c r="F54" s="41">
        <v>0.57649573057212644</v>
      </c>
      <c r="G54" s="41">
        <v>0.57593625523302117</v>
      </c>
      <c r="H54" s="41">
        <v>0.57694013007924516</v>
      </c>
      <c r="I54" s="41">
        <v>0.57485870475167511</v>
      </c>
      <c r="J54" s="41">
        <v>0.57824193247075106</v>
      </c>
      <c r="K54" s="41">
        <v>0.57587554903627247</v>
      </c>
      <c r="L54" s="41">
        <v>-0.30454628443922604</v>
      </c>
      <c r="M54" s="41">
        <v>-0.2232080666071754</v>
      </c>
      <c r="N54" s="41">
        <v>-0.14676514129154833</v>
      </c>
      <c r="O54" s="90">
        <v>1</v>
      </c>
      <c r="P54" s="41">
        <v>0.96306061117050656</v>
      </c>
      <c r="Q54" s="41">
        <v>0.87201327451335631</v>
      </c>
      <c r="R54" s="41">
        <v>0.19892653126858639</v>
      </c>
      <c r="S54" s="48">
        <v>-0.20402489136059501</v>
      </c>
    </row>
    <row r="55" spans="2:19" x14ac:dyDescent="0.35">
      <c r="B55" s="79" t="s">
        <v>47</v>
      </c>
      <c r="C55" s="41">
        <v>4.8664277737845082E-2</v>
      </c>
      <c r="D55" s="41">
        <v>0.57202030700049178</v>
      </c>
      <c r="E55" s="41">
        <v>0.57232457516326685</v>
      </c>
      <c r="F55" s="41">
        <v>0.57339338330202927</v>
      </c>
      <c r="G55" s="41">
        <v>0.57730427029438314</v>
      </c>
      <c r="H55" s="41">
        <v>0.57487019935065631</v>
      </c>
      <c r="I55" s="41">
        <v>0.57046822228342453</v>
      </c>
      <c r="J55" s="41">
        <v>0.5742405164718779</v>
      </c>
      <c r="K55" s="41">
        <v>0.57062987443059421</v>
      </c>
      <c r="L55" s="41">
        <v>-0.34543438069319338</v>
      </c>
      <c r="M55" s="41">
        <v>-0.25467253963897518</v>
      </c>
      <c r="N55" s="41">
        <v>-0.17754897006312817</v>
      </c>
      <c r="O55" s="41">
        <v>0.96306061117050656</v>
      </c>
      <c r="P55" s="90">
        <v>1</v>
      </c>
      <c r="Q55" s="41">
        <v>0.86663126632255494</v>
      </c>
      <c r="R55" s="41">
        <v>0.18348289037710622</v>
      </c>
      <c r="S55" s="48">
        <v>-0.2272007934442743</v>
      </c>
    </row>
    <row r="56" spans="2:19" x14ac:dyDescent="0.35">
      <c r="B56" s="79" t="s">
        <v>48</v>
      </c>
      <c r="C56" s="41">
        <v>-8.7939596245411866E-3</v>
      </c>
      <c r="D56" s="41">
        <v>0.51802509543667241</v>
      </c>
      <c r="E56" s="41">
        <v>0.5174665496914358</v>
      </c>
      <c r="F56" s="41">
        <v>0.51786625192898506</v>
      </c>
      <c r="G56" s="41">
        <v>0.51828436752328244</v>
      </c>
      <c r="H56" s="41">
        <v>0.51970080583857614</v>
      </c>
      <c r="I56" s="41">
        <v>0.5143715848931687</v>
      </c>
      <c r="J56" s="41">
        <v>0.5189559927409545</v>
      </c>
      <c r="K56" s="41">
        <v>0.51718041562320893</v>
      </c>
      <c r="L56" s="41">
        <v>-0.42363850406994669</v>
      </c>
      <c r="M56" s="41">
        <v>-0.33117026323246507</v>
      </c>
      <c r="N56" s="41">
        <v>-0.23095254704356649</v>
      </c>
      <c r="O56" s="41">
        <v>0.87201327451335631</v>
      </c>
      <c r="P56" s="41">
        <v>0.86663126632255494</v>
      </c>
      <c r="Q56" s="90">
        <v>1</v>
      </c>
      <c r="R56" s="41">
        <v>0.25208561456477258</v>
      </c>
      <c r="S56" s="48">
        <v>-0.2732879174583534</v>
      </c>
    </row>
    <row r="57" spans="2:19" x14ac:dyDescent="0.35">
      <c r="B57" s="79" t="s">
        <v>52</v>
      </c>
      <c r="C57" s="41">
        <v>-0.15563648347746814</v>
      </c>
      <c r="D57" s="41">
        <v>0.67496807213348631</v>
      </c>
      <c r="E57" s="41">
        <v>0.67304683513600005</v>
      </c>
      <c r="F57" s="41">
        <v>0.67899750593959507</v>
      </c>
      <c r="G57" s="41">
        <v>0.66675014981818148</v>
      </c>
      <c r="H57" s="41">
        <v>0.67447220987586554</v>
      </c>
      <c r="I57" s="41">
        <v>0.67459533654199244</v>
      </c>
      <c r="J57" s="41">
        <v>0.67489517737891103</v>
      </c>
      <c r="K57" s="41">
        <v>0.67677454462191367</v>
      </c>
      <c r="L57" s="41">
        <v>-0.27810553680673422</v>
      </c>
      <c r="M57" s="41">
        <v>-0.16348271181120055</v>
      </c>
      <c r="N57" s="41">
        <v>-0.18580191853419634</v>
      </c>
      <c r="O57" s="41">
        <v>0.19892653126858639</v>
      </c>
      <c r="P57" s="41">
        <v>0.18348289037710622</v>
      </c>
      <c r="Q57" s="41">
        <v>0.25208561456477258</v>
      </c>
      <c r="R57" s="90">
        <v>1</v>
      </c>
      <c r="S57" s="48">
        <v>-0.7079294206421235</v>
      </c>
    </row>
    <row r="58" spans="2:19" ht="15" thickBot="1" x14ac:dyDescent="0.4">
      <c r="B58" s="88" t="s">
        <v>105</v>
      </c>
      <c r="C58" s="49">
        <v>0.19045316375152696</v>
      </c>
      <c r="D58" s="49">
        <v>-0.45195146950819176</v>
      </c>
      <c r="E58" s="49">
        <v>-0.44467049303772704</v>
      </c>
      <c r="F58" s="49">
        <v>-0.44954033723931452</v>
      </c>
      <c r="G58" s="49">
        <v>-0.45011744870805276</v>
      </c>
      <c r="H58" s="49">
        <v>-0.44790077257257044</v>
      </c>
      <c r="I58" s="49">
        <v>-0.44691502477121814</v>
      </c>
      <c r="J58" s="49">
        <v>-0.44973484665008184</v>
      </c>
      <c r="K58" s="49">
        <v>-0.45016513260310387</v>
      </c>
      <c r="L58" s="49">
        <v>0.50079630798896724</v>
      </c>
      <c r="M58" s="49">
        <v>0.35097280129066366</v>
      </c>
      <c r="N58" s="49">
        <v>0.23519058495203166</v>
      </c>
      <c r="O58" s="49">
        <v>-0.20402489136059501</v>
      </c>
      <c r="P58" s="49">
        <v>-0.2272007934442743</v>
      </c>
      <c r="Q58" s="49">
        <v>-0.2732879174583534</v>
      </c>
      <c r="R58" s="49">
        <v>-0.7079294206421235</v>
      </c>
      <c r="S58" s="91">
        <v>1</v>
      </c>
    </row>
    <row r="61" spans="2:19" x14ac:dyDescent="0.35">
      <c r="B61" s="31" t="s">
        <v>123</v>
      </c>
    </row>
    <row r="63" spans="2:19" x14ac:dyDescent="0.35">
      <c r="B63" s="78" t="s">
        <v>291</v>
      </c>
    </row>
    <row r="64" spans="2:19" ht="15" thickBot="1" x14ac:dyDescent="0.4"/>
    <row r="65" spans="2:10" x14ac:dyDescent="0.35">
      <c r="B65" s="100" t="s">
        <v>268</v>
      </c>
      <c r="C65" s="100" t="s">
        <v>110</v>
      </c>
      <c r="D65" s="100" t="s">
        <v>129</v>
      </c>
      <c r="E65" s="100" t="s">
        <v>127</v>
      </c>
      <c r="F65" s="100" t="s">
        <v>128</v>
      </c>
      <c r="G65" s="100" t="s">
        <v>269</v>
      </c>
      <c r="H65" s="100" t="s">
        <v>270</v>
      </c>
      <c r="I65" s="100" t="s">
        <v>271</v>
      </c>
      <c r="J65" s="100" t="s">
        <v>272</v>
      </c>
    </row>
    <row r="66" spans="2:10" x14ac:dyDescent="0.35">
      <c r="B66" s="65">
        <v>1</v>
      </c>
      <c r="C66" s="101" t="s">
        <v>52</v>
      </c>
      <c r="D66" s="104">
        <v>0.45733501303202645</v>
      </c>
      <c r="E66" s="104">
        <v>0.50116406461069263</v>
      </c>
      <c r="F66" s="104">
        <v>0.492709218248162</v>
      </c>
      <c r="G66" s="104">
        <v>17.324700617226085</v>
      </c>
      <c r="H66" s="104">
        <v>-45.756205916520159</v>
      </c>
      <c r="I66" s="104">
        <v>-41.534458188173538</v>
      </c>
      <c r="J66" s="104">
        <v>0.51519121195944861</v>
      </c>
    </row>
    <row r="67" spans="2:10" x14ac:dyDescent="0.35">
      <c r="B67" s="38">
        <v>2</v>
      </c>
      <c r="C67" s="102" t="s">
        <v>294</v>
      </c>
      <c r="D67" s="105">
        <v>0.37185793392387939</v>
      </c>
      <c r="E67" s="105">
        <v>0.60127238587772558</v>
      </c>
      <c r="F67" s="105">
        <v>0.58752315780454367</v>
      </c>
      <c r="G67" s="105">
        <v>4.4089327673046483</v>
      </c>
      <c r="H67" s="105">
        <v>-57.420129209227802</v>
      </c>
      <c r="I67" s="105">
        <v>-51.087507616707867</v>
      </c>
      <c r="J67" s="105">
        <v>0.42530945506375933</v>
      </c>
    </row>
    <row r="68" spans="2:10" x14ac:dyDescent="0.35">
      <c r="B68" s="38">
        <v>3</v>
      </c>
      <c r="C68" s="102" t="s">
        <v>295</v>
      </c>
      <c r="D68" s="105">
        <v>0.3600193831694698</v>
      </c>
      <c r="E68" s="105">
        <v>0.62062211798113087</v>
      </c>
      <c r="F68" s="105">
        <v>0.60065486103276933</v>
      </c>
      <c r="G68" s="105">
        <v>3.5258945906609824</v>
      </c>
      <c r="H68" s="105">
        <v>-58.45462019414849</v>
      </c>
      <c r="I68" s="105">
        <v>-50.011124737455248</v>
      </c>
      <c r="J68" s="105">
        <v>0.41795868358011007</v>
      </c>
    </row>
    <row r="69" spans="2:10" x14ac:dyDescent="0.35">
      <c r="B69" s="38">
        <v>4</v>
      </c>
      <c r="C69" s="102" t="s">
        <v>296</v>
      </c>
      <c r="D69" s="105">
        <v>0.3533170994132892</v>
      </c>
      <c r="E69" s="105">
        <v>0.63421663413125273</v>
      </c>
      <c r="F69" s="105">
        <v>0.60808925085491361</v>
      </c>
      <c r="G69" s="105">
        <v>3.5003622037344257</v>
      </c>
      <c r="H69" s="105">
        <v>-58.68060150576639</v>
      </c>
      <c r="I69" s="105">
        <v>-48.126232184899834</v>
      </c>
      <c r="J69" s="105">
        <v>0.41623624391960901</v>
      </c>
    </row>
    <row r="70" spans="2:10" x14ac:dyDescent="0.35">
      <c r="B70" s="38">
        <v>5</v>
      </c>
      <c r="C70" s="102" t="s">
        <v>297</v>
      </c>
      <c r="D70" s="105">
        <v>0.34931866198487821</v>
      </c>
      <c r="E70" s="105">
        <v>0.64481407634056431</v>
      </c>
      <c r="F70" s="105">
        <v>0.61252444691697927</v>
      </c>
      <c r="G70" s="105">
        <v>3.9213826963724756</v>
      </c>
      <c r="H70" s="105">
        <v>-58.47399422434313</v>
      </c>
      <c r="I70" s="105">
        <v>-45.80875103930326</v>
      </c>
      <c r="J70" s="105">
        <v>0.41749924359968749</v>
      </c>
    </row>
    <row r="71" spans="2:10" x14ac:dyDescent="0.35">
      <c r="B71" s="38">
        <v>6</v>
      </c>
      <c r="C71" s="102" t="s">
        <v>298</v>
      </c>
      <c r="D71" s="105">
        <v>0.34511666449835976</v>
      </c>
      <c r="E71" s="105">
        <v>0.65546689453879714</v>
      </c>
      <c r="F71" s="105">
        <v>0.61718543837644124</v>
      </c>
      <c r="G71" s="105">
        <v>4.3341523724475053</v>
      </c>
      <c r="H71" s="105">
        <v>-58.331517304120439</v>
      </c>
      <c r="I71" s="105">
        <v>-43.555400254907255</v>
      </c>
      <c r="J71" s="105">
        <v>0.41836162806003202</v>
      </c>
    </row>
    <row r="72" spans="2:10" x14ac:dyDescent="0.35">
      <c r="B72" s="38">
        <v>7</v>
      </c>
      <c r="C72" s="102" t="s">
        <v>299</v>
      </c>
      <c r="D72" s="105">
        <v>0.34090225660774276</v>
      </c>
      <c r="E72" s="105">
        <v>0.66597650634065775</v>
      </c>
      <c r="F72" s="105">
        <v>0.62186019585734842</v>
      </c>
      <c r="G72" s="105">
        <v>4.768259269403643</v>
      </c>
      <c r="H72" s="105">
        <v>-58.221227286250809</v>
      </c>
      <c r="I72" s="105">
        <v>-41.334236372864318</v>
      </c>
      <c r="J72" s="105">
        <v>0.41904765568172031</v>
      </c>
    </row>
    <row r="73" spans="2:10" x14ac:dyDescent="0.35">
      <c r="B73" s="38">
        <v>8</v>
      </c>
      <c r="C73" s="102" t="s">
        <v>300</v>
      </c>
      <c r="D73" s="105">
        <v>0.33646536985074715</v>
      </c>
      <c r="E73" s="105">
        <v>0.67654416954416141</v>
      </c>
      <c r="F73" s="105">
        <v>0.62678173408941695</v>
      </c>
      <c r="G73" s="105">
        <v>5.1937167232434405</v>
      </c>
      <c r="H73" s="105">
        <v>-58.182301807251775</v>
      </c>
      <c r="I73" s="105">
        <v>-39.184437029691971</v>
      </c>
      <c r="J73" s="105">
        <v>0.41929459503534638</v>
      </c>
    </row>
    <row r="74" spans="2:10" x14ac:dyDescent="0.35">
      <c r="B74" s="38">
        <v>9</v>
      </c>
      <c r="C74" s="102" t="s">
        <v>301</v>
      </c>
      <c r="D74" s="105">
        <v>0.33588067738131089</v>
      </c>
      <c r="E74" s="105">
        <v>0.68331574979730558</v>
      </c>
      <c r="F74" s="105">
        <v>0.62743029387918303</v>
      </c>
      <c r="G74" s="105">
        <v>6.1847764298227617</v>
      </c>
      <c r="H74" s="105">
        <v>-57.472899963285201</v>
      </c>
      <c r="I74" s="105">
        <v>-36.364161321552089</v>
      </c>
      <c r="J74" s="105">
        <v>0.42423739178096803</v>
      </c>
    </row>
    <row r="75" spans="2:10" ht="15" thickBot="1" x14ac:dyDescent="0.4">
      <c r="B75" s="114">
        <v>10</v>
      </c>
      <c r="C75" s="115" t="s">
        <v>302</v>
      </c>
      <c r="D75" s="117">
        <v>0.33550967676226795</v>
      </c>
      <c r="E75" s="116">
        <v>0.6898681831333302</v>
      </c>
      <c r="F75" s="116">
        <v>0.6278418197599962</v>
      </c>
      <c r="G75" s="116">
        <v>7.2084882126671914</v>
      </c>
      <c r="H75" s="116">
        <v>-56.748275674300757</v>
      </c>
      <c r="I75" s="116">
        <v>-33.528663168394331</v>
      </c>
      <c r="J75" s="116">
        <v>0.42941328489231212</v>
      </c>
    </row>
    <row r="76" spans="2:10" x14ac:dyDescent="0.35">
      <c r="B76" s="64" t="s">
        <v>273</v>
      </c>
    </row>
    <row r="79" spans="2:10" x14ac:dyDescent="0.35">
      <c r="B79" s="78" t="s">
        <v>124</v>
      </c>
    </row>
    <row r="80" spans="2:10" ht="15" thickBot="1" x14ac:dyDescent="0.4"/>
    <row r="81" spans="2:3" x14ac:dyDescent="0.35">
      <c r="B81" s="92" t="s">
        <v>118</v>
      </c>
      <c r="C81" s="93">
        <v>61</v>
      </c>
    </row>
    <row r="82" spans="2:3" x14ac:dyDescent="0.35">
      <c r="B82" s="79" t="s">
        <v>125</v>
      </c>
      <c r="C82" s="85">
        <v>61</v>
      </c>
    </row>
    <row r="83" spans="2:3" x14ac:dyDescent="0.35">
      <c r="B83" s="79" t="s">
        <v>126</v>
      </c>
      <c r="C83" s="85">
        <v>50</v>
      </c>
    </row>
    <row r="84" spans="2:3" x14ac:dyDescent="0.35">
      <c r="B84" s="118" t="s">
        <v>127</v>
      </c>
      <c r="C84" s="68">
        <v>0.6898681831333302</v>
      </c>
    </row>
    <row r="85" spans="2:3" x14ac:dyDescent="0.35">
      <c r="B85" s="79" t="s">
        <v>128</v>
      </c>
      <c r="C85" s="41">
        <v>0.6278418197599962</v>
      </c>
    </row>
    <row r="86" spans="2:3" x14ac:dyDescent="0.35">
      <c r="B86" s="118" t="s">
        <v>129</v>
      </c>
      <c r="C86" s="68">
        <v>0.33550967676226795</v>
      </c>
    </row>
    <row r="87" spans="2:3" x14ac:dyDescent="0.35">
      <c r="B87" s="79" t="s">
        <v>130</v>
      </c>
      <c r="C87" s="41">
        <v>0.57923197146071626</v>
      </c>
    </row>
    <row r="88" spans="2:3" x14ac:dyDescent="0.35">
      <c r="B88" s="79" t="s">
        <v>131</v>
      </c>
      <c r="C88" s="41">
        <v>1.9201247704812821</v>
      </c>
    </row>
    <row r="89" spans="2:3" x14ac:dyDescent="0.35">
      <c r="B89" s="79" t="s">
        <v>132</v>
      </c>
      <c r="C89" s="41">
        <v>1.7731824984263951</v>
      </c>
    </row>
    <row r="90" spans="2:3" x14ac:dyDescent="0.35">
      <c r="B90" s="79" t="s">
        <v>133</v>
      </c>
      <c r="C90" s="41">
        <v>7.2084882126671914</v>
      </c>
    </row>
    <row r="91" spans="2:3" x14ac:dyDescent="0.35">
      <c r="B91" s="79" t="s">
        <v>134</v>
      </c>
      <c r="C91" s="41">
        <v>-56.748275674300757</v>
      </c>
    </row>
    <row r="92" spans="2:3" x14ac:dyDescent="0.35">
      <c r="B92" s="79" t="s">
        <v>135</v>
      </c>
      <c r="C92" s="41">
        <v>-51.360520572259944</v>
      </c>
    </row>
    <row r="93" spans="2:3" x14ac:dyDescent="0.35">
      <c r="B93" s="79" t="s">
        <v>136</v>
      </c>
      <c r="C93" s="41">
        <v>-33.528663168394331</v>
      </c>
    </row>
    <row r="94" spans="2:3" ht="15" thickBot="1" x14ac:dyDescent="0.4">
      <c r="B94" s="83" t="s">
        <v>137</v>
      </c>
      <c r="C94" s="42">
        <v>0.44658981628800459</v>
      </c>
    </row>
    <row r="97" spans="2:9" x14ac:dyDescent="0.35">
      <c r="B97" s="94" t="s">
        <v>138</v>
      </c>
    </row>
    <row r="98" spans="2:9" ht="15" thickBot="1" x14ac:dyDescent="0.4"/>
    <row r="99" spans="2:9" ht="29" customHeight="1" x14ac:dyDescent="0.35">
      <c r="B99" s="80" t="s">
        <v>139</v>
      </c>
      <c r="C99" s="81" t="s">
        <v>126</v>
      </c>
      <c r="D99" s="81" t="s">
        <v>140</v>
      </c>
      <c r="E99" s="81" t="s">
        <v>141</v>
      </c>
      <c r="F99" s="81" t="s">
        <v>142</v>
      </c>
      <c r="G99" s="81" t="s">
        <v>143</v>
      </c>
      <c r="H99" s="81" t="s">
        <v>144</v>
      </c>
    </row>
    <row r="100" spans="2:9" x14ac:dyDescent="0.35">
      <c r="B100" s="87" t="s">
        <v>145</v>
      </c>
      <c r="C100" s="46">
        <v>10</v>
      </c>
      <c r="D100" s="46">
        <v>37.315979616361574</v>
      </c>
      <c r="E100" s="46">
        <v>3.7315979616361572</v>
      </c>
      <c r="F100" s="46">
        <v>11.122176855364607</v>
      </c>
      <c r="G100" s="58">
        <v>1.1217460479902759E-9</v>
      </c>
      <c r="H100" s="61" t="s">
        <v>148</v>
      </c>
    </row>
    <row r="101" spans="2:9" x14ac:dyDescent="0.35">
      <c r="B101" s="79" t="s">
        <v>146</v>
      </c>
      <c r="C101" s="41">
        <v>50</v>
      </c>
      <c r="D101" s="41">
        <v>16.775483838113399</v>
      </c>
      <c r="E101" s="41">
        <v>0.33550967676226795</v>
      </c>
      <c r="F101" s="41"/>
      <c r="G101" s="59"/>
      <c r="H101" s="62" t="s">
        <v>149</v>
      </c>
    </row>
    <row r="102" spans="2:9" ht="15" thickBot="1" x14ac:dyDescent="0.4">
      <c r="B102" s="83" t="s">
        <v>147</v>
      </c>
      <c r="C102" s="42">
        <v>60</v>
      </c>
      <c r="D102" s="42">
        <v>54.091463454474976</v>
      </c>
      <c r="E102" s="42"/>
      <c r="F102" s="42"/>
      <c r="G102" s="60"/>
      <c r="H102" s="63" t="s">
        <v>149</v>
      </c>
    </row>
    <row r="103" spans="2:9" x14ac:dyDescent="0.35">
      <c r="B103" s="64" t="s">
        <v>150</v>
      </c>
    </row>
    <row r="104" spans="2:9" x14ac:dyDescent="0.35">
      <c r="B104" s="64" t="s">
        <v>151</v>
      </c>
    </row>
    <row r="107" spans="2:9" x14ac:dyDescent="0.35">
      <c r="B107" s="78" t="s">
        <v>152</v>
      </c>
    </row>
    <row r="108" spans="2:9" ht="15" thickBot="1" x14ac:dyDescent="0.4"/>
    <row r="109" spans="2:9" ht="29" customHeight="1" x14ac:dyDescent="0.35">
      <c r="B109" s="80" t="s">
        <v>139</v>
      </c>
      <c r="C109" s="81" t="s">
        <v>153</v>
      </c>
      <c r="D109" s="81" t="s">
        <v>154</v>
      </c>
      <c r="E109" s="81" t="s">
        <v>155</v>
      </c>
      <c r="F109" s="81" t="s">
        <v>156</v>
      </c>
      <c r="G109" s="81" t="s">
        <v>157</v>
      </c>
      <c r="H109" s="81" t="s">
        <v>158</v>
      </c>
      <c r="I109" s="81" t="s">
        <v>144</v>
      </c>
    </row>
    <row r="110" spans="2:9" x14ac:dyDescent="0.35">
      <c r="B110" s="87" t="s">
        <v>159</v>
      </c>
      <c r="C110" s="46">
        <v>22.296671397951574</v>
      </c>
      <c r="D110" s="46">
        <v>0.16611893306428194</v>
      </c>
      <c r="E110" s="46">
        <v>134.22113293566352</v>
      </c>
      <c r="F110" s="58">
        <v>1.2705024969597518E-65</v>
      </c>
      <c r="G110" s="46">
        <v>21.963011701253187</v>
      </c>
      <c r="H110" s="46">
        <v>22.630331094649961</v>
      </c>
      <c r="I110" s="61" t="s">
        <v>148</v>
      </c>
    </row>
    <row r="111" spans="2:9" x14ac:dyDescent="0.35">
      <c r="B111" s="79" t="s">
        <v>11</v>
      </c>
      <c r="C111" s="41">
        <v>0.60816999060135679</v>
      </c>
      <c r="D111" s="41">
        <v>0.29129985849690743</v>
      </c>
      <c r="E111" s="41">
        <v>2.0877799039775824</v>
      </c>
      <c r="F111" s="59">
        <v>4.1932951835575327E-2</v>
      </c>
      <c r="G111" s="41">
        <v>2.3077005464316458E-2</v>
      </c>
      <c r="H111" s="41">
        <v>1.193262975738397</v>
      </c>
      <c r="I111" s="62" t="s">
        <v>250</v>
      </c>
    </row>
    <row r="112" spans="2:9" x14ac:dyDescent="0.35">
      <c r="B112" s="79" t="s">
        <v>21</v>
      </c>
      <c r="C112" s="41">
        <v>3.5912608390749473E-2</v>
      </c>
      <c r="D112" s="41">
        <v>3.4940877190248555E-2</v>
      </c>
      <c r="E112" s="41">
        <v>1.0278107271093959</v>
      </c>
      <c r="F112" s="56">
        <v>0.3089855562019177</v>
      </c>
      <c r="G112" s="41">
        <v>-3.4268208874447689E-2</v>
      </c>
      <c r="H112" s="41">
        <v>0.10609342565594664</v>
      </c>
      <c r="I112" s="62" t="s">
        <v>160</v>
      </c>
    </row>
    <row r="113" spans="2:9" x14ac:dyDescent="0.35">
      <c r="B113" s="79" t="s">
        <v>22</v>
      </c>
      <c r="C113" s="41">
        <v>-2.8042125707365327E-2</v>
      </c>
      <c r="D113" s="41">
        <v>1.7707700356163716E-2</v>
      </c>
      <c r="E113" s="41">
        <v>-1.5836119396274058</v>
      </c>
      <c r="F113" s="56">
        <v>0.11958747332172948</v>
      </c>
      <c r="G113" s="41">
        <v>-6.3609088612052278E-2</v>
      </c>
      <c r="H113" s="41">
        <v>7.5248371973216169E-3</v>
      </c>
      <c r="I113" s="62" t="s">
        <v>160</v>
      </c>
    </row>
    <row r="114" spans="2:9" x14ac:dyDescent="0.35">
      <c r="B114" s="79" t="s">
        <v>23</v>
      </c>
      <c r="C114" s="41">
        <v>0</v>
      </c>
      <c r="D114" s="41">
        <v>0</v>
      </c>
      <c r="E114" s="41"/>
      <c r="F114" s="59"/>
      <c r="G114" s="41"/>
      <c r="H114" s="41"/>
      <c r="I114" s="62" t="s">
        <v>149</v>
      </c>
    </row>
    <row r="115" spans="2:9" x14ac:dyDescent="0.35">
      <c r="B115" s="79" t="s">
        <v>24</v>
      </c>
      <c r="C115" s="41">
        <v>-3.8835139413150734E-2</v>
      </c>
      <c r="D115" s="41">
        <v>2.3459377756105158E-2</v>
      </c>
      <c r="E115" s="41">
        <v>-1.6554206943124963</v>
      </c>
      <c r="F115" s="56">
        <v>0.10410334085662187</v>
      </c>
      <c r="G115" s="41">
        <v>-8.5954686369342503E-2</v>
      </c>
      <c r="H115" s="41">
        <v>8.2844075430410433E-3</v>
      </c>
      <c r="I115" s="62" t="s">
        <v>160</v>
      </c>
    </row>
    <row r="116" spans="2:9" x14ac:dyDescent="0.35">
      <c r="B116" s="79" t="s">
        <v>25</v>
      </c>
      <c r="C116" s="41">
        <v>0.11149811590134442</v>
      </c>
      <c r="D116" s="41">
        <v>4.2592541125271909E-2</v>
      </c>
      <c r="E116" s="41">
        <v>2.6177850148318105</v>
      </c>
      <c r="F116" s="59">
        <v>1.1679313943878444E-2</v>
      </c>
      <c r="G116" s="41">
        <v>2.5948479316738715E-2</v>
      </c>
      <c r="H116" s="41">
        <v>0.19704775248595013</v>
      </c>
      <c r="I116" s="62" t="s">
        <v>250</v>
      </c>
    </row>
    <row r="117" spans="2:9" x14ac:dyDescent="0.35">
      <c r="B117" s="79" t="s">
        <v>26</v>
      </c>
      <c r="C117" s="41">
        <v>0</v>
      </c>
      <c r="D117" s="41">
        <v>0</v>
      </c>
      <c r="E117" s="41"/>
      <c r="F117" s="59"/>
      <c r="G117" s="41"/>
      <c r="H117" s="41"/>
      <c r="I117" s="62" t="s">
        <v>149</v>
      </c>
    </row>
    <row r="118" spans="2:9" x14ac:dyDescent="0.35">
      <c r="B118" s="79" t="s">
        <v>27</v>
      </c>
      <c r="C118" s="41">
        <v>-7.7738009143698619E-2</v>
      </c>
      <c r="D118" s="41">
        <v>3.90772042746984E-2</v>
      </c>
      <c r="E118" s="41">
        <v>-1.9893441863759995</v>
      </c>
      <c r="F118" s="56">
        <v>5.2147731189488677E-2</v>
      </c>
      <c r="G118" s="41">
        <v>-0.1562268838649884</v>
      </c>
      <c r="H118" s="41">
        <v>7.5086557759114492E-4</v>
      </c>
      <c r="I118" s="62" t="s">
        <v>161</v>
      </c>
    </row>
    <row r="119" spans="2:9" x14ac:dyDescent="0.35">
      <c r="B119" s="79" t="s">
        <v>28</v>
      </c>
      <c r="C119" s="41">
        <v>0</v>
      </c>
      <c r="D119" s="41">
        <v>0</v>
      </c>
      <c r="E119" s="41"/>
      <c r="F119" s="59"/>
      <c r="G119" s="41"/>
      <c r="H119" s="41"/>
      <c r="I119" s="62" t="s">
        <v>149</v>
      </c>
    </row>
    <row r="120" spans="2:9" x14ac:dyDescent="0.35">
      <c r="B120" s="79" t="s">
        <v>29</v>
      </c>
      <c r="C120" s="41">
        <v>3.0204721418293373E-2</v>
      </c>
      <c r="D120" s="41">
        <v>6.9880336985908885E-3</v>
      </c>
      <c r="E120" s="41">
        <v>4.3223491358354558</v>
      </c>
      <c r="F120" s="59">
        <v>7.3444398627886542E-5</v>
      </c>
      <c r="G120" s="41">
        <v>1.6168842657335501E-2</v>
      </c>
      <c r="H120" s="41">
        <v>4.4240600179251244E-2</v>
      </c>
      <c r="I120" s="62" t="s">
        <v>148</v>
      </c>
    </row>
    <row r="121" spans="2:9" x14ac:dyDescent="0.35">
      <c r="B121" s="79" t="s">
        <v>30</v>
      </c>
      <c r="C121" s="41">
        <v>0</v>
      </c>
      <c r="D121" s="41">
        <v>0</v>
      </c>
      <c r="E121" s="41"/>
      <c r="F121" s="59"/>
      <c r="G121" s="41"/>
      <c r="H121" s="41"/>
      <c r="I121" s="62" t="s">
        <v>149</v>
      </c>
    </row>
    <row r="122" spans="2:9" x14ac:dyDescent="0.35">
      <c r="B122" s="79" t="s">
        <v>31</v>
      </c>
      <c r="C122" s="41">
        <v>-1.4948700635732858E-2</v>
      </c>
      <c r="D122" s="41">
        <v>1.1512501909023786E-2</v>
      </c>
      <c r="E122" s="41">
        <v>-1.2984754099381033</v>
      </c>
      <c r="F122" s="56">
        <v>0.20008119235316535</v>
      </c>
      <c r="G122" s="41">
        <v>-3.8072241248156856E-2</v>
      </c>
      <c r="H122" s="41">
        <v>8.1748399766911409E-3</v>
      </c>
      <c r="I122" s="62" t="s">
        <v>160</v>
      </c>
    </row>
    <row r="123" spans="2:9" x14ac:dyDescent="0.35">
      <c r="B123" s="79" t="s">
        <v>37</v>
      </c>
      <c r="C123" s="41">
        <v>0</v>
      </c>
      <c r="D123" s="41">
        <v>0</v>
      </c>
      <c r="E123" s="41"/>
      <c r="F123" s="59"/>
      <c r="G123" s="41"/>
      <c r="H123" s="41"/>
      <c r="I123" s="62" t="s">
        <v>149</v>
      </c>
    </row>
    <row r="124" spans="2:9" x14ac:dyDescent="0.35">
      <c r="B124" s="79" t="s">
        <v>47</v>
      </c>
      <c r="C124" s="41">
        <v>-0.12895943396575399</v>
      </c>
      <c r="D124" s="41">
        <v>0.10828100982306556</v>
      </c>
      <c r="E124" s="41">
        <v>-1.1909699971996714</v>
      </c>
      <c r="F124" s="56">
        <v>0.23928864154134377</v>
      </c>
      <c r="G124" s="41">
        <v>-0.34644824291312676</v>
      </c>
      <c r="H124" s="41">
        <v>8.852937498161878E-2</v>
      </c>
      <c r="I124" s="62" t="s">
        <v>160</v>
      </c>
    </row>
    <row r="125" spans="2:9" x14ac:dyDescent="0.35">
      <c r="B125" s="79" t="s">
        <v>48</v>
      </c>
      <c r="C125" s="41">
        <v>0</v>
      </c>
      <c r="D125" s="41">
        <v>0</v>
      </c>
      <c r="E125" s="41"/>
      <c r="F125" s="59"/>
      <c r="G125" s="41"/>
      <c r="H125" s="41"/>
      <c r="I125" s="62" t="s">
        <v>149</v>
      </c>
    </row>
    <row r="126" spans="2:9" ht="15" thickBot="1" x14ac:dyDescent="0.4">
      <c r="B126" s="83" t="s">
        <v>52</v>
      </c>
      <c r="C126" s="42">
        <v>-4.7697682536124294E-4</v>
      </c>
      <c r="D126" s="42">
        <v>7.2423415880486889E-5</v>
      </c>
      <c r="E126" s="42">
        <v>-6.5859476463848381</v>
      </c>
      <c r="F126" s="60">
        <v>2.6676946207615515E-8</v>
      </c>
      <c r="G126" s="42">
        <v>-6.2244353725731229E-4</v>
      </c>
      <c r="H126" s="42">
        <v>-3.3151011346517359E-4</v>
      </c>
      <c r="I126" s="63" t="s">
        <v>148</v>
      </c>
    </row>
    <row r="127" spans="2:9" x14ac:dyDescent="0.35">
      <c r="B127" s="64" t="s">
        <v>151</v>
      </c>
    </row>
    <row r="130" spans="2:9" x14ac:dyDescent="0.35">
      <c r="B130" s="78" t="s">
        <v>162</v>
      </c>
    </row>
    <row r="132" spans="2:9" x14ac:dyDescent="0.35">
      <c r="B132" t="s">
        <v>303</v>
      </c>
    </row>
    <row r="135" spans="2:9" x14ac:dyDescent="0.35">
      <c r="B135" s="78" t="s">
        <v>163</v>
      </c>
    </row>
    <row r="136" spans="2:9" ht="15" thickBot="1" x14ac:dyDescent="0.4"/>
    <row r="137" spans="2:9" ht="29" customHeight="1" x14ac:dyDescent="0.35">
      <c r="B137" s="80" t="s">
        <v>139</v>
      </c>
      <c r="C137" s="81" t="s">
        <v>153</v>
      </c>
      <c r="D137" s="81" t="s">
        <v>154</v>
      </c>
      <c r="E137" s="81" t="s">
        <v>155</v>
      </c>
      <c r="F137" s="81" t="s">
        <v>156</v>
      </c>
      <c r="G137" s="81" t="s">
        <v>157</v>
      </c>
      <c r="H137" s="81" t="s">
        <v>158</v>
      </c>
      <c r="I137" s="81" t="s">
        <v>144</v>
      </c>
    </row>
    <row r="138" spans="2:9" x14ac:dyDescent="0.35">
      <c r="B138" s="87" t="s">
        <v>11</v>
      </c>
      <c r="C138" s="46">
        <v>0.19630745671046659</v>
      </c>
      <c r="D138" s="46">
        <v>9.4026892555324829E-2</v>
      </c>
      <c r="E138" s="46">
        <v>2.0877799039775833</v>
      </c>
      <c r="F138" s="58">
        <v>4.1932951835575327E-2</v>
      </c>
      <c r="G138" s="46">
        <v>7.4488848861386514E-3</v>
      </c>
      <c r="H138" s="46">
        <v>0.38516602853479454</v>
      </c>
      <c r="I138" s="61" t="s">
        <v>250</v>
      </c>
    </row>
    <row r="139" spans="2:9" x14ac:dyDescent="0.35">
      <c r="B139" s="79" t="s">
        <v>21</v>
      </c>
      <c r="C139" s="41">
        <v>3.5496962396111282</v>
      </c>
      <c r="D139" s="41">
        <v>3.4536477835702848</v>
      </c>
      <c r="E139" s="41">
        <v>1.0278107271093959</v>
      </c>
      <c r="F139" s="56">
        <v>0.3089855562019177</v>
      </c>
      <c r="G139" s="41">
        <v>-3.387159486058624</v>
      </c>
      <c r="H139" s="41">
        <v>10.486551965280881</v>
      </c>
      <c r="I139" s="62" t="s">
        <v>160</v>
      </c>
    </row>
    <row r="140" spans="2:9" x14ac:dyDescent="0.35">
      <c r="B140" s="79" t="s">
        <v>22</v>
      </c>
      <c r="C140" s="41">
        <v>-2.7459823705228685</v>
      </c>
      <c r="D140" s="41">
        <v>1.7339995372660217</v>
      </c>
      <c r="E140" s="41">
        <v>-1.5836119396274055</v>
      </c>
      <c r="F140" s="56">
        <v>0.11958747332172948</v>
      </c>
      <c r="G140" s="41">
        <v>-6.2288229414735552</v>
      </c>
      <c r="H140" s="41">
        <v>0.73685820042781813</v>
      </c>
      <c r="I140" s="62" t="s">
        <v>160</v>
      </c>
    </row>
    <row r="141" spans="2:9" x14ac:dyDescent="0.35">
      <c r="B141" s="79" t="s">
        <v>23</v>
      </c>
      <c r="C141" s="41">
        <v>0</v>
      </c>
      <c r="D141" s="41">
        <v>0</v>
      </c>
      <c r="E141" s="41"/>
      <c r="F141" s="59"/>
      <c r="G141" s="41"/>
      <c r="H141" s="41"/>
      <c r="I141" s="62" t="s">
        <v>149</v>
      </c>
    </row>
    <row r="142" spans="2:9" x14ac:dyDescent="0.35">
      <c r="B142" s="79" t="s">
        <v>24</v>
      </c>
      <c r="C142" s="41">
        <v>-3.821350431082807</v>
      </c>
      <c r="D142" s="41">
        <v>2.3083862876740411</v>
      </c>
      <c r="E142" s="41">
        <v>-1.6554206943124963</v>
      </c>
      <c r="F142" s="56">
        <v>0.10410334085662187</v>
      </c>
      <c r="G142" s="41">
        <v>-8.4578807434343126</v>
      </c>
      <c r="H142" s="41">
        <v>0.81517988126869811</v>
      </c>
      <c r="I142" s="62" t="s">
        <v>160</v>
      </c>
    </row>
    <row r="143" spans="2:9" x14ac:dyDescent="0.35">
      <c r="B143" s="79" t="s">
        <v>25</v>
      </c>
      <c r="C143" s="41">
        <v>11.011659570700294</v>
      </c>
      <c r="D143" s="41">
        <v>4.2064797178953137</v>
      </c>
      <c r="E143" s="41">
        <v>2.6177850148318105</v>
      </c>
      <c r="F143" s="59">
        <v>1.1679313943878444E-2</v>
      </c>
      <c r="G143" s="41">
        <v>2.5626964034630753</v>
      </c>
      <c r="H143" s="41">
        <v>19.460622737937513</v>
      </c>
      <c r="I143" s="62" t="s">
        <v>250</v>
      </c>
    </row>
    <row r="144" spans="2:9" x14ac:dyDescent="0.35">
      <c r="B144" s="79" t="s">
        <v>26</v>
      </c>
      <c r="C144" s="41">
        <v>0</v>
      </c>
      <c r="D144" s="41">
        <v>0</v>
      </c>
      <c r="E144" s="41"/>
      <c r="F144" s="59"/>
      <c r="G144" s="41"/>
      <c r="H144" s="41"/>
      <c r="I144" s="62" t="s">
        <v>149</v>
      </c>
    </row>
    <row r="145" spans="2:9" x14ac:dyDescent="0.35">
      <c r="B145" s="79" t="s">
        <v>27</v>
      </c>
      <c r="C145" s="41">
        <v>-7.6794219906520658</v>
      </c>
      <c r="D145" s="41">
        <v>3.8602781978324803</v>
      </c>
      <c r="E145" s="41">
        <v>-1.9893441863759997</v>
      </c>
      <c r="F145" s="56">
        <v>5.2147731189488455E-2</v>
      </c>
      <c r="G145" s="41">
        <v>-15.433018940144642</v>
      </c>
      <c r="H145" s="41">
        <v>7.4174958840509397E-2</v>
      </c>
      <c r="I145" s="62" t="s">
        <v>161</v>
      </c>
    </row>
    <row r="146" spans="2:9" x14ac:dyDescent="0.35">
      <c r="B146" s="79" t="s">
        <v>28</v>
      </c>
      <c r="C146" s="41">
        <v>0</v>
      </c>
      <c r="D146" s="41">
        <v>0</v>
      </c>
      <c r="E146" s="41"/>
      <c r="F146" s="59"/>
      <c r="G146" s="41"/>
      <c r="H146" s="41"/>
      <c r="I146" s="62" t="s">
        <v>149</v>
      </c>
    </row>
    <row r="147" spans="2:9" x14ac:dyDescent="0.35">
      <c r="B147" s="79" t="s">
        <v>29</v>
      </c>
      <c r="C147" s="41">
        <v>0.46891259593536294</v>
      </c>
      <c r="D147" s="41">
        <v>0.10848558994175929</v>
      </c>
      <c r="E147" s="41">
        <v>4.3223491358354567</v>
      </c>
      <c r="F147" s="59">
        <v>7.3444398627886542E-5</v>
      </c>
      <c r="G147" s="41">
        <v>0.25101287572643366</v>
      </c>
      <c r="H147" s="41">
        <v>0.68681231614429228</v>
      </c>
      <c r="I147" s="62" t="s">
        <v>148</v>
      </c>
    </row>
    <row r="148" spans="2:9" x14ac:dyDescent="0.35">
      <c r="B148" s="79" t="s">
        <v>30</v>
      </c>
      <c r="C148" s="41">
        <v>0</v>
      </c>
      <c r="D148" s="41">
        <v>0</v>
      </c>
      <c r="E148" s="41"/>
      <c r="F148" s="59"/>
      <c r="G148" s="41"/>
      <c r="H148" s="41"/>
      <c r="I148" s="62" t="s">
        <v>149</v>
      </c>
    </row>
    <row r="149" spans="2:9" x14ac:dyDescent="0.35">
      <c r="B149" s="79" t="s">
        <v>31</v>
      </c>
      <c r="C149" s="41">
        <v>-0.12492206928523342</v>
      </c>
      <c r="D149" s="41">
        <v>9.6206727003931708E-2</v>
      </c>
      <c r="E149" s="41">
        <v>-1.2984754099381033</v>
      </c>
      <c r="F149" s="56">
        <v>0.20008119235316535</v>
      </c>
      <c r="G149" s="41">
        <v>-0.31815896745417749</v>
      </c>
      <c r="H149" s="41">
        <v>6.8314828883710654E-2</v>
      </c>
      <c r="I149" s="62" t="s">
        <v>160</v>
      </c>
    </row>
    <row r="150" spans="2:9" x14ac:dyDescent="0.35">
      <c r="B150" s="79" t="s">
        <v>37</v>
      </c>
      <c r="C150" s="41">
        <v>0</v>
      </c>
      <c r="D150" s="41">
        <v>0</v>
      </c>
      <c r="E150" s="41"/>
      <c r="F150" s="59"/>
      <c r="G150" s="41"/>
      <c r="H150" s="41"/>
      <c r="I150" s="62" t="s">
        <v>149</v>
      </c>
    </row>
    <row r="151" spans="2:9" x14ac:dyDescent="0.35">
      <c r="B151" s="79" t="s">
        <v>47</v>
      </c>
      <c r="C151" s="41">
        <v>-0.12501588916741918</v>
      </c>
      <c r="D151" s="41">
        <v>0.10496980567215725</v>
      </c>
      <c r="E151" s="41">
        <v>-1.1909699971996714</v>
      </c>
      <c r="F151" s="56">
        <v>0.23928864154134377</v>
      </c>
      <c r="G151" s="41">
        <v>-0.33585394884546582</v>
      </c>
      <c r="H151" s="41">
        <v>8.5822170510627488E-2</v>
      </c>
      <c r="I151" s="62" t="s">
        <v>160</v>
      </c>
    </row>
    <row r="152" spans="2:9" x14ac:dyDescent="0.35">
      <c r="B152" s="79" t="s">
        <v>48</v>
      </c>
      <c r="C152" s="41">
        <v>0</v>
      </c>
      <c r="D152" s="41">
        <v>0</v>
      </c>
      <c r="E152" s="41"/>
      <c r="F152" s="59"/>
      <c r="G152" s="41"/>
      <c r="H152" s="41"/>
      <c r="I152" s="62" t="s">
        <v>149</v>
      </c>
    </row>
    <row r="153" spans="2:9" ht="15" thickBot="1" x14ac:dyDescent="0.4">
      <c r="B153" s="83" t="s">
        <v>52</v>
      </c>
      <c r="C153" s="42">
        <v>-0.79136652240443939</v>
      </c>
      <c r="D153" s="42">
        <v>0.12015985624162023</v>
      </c>
      <c r="E153" s="42">
        <v>-6.585947646384839</v>
      </c>
      <c r="F153" s="60">
        <v>2.6676946207615515E-8</v>
      </c>
      <c r="G153" s="42">
        <v>-1.0327146965670218</v>
      </c>
      <c r="H153" s="42">
        <v>-0.55001834824185702</v>
      </c>
      <c r="I153" s="63" t="s">
        <v>148</v>
      </c>
    </row>
    <row r="154" spans="2:9" x14ac:dyDescent="0.35">
      <c r="B154" s="64" t="s">
        <v>151</v>
      </c>
    </row>
    <row r="174" spans="6:6" x14ac:dyDescent="0.35">
      <c r="F174" t="s">
        <v>164</v>
      </c>
    </row>
    <row r="177" spans="2:13" x14ac:dyDescent="0.35">
      <c r="B177" s="78" t="s">
        <v>165</v>
      </c>
    </row>
    <row r="178" spans="2:13" ht="15" thickBot="1" x14ac:dyDescent="0.4"/>
    <row r="179" spans="2:13" ht="29" customHeight="1" x14ac:dyDescent="0.35">
      <c r="B179" s="80" t="s">
        <v>166</v>
      </c>
      <c r="C179" s="81" t="s">
        <v>167</v>
      </c>
      <c r="D179" s="81" t="s">
        <v>105</v>
      </c>
      <c r="E179" s="81" t="s">
        <v>229</v>
      </c>
      <c r="F179" s="81" t="s">
        <v>230</v>
      </c>
      <c r="G179" s="81" t="s">
        <v>231</v>
      </c>
      <c r="H179" s="81" t="s">
        <v>232</v>
      </c>
      <c r="I179" s="81" t="s">
        <v>233</v>
      </c>
      <c r="J179" s="81" t="s">
        <v>234</v>
      </c>
      <c r="K179" s="81" t="s">
        <v>235</v>
      </c>
      <c r="L179" s="81" t="s">
        <v>236</v>
      </c>
      <c r="M179" s="81" t="s">
        <v>237</v>
      </c>
    </row>
    <row r="180" spans="2:13" x14ac:dyDescent="0.35">
      <c r="B180" s="87" t="s">
        <v>168</v>
      </c>
      <c r="C180" s="95">
        <v>1</v>
      </c>
      <c r="D180" s="46">
        <v>22.4269662921348</v>
      </c>
      <c r="E180" s="46">
        <v>21.979503622575066</v>
      </c>
      <c r="F180" s="46">
        <v>0.44746266955973368</v>
      </c>
      <c r="G180" s="46">
        <v>0.77251030952472344</v>
      </c>
      <c r="H180" s="46">
        <v>0.19758331165074297</v>
      </c>
      <c r="I180" s="46">
        <v>21.582645861560319</v>
      </c>
      <c r="J180" s="46">
        <v>22.376361383589813</v>
      </c>
      <c r="K180" s="46">
        <v>0.61200395571037169</v>
      </c>
      <c r="L180" s="46">
        <v>20.75025750069252</v>
      </c>
      <c r="M180" s="46">
        <v>23.208749744457613</v>
      </c>
    </row>
    <row r="181" spans="2:13" x14ac:dyDescent="0.35">
      <c r="B181" s="79" t="s">
        <v>169</v>
      </c>
      <c r="C181" s="85">
        <v>1</v>
      </c>
      <c r="D181" s="41">
        <v>21.645652173913</v>
      </c>
      <c r="E181" s="41">
        <v>21.435017972155212</v>
      </c>
      <c r="F181" s="41">
        <v>0.21063420175778802</v>
      </c>
      <c r="G181" s="41">
        <v>0.36364394946399003</v>
      </c>
      <c r="H181" s="41">
        <v>0.19673822427933671</v>
      </c>
      <c r="I181" s="41">
        <v>21.039857619080824</v>
      </c>
      <c r="J181" s="41">
        <v>21.8301783252296</v>
      </c>
      <c r="K181" s="41">
        <v>0.61173164513114286</v>
      </c>
      <c r="L181" s="41">
        <v>20.206318802167896</v>
      </c>
      <c r="M181" s="41">
        <v>22.663717142142527</v>
      </c>
    </row>
    <row r="182" spans="2:13" x14ac:dyDescent="0.35">
      <c r="B182" s="79" t="s">
        <v>170</v>
      </c>
      <c r="C182" s="85">
        <v>1</v>
      </c>
      <c r="D182" s="41">
        <v>20.625</v>
      </c>
      <c r="E182" s="41">
        <v>21.274059550150476</v>
      </c>
      <c r="F182" s="41">
        <v>-0.64905955015047567</v>
      </c>
      <c r="G182" s="41">
        <v>-1.1205520104728803</v>
      </c>
      <c r="H182" s="41">
        <v>0.21459874557805575</v>
      </c>
      <c r="I182" s="41">
        <v>20.843025284274709</v>
      </c>
      <c r="J182" s="41">
        <v>21.705093816026242</v>
      </c>
      <c r="K182" s="41">
        <v>0.61770729181865991</v>
      </c>
      <c r="L182" s="41">
        <v>20.033357940558265</v>
      </c>
      <c r="M182" s="41">
        <v>22.514761159742687</v>
      </c>
    </row>
    <row r="183" spans="2:13" x14ac:dyDescent="0.35">
      <c r="B183" s="79" t="s">
        <v>171</v>
      </c>
      <c r="C183" s="85">
        <v>1</v>
      </c>
      <c r="D183" s="41">
        <v>23.621739130434801</v>
      </c>
      <c r="E183" s="41">
        <v>22.596017612738972</v>
      </c>
      <c r="F183" s="41">
        <v>1.0257215176958283</v>
      </c>
      <c r="G183" s="41">
        <v>1.7708302860236595</v>
      </c>
      <c r="H183" s="41">
        <v>0.15789505976784635</v>
      </c>
      <c r="I183" s="41">
        <v>22.278876051686886</v>
      </c>
      <c r="J183" s="41">
        <v>22.913159173791058</v>
      </c>
      <c r="K183" s="41">
        <v>0.60036699331438914</v>
      </c>
      <c r="L183" s="41">
        <v>21.390145017714026</v>
      </c>
      <c r="M183" s="41">
        <v>23.801890207763918</v>
      </c>
    </row>
    <row r="184" spans="2:13" x14ac:dyDescent="0.35">
      <c r="B184" s="79" t="s">
        <v>172</v>
      </c>
      <c r="C184" s="85">
        <v>1</v>
      </c>
      <c r="D184" s="41">
        <v>20.6</v>
      </c>
      <c r="E184" s="41">
        <v>20.771859895503265</v>
      </c>
      <c r="F184" s="41">
        <v>-0.17185989550326397</v>
      </c>
      <c r="G184" s="41">
        <v>-0.29670305502968869</v>
      </c>
      <c r="H184" s="41">
        <v>0.15203405698882219</v>
      </c>
      <c r="I184" s="41">
        <v>20.466490504989025</v>
      </c>
      <c r="J184" s="41">
        <v>21.077229286017506</v>
      </c>
      <c r="K184" s="41">
        <v>0.59885226161946514</v>
      </c>
      <c r="L184" s="41">
        <v>19.569029728626543</v>
      </c>
      <c r="M184" s="41">
        <v>21.974690062379988</v>
      </c>
    </row>
    <row r="185" spans="2:13" x14ac:dyDescent="0.35">
      <c r="B185" s="79" t="s">
        <v>173</v>
      </c>
      <c r="C185" s="85">
        <v>1</v>
      </c>
      <c r="D185" s="41">
        <v>20.898913043478299</v>
      </c>
      <c r="E185" s="41">
        <v>20.954629605985328</v>
      </c>
      <c r="F185" s="41">
        <v>-5.5716562507029721E-2</v>
      </c>
      <c r="G185" s="41">
        <v>-9.6190412912676104E-2</v>
      </c>
      <c r="H185" s="41">
        <v>0.2237104969221558</v>
      </c>
      <c r="I185" s="41">
        <v>20.505293848920193</v>
      </c>
      <c r="J185" s="41">
        <v>21.403965363050464</v>
      </c>
      <c r="K185" s="41">
        <v>0.62093160911281187</v>
      </c>
      <c r="L185" s="41">
        <v>19.707451764511649</v>
      </c>
      <c r="M185" s="41">
        <v>22.201807447459007</v>
      </c>
    </row>
    <row r="186" spans="2:13" x14ac:dyDescent="0.35">
      <c r="B186" s="79" t="s">
        <v>174</v>
      </c>
      <c r="C186" s="85">
        <v>1</v>
      </c>
      <c r="D186" s="41">
        <v>20.492045454545501</v>
      </c>
      <c r="E186" s="41">
        <v>21.485735832813816</v>
      </c>
      <c r="F186" s="41">
        <v>-0.9936903782683153</v>
      </c>
      <c r="G186" s="41">
        <v>-1.7155309569021395</v>
      </c>
      <c r="H186" s="41">
        <v>0.21898716337257387</v>
      </c>
      <c r="I186" s="41">
        <v>21.045887170389175</v>
      </c>
      <c r="J186" s="41">
        <v>21.925584495238457</v>
      </c>
      <c r="K186" s="41">
        <v>0.61924555265599956</v>
      </c>
      <c r="L186" s="41">
        <v>20.241944535399981</v>
      </c>
      <c r="M186" s="41">
        <v>22.729527130227652</v>
      </c>
    </row>
    <row r="187" spans="2:13" x14ac:dyDescent="0.35">
      <c r="B187" s="79" t="s">
        <v>175</v>
      </c>
      <c r="C187" s="85">
        <v>1</v>
      </c>
      <c r="D187" s="41">
        <v>20.8175824175824</v>
      </c>
      <c r="E187" s="41">
        <v>21.475157536820699</v>
      </c>
      <c r="F187" s="41">
        <v>-0.65757511923829881</v>
      </c>
      <c r="G187" s="41">
        <v>-1.1352534936564631</v>
      </c>
      <c r="H187" s="41">
        <v>0.13816173857332389</v>
      </c>
      <c r="I187" s="41">
        <v>21.197651517865843</v>
      </c>
      <c r="J187" s="41">
        <v>21.752663555775555</v>
      </c>
      <c r="K187" s="41">
        <v>0.59548160573427578</v>
      </c>
      <c r="L187" s="41">
        <v>20.279097531535925</v>
      </c>
      <c r="M187" s="41">
        <v>22.671217542105474</v>
      </c>
    </row>
    <row r="188" spans="2:13" x14ac:dyDescent="0.35">
      <c r="B188" s="79" t="s">
        <v>176</v>
      </c>
      <c r="C188" s="85">
        <v>1</v>
      </c>
      <c r="D188" s="41">
        <v>23.1445652173913</v>
      </c>
      <c r="E188" s="41">
        <v>23.617842393272937</v>
      </c>
      <c r="F188" s="41">
        <v>-0.47327717588163765</v>
      </c>
      <c r="G188" s="41">
        <v>-0.81707709380771898</v>
      </c>
      <c r="H188" s="41">
        <v>0.28634463627241152</v>
      </c>
      <c r="I188" s="41">
        <v>23.042702264887382</v>
      </c>
      <c r="J188" s="41">
        <v>24.192982521658493</v>
      </c>
      <c r="K188" s="41">
        <v>0.64614466451735686</v>
      </c>
      <c r="L188" s="41">
        <v>22.320022639622611</v>
      </c>
      <c r="M188" s="41">
        <v>24.915662146923264</v>
      </c>
    </row>
    <row r="189" spans="2:13" x14ac:dyDescent="0.35">
      <c r="B189" s="79" t="s">
        <v>177</v>
      </c>
      <c r="C189" s="85">
        <v>1</v>
      </c>
      <c r="D189" s="41">
        <v>21.41</v>
      </c>
      <c r="E189" s="41">
        <v>21.972274230014119</v>
      </c>
      <c r="F189" s="41">
        <v>-0.56227423001411836</v>
      </c>
      <c r="G189" s="41">
        <v>-0.97072374751028745</v>
      </c>
      <c r="H189" s="41">
        <v>0.26829195511842185</v>
      </c>
      <c r="I189" s="41">
        <v>21.433393978858224</v>
      </c>
      <c r="J189" s="41">
        <v>22.511154481170013</v>
      </c>
      <c r="K189" s="41">
        <v>0.63834962986088839</v>
      </c>
      <c r="L189" s="41">
        <v>20.690111264252167</v>
      </c>
      <c r="M189" s="41">
        <v>23.25443719577607</v>
      </c>
    </row>
    <row r="190" spans="2:13" x14ac:dyDescent="0.35">
      <c r="B190" s="79" t="s">
        <v>178</v>
      </c>
      <c r="C190" s="85">
        <v>1</v>
      </c>
      <c r="D190" s="41">
        <v>19.559782608695599</v>
      </c>
      <c r="E190" s="41">
        <v>20.660982718834912</v>
      </c>
      <c r="F190" s="41">
        <v>-1.1012001101393132</v>
      </c>
      <c r="G190" s="41">
        <v>-1.9011383424887434</v>
      </c>
      <c r="H190" s="41">
        <v>0.21551275594651992</v>
      </c>
      <c r="I190" s="41">
        <v>20.228112609105015</v>
      </c>
      <c r="J190" s="41">
        <v>21.09385282856481</v>
      </c>
      <c r="K190" s="41">
        <v>0.61802542402229066</v>
      </c>
      <c r="L190" s="41">
        <v>19.419642121906247</v>
      </c>
      <c r="M190" s="41">
        <v>21.902323315763578</v>
      </c>
    </row>
    <row r="191" spans="2:13" x14ac:dyDescent="0.35">
      <c r="B191" s="79" t="s">
        <v>179</v>
      </c>
      <c r="C191" s="85">
        <v>1</v>
      </c>
      <c r="D191" s="41">
        <v>21.529347826087001</v>
      </c>
      <c r="E191" s="41">
        <v>21.56873916414547</v>
      </c>
      <c r="F191" s="41">
        <v>-3.9391338058468506E-2</v>
      </c>
      <c r="G191" s="41">
        <v>-6.8006152973791853E-2</v>
      </c>
      <c r="H191" s="41">
        <v>0.45989622329153312</v>
      </c>
      <c r="I191" s="41">
        <v>20.645010414233457</v>
      </c>
      <c r="J191" s="41">
        <v>22.492467914057482</v>
      </c>
      <c r="K191" s="41">
        <v>0.73960409203849309</v>
      </c>
      <c r="L191" s="41">
        <v>20.08320062573603</v>
      </c>
      <c r="M191" s="41">
        <v>23.054277702554909</v>
      </c>
    </row>
    <row r="192" spans="2:13" x14ac:dyDescent="0.35">
      <c r="B192" s="79" t="s">
        <v>180</v>
      </c>
      <c r="C192" s="85">
        <v>1</v>
      </c>
      <c r="D192" s="41">
        <v>21.488043478260899</v>
      </c>
      <c r="E192" s="41">
        <v>20.094962649684295</v>
      </c>
      <c r="F192" s="41">
        <v>1.3930808285766041</v>
      </c>
      <c r="G192" s="41">
        <v>2.4050482314771249</v>
      </c>
      <c r="H192" s="41">
        <v>0.36710247378129046</v>
      </c>
      <c r="I192" s="41">
        <v>19.357615630896891</v>
      </c>
      <c r="J192" s="41">
        <v>20.832309668471698</v>
      </c>
      <c r="K192" s="41">
        <v>0.68576519525170643</v>
      </c>
      <c r="L192" s="41">
        <v>18.7175627180013</v>
      </c>
      <c r="M192" s="41">
        <v>21.472362581367289</v>
      </c>
    </row>
    <row r="193" spans="2:13" x14ac:dyDescent="0.35">
      <c r="B193" s="79" t="s">
        <v>181</v>
      </c>
      <c r="C193" s="85">
        <v>1</v>
      </c>
      <c r="D193" s="41">
        <v>23.401123595505599</v>
      </c>
      <c r="E193" s="41">
        <v>22.796115155062392</v>
      </c>
      <c r="F193" s="41">
        <v>0.60500844044320701</v>
      </c>
      <c r="G193" s="41">
        <v>1.0445011157058324</v>
      </c>
      <c r="H193" s="41">
        <v>0.25251380512472821</v>
      </c>
      <c r="I193" s="41">
        <v>22.288926250848391</v>
      </c>
      <c r="J193" s="41">
        <v>23.303304059276392</v>
      </c>
      <c r="K193" s="41">
        <v>0.63188044639855501</v>
      </c>
      <c r="L193" s="41">
        <v>21.526945926691546</v>
      </c>
      <c r="M193" s="41">
        <v>24.065284383433237</v>
      </c>
    </row>
    <row r="194" spans="2:13" x14ac:dyDescent="0.35">
      <c r="B194" s="79" t="s">
        <v>182</v>
      </c>
      <c r="C194" s="85">
        <v>1</v>
      </c>
      <c r="D194" s="41">
        <v>20.0152173913044</v>
      </c>
      <c r="E194" s="41">
        <v>20.051958748231886</v>
      </c>
      <c r="F194" s="41">
        <v>-3.6741356927485924E-2</v>
      </c>
      <c r="G194" s="41">
        <v>-6.3431161844935802E-2</v>
      </c>
      <c r="H194" s="41">
        <v>0.30387932011984176</v>
      </c>
      <c r="I194" s="41">
        <v>19.441599170826805</v>
      </c>
      <c r="J194" s="41">
        <v>20.662318325636967</v>
      </c>
      <c r="K194" s="41">
        <v>0.65410421032031674</v>
      </c>
      <c r="L194" s="41">
        <v>18.738151776330856</v>
      </c>
      <c r="M194" s="41">
        <v>21.365765720132917</v>
      </c>
    </row>
    <row r="195" spans="2:13" x14ac:dyDescent="0.35">
      <c r="B195" s="79" t="s">
        <v>183</v>
      </c>
      <c r="C195" s="85">
        <v>1</v>
      </c>
      <c r="D195" s="41">
        <v>21.763043478260901</v>
      </c>
      <c r="E195" s="41">
        <v>21.681452634412256</v>
      </c>
      <c r="F195" s="41">
        <v>8.1590843848644568E-2</v>
      </c>
      <c r="G195" s="41">
        <v>0.14086039422666449</v>
      </c>
      <c r="H195" s="41">
        <v>0.14751261335519719</v>
      </c>
      <c r="I195" s="41">
        <v>21.385164830708174</v>
      </c>
      <c r="J195" s="41">
        <v>21.977740438116339</v>
      </c>
      <c r="K195" s="41">
        <v>0.59772037597956107</v>
      </c>
      <c r="L195" s="41">
        <v>20.480895926751415</v>
      </c>
      <c r="M195" s="41">
        <v>22.882009342073097</v>
      </c>
    </row>
    <row r="196" spans="2:13" x14ac:dyDescent="0.35">
      <c r="B196" s="79" t="s">
        <v>184</v>
      </c>
      <c r="C196" s="85">
        <v>1</v>
      </c>
      <c r="D196" s="41">
        <v>19.8228260869565</v>
      </c>
      <c r="E196" s="41">
        <v>20.503797742191573</v>
      </c>
      <c r="F196" s="41">
        <v>-0.68097165523507286</v>
      </c>
      <c r="G196" s="41">
        <v>-1.1756458358432595</v>
      </c>
      <c r="H196" s="41">
        <v>0.23066749776546552</v>
      </c>
      <c r="I196" s="41">
        <v>20.040488437689728</v>
      </c>
      <c r="J196" s="41">
        <v>20.967107046693418</v>
      </c>
      <c r="K196" s="41">
        <v>0.62347186888234896</v>
      </c>
      <c r="L196" s="41">
        <v>19.251517638810693</v>
      </c>
      <c r="M196" s="41">
        <v>21.756077845572452</v>
      </c>
    </row>
    <row r="197" spans="2:13" x14ac:dyDescent="0.35">
      <c r="B197" s="79" t="s">
        <v>185</v>
      </c>
      <c r="C197" s="85">
        <v>1</v>
      </c>
      <c r="D197" s="41">
        <v>22.315217391304401</v>
      </c>
      <c r="E197" s="41">
        <v>22.325189204007472</v>
      </c>
      <c r="F197" s="41">
        <v>-9.9718127030712367E-3</v>
      </c>
      <c r="G197" s="41">
        <v>-1.7215577168373776E-2</v>
      </c>
      <c r="H197" s="41">
        <v>0.22652384395428513</v>
      </c>
      <c r="I197" s="41">
        <v>21.870202673125458</v>
      </c>
      <c r="J197" s="41">
        <v>22.780175734889486</v>
      </c>
      <c r="K197" s="41">
        <v>0.62195074454661858</v>
      </c>
      <c r="L197" s="41">
        <v>21.075964368771757</v>
      </c>
      <c r="M197" s="41">
        <v>23.574414039243187</v>
      </c>
    </row>
    <row r="198" spans="2:13" x14ac:dyDescent="0.35">
      <c r="B198" s="79" t="s">
        <v>186</v>
      </c>
      <c r="C198" s="85">
        <v>1</v>
      </c>
      <c r="D198" s="41">
        <v>23.1417582417582</v>
      </c>
      <c r="E198" s="41">
        <v>22.21345280637048</v>
      </c>
      <c r="F198" s="41">
        <v>0.92830543538772048</v>
      </c>
      <c r="G198" s="41">
        <v>1.6026488196891227</v>
      </c>
      <c r="H198" s="41">
        <v>0.28721870927332727</v>
      </c>
      <c r="I198" s="41">
        <v>21.636557050694297</v>
      </c>
      <c r="J198" s="41">
        <v>22.790348562046663</v>
      </c>
      <c r="K198" s="41">
        <v>0.64653249239222621</v>
      </c>
      <c r="L198" s="41">
        <v>20.914854077508156</v>
      </c>
      <c r="M198" s="41">
        <v>23.512051535232803</v>
      </c>
    </row>
    <row r="199" spans="2:13" x14ac:dyDescent="0.35">
      <c r="B199" s="79" t="s">
        <v>187</v>
      </c>
      <c r="C199" s="85">
        <v>1</v>
      </c>
      <c r="D199" s="41">
        <v>22.1782608695652</v>
      </c>
      <c r="E199" s="41">
        <v>21.43128664531201</v>
      </c>
      <c r="F199" s="41">
        <v>0.74697422425319004</v>
      </c>
      <c r="G199" s="41">
        <v>1.2895942576675434</v>
      </c>
      <c r="H199" s="41">
        <v>0.1776814455576351</v>
      </c>
      <c r="I199" s="41">
        <v>21.074402958786344</v>
      </c>
      <c r="J199" s="41">
        <v>21.788170331837676</v>
      </c>
      <c r="K199" s="41">
        <v>0.60587158116033035</v>
      </c>
      <c r="L199" s="41">
        <v>20.214357760210749</v>
      </c>
      <c r="M199" s="41">
        <v>22.648215530413271</v>
      </c>
    </row>
    <row r="200" spans="2:13" x14ac:dyDescent="0.35">
      <c r="B200" s="79" t="s">
        <v>188</v>
      </c>
      <c r="C200" s="85">
        <v>1</v>
      </c>
      <c r="D200" s="41">
        <v>22.334782608695701</v>
      </c>
      <c r="E200" s="41">
        <v>22.732810122116348</v>
      </c>
      <c r="F200" s="41">
        <v>-0.39802751342064724</v>
      </c>
      <c r="G200" s="41">
        <v>-0.68716426756778504</v>
      </c>
      <c r="H200" s="41">
        <v>0.22437104321680221</v>
      </c>
      <c r="I200" s="41">
        <v>22.282147618772136</v>
      </c>
      <c r="J200" s="41">
        <v>23.18347262546056</v>
      </c>
      <c r="K200" s="41">
        <v>0.62116989769020847</v>
      </c>
      <c r="L200" s="41">
        <v>21.48515366394923</v>
      </c>
      <c r="M200" s="41">
        <v>23.980466580283466</v>
      </c>
    </row>
    <row r="201" spans="2:13" x14ac:dyDescent="0.35">
      <c r="B201" s="79" t="s">
        <v>189</v>
      </c>
      <c r="C201" s="85">
        <v>1</v>
      </c>
      <c r="D201" s="41">
        <v>23.193103448275899</v>
      </c>
      <c r="E201" s="41">
        <v>22.576976823297937</v>
      </c>
      <c r="F201" s="41">
        <v>0.61612662497796222</v>
      </c>
      <c r="G201" s="41">
        <v>1.0636958167626771</v>
      </c>
      <c r="H201" s="41">
        <v>0.34734556814890549</v>
      </c>
      <c r="I201" s="41">
        <v>21.879312717345336</v>
      </c>
      <c r="J201" s="41">
        <v>23.274640929250538</v>
      </c>
      <c r="K201" s="41">
        <v>0.67539515875889566</v>
      </c>
      <c r="L201" s="41">
        <v>21.220405722905372</v>
      </c>
      <c r="M201" s="41">
        <v>23.933547923690501</v>
      </c>
    </row>
    <row r="202" spans="2:13" x14ac:dyDescent="0.35">
      <c r="B202" s="79" t="s">
        <v>190</v>
      </c>
      <c r="C202" s="85">
        <v>1</v>
      </c>
      <c r="D202" s="41">
        <v>22.288043478260899</v>
      </c>
      <c r="E202" s="41">
        <v>22.211550479155235</v>
      </c>
      <c r="F202" s="41">
        <v>7.6492999105663984E-2</v>
      </c>
      <c r="G202" s="41">
        <v>0.13205935251253956</v>
      </c>
      <c r="H202" s="41">
        <v>0.22053569081024951</v>
      </c>
      <c r="I202" s="41">
        <v>21.768591507835318</v>
      </c>
      <c r="J202" s="41">
        <v>22.654509450475153</v>
      </c>
      <c r="K202" s="41">
        <v>0.61979485935543377</v>
      </c>
      <c r="L202" s="41">
        <v>20.966655866764913</v>
      </c>
      <c r="M202" s="41">
        <v>23.456445091545557</v>
      </c>
    </row>
    <row r="203" spans="2:13" x14ac:dyDescent="0.35">
      <c r="B203" s="79" t="s">
        <v>191</v>
      </c>
      <c r="C203" s="85">
        <v>1</v>
      </c>
      <c r="D203" s="41">
        <v>21.448863636363601</v>
      </c>
      <c r="E203" s="41">
        <v>20.876692191035573</v>
      </c>
      <c r="F203" s="41">
        <v>0.57217144532802777</v>
      </c>
      <c r="G203" s="41">
        <v>0.98781053795272533</v>
      </c>
      <c r="H203" s="41">
        <v>0.22744771543657502</v>
      </c>
      <c r="I203" s="41">
        <v>20.419850009669396</v>
      </c>
      <c r="J203" s="41">
        <v>21.333534372401751</v>
      </c>
      <c r="K203" s="41">
        <v>0.62228782731111265</v>
      </c>
      <c r="L203" s="41">
        <v>19.626790305141704</v>
      </c>
      <c r="M203" s="41">
        <v>22.126594076929443</v>
      </c>
    </row>
    <row r="204" spans="2:13" x14ac:dyDescent="0.35">
      <c r="B204" s="79" t="s">
        <v>192</v>
      </c>
      <c r="C204" s="85">
        <v>1</v>
      </c>
      <c r="D204" s="41">
        <v>23.451648351648299</v>
      </c>
      <c r="E204" s="41">
        <v>23.728714628819656</v>
      </c>
      <c r="F204" s="41">
        <v>-0.27706627717135746</v>
      </c>
      <c r="G204" s="41">
        <v>-0.47833388145451877</v>
      </c>
      <c r="H204" s="41">
        <v>0.34300181456802775</v>
      </c>
      <c r="I204" s="41">
        <v>23.039775208702636</v>
      </c>
      <c r="J204" s="41">
        <v>24.417654048936676</v>
      </c>
      <c r="K204" s="41">
        <v>0.67317153947506403</v>
      </c>
      <c r="L204" s="41">
        <v>22.376609799201471</v>
      </c>
      <c r="M204" s="41">
        <v>25.080819458437841</v>
      </c>
    </row>
    <row r="205" spans="2:13" x14ac:dyDescent="0.35">
      <c r="B205" s="79" t="s">
        <v>193</v>
      </c>
      <c r="C205" s="85">
        <v>1</v>
      </c>
      <c r="D205" s="41">
        <v>22.415217391304299</v>
      </c>
      <c r="E205" s="41">
        <v>22.196081017235336</v>
      </c>
      <c r="F205" s="41">
        <v>0.21913637406896314</v>
      </c>
      <c r="G205" s="41">
        <v>0.3783223041303152</v>
      </c>
      <c r="H205" s="41">
        <v>0.23567423541839122</v>
      </c>
      <c r="I205" s="41">
        <v>21.722715384198821</v>
      </c>
      <c r="J205" s="41">
        <v>22.669446650271851</v>
      </c>
      <c r="K205" s="41">
        <v>0.62534152429077605</v>
      </c>
      <c r="L205" s="41">
        <v>20.940045600447377</v>
      </c>
      <c r="M205" s="41">
        <v>23.452116434023296</v>
      </c>
    </row>
    <row r="206" spans="2:13" x14ac:dyDescent="0.35">
      <c r="B206" s="79" t="s">
        <v>194</v>
      </c>
      <c r="C206" s="85">
        <v>1</v>
      </c>
      <c r="D206" s="41">
        <v>21.454444444444398</v>
      </c>
      <c r="E206" s="41">
        <v>21.204252265250442</v>
      </c>
      <c r="F206" s="41">
        <v>0.25019217919395587</v>
      </c>
      <c r="G206" s="41">
        <v>0.43193779266537602</v>
      </c>
      <c r="H206" s="41">
        <v>0.18799928255157716</v>
      </c>
      <c r="I206" s="41">
        <v>20.826644593213445</v>
      </c>
      <c r="J206" s="41">
        <v>21.58185993728744</v>
      </c>
      <c r="K206" s="41">
        <v>0.60897734522901237</v>
      </c>
      <c r="L206" s="41">
        <v>19.981085269429002</v>
      </c>
      <c r="M206" s="41">
        <v>22.427419261071883</v>
      </c>
    </row>
    <row r="207" spans="2:13" x14ac:dyDescent="0.35">
      <c r="B207" s="79" t="s">
        <v>195</v>
      </c>
      <c r="C207" s="85">
        <v>1</v>
      </c>
      <c r="D207" s="41">
        <v>23.179347826087</v>
      </c>
      <c r="E207" s="41">
        <v>22.431290060095744</v>
      </c>
      <c r="F207" s="41">
        <v>0.74805776599125551</v>
      </c>
      <c r="G207" s="41">
        <v>1.2914649101719846</v>
      </c>
      <c r="H207" s="41">
        <v>0.15556877351406284</v>
      </c>
      <c r="I207" s="41">
        <v>22.118820982496047</v>
      </c>
      <c r="J207" s="41">
        <v>22.743759137695442</v>
      </c>
      <c r="K207" s="41">
        <v>0.59975938513285287</v>
      </c>
      <c r="L207" s="41">
        <v>21.226637882020409</v>
      </c>
      <c r="M207" s="41">
        <v>23.635942238171079</v>
      </c>
    </row>
    <row r="208" spans="2:13" x14ac:dyDescent="0.35">
      <c r="B208" s="79" t="s">
        <v>196</v>
      </c>
      <c r="C208" s="85">
        <v>1</v>
      </c>
      <c r="D208" s="41">
        <v>21.547826086956501</v>
      </c>
      <c r="E208" s="41">
        <v>21.927181113389725</v>
      </c>
      <c r="F208" s="41">
        <v>-0.37935502643322394</v>
      </c>
      <c r="G208" s="41">
        <v>-0.65492763715469726</v>
      </c>
      <c r="H208" s="41">
        <v>0.20847289220502696</v>
      </c>
      <c r="I208" s="41">
        <v>21.508450986125737</v>
      </c>
      <c r="J208" s="41">
        <v>22.345911240653713</v>
      </c>
      <c r="K208" s="41">
        <v>0.61560589953849265</v>
      </c>
      <c r="L208" s="41">
        <v>20.690700274409938</v>
      </c>
      <c r="M208" s="41">
        <v>23.163661952369512</v>
      </c>
    </row>
    <row r="209" spans="2:13" x14ac:dyDescent="0.35">
      <c r="B209" s="79" t="s">
        <v>197</v>
      </c>
      <c r="C209" s="85">
        <v>1</v>
      </c>
      <c r="D209" s="41">
        <v>21.478651685393299</v>
      </c>
      <c r="E209" s="41">
        <v>20.850568454510679</v>
      </c>
      <c r="F209" s="41">
        <v>0.62808323088261986</v>
      </c>
      <c r="G209" s="41">
        <v>1.0843379886277853</v>
      </c>
      <c r="H209" s="41">
        <v>0.20494237027817275</v>
      </c>
      <c r="I209" s="41">
        <v>20.438929589233339</v>
      </c>
      <c r="J209" s="41">
        <v>21.262207319788018</v>
      </c>
      <c r="K209" s="41">
        <v>0.61441928021303471</v>
      </c>
      <c r="L209" s="41">
        <v>19.616471010589631</v>
      </c>
      <c r="M209" s="41">
        <v>22.084665898431727</v>
      </c>
    </row>
    <row r="210" spans="2:13" x14ac:dyDescent="0.35">
      <c r="B210" s="79" t="s">
        <v>198</v>
      </c>
      <c r="C210" s="85">
        <v>1</v>
      </c>
      <c r="D210" s="41">
        <v>22.243478260869601</v>
      </c>
      <c r="E210" s="41">
        <v>22.410775434255669</v>
      </c>
      <c r="F210" s="41">
        <v>-0.16729717338606775</v>
      </c>
      <c r="G210" s="41">
        <v>-0.28882586188081977</v>
      </c>
      <c r="H210" s="41">
        <v>0.16661297780878079</v>
      </c>
      <c r="I210" s="41">
        <v>22.076123419483935</v>
      </c>
      <c r="J210" s="41">
        <v>22.745427449027403</v>
      </c>
      <c r="K210" s="41">
        <v>0.60271847585467064</v>
      </c>
      <c r="L210" s="41">
        <v>21.200179747547498</v>
      </c>
      <c r="M210" s="41">
        <v>23.62137112096384</v>
      </c>
    </row>
    <row r="211" spans="2:13" x14ac:dyDescent="0.35">
      <c r="B211" s="79" t="s">
        <v>199</v>
      </c>
      <c r="C211" s="85">
        <v>1</v>
      </c>
      <c r="D211" s="41">
        <v>21.348913043478301</v>
      </c>
      <c r="E211" s="41">
        <v>21.400161871322062</v>
      </c>
      <c r="F211" s="41">
        <v>-5.1248827843760836E-2</v>
      </c>
      <c r="G211" s="41">
        <v>-8.8477208387722009E-2</v>
      </c>
      <c r="H211" s="41">
        <v>0.21703369938515835</v>
      </c>
      <c r="I211" s="41">
        <v>20.964236856789501</v>
      </c>
      <c r="J211" s="41">
        <v>21.836086885854623</v>
      </c>
      <c r="K211" s="41">
        <v>0.61855743745514469</v>
      </c>
      <c r="L211" s="41">
        <v>20.15775269396508</v>
      </c>
      <c r="M211" s="41">
        <v>22.642571048679045</v>
      </c>
    </row>
    <row r="212" spans="2:13" x14ac:dyDescent="0.35">
      <c r="B212" s="79" t="s">
        <v>200</v>
      </c>
      <c r="C212" s="85">
        <v>1</v>
      </c>
      <c r="D212" s="41">
        <v>23.396739130434799</v>
      </c>
      <c r="E212" s="41">
        <v>23.160589619402746</v>
      </c>
      <c r="F212" s="41">
        <v>0.23614951103205328</v>
      </c>
      <c r="G212" s="41">
        <v>0.40769419277138269</v>
      </c>
      <c r="H212" s="41">
        <v>0.3432625402895691</v>
      </c>
      <c r="I212" s="41">
        <v>22.471126516261968</v>
      </c>
      <c r="J212" s="41">
        <v>23.850052722543523</v>
      </c>
      <c r="K212" s="41">
        <v>0.67330442470573149</v>
      </c>
      <c r="L212" s="41">
        <v>21.808217881943641</v>
      </c>
      <c r="M212" s="41">
        <v>24.512961356861851</v>
      </c>
    </row>
    <row r="213" spans="2:13" x14ac:dyDescent="0.35">
      <c r="B213" s="79" t="s">
        <v>201</v>
      </c>
      <c r="C213" s="85">
        <v>1</v>
      </c>
      <c r="D213" s="41">
        <v>22.790217391304299</v>
      </c>
      <c r="E213" s="41">
        <v>22.915430663324916</v>
      </c>
      <c r="F213" s="41">
        <v>-0.12521327202061627</v>
      </c>
      <c r="G213" s="41">
        <v>-0.21617120288586883</v>
      </c>
      <c r="H213" s="41">
        <v>0.3979001065837095</v>
      </c>
      <c r="I213" s="41">
        <v>22.116224778541142</v>
      </c>
      <c r="J213" s="41">
        <v>23.71463654810869</v>
      </c>
      <c r="K213" s="41">
        <v>0.70273335738500087</v>
      </c>
      <c r="L213" s="41">
        <v>21.503949174973524</v>
      </c>
      <c r="M213" s="41">
        <v>24.326912151676307</v>
      </c>
    </row>
    <row r="214" spans="2:13" x14ac:dyDescent="0.35">
      <c r="B214" s="79" t="s">
        <v>202</v>
      </c>
      <c r="C214" s="85">
        <v>1</v>
      </c>
      <c r="D214" s="41">
        <v>22.407777777777799</v>
      </c>
      <c r="E214" s="41">
        <v>22.340127620651494</v>
      </c>
      <c r="F214" s="41">
        <v>6.7650157126305288E-2</v>
      </c>
      <c r="G214" s="41">
        <v>0.11679285754152013</v>
      </c>
      <c r="H214" s="41">
        <v>0.22923216241524522</v>
      </c>
      <c r="I214" s="41">
        <v>21.879701272046251</v>
      </c>
      <c r="J214" s="41">
        <v>22.800553969256736</v>
      </c>
      <c r="K214" s="41">
        <v>0.62294226140777875</v>
      </c>
      <c r="L214" s="41">
        <v>21.088911265189498</v>
      </c>
      <c r="M214" s="41">
        <v>23.591343976113489</v>
      </c>
    </row>
    <row r="215" spans="2:13" x14ac:dyDescent="0.35">
      <c r="B215" s="79" t="s">
        <v>203</v>
      </c>
      <c r="C215" s="85">
        <v>1</v>
      </c>
      <c r="D215" s="41">
        <v>22.170652173912998</v>
      </c>
      <c r="E215" s="41">
        <v>22.286266093851978</v>
      </c>
      <c r="F215" s="41">
        <v>-0.11561391993897985</v>
      </c>
      <c r="G215" s="41">
        <v>-0.19959865068812216</v>
      </c>
      <c r="H215" s="41">
        <v>0.26903557942554668</v>
      </c>
      <c r="I215" s="41">
        <v>21.745892229318027</v>
      </c>
      <c r="J215" s="41">
        <v>22.826639958385929</v>
      </c>
      <c r="K215" s="41">
        <v>0.63866252415427316</v>
      </c>
      <c r="L215" s="41">
        <v>21.003474661405924</v>
      </c>
      <c r="M215" s="41">
        <v>23.569057526298032</v>
      </c>
    </row>
    <row r="216" spans="2:13" x14ac:dyDescent="0.35">
      <c r="B216" s="79" t="s">
        <v>204</v>
      </c>
      <c r="C216" s="85">
        <v>1</v>
      </c>
      <c r="D216" s="41">
        <v>22.788043478260899</v>
      </c>
      <c r="E216" s="41">
        <v>23.337821056589146</v>
      </c>
      <c r="F216" s="41">
        <v>-0.54977757832824636</v>
      </c>
      <c r="G216" s="41">
        <v>-0.94914922762603837</v>
      </c>
      <c r="H216" s="41">
        <v>0.24560953161324114</v>
      </c>
      <c r="I216" s="41">
        <v>22.844499793849064</v>
      </c>
      <c r="J216" s="41">
        <v>23.831142319329228</v>
      </c>
      <c r="K216" s="41">
        <v>0.62915317592899722</v>
      </c>
      <c r="L216" s="41">
        <v>22.074129712171089</v>
      </c>
      <c r="M216" s="41">
        <v>24.601512401007202</v>
      </c>
    </row>
    <row r="217" spans="2:13" x14ac:dyDescent="0.35">
      <c r="B217" s="79" t="s">
        <v>205</v>
      </c>
      <c r="C217" s="85">
        <v>1</v>
      </c>
      <c r="D217" s="41">
        <v>21.9826086956522</v>
      </c>
      <c r="E217" s="41">
        <v>21.828082534642046</v>
      </c>
      <c r="F217" s="41">
        <v>0.15452616101015337</v>
      </c>
      <c r="G217" s="41">
        <v>0.26677767910577671</v>
      </c>
      <c r="H217" s="41">
        <v>0.18308152067469169</v>
      </c>
      <c r="I217" s="41">
        <v>21.460352478033997</v>
      </c>
      <c r="J217" s="41">
        <v>22.195812591250096</v>
      </c>
      <c r="K217" s="41">
        <v>0.60747717650527866</v>
      </c>
      <c r="L217" s="41">
        <v>20.607928716380346</v>
      </c>
      <c r="M217" s="41">
        <v>23.048236352903746</v>
      </c>
    </row>
    <row r="218" spans="2:13" x14ac:dyDescent="0.35">
      <c r="B218" s="79" t="s">
        <v>206</v>
      </c>
      <c r="C218" s="85">
        <v>1</v>
      </c>
      <c r="D218" s="41">
        <v>22.6</v>
      </c>
      <c r="E218" s="41">
        <v>22.560304359689596</v>
      </c>
      <c r="F218" s="41">
        <v>3.9695640310405622E-2</v>
      </c>
      <c r="G218" s="41">
        <v>6.8531507696822286E-2</v>
      </c>
      <c r="H218" s="41">
        <v>0.13919713957028582</v>
      </c>
      <c r="I218" s="41">
        <v>22.280718676627618</v>
      </c>
      <c r="J218" s="41">
        <v>22.839890042751573</v>
      </c>
      <c r="K218" s="41">
        <v>0.59572268752064295</v>
      </c>
      <c r="L218" s="41">
        <v>21.363760127386051</v>
      </c>
      <c r="M218" s="41">
        <v>23.75684859199314</v>
      </c>
    </row>
    <row r="219" spans="2:13" x14ac:dyDescent="0.35">
      <c r="B219" s="79" t="s">
        <v>207</v>
      </c>
      <c r="C219" s="85">
        <v>1</v>
      </c>
      <c r="D219" s="41">
        <v>21.8184782608696</v>
      </c>
      <c r="E219" s="41">
        <v>22.393445456414156</v>
      </c>
      <c r="F219" s="41">
        <v>-0.57496719554455566</v>
      </c>
      <c r="G219" s="41">
        <v>-0.99263718833508863</v>
      </c>
      <c r="H219" s="41">
        <v>0.30004557437460383</v>
      </c>
      <c r="I219" s="41">
        <v>21.790786183959142</v>
      </c>
      <c r="J219" s="41">
        <v>22.99610472886917</v>
      </c>
      <c r="K219" s="41">
        <v>0.65233198868678355</v>
      </c>
      <c r="L219" s="41">
        <v>21.083198096423818</v>
      </c>
      <c r="M219" s="41">
        <v>23.703692816404494</v>
      </c>
    </row>
    <row r="220" spans="2:13" x14ac:dyDescent="0.35">
      <c r="B220" s="79" t="s">
        <v>208</v>
      </c>
      <c r="C220" s="85">
        <v>1</v>
      </c>
      <c r="D220" s="41">
        <v>21.746739130434801</v>
      </c>
      <c r="E220" s="41">
        <v>22.498054786136798</v>
      </c>
      <c r="F220" s="41">
        <v>-0.75131565570199754</v>
      </c>
      <c r="G220" s="41">
        <v>-1.2970894092867802</v>
      </c>
      <c r="H220" s="41">
        <v>0.2954920701704053</v>
      </c>
      <c r="I220" s="41">
        <v>21.904541496043105</v>
      </c>
      <c r="J220" s="41">
        <v>23.091568076230491</v>
      </c>
      <c r="K220" s="41">
        <v>0.65025013671344944</v>
      </c>
      <c r="L220" s="41">
        <v>21.191988948897539</v>
      </c>
      <c r="M220" s="41">
        <v>23.804120623376058</v>
      </c>
    </row>
    <row r="221" spans="2:13" x14ac:dyDescent="0.35">
      <c r="B221" s="79" t="s">
        <v>209</v>
      </c>
      <c r="C221" s="85">
        <v>1</v>
      </c>
      <c r="D221" s="41">
        <v>22.205434782608702</v>
      </c>
      <c r="E221" s="41">
        <v>22.256886364011486</v>
      </c>
      <c r="F221" s="41">
        <v>-5.145158140278383E-2</v>
      </c>
      <c r="G221" s="41">
        <v>-8.8827247006121615E-2</v>
      </c>
      <c r="H221" s="41">
        <v>0.20150742960331797</v>
      </c>
      <c r="I221" s="41">
        <v>21.852146780126144</v>
      </c>
      <c r="J221" s="41">
        <v>22.661625947896827</v>
      </c>
      <c r="K221" s="41">
        <v>0.61328208921148519</v>
      </c>
      <c r="L221" s="41">
        <v>21.025073035438798</v>
      </c>
      <c r="M221" s="41">
        <v>23.488699692584174</v>
      </c>
    </row>
    <row r="222" spans="2:13" x14ac:dyDescent="0.35">
      <c r="B222" s="79" t="s">
        <v>210</v>
      </c>
      <c r="C222" s="85">
        <v>1</v>
      </c>
      <c r="D222" s="41">
        <v>22.0163043478261</v>
      </c>
      <c r="E222" s="41">
        <v>21.881843583765676</v>
      </c>
      <c r="F222" s="41">
        <v>0.13446076406042451</v>
      </c>
      <c r="G222" s="41">
        <v>0.2321362954488497</v>
      </c>
      <c r="H222" s="41">
        <v>0.21017051115679902</v>
      </c>
      <c r="I222" s="41">
        <v>21.459703688487235</v>
      </c>
      <c r="J222" s="41">
        <v>22.303983479044117</v>
      </c>
      <c r="K222" s="41">
        <v>0.61618286289232205</v>
      </c>
      <c r="L222" s="41">
        <v>20.644203879784207</v>
      </c>
      <c r="M222" s="41">
        <v>23.119483287747144</v>
      </c>
    </row>
    <row r="223" spans="2:13" x14ac:dyDescent="0.35">
      <c r="B223" s="79" t="s">
        <v>211</v>
      </c>
      <c r="C223" s="85">
        <v>1</v>
      </c>
      <c r="D223" s="41">
        <v>22.201086956521699</v>
      </c>
      <c r="E223" s="41">
        <v>21.690397633683286</v>
      </c>
      <c r="F223" s="41">
        <v>0.51068932283841306</v>
      </c>
      <c r="G223" s="41">
        <v>0.88166632368470399</v>
      </c>
      <c r="H223" s="41">
        <v>0.1647697984274116</v>
      </c>
      <c r="I223" s="41">
        <v>21.359447753653235</v>
      </c>
      <c r="J223" s="41">
        <v>22.021347513713337</v>
      </c>
      <c r="K223" s="41">
        <v>0.60221156019797384</v>
      </c>
      <c r="L223" s="41">
        <v>20.480820117036441</v>
      </c>
      <c r="M223" s="41">
        <v>22.899975150330132</v>
      </c>
    </row>
    <row r="224" spans="2:13" x14ac:dyDescent="0.35">
      <c r="B224" s="79" t="s">
        <v>212</v>
      </c>
      <c r="C224" s="85">
        <v>1</v>
      </c>
      <c r="D224" s="41">
        <v>22.368478260869601</v>
      </c>
      <c r="E224" s="41">
        <v>22.371448291386095</v>
      </c>
      <c r="F224" s="41">
        <v>-2.9700305164936935E-3</v>
      </c>
      <c r="G224" s="41">
        <v>-5.1275320818424857E-3</v>
      </c>
      <c r="H224" s="41">
        <v>0.27539782526890777</v>
      </c>
      <c r="I224" s="41">
        <v>21.818295479990049</v>
      </c>
      <c r="J224" s="41">
        <v>22.924601102782141</v>
      </c>
      <c r="K224" s="41">
        <v>0.64136856714771406</v>
      </c>
      <c r="L224" s="41">
        <v>21.083221611627835</v>
      </c>
      <c r="M224" s="41">
        <v>23.659674971144355</v>
      </c>
    </row>
    <row r="225" spans="2:13" x14ac:dyDescent="0.35">
      <c r="B225" s="79" t="s">
        <v>213</v>
      </c>
      <c r="C225" s="85">
        <v>1</v>
      </c>
      <c r="D225" s="41">
        <v>22.472527472527499</v>
      </c>
      <c r="E225" s="41">
        <v>22.428275924690965</v>
      </c>
      <c r="F225" s="41">
        <v>4.4251547836534399E-2</v>
      </c>
      <c r="G225" s="41">
        <v>7.6396935971852792E-2</v>
      </c>
      <c r="H225" s="41">
        <v>0.14022009633885998</v>
      </c>
      <c r="I225" s="41">
        <v>22.146635572490183</v>
      </c>
      <c r="J225" s="41">
        <v>22.709916276891747</v>
      </c>
      <c r="K225" s="41">
        <v>0.59596254259772663</v>
      </c>
      <c r="L225" s="41">
        <v>21.231249929286761</v>
      </c>
      <c r="M225" s="41">
        <v>23.625301920095168</v>
      </c>
    </row>
    <row r="226" spans="2:13" x14ac:dyDescent="0.35">
      <c r="B226" s="79" t="s">
        <v>214</v>
      </c>
      <c r="C226" s="85">
        <v>1</v>
      </c>
      <c r="D226" s="41">
        <v>20.1586956521739</v>
      </c>
      <c r="E226" s="41">
        <v>20.960103455621113</v>
      </c>
      <c r="F226" s="41">
        <v>-0.80140780344721207</v>
      </c>
      <c r="G226" s="41">
        <v>-1.3835696973463141</v>
      </c>
      <c r="H226" s="41">
        <v>0.16977129318221834</v>
      </c>
      <c r="I226" s="41">
        <v>20.61910777772718</v>
      </c>
      <c r="J226" s="41">
        <v>21.301099133515045</v>
      </c>
      <c r="K226" s="41">
        <v>0.60359917888531844</v>
      </c>
      <c r="L226" s="41">
        <v>19.747738824815681</v>
      </c>
      <c r="M226" s="41">
        <v>22.172468086426544</v>
      </c>
    </row>
    <row r="227" spans="2:13" x14ac:dyDescent="0.35">
      <c r="B227" s="79" t="s">
        <v>215</v>
      </c>
      <c r="C227" s="85">
        <v>1</v>
      </c>
      <c r="D227" s="41">
        <v>22.610869565217399</v>
      </c>
      <c r="E227" s="41">
        <v>22.215058658749932</v>
      </c>
      <c r="F227" s="41">
        <v>0.3958109064674673</v>
      </c>
      <c r="G227" s="41">
        <v>0.68333746403760343</v>
      </c>
      <c r="H227" s="41">
        <v>0.15402558071211811</v>
      </c>
      <c r="I227" s="41">
        <v>21.905689175114304</v>
      </c>
      <c r="J227" s="41">
        <v>22.52442814238556</v>
      </c>
      <c r="K227" s="41">
        <v>0.59936095658290356</v>
      </c>
      <c r="L227" s="41">
        <v>21.011206747969116</v>
      </c>
      <c r="M227" s="41">
        <v>23.418910569530748</v>
      </c>
    </row>
    <row r="228" spans="2:13" x14ac:dyDescent="0.35">
      <c r="B228" s="79" t="s">
        <v>216</v>
      </c>
      <c r="C228" s="85">
        <v>1</v>
      </c>
      <c r="D228" s="41">
        <v>19.988043478260899</v>
      </c>
      <c r="E228" s="41">
        <v>20.727736210114685</v>
      </c>
      <c r="F228" s="41">
        <v>-0.73969273185378626</v>
      </c>
      <c r="G228" s="41">
        <v>-1.2770233141454839</v>
      </c>
      <c r="H228" s="41">
        <v>0.20942156791795494</v>
      </c>
      <c r="I228" s="41">
        <v>20.307100611603069</v>
      </c>
      <c r="J228" s="41">
        <v>21.148371808626301</v>
      </c>
      <c r="K228" s="41">
        <v>0.61592781222435677</v>
      </c>
      <c r="L228" s="41">
        <v>19.490608790476404</v>
      </c>
      <c r="M228" s="41">
        <v>21.964863629752966</v>
      </c>
    </row>
    <row r="229" spans="2:13" x14ac:dyDescent="0.35">
      <c r="B229" s="79" t="s">
        <v>217</v>
      </c>
      <c r="C229" s="85">
        <v>1</v>
      </c>
      <c r="D229" s="41">
        <v>21.654022988505801</v>
      </c>
      <c r="E229" s="41">
        <v>22.262579152826287</v>
      </c>
      <c r="F229" s="41">
        <v>-0.6085561643204862</v>
      </c>
      <c r="G229" s="41">
        <v>-1.0506259914932177</v>
      </c>
      <c r="H229" s="41">
        <v>0.30748615023765369</v>
      </c>
      <c r="I229" s="41">
        <v>21.644975043922283</v>
      </c>
      <c r="J229" s="41">
        <v>22.880183261730291</v>
      </c>
      <c r="K229" s="41">
        <v>0.65578762518839961</v>
      </c>
      <c r="L229" s="41">
        <v>20.945390942652526</v>
      </c>
      <c r="M229" s="41">
        <v>23.579767363000048</v>
      </c>
    </row>
    <row r="230" spans="2:13" x14ac:dyDescent="0.35">
      <c r="B230" s="79" t="s">
        <v>218</v>
      </c>
      <c r="C230" s="85">
        <v>1</v>
      </c>
      <c r="D230" s="41">
        <v>22.1608695652174</v>
      </c>
      <c r="E230" s="41">
        <v>22.63590646055718</v>
      </c>
      <c r="F230" s="41">
        <v>-0.47503689533978033</v>
      </c>
      <c r="G230" s="41">
        <v>-0.82011511578310303</v>
      </c>
      <c r="H230" s="41">
        <v>0.27637166412358272</v>
      </c>
      <c r="I230" s="41">
        <v>22.080797636255863</v>
      </c>
      <c r="J230" s="41">
        <v>23.191015284858498</v>
      </c>
      <c r="K230" s="41">
        <v>0.64178732730765753</v>
      </c>
      <c r="L230" s="41">
        <v>21.346838676263882</v>
      </c>
      <c r="M230" s="41">
        <v>23.924974244850478</v>
      </c>
    </row>
    <row r="231" spans="2:13" x14ac:dyDescent="0.35">
      <c r="B231" s="79" t="s">
        <v>219</v>
      </c>
      <c r="C231" s="85">
        <v>1</v>
      </c>
      <c r="D231" s="41">
        <v>22.1076086956522</v>
      </c>
      <c r="E231" s="41">
        <v>21.833488610079911</v>
      </c>
      <c r="F231" s="41">
        <v>0.27412008557228873</v>
      </c>
      <c r="G231" s="41">
        <v>0.47324750545279537</v>
      </c>
      <c r="H231" s="41">
        <v>0.29067385920173655</v>
      </c>
      <c r="I231" s="41">
        <v>21.249652981531355</v>
      </c>
      <c r="J231" s="41">
        <v>22.417324238628467</v>
      </c>
      <c r="K231" s="41">
        <v>0.64807481758320074</v>
      </c>
      <c r="L231" s="41">
        <v>20.531792029901435</v>
      </c>
      <c r="M231" s="41">
        <v>23.135185190258387</v>
      </c>
    </row>
    <row r="232" spans="2:13" x14ac:dyDescent="0.35">
      <c r="B232" s="79" t="s">
        <v>220</v>
      </c>
      <c r="C232" s="85">
        <v>1</v>
      </c>
      <c r="D232" s="41">
        <v>22.335869565217401</v>
      </c>
      <c r="E232" s="41">
        <v>21.817503132815027</v>
      </c>
      <c r="F232" s="41">
        <v>0.51836643240237379</v>
      </c>
      <c r="G232" s="41">
        <v>0.89492027019010911</v>
      </c>
      <c r="H232" s="41">
        <v>0.34969356403935531</v>
      </c>
      <c r="I232" s="41">
        <v>21.115122938321491</v>
      </c>
      <c r="J232" s="41">
        <v>22.519883327308563</v>
      </c>
      <c r="K232" s="41">
        <v>0.6766056942509534</v>
      </c>
      <c r="L232" s="41">
        <v>20.458500600329373</v>
      </c>
      <c r="M232" s="41">
        <v>23.176505665300681</v>
      </c>
    </row>
    <row r="233" spans="2:13" x14ac:dyDescent="0.35">
      <c r="B233" s="79" t="s">
        <v>221</v>
      </c>
      <c r="C233" s="85">
        <v>1</v>
      </c>
      <c r="D233" s="41">
        <v>21.888043478260901</v>
      </c>
      <c r="E233" s="41">
        <v>21.465520879806316</v>
      </c>
      <c r="F233" s="41">
        <v>0.4225225984545844</v>
      </c>
      <c r="G233" s="41">
        <v>0.72945317122095366</v>
      </c>
      <c r="H233" s="41">
        <v>0.13724605076131913</v>
      </c>
      <c r="I233" s="41">
        <v>21.189854073950102</v>
      </c>
      <c r="J233" s="41">
        <v>21.741187685662531</v>
      </c>
      <c r="K233" s="41">
        <v>0.59526981715172367</v>
      </c>
      <c r="L233" s="41">
        <v>20.269886264408864</v>
      </c>
      <c r="M233" s="41">
        <v>22.661155495203769</v>
      </c>
    </row>
    <row r="234" spans="2:13" x14ac:dyDescent="0.35">
      <c r="B234" s="79" t="s">
        <v>222</v>
      </c>
      <c r="C234" s="85">
        <v>1</v>
      </c>
      <c r="D234" s="41">
        <v>22.610869565217399</v>
      </c>
      <c r="E234" s="41">
        <v>22.273297082463099</v>
      </c>
      <c r="F234" s="41">
        <v>0.3375724827543003</v>
      </c>
      <c r="G234" s="41">
        <v>0.58279324931426824</v>
      </c>
      <c r="H234" s="41">
        <v>0.34333648863467758</v>
      </c>
      <c r="I234" s="41">
        <v>21.583685449699928</v>
      </c>
      <c r="J234" s="41">
        <v>22.96290871522627</v>
      </c>
      <c r="K234" s="41">
        <v>0.6733421278891274</v>
      </c>
      <c r="L234" s="41">
        <v>20.920849615931431</v>
      </c>
      <c r="M234" s="41">
        <v>23.625744548994767</v>
      </c>
    </row>
    <row r="235" spans="2:13" x14ac:dyDescent="0.35">
      <c r="B235" s="79" t="s">
        <v>223</v>
      </c>
      <c r="C235" s="85">
        <v>1</v>
      </c>
      <c r="D235" s="41">
        <v>21.289010989011</v>
      </c>
      <c r="E235" s="41">
        <v>22.059466964878965</v>
      </c>
      <c r="F235" s="41">
        <v>-0.77045597586796433</v>
      </c>
      <c r="G235" s="41">
        <v>-1.3301337181457997</v>
      </c>
      <c r="H235" s="41">
        <v>0.14381812299186944</v>
      </c>
      <c r="I235" s="41">
        <v>21.770599763458705</v>
      </c>
      <c r="J235" s="41">
        <v>22.348334166299225</v>
      </c>
      <c r="K235" s="41">
        <v>0.59681934390833247</v>
      </c>
      <c r="L235" s="41">
        <v>20.860720033395086</v>
      </c>
      <c r="M235" s="41">
        <v>23.258213896362843</v>
      </c>
    </row>
    <row r="236" spans="2:13" x14ac:dyDescent="0.35">
      <c r="B236" s="79" t="s">
        <v>224</v>
      </c>
      <c r="C236" s="85">
        <v>1</v>
      </c>
      <c r="D236" s="41">
        <v>22.2321428571429</v>
      </c>
      <c r="E236" s="41">
        <v>22.158501535094373</v>
      </c>
      <c r="F236" s="41">
        <v>7.3641322048526803E-2</v>
      </c>
      <c r="G236" s="41">
        <v>0.12713614868809289</v>
      </c>
      <c r="H236" s="41">
        <v>0.1727113738578813</v>
      </c>
      <c r="I236" s="41">
        <v>21.811600531369031</v>
      </c>
      <c r="J236" s="41">
        <v>22.505402538819716</v>
      </c>
      <c r="K236" s="41">
        <v>0.60443270545375427</v>
      </c>
      <c r="L236" s="41">
        <v>20.944462716904734</v>
      </c>
      <c r="M236" s="41">
        <v>23.372540353284013</v>
      </c>
    </row>
    <row r="237" spans="2:13" x14ac:dyDescent="0.35">
      <c r="B237" s="79" t="s">
        <v>225</v>
      </c>
      <c r="C237" s="85">
        <v>1</v>
      </c>
      <c r="D237" s="41">
        <v>22.923595505618</v>
      </c>
      <c r="E237" s="41">
        <v>22.312721359071666</v>
      </c>
      <c r="F237" s="41">
        <v>0.61087414654633321</v>
      </c>
      <c r="G237" s="41">
        <v>1.0546278117311467</v>
      </c>
      <c r="H237" s="41">
        <v>0.35412693007539109</v>
      </c>
      <c r="I237" s="41">
        <v>21.601436486829183</v>
      </c>
      <c r="J237" s="41">
        <v>23.02400623131415</v>
      </c>
      <c r="K237" s="41">
        <v>0.67890762211576983</v>
      </c>
      <c r="L237" s="41">
        <v>20.949095268397741</v>
      </c>
      <c r="M237" s="41">
        <v>23.676347449745592</v>
      </c>
    </row>
    <row r="238" spans="2:13" x14ac:dyDescent="0.35">
      <c r="B238" s="79" t="s">
        <v>226</v>
      </c>
      <c r="C238" s="85">
        <v>1</v>
      </c>
      <c r="D238" s="41">
        <v>21.542391304347799</v>
      </c>
      <c r="E238" s="41">
        <v>22.012978794536192</v>
      </c>
      <c r="F238" s="41">
        <v>-0.47058749018839308</v>
      </c>
      <c r="G238" s="41">
        <v>-0.8124335557680944</v>
      </c>
      <c r="H238" s="41">
        <v>0.16815907178801992</v>
      </c>
      <c r="I238" s="41">
        <v>21.675221358614298</v>
      </c>
      <c r="J238" s="41">
        <v>22.350736230458086</v>
      </c>
      <c r="K238" s="41">
        <v>0.60314770180021116</v>
      </c>
      <c r="L238" s="41">
        <v>20.801520982143956</v>
      </c>
      <c r="M238" s="41">
        <v>23.224436606928428</v>
      </c>
    </row>
    <row r="239" spans="2:13" x14ac:dyDescent="0.35">
      <c r="B239" s="79" t="s">
        <v>227</v>
      </c>
      <c r="C239" s="85">
        <v>1</v>
      </c>
      <c r="D239" s="41">
        <v>22.5532608695652</v>
      </c>
      <c r="E239" s="41">
        <v>22.485711979606787</v>
      </c>
      <c r="F239" s="41">
        <v>6.7548889958413127E-2</v>
      </c>
      <c r="G239" s="41">
        <v>0.11661802746845495</v>
      </c>
      <c r="H239" s="41">
        <v>0.20015166002773729</v>
      </c>
      <c r="I239" s="41">
        <v>22.083695539056382</v>
      </c>
      <c r="J239" s="41">
        <v>22.887728420157192</v>
      </c>
      <c r="K239" s="41">
        <v>0.61283795882282532</v>
      </c>
      <c r="L239" s="41">
        <v>21.2547907131732</v>
      </c>
      <c r="M239" s="41">
        <v>23.716633246040374</v>
      </c>
    </row>
    <row r="240" spans="2:13" ht="15" thickBot="1" x14ac:dyDescent="0.4">
      <c r="B240" s="83" t="s">
        <v>228</v>
      </c>
      <c r="C240" s="86">
        <v>1</v>
      </c>
      <c r="D240" s="42">
        <v>22.884444444444402</v>
      </c>
      <c r="E240" s="42">
        <v>22.579592896581069</v>
      </c>
      <c r="F240" s="42">
        <v>0.30485154786333268</v>
      </c>
      <c r="G240" s="42">
        <v>0.52630304072227452</v>
      </c>
      <c r="H240" s="42">
        <v>0.19988066444252767</v>
      </c>
      <c r="I240" s="42">
        <v>22.178120766682678</v>
      </c>
      <c r="J240" s="42">
        <v>22.98106502647946</v>
      </c>
      <c r="K240" s="42">
        <v>0.61274950573644227</v>
      </c>
      <c r="L240" s="42">
        <v>21.348849293400132</v>
      </c>
      <c r="M240" s="42">
        <v>23.810336499762006</v>
      </c>
    </row>
    <row r="260" spans="6:6" x14ac:dyDescent="0.35">
      <c r="F260" t="s">
        <v>164</v>
      </c>
    </row>
    <row r="280" spans="2:8" x14ac:dyDescent="0.35">
      <c r="F280" t="s">
        <v>164</v>
      </c>
    </row>
    <row r="283" spans="2:8" x14ac:dyDescent="0.35">
      <c r="B283" s="78" t="s">
        <v>257</v>
      </c>
    </row>
    <row r="285" spans="2:8" x14ac:dyDescent="0.35">
      <c r="B285" s="96" t="s">
        <v>304</v>
      </c>
      <c r="C285" s="77"/>
      <c r="D285" s="77"/>
      <c r="E285" s="77"/>
      <c r="F285" s="77"/>
      <c r="G285" s="77"/>
      <c r="H285" s="77"/>
    </row>
    <row r="286" spans="2:8" x14ac:dyDescent="0.35">
      <c r="B286" s="77"/>
      <c r="C286" s="77"/>
      <c r="D286" s="77"/>
      <c r="E286" s="77"/>
      <c r="F286" s="77"/>
      <c r="G286" s="77"/>
      <c r="H286" s="77"/>
    </row>
    <row r="288" spans="2:8" x14ac:dyDescent="0.35">
      <c r="B288" s="96" t="s">
        <v>305</v>
      </c>
      <c r="C288" s="77"/>
      <c r="D288" s="77"/>
      <c r="E288" s="77"/>
      <c r="F288" s="77"/>
      <c r="G288" s="77"/>
      <c r="H288" s="77"/>
    </row>
    <row r="289" spans="2:8" x14ac:dyDescent="0.35">
      <c r="B289" s="77"/>
      <c r="C289" s="77"/>
      <c r="D289" s="77"/>
      <c r="E289" s="77"/>
      <c r="F289" s="77"/>
      <c r="G289" s="77"/>
      <c r="H289" s="77"/>
    </row>
    <row r="291" spans="2:8" x14ac:dyDescent="0.35">
      <c r="B291" s="96" t="s">
        <v>249</v>
      </c>
      <c r="C291" s="77"/>
      <c r="D291" s="77"/>
      <c r="E291" s="77"/>
      <c r="F291" s="77"/>
      <c r="G291" s="77"/>
      <c r="H291" s="77"/>
    </row>
    <row r="292" spans="2:8" x14ac:dyDescent="0.35">
      <c r="B292" s="77"/>
      <c r="C292" s="77"/>
      <c r="D292" s="77"/>
      <c r="E292" s="77"/>
      <c r="F292" s="77"/>
      <c r="G292" s="77"/>
      <c r="H292" s="77"/>
    </row>
    <row r="293" spans="2:8" x14ac:dyDescent="0.35">
      <c r="B293" s="77"/>
      <c r="C293" s="77"/>
      <c r="D293" s="77"/>
      <c r="E293" s="77"/>
      <c r="F293" s="77"/>
      <c r="G293" s="77"/>
      <c r="H293" s="77"/>
    </row>
    <row r="294" spans="2:8" x14ac:dyDescent="0.35">
      <c r="B294" s="77"/>
      <c r="C294" s="77"/>
      <c r="D294" s="77"/>
      <c r="E294" s="77"/>
      <c r="F294" s="77"/>
      <c r="G294" s="77"/>
      <c r="H294" s="77"/>
    </row>
  </sheetData>
  <mergeCells count="4">
    <mergeCell ref="B1:K2"/>
    <mergeCell ref="B285:H286"/>
    <mergeCell ref="B288:H289"/>
    <mergeCell ref="B291:H29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3" name="DD339144">
              <controlPr defaultSize="0" autoFill="0" autoPict="0" macro="[0]!GoToResultsNew1510202511284150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0144-241E-4E2F-85AB-FF63A2FE5220}">
  <sheetPr codeName="Feuil30"/>
  <dimension ref="A1:H66"/>
  <sheetViews>
    <sheetView workbookViewId="0">
      <selection activeCell="H1" sqref="H1"/>
    </sheetView>
  </sheetViews>
  <sheetFormatPr baseColWidth="10" defaultRowHeight="14.5" x14ac:dyDescent="0.35"/>
  <cols>
    <col min="7" max="7" width="10.90625" style="123"/>
  </cols>
  <sheetData>
    <row r="1" spans="1:8" x14ac:dyDescent="0.35">
      <c r="A1" t="s">
        <v>0</v>
      </c>
      <c r="B1" t="s">
        <v>105</v>
      </c>
      <c r="C1" t="s">
        <v>52</v>
      </c>
      <c r="D1" t="s">
        <v>24</v>
      </c>
      <c r="E1" t="s">
        <v>47</v>
      </c>
      <c r="F1" t="s">
        <v>31</v>
      </c>
      <c r="G1" s="123" t="s">
        <v>29</v>
      </c>
      <c r="H1" t="s">
        <v>11</v>
      </c>
    </row>
    <row r="2" spans="1:8" x14ac:dyDescent="0.35">
      <c r="A2">
        <v>3055</v>
      </c>
      <c r="B2" s="2">
        <v>22.4269662921348</v>
      </c>
      <c r="C2" s="2">
        <v>3226.84058</v>
      </c>
      <c r="D2" s="2">
        <v>72</v>
      </c>
      <c r="E2" s="2">
        <v>-0.23005999999999999</v>
      </c>
      <c r="F2" s="2">
        <v>7.4109999999999996</v>
      </c>
      <c r="G2" s="124">
        <v>28.34</v>
      </c>
      <c r="H2" s="2">
        <v>3.7499999999999999E-2</v>
      </c>
    </row>
    <row r="3" spans="1:8" x14ac:dyDescent="0.35">
      <c r="A3">
        <v>3170</v>
      </c>
      <c r="B3" s="2">
        <v>21.645652173913</v>
      </c>
      <c r="C3" s="2">
        <v>2329.25</v>
      </c>
      <c r="D3" s="2">
        <v>0</v>
      </c>
      <c r="E3" s="2">
        <v>-1.58687</v>
      </c>
      <c r="F3" s="2">
        <v>0</v>
      </c>
      <c r="G3" s="124">
        <v>1.48</v>
      </c>
      <c r="H3" s="2">
        <v>0</v>
      </c>
    </row>
    <row r="4" spans="1:8" x14ac:dyDescent="0.35">
      <c r="A4">
        <v>3433</v>
      </c>
      <c r="B4" s="2">
        <v>20.625</v>
      </c>
      <c r="C4" s="2">
        <v>4027.6057099999998</v>
      </c>
      <c r="D4" s="2">
        <v>119</v>
      </c>
      <c r="E4" s="2">
        <v>-1.6434500000000001</v>
      </c>
      <c r="F4" s="2">
        <v>0</v>
      </c>
      <c r="G4" s="124">
        <v>11.297000000000001</v>
      </c>
      <c r="H4" s="2">
        <v>-2.5000000000000001E-2</v>
      </c>
    </row>
    <row r="5" spans="1:8" x14ac:dyDescent="0.35">
      <c r="A5">
        <v>3470</v>
      </c>
      <c r="B5" s="2">
        <v>23.621739130434801</v>
      </c>
      <c r="C5" s="2">
        <v>39.357340000000001</v>
      </c>
      <c r="D5" s="2">
        <v>4</v>
      </c>
      <c r="E5" s="2">
        <v>-0.50307999999999997</v>
      </c>
      <c r="F5" s="2">
        <v>0</v>
      </c>
      <c r="G5" s="124">
        <v>5.5810000000000004</v>
      </c>
      <c r="H5" s="2">
        <v>-6.25E-2</v>
      </c>
    </row>
    <row r="6" spans="1:8" x14ac:dyDescent="0.35">
      <c r="A6">
        <v>3598</v>
      </c>
      <c r="B6" s="2">
        <v>20.6</v>
      </c>
      <c r="C6" s="2">
        <v>3984.7490200000002</v>
      </c>
      <c r="D6" s="2">
        <v>150</v>
      </c>
      <c r="E6" s="2">
        <v>0.80237000000000003</v>
      </c>
      <c r="F6" s="2">
        <v>0</v>
      </c>
      <c r="G6" s="124">
        <v>1.734</v>
      </c>
      <c r="H6" s="2">
        <v>1.2500000000000001E-2</v>
      </c>
    </row>
    <row r="7" spans="1:8" x14ac:dyDescent="0.35">
      <c r="A7">
        <v>3610</v>
      </c>
      <c r="B7" s="2">
        <v>20.898913043478299</v>
      </c>
      <c r="C7" s="2">
        <v>4155.6474600000001</v>
      </c>
      <c r="D7" s="2">
        <v>191</v>
      </c>
      <c r="E7" s="2">
        <v>6.8470000000000003E-2</v>
      </c>
      <c r="F7" s="2">
        <v>0</v>
      </c>
      <c r="G7" s="124">
        <v>9.0269999999999992</v>
      </c>
      <c r="H7" s="2">
        <v>-0.63749999999999996</v>
      </c>
    </row>
    <row r="8" spans="1:8" x14ac:dyDescent="0.35">
      <c r="A8">
        <v>3746</v>
      </c>
      <c r="B8" s="2">
        <v>20.492045454545501</v>
      </c>
      <c r="C8" s="2">
        <v>2681.25146</v>
      </c>
      <c r="D8" s="2">
        <v>268</v>
      </c>
      <c r="E8" s="2">
        <v>1.9310700000000001</v>
      </c>
      <c r="F8" s="2">
        <v>0</v>
      </c>
      <c r="G8" s="124">
        <v>0</v>
      </c>
      <c r="H8" s="2">
        <v>-0.21249999999999999</v>
      </c>
    </row>
    <row r="9" spans="1:8" x14ac:dyDescent="0.35">
      <c r="A9">
        <v>4078</v>
      </c>
      <c r="B9" s="2">
        <v>20.8175824175824</v>
      </c>
      <c r="C9" s="2">
        <v>2411.3273899999999</v>
      </c>
      <c r="D9" s="2">
        <v>118</v>
      </c>
      <c r="E9" s="2">
        <v>0.74897000000000002</v>
      </c>
      <c r="F9" s="2">
        <v>0</v>
      </c>
      <c r="G9" s="124">
        <v>6.7350000000000003</v>
      </c>
      <c r="H9" s="2">
        <v>0.05</v>
      </c>
    </row>
    <row r="10" spans="1:8" x14ac:dyDescent="0.35">
      <c r="A10">
        <v>4109</v>
      </c>
      <c r="B10" s="2">
        <v>23.1445652173913</v>
      </c>
      <c r="C10" s="2">
        <v>101.59724</v>
      </c>
      <c r="D10" s="2">
        <v>7</v>
      </c>
      <c r="E10" s="2">
        <v>-0.37026999999999999</v>
      </c>
      <c r="F10" s="2">
        <v>0</v>
      </c>
      <c r="G10" s="124">
        <v>51.845999999999997</v>
      </c>
      <c r="H10" s="2">
        <v>2.5000000000000001E-2</v>
      </c>
    </row>
    <row r="11" spans="1:8" x14ac:dyDescent="0.35">
      <c r="A11">
        <v>4135</v>
      </c>
      <c r="B11" s="2">
        <v>21.41</v>
      </c>
      <c r="C11" s="2">
        <v>1557.3686499999999</v>
      </c>
      <c r="D11" s="2">
        <v>86</v>
      </c>
      <c r="E11" s="2">
        <v>0.29465999999999998</v>
      </c>
      <c r="F11" s="2">
        <v>9.6780000000000008</v>
      </c>
      <c r="G11" s="124">
        <v>11.507</v>
      </c>
      <c r="H11" s="2">
        <v>0.48749999999999999</v>
      </c>
    </row>
    <row r="12" spans="1:8" x14ac:dyDescent="0.35">
      <c r="A12">
        <v>4242</v>
      </c>
      <c r="B12" s="2">
        <v>19.559782608695599</v>
      </c>
      <c r="C12" s="2">
        <v>4244.5790999999999</v>
      </c>
      <c r="D12" s="2">
        <v>57</v>
      </c>
      <c r="E12" s="2">
        <v>-1.0734300000000001</v>
      </c>
      <c r="F12" s="2">
        <v>0</v>
      </c>
      <c r="G12" s="124">
        <v>9.7910000000000004</v>
      </c>
      <c r="H12" s="2">
        <v>-0.21249999999999999</v>
      </c>
    </row>
    <row r="13" spans="1:8" x14ac:dyDescent="0.35">
      <c r="A13">
        <v>4245</v>
      </c>
      <c r="B13" s="2">
        <v>21.529347826087001</v>
      </c>
      <c r="C13" s="2">
        <v>3308.03638</v>
      </c>
      <c r="D13" s="2">
        <v>64</v>
      </c>
      <c r="E13" s="2">
        <v>0.42083999999999999</v>
      </c>
      <c r="F13" s="2">
        <v>0</v>
      </c>
      <c r="G13" s="124">
        <v>4.5839999999999996</v>
      </c>
      <c r="H13" s="2">
        <v>-7.4999999999999997E-2</v>
      </c>
    </row>
    <row r="14" spans="1:8" x14ac:dyDescent="0.35">
      <c r="A14">
        <v>4497</v>
      </c>
      <c r="B14" s="2">
        <v>21.488043478260899</v>
      </c>
      <c r="C14" s="2">
        <v>7582.9506799999999</v>
      </c>
      <c r="D14" s="2">
        <v>493</v>
      </c>
      <c r="E14" s="2">
        <v>0.96667999999999998</v>
      </c>
      <c r="F14" s="2">
        <v>0</v>
      </c>
      <c r="G14" s="124">
        <v>0</v>
      </c>
      <c r="H14" s="2">
        <v>0.05</v>
      </c>
    </row>
    <row r="15" spans="1:8" x14ac:dyDescent="0.35">
      <c r="A15" s="1">
        <v>4300000000</v>
      </c>
      <c r="B15" s="2">
        <v>19.695652173913</v>
      </c>
    </row>
    <row r="16" spans="1:8" x14ac:dyDescent="0.35">
      <c r="A16" s="1">
        <v>3E+83</v>
      </c>
      <c r="B16" s="2">
        <v>22.7847826086957</v>
      </c>
    </row>
    <row r="17" spans="1:8" x14ac:dyDescent="0.35">
      <c r="A17" t="s">
        <v>53</v>
      </c>
      <c r="B17" s="2">
        <v>23.401123595505599</v>
      </c>
      <c r="C17" s="2">
        <v>1150.6051</v>
      </c>
      <c r="D17" s="2">
        <v>13</v>
      </c>
      <c r="E17" s="2">
        <v>-0.54908000000000001</v>
      </c>
      <c r="F17" s="2">
        <v>3.6720000000000002</v>
      </c>
      <c r="G17" s="124">
        <v>43.533999999999999</v>
      </c>
      <c r="H17" s="2">
        <v>7.4999999999999997E-2</v>
      </c>
    </row>
    <row r="18" spans="1:8" x14ac:dyDescent="0.35">
      <c r="A18" t="s">
        <v>54</v>
      </c>
      <c r="B18" s="2">
        <v>20.0152173913044</v>
      </c>
      <c r="C18" s="2">
        <v>3878.8645000000001</v>
      </c>
      <c r="D18" s="2">
        <v>101</v>
      </c>
      <c r="E18" s="2">
        <v>1.0067600000000001</v>
      </c>
      <c r="F18" s="2">
        <v>8.23</v>
      </c>
      <c r="G18" s="124">
        <v>3.8660000000000001</v>
      </c>
      <c r="H18" s="2">
        <v>-0.63749999999999996</v>
      </c>
    </row>
    <row r="19" spans="1:8" x14ac:dyDescent="0.35">
      <c r="A19" t="s">
        <v>55</v>
      </c>
      <c r="B19" s="2">
        <v>21.763043478260901</v>
      </c>
      <c r="C19" s="2">
        <v>1862.9165</v>
      </c>
      <c r="D19" s="2">
        <v>13</v>
      </c>
      <c r="E19" s="2">
        <v>-0.77066000000000001</v>
      </c>
      <c r="F19" s="2">
        <v>0</v>
      </c>
      <c r="G19" s="124">
        <v>1.7310000000000001</v>
      </c>
      <c r="H19" s="2">
        <v>1.2500000000000001E-2</v>
      </c>
    </row>
    <row r="20" spans="1:8" x14ac:dyDescent="0.35">
      <c r="A20" t="s">
        <v>56</v>
      </c>
      <c r="B20" s="2">
        <v>19.8228260869565</v>
      </c>
      <c r="C20" s="2">
        <v>4032.78784</v>
      </c>
      <c r="D20" s="2">
        <v>133</v>
      </c>
      <c r="E20" s="2">
        <v>0.75085999999999997</v>
      </c>
      <c r="F20" s="2">
        <v>14.785</v>
      </c>
      <c r="G20" s="124">
        <v>4.7069999999999999</v>
      </c>
      <c r="H20" s="2">
        <v>-0.35</v>
      </c>
    </row>
    <row r="21" spans="1:8" x14ac:dyDescent="0.35">
      <c r="A21" t="s">
        <v>57</v>
      </c>
      <c r="B21" s="2">
        <v>22.315217391304401</v>
      </c>
      <c r="C21" s="2">
        <v>1898.2181399999999</v>
      </c>
      <c r="D21" s="2">
        <v>181</v>
      </c>
      <c r="E21" s="2">
        <v>1.85721</v>
      </c>
      <c r="F21" s="2">
        <v>0.20499999999999999</v>
      </c>
      <c r="G21" s="124">
        <v>8.2219999999999995</v>
      </c>
      <c r="H21" s="2">
        <v>0.2</v>
      </c>
    </row>
    <row r="22" spans="1:8" x14ac:dyDescent="0.35">
      <c r="A22" t="s">
        <v>58</v>
      </c>
      <c r="B22" s="2">
        <v>23.1417582417582</v>
      </c>
      <c r="C22" s="2">
        <v>473.94198999999998</v>
      </c>
      <c r="D22" s="2">
        <v>23</v>
      </c>
      <c r="E22" s="2">
        <v>-0.15021000000000001</v>
      </c>
      <c r="F22" s="2">
        <v>0</v>
      </c>
      <c r="G22" s="124">
        <v>1.4019999999999999</v>
      </c>
      <c r="H22" s="2">
        <v>-7.4999999999999997E-2</v>
      </c>
    </row>
    <row r="23" spans="1:8" x14ac:dyDescent="0.35">
      <c r="A23" t="s">
        <v>59</v>
      </c>
      <c r="B23" s="2">
        <v>22.1782608695652</v>
      </c>
      <c r="C23" s="2">
        <v>2041.4173599999999</v>
      </c>
      <c r="D23" s="2">
        <v>136</v>
      </c>
      <c r="E23" s="2">
        <v>0.97343999999999997</v>
      </c>
      <c r="F23" s="2">
        <v>0</v>
      </c>
      <c r="G23" s="124">
        <v>4.2329999999999997</v>
      </c>
      <c r="H23" s="2">
        <v>-0.3125</v>
      </c>
    </row>
    <row r="24" spans="1:8" x14ac:dyDescent="0.35">
      <c r="A24" t="s">
        <v>60</v>
      </c>
      <c r="B24" s="2">
        <v>22.334782608695701</v>
      </c>
      <c r="C24" s="2">
        <v>158.14551</v>
      </c>
      <c r="D24" s="2">
        <v>9</v>
      </c>
      <c r="E24" s="2">
        <v>-0.58692999999999995</v>
      </c>
      <c r="F24" s="2">
        <v>17.492999999999999</v>
      </c>
      <c r="G24" s="124">
        <v>34.997999999999998</v>
      </c>
      <c r="H24" s="2">
        <v>-0.3</v>
      </c>
    </row>
    <row r="25" spans="1:8" x14ac:dyDescent="0.35">
      <c r="A25" t="s">
        <v>61</v>
      </c>
      <c r="B25" s="2">
        <v>23.193103448275899</v>
      </c>
      <c r="C25" s="2">
        <v>1788.59998</v>
      </c>
      <c r="D25" s="2">
        <v>26</v>
      </c>
      <c r="E25" s="2">
        <v>-0.65847</v>
      </c>
      <c r="F25" s="2">
        <v>17.533999999999999</v>
      </c>
      <c r="G25" s="124">
        <v>42.271999999999998</v>
      </c>
      <c r="H25" s="2">
        <v>0</v>
      </c>
    </row>
    <row r="26" spans="1:8" x14ac:dyDescent="0.35">
      <c r="A26" t="s">
        <v>62</v>
      </c>
      <c r="B26" s="2">
        <v>22.288043478260899</v>
      </c>
      <c r="C26" s="2">
        <v>1880.05981</v>
      </c>
      <c r="D26" s="2">
        <v>57</v>
      </c>
      <c r="E26" s="2">
        <v>-0.34137000000000001</v>
      </c>
      <c r="F26" s="2">
        <v>0</v>
      </c>
      <c r="G26" s="124">
        <v>12.013999999999999</v>
      </c>
      <c r="H26" s="2">
        <v>-0.3</v>
      </c>
    </row>
    <row r="27" spans="1:8" x14ac:dyDescent="0.35">
      <c r="A27" t="s">
        <v>63</v>
      </c>
      <c r="B27" s="2">
        <v>21.448863636363601</v>
      </c>
      <c r="C27" s="2">
        <v>4846.4804700000004</v>
      </c>
      <c r="D27" s="2">
        <v>236</v>
      </c>
      <c r="E27" s="2">
        <v>-0.37975999999999999</v>
      </c>
      <c r="F27" s="2">
        <v>0</v>
      </c>
      <c r="G27" s="124">
        <v>0.88400000000000001</v>
      </c>
      <c r="H27" s="2">
        <v>-8.7499999999999994E-2</v>
      </c>
    </row>
    <row r="28" spans="1:8" x14ac:dyDescent="0.35">
      <c r="A28" t="s">
        <v>64</v>
      </c>
      <c r="B28" s="2">
        <v>23.451648351648299</v>
      </c>
      <c r="C28" s="2">
        <v>301.97350999999998</v>
      </c>
      <c r="D28" s="2">
        <v>5</v>
      </c>
      <c r="E28" s="2">
        <v>-0.62697999999999998</v>
      </c>
      <c r="F28" s="2">
        <v>30.911999999999999</v>
      </c>
      <c r="G28" s="124">
        <v>54.908000000000001</v>
      </c>
      <c r="H28" s="2">
        <v>0.52500000000000002</v>
      </c>
    </row>
    <row r="29" spans="1:8" x14ac:dyDescent="0.35">
      <c r="A29" t="s">
        <v>65</v>
      </c>
      <c r="B29" s="2">
        <v>22.415217391304299</v>
      </c>
      <c r="C29" s="2">
        <v>1046.12231</v>
      </c>
      <c r="D29" s="2">
        <v>18</v>
      </c>
      <c r="E29" s="2">
        <v>-0.40717999999999999</v>
      </c>
      <c r="F29" s="2">
        <v>0</v>
      </c>
      <c r="G29" s="124">
        <v>0.128</v>
      </c>
      <c r="H29" s="2">
        <v>0.125</v>
      </c>
    </row>
    <row r="30" spans="1:8" x14ac:dyDescent="0.35">
      <c r="A30" t="s">
        <v>66</v>
      </c>
      <c r="B30" s="2">
        <v>21.454444444444398</v>
      </c>
      <c r="C30" s="2">
        <v>4358.0625</v>
      </c>
      <c r="D30" s="2">
        <v>259</v>
      </c>
      <c r="E30" s="2">
        <v>1.3609599999999999</v>
      </c>
      <c r="F30" s="2">
        <v>2.0369999999999999</v>
      </c>
      <c r="G30" s="124">
        <v>11.375999999999999</v>
      </c>
      <c r="H30" s="2">
        <v>-3.7499999999999999E-2</v>
      </c>
    </row>
    <row r="31" spans="1:8" x14ac:dyDescent="0.35">
      <c r="A31" t="s">
        <v>67</v>
      </c>
      <c r="B31" s="2">
        <v>23.179347826087</v>
      </c>
      <c r="C31" s="2">
        <v>47.127490000000002</v>
      </c>
      <c r="D31" s="2">
        <v>4</v>
      </c>
      <c r="E31" s="2">
        <v>-0.38884999999999997</v>
      </c>
      <c r="F31" s="2">
        <v>0</v>
      </c>
      <c r="G31" s="124">
        <v>2.919</v>
      </c>
      <c r="H31" s="2">
        <v>1.2500000000000001E-2</v>
      </c>
    </row>
    <row r="32" spans="1:8" x14ac:dyDescent="0.35">
      <c r="A32" t="s">
        <v>68</v>
      </c>
      <c r="B32" s="2">
        <v>21.547826086956501</v>
      </c>
      <c r="C32" s="2">
        <v>2444.8642599999998</v>
      </c>
      <c r="D32" s="2">
        <v>46</v>
      </c>
      <c r="E32" s="2">
        <v>-0.40900999999999998</v>
      </c>
      <c r="F32" s="2">
        <v>0</v>
      </c>
      <c r="G32" s="124">
        <v>12.632999999999999</v>
      </c>
      <c r="H32" s="2">
        <v>0.38750000000000001</v>
      </c>
    </row>
    <row r="33" spans="1:8" x14ac:dyDescent="0.35">
      <c r="A33" t="s">
        <v>69</v>
      </c>
      <c r="B33" s="2">
        <v>21.478651685393299</v>
      </c>
      <c r="C33" s="2">
        <v>3503.5497999999998</v>
      </c>
      <c r="D33" s="2">
        <v>20</v>
      </c>
      <c r="E33" s="2">
        <v>6.5599999999999999E-3</v>
      </c>
      <c r="F33" s="2">
        <v>0</v>
      </c>
      <c r="G33" s="124">
        <v>6.01</v>
      </c>
      <c r="H33" s="2">
        <v>-8.7499999999999994E-2</v>
      </c>
    </row>
    <row r="34" spans="1:8" x14ac:dyDescent="0.35">
      <c r="A34" t="s">
        <v>70</v>
      </c>
      <c r="B34" s="2">
        <v>22.243478260869601</v>
      </c>
      <c r="C34" s="2">
        <v>36.359319999999997</v>
      </c>
      <c r="D34" s="2">
        <v>7</v>
      </c>
      <c r="E34" s="2">
        <v>-0.32057000000000002</v>
      </c>
      <c r="F34" s="2">
        <v>0</v>
      </c>
      <c r="G34" s="124">
        <v>0</v>
      </c>
      <c r="H34" s="2">
        <v>0</v>
      </c>
    </row>
    <row r="35" spans="1:8" x14ac:dyDescent="0.35">
      <c r="A35" t="s">
        <v>71</v>
      </c>
      <c r="B35" s="2">
        <v>21.348913043478301</v>
      </c>
      <c r="C35" s="2">
        <v>2909.0095200000001</v>
      </c>
      <c r="D35" s="2">
        <v>222</v>
      </c>
      <c r="E35" s="2">
        <v>1.95221</v>
      </c>
      <c r="F35" s="2">
        <v>0</v>
      </c>
      <c r="G35" s="124">
        <v>6.69</v>
      </c>
      <c r="H35" s="2">
        <v>0.36249999999999999</v>
      </c>
    </row>
    <row r="36" spans="1:8" x14ac:dyDescent="0.35">
      <c r="A36" t="s">
        <v>72</v>
      </c>
      <c r="B36" s="2">
        <v>23.396739130434799</v>
      </c>
      <c r="C36" s="2">
        <v>580.76244999999994</v>
      </c>
      <c r="D36" s="2">
        <v>6</v>
      </c>
      <c r="E36" s="2">
        <v>-0.36726999999999999</v>
      </c>
      <c r="F36" s="2">
        <v>31.654</v>
      </c>
      <c r="G36" s="124">
        <v>47.29</v>
      </c>
      <c r="H36" s="2">
        <v>-1.2500000000000001E-2</v>
      </c>
    </row>
    <row r="37" spans="1:8" x14ac:dyDescent="0.35">
      <c r="A37" t="s">
        <v>73</v>
      </c>
      <c r="B37" s="2">
        <v>22.790217391304299</v>
      </c>
      <c r="C37" s="2">
        <v>666.79083000000003</v>
      </c>
      <c r="D37" s="2">
        <v>7</v>
      </c>
      <c r="E37" s="2">
        <v>-0.57723999999999998</v>
      </c>
      <c r="F37" s="2">
        <v>0</v>
      </c>
      <c r="G37" s="124">
        <v>37.954000000000001</v>
      </c>
      <c r="H37" s="2">
        <v>0.61250000000000004</v>
      </c>
    </row>
    <row r="38" spans="1:8" x14ac:dyDescent="0.35">
      <c r="A38" t="s">
        <v>74</v>
      </c>
      <c r="B38" s="2">
        <v>22.407777777777799</v>
      </c>
      <c r="C38" s="2">
        <v>1563.1010699999999</v>
      </c>
      <c r="D38" s="2">
        <v>147</v>
      </c>
      <c r="E38" s="2">
        <v>0.92757000000000001</v>
      </c>
      <c r="F38" s="2">
        <v>0</v>
      </c>
      <c r="G38" s="124">
        <v>0.44600000000000001</v>
      </c>
      <c r="H38" s="2">
        <v>0.375</v>
      </c>
    </row>
    <row r="39" spans="1:8" x14ac:dyDescent="0.35">
      <c r="A39" t="s">
        <v>75</v>
      </c>
      <c r="B39" s="2">
        <v>22.170652173912998</v>
      </c>
      <c r="C39" s="2">
        <v>2556.65796</v>
      </c>
      <c r="D39" s="2">
        <v>195</v>
      </c>
      <c r="E39" s="2">
        <v>-0.62253999999999998</v>
      </c>
      <c r="F39" s="2">
        <v>11.875999999999999</v>
      </c>
      <c r="G39" s="124">
        <v>10.925000000000001</v>
      </c>
      <c r="H39" s="2">
        <v>-2.5000000000000001E-2</v>
      </c>
    </row>
    <row r="40" spans="1:8" x14ac:dyDescent="0.35">
      <c r="A40" t="s">
        <v>76</v>
      </c>
      <c r="B40" s="2">
        <v>22.788043478260899</v>
      </c>
      <c r="C40" s="2">
        <v>365.06711000000001</v>
      </c>
      <c r="D40" s="2">
        <v>15</v>
      </c>
      <c r="E40" s="2">
        <v>-0.22167000000000001</v>
      </c>
      <c r="F40" s="2">
        <v>0</v>
      </c>
      <c r="G40" s="124">
        <v>30.556000000000001</v>
      </c>
      <c r="H40" s="2">
        <v>-8.7499999999999994E-2</v>
      </c>
    </row>
    <row r="41" spans="1:8" x14ac:dyDescent="0.35">
      <c r="A41" t="s">
        <v>77</v>
      </c>
      <c r="B41" s="2">
        <v>21.9826086956522</v>
      </c>
      <c r="C41" s="2">
        <v>1809.2855199999999</v>
      </c>
      <c r="D41" s="2">
        <v>165</v>
      </c>
      <c r="E41" s="2">
        <v>0.99712999999999996</v>
      </c>
      <c r="F41" s="2">
        <v>0</v>
      </c>
      <c r="G41" s="124">
        <v>5.2320000000000002</v>
      </c>
      <c r="H41" s="2">
        <v>0.13750000000000001</v>
      </c>
    </row>
    <row r="42" spans="1:8" x14ac:dyDescent="0.35">
      <c r="A42" t="s">
        <v>78</v>
      </c>
      <c r="B42" s="2">
        <v>22.6</v>
      </c>
      <c r="C42" s="2">
        <v>1093.7540300000001</v>
      </c>
      <c r="D42" s="2">
        <v>13</v>
      </c>
      <c r="E42" s="2">
        <v>-0.71645000000000003</v>
      </c>
      <c r="F42" s="2">
        <v>0</v>
      </c>
      <c r="G42" s="124">
        <v>22.661000000000001</v>
      </c>
      <c r="H42" s="2">
        <v>0.13750000000000001</v>
      </c>
    </row>
    <row r="43" spans="1:8" x14ac:dyDescent="0.35">
      <c r="A43" t="s">
        <v>79</v>
      </c>
      <c r="B43" s="2">
        <v>21.8184782608696</v>
      </c>
      <c r="C43" s="2">
        <v>820.48828000000003</v>
      </c>
      <c r="D43" s="2">
        <v>245</v>
      </c>
      <c r="E43" s="2">
        <v>0.53</v>
      </c>
      <c r="F43" s="2">
        <v>4.4279999999999999</v>
      </c>
      <c r="G43" s="124">
        <v>4.1859999999999999</v>
      </c>
      <c r="H43" s="2">
        <v>-0.1125</v>
      </c>
    </row>
    <row r="44" spans="1:8" x14ac:dyDescent="0.35">
      <c r="A44" t="s">
        <v>80</v>
      </c>
      <c r="B44" s="2">
        <v>21.746739130434801</v>
      </c>
      <c r="C44" s="2">
        <v>198.20444000000001</v>
      </c>
      <c r="D44" s="2">
        <v>73</v>
      </c>
      <c r="E44" s="2">
        <v>1.6079000000000001</v>
      </c>
      <c r="F44" s="2">
        <v>0</v>
      </c>
      <c r="G44" s="124">
        <v>0</v>
      </c>
      <c r="H44" s="2">
        <v>0.3</v>
      </c>
    </row>
    <row r="45" spans="1:8" x14ac:dyDescent="0.35">
      <c r="A45" t="s">
        <v>81</v>
      </c>
      <c r="B45" s="2">
        <v>22.205434782608702</v>
      </c>
      <c r="C45" s="2">
        <v>719.95696999999996</v>
      </c>
      <c r="D45" s="2">
        <v>64</v>
      </c>
      <c r="E45" s="2">
        <v>-0.53017000000000003</v>
      </c>
      <c r="F45" s="2">
        <v>17.138999999999999</v>
      </c>
      <c r="G45" s="124">
        <v>18.809000000000001</v>
      </c>
      <c r="H45" s="2">
        <v>-0.1</v>
      </c>
    </row>
    <row r="46" spans="1:8" x14ac:dyDescent="0.35">
      <c r="A46" t="s">
        <v>82</v>
      </c>
      <c r="B46" s="2">
        <v>22.0163043478261</v>
      </c>
      <c r="C46" s="2">
        <v>870.31604000000004</v>
      </c>
      <c r="D46" s="2">
        <v>108</v>
      </c>
      <c r="E46" s="2">
        <v>1.5299400000000001</v>
      </c>
      <c r="F46" s="2">
        <v>0</v>
      </c>
      <c r="G46" s="124">
        <v>5.5819999999999999</v>
      </c>
      <c r="H46" s="2">
        <v>-6.25E-2</v>
      </c>
    </row>
    <row r="47" spans="1:8" x14ac:dyDescent="0.35">
      <c r="A47" t="s">
        <v>83</v>
      </c>
      <c r="B47" s="2">
        <v>22.201086956521699</v>
      </c>
      <c r="C47" s="2">
        <v>2706.9585000000002</v>
      </c>
      <c r="D47" s="2">
        <v>206</v>
      </c>
      <c r="E47" s="2">
        <v>1.67961</v>
      </c>
      <c r="F47" s="2">
        <v>0.48599999999999999</v>
      </c>
      <c r="G47" s="124">
        <v>8.1829999999999998</v>
      </c>
      <c r="H47" s="2">
        <v>0.2</v>
      </c>
    </row>
    <row r="48" spans="1:8" x14ac:dyDescent="0.35">
      <c r="A48" t="s">
        <v>84</v>
      </c>
      <c r="B48" s="2">
        <v>22.368478260869601</v>
      </c>
      <c r="C48" s="2">
        <v>758.58947999999998</v>
      </c>
      <c r="D48" s="2">
        <v>178</v>
      </c>
      <c r="E48" s="2">
        <v>0.24771000000000001</v>
      </c>
      <c r="F48" s="2">
        <v>0</v>
      </c>
      <c r="G48" s="124">
        <v>0</v>
      </c>
      <c r="H48" s="2">
        <v>-7.4999999999999997E-2</v>
      </c>
    </row>
    <row r="49" spans="1:8" x14ac:dyDescent="0.35">
      <c r="A49" t="s">
        <v>85</v>
      </c>
      <c r="B49" s="2">
        <v>22.472527472527499</v>
      </c>
      <c r="C49" s="2">
        <v>1333.50549</v>
      </c>
      <c r="D49" s="2">
        <v>16</v>
      </c>
      <c r="E49" s="2">
        <v>-0.42548000000000002</v>
      </c>
      <c r="F49" s="2">
        <v>12.491</v>
      </c>
      <c r="G49" s="124">
        <v>30.067</v>
      </c>
      <c r="H49" s="2">
        <v>-0.22500000000000001</v>
      </c>
    </row>
    <row r="50" spans="1:8" x14ac:dyDescent="0.35">
      <c r="A50" t="s">
        <v>86</v>
      </c>
      <c r="B50" s="2">
        <v>20.1586956521739</v>
      </c>
      <c r="C50" s="2">
        <v>4351.8735399999996</v>
      </c>
      <c r="D50" s="2">
        <v>157</v>
      </c>
      <c r="E50" s="2">
        <v>-3.2030000000000003E-2</v>
      </c>
      <c r="F50" s="2">
        <v>0</v>
      </c>
      <c r="G50" s="124">
        <v>6.8879999999999999</v>
      </c>
      <c r="H50" s="2">
        <v>7.4999999999999997E-2</v>
      </c>
    </row>
    <row r="51" spans="1:8" x14ac:dyDescent="0.35">
      <c r="A51" t="s">
        <v>87</v>
      </c>
      <c r="B51" s="2">
        <v>19.919565217391298</v>
      </c>
    </row>
    <row r="52" spans="1:8" x14ac:dyDescent="0.35">
      <c r="A52" t="s">
        <v>88</v>
      </c>
      <c r="B52" s="2">
        <v>22.610869565217399</v>
      </c>
      <c r="C52" s="2">
        <v>575.33727999999996</v>
      </c>
      <c r="D52" s="2">
        <v>12</v>
      </c>
      <c r="E52" s="2">
        <v>-0.48504999999999998</v>
      </c>
      <c r="F52" s="2">
        <v>0</v>
      </c>
      <c r="G52" s="124">
        <v>7.335</v>
      </c>
      <c r="H52" s="2">
        <v>0.16250000000000001</v>
      </c>
    </row>
    <row r="53" spans="1:8" x14ac:dyDescent="0.35">
      <c r="A53" t="s">
        <v>89</v>
      </c>
      <c r="B53" s="2">
        <v>19.988043478260899</v>
      </c>
      <c r="C53" s="2">
        <v>4056.6001000000001</v>
      </c>
      <c r="D53" s="2">
        <v>106</v>
      </c>
      <c r="E53" s="2">
        <v>0.40236</v>
      </c>
      <c r="F53" s="2">
        <v>0</v>
      </c>
      <c r="G53" s="124">
        <v>4.1950000000000003</v>
      </c>
      <c r="H53" s="2">
        <v>0.32500000000000001</v>
      </c>
    </row>
    <row r="54" spans="1:8" x14ac:dyDescent="0.35">
      <c r="A54" t="s">
        <v>90</v>
      </c>
      <c r="B54" s="2">
        <v>21.654022988505801</v>
      </c>
      <c r="C54" s="2">
        <v>2015.5686000000001</v>
      </c>
      <c r="D54" s="2">
        <v>55</v>
      </c>
      <c r="E54" s="2">
        <v>-2.6099600000000001</v>
      </c>
      <c r="F54" s="2">
        <v>2.8879999999999999</v>
      </c>
      <c r="G54" s="124">
        <v>23.852</v>
      </c>
      <c r="H54" s="2">
        <v>0.125</v>
      </c>
    </row>
    <row r="55" spans="1:8" x14ac:dyDescent="0.35">
      <c r="A55" t="s">
        <v>91</v>
      </c>
      <c r="B55" s="2">
        <v>22.1608695652174</v>
      </c>
      <c r="C55" s="2">
        <v>260.58395000000002</v>
      </c>
      <c r="D55" s="2">
        <v>62</v>
      </c>
      <c r="E55" s="2">
        <v>0.63431000000000004</v>
      </c>
      <c r="F55" s="2">
        <v>10.038</v>
      </c>
      <c r="G55" s="124">
        <v>7.2610000000000001</v>
      </c>
      <c r="H55" s="2">
        <v>-0.5</v>
      </c>
    </row>
    <row r="56" spans="1:8" x14ac:dyDescent="0.35">
      <c r="A56" t="s">
        <v>92</v>
      </c>
      <c r="B56" s="2">
        <v>22.1076086956522</v>
      </c>
      <c r="C56" s="2">
        <v>174.10342</v>
      </c>
      <c r="D56" s="2">
        <v>67</v>
      </c>
      <c r="E56" s="2">
        <v>0.89934999999999998</v>
      </c>
      <c r="F56" s="2">
        <v>0</v>
      </c>
      <c r="G56" s="124">
        <v>0</v>
      </c>
      <c r="H56" s="2">
        <v>0.3125</v>
      </c>
    </row>
    <row r="57" spans="1:8" x14ac:dyDescent="0.35">
      <c r="A57" t="s">
        <v>93</v>
      </c>
      <c r="B57" s="2">
        <v>22.335869565217401</v>
      </c>
      <c r="C57" s="2">
        <v>1334.26233</v>
      </c>
      <c r="D57" s="2">
        <v>17</v>
      </c>
      <c r="E57" s="2">
        <v>-0.32534999999999997</v>
      </c>
      <c r="F57" s="2">
        <v>31.173999999999999</v>
      </c>
      <c r="G57" s="124">
        <v>10.593999999999999</v>
      </c>
      <c r="H57" s="2">
        <v>-1.2500000000000001E-2</v>
      </c>
    </row>
    <row r="58" spans="1:8" x14ac:dyDescent="0.35">
      <c r="A58" t="s">
        <v>94</v>
      </c>
      <c r="B58" s="2">
        <v>21.888043478260901</v>
      </c>
      <c r="C58" s="2">
        <v>2345.875</v>
      </c>
      <c r="D58" s="2">
        <v>36</v>
      </c>
      <c r="E58" s="2">
        <v>-0.72094999999999998</v>
      </c>
      <c r="F58" s="2">
        <v>0</v>
      </c>
      <c r="G58" s="124">
        <v>3.2909999999999999</v>
      </c>
      <c r="H58" s="2">
        <v>3.7499999999999999E-2</v>
      </c>
    </row>
    <row r="59" spans="1:8" x14ac:dyDescent="0.35">
      <c r="A59" t="s">
        <v>95</v>
      </c>
      <c r="B59" s="2">
        <v>22.610869565217399</v>
      </c>
      <c r="C59" s="2">
        <v>876.11072000000001</v>
      </c>
      <c r="D59" s="2">
        <v>88</v>
      </c>
      <c r="E59" s="2">
        <v>0.60468999999999995</v>
      </c>
      <c r="F59" s="2">
        <v>0</v>
      </c>
      <c r="G59" s="124">
        <v>0.81399999999999995</v>
      </c>
      <c r="H59" s="2">
        <v>1.2749999999999999</v>
      </c>
    </row>
    <row r="60" spans="1:8" x14ac:dyDescent="0.35">
      <c r="A60" t="s">
        <v>96</v>
      </c>
      <c r="B60" s="2">
        <v>21.289010989011</v>
      </c>
      <c r="C60" s="2">
        <v>2098.31396</v>
      </c>
      <c r="D60" s="2">
        <v>157</v>
      </c>
      <c r="E60" s="2">
        <v>0.44794</v>
      </c>
      <c r="F60" s="2">
        <v>0</v>
      </c>
      <c r="G60" s="124">
        <v>6.5869999999999997</v>
      </c>
      <c r="H60" s="2">
        <v>-8.7499999999999994E-2</v>
      </c>
    </row>
    <row r="61" spans="1:8" x14ac:dyDescent="0.35">
      <c r="A61" t="s">
        <v>97</v>
      </c>
      <c r="B61" s="2">
        <v>22.2321428571429</v>
      </c>
      <c r="C61" s="2">
        <v>1711.9068600000001</v>
      </c>
      <c r="D61" s="2">
        <v>20</v>
      </c>
      <c r="E61" s="2">
        <v>-0.37236999999999998</v>
      </c>
      <c r="F61" s="2">
        <v>0</v>
      </c>
      <c r="G61" s="124">
        <v>10.872999999999999</v>
      </c>
      <c r="H61" s="2">
        <v>0.1125</v>
      </c>
    </row>
    <row r="62" spans="1:8" x14ac:dyDescent="0.35">
      <c r="A62" t="s">
        <v>98</v>
      </c>
      <c r="B62" s="2">
        <v>22.923595505618</v>
      </c>
      <c r="C62" s="2">
        <v>1656.08276</v>
      </c>
      <c r="D62" s="2">
        <v>24</v>
      </c>
      <c r="E62" s="2">
        <v>0.21340999999999999</v>
      </c>
      <c r="F62" s="2">
        <v>2.9510000000000001</v>
      </c>
      <c r="G62" s="124">
        <v>42.174999999999997</v>
      </c>
      <c r="H62" s="2">
        <v>-0.55000000000000004</v>
      </c>
    </row>
    <row r="63" spans="1:8" x14ac:dyDescent="0.35">
      <c r="A63" t="s">
        <v>99</v>
      </c>
      <c r="B63" s="2">
        <v>21.542391304347799</v>
      </c>
      <c r="C63" s="2">
        <v>553.07324000000006</v>
      </c>
      <c r="D63" s="2">
        <v>50</v>
      </c>
      <c r="E63" s="2">
        <v>-0.36414000000000002</v>
      </c>
      <c r="F63" s="2">
        <v>1.504</v>
      </c>
      <c r="G63" s="124">
        <v>0.115</v>
      </c>
      <c r="H63" s="2">
        <v>-0.16250000000000001</v>
      </c>
    </row>
    <row r="64" spans="1:8" x14ac:dyDescent="0.35">
      <c r="A64" t="s">
        <v>100</v>
      </c>
      <c r="B64" s="2">
        <v>22.5532608695652</v>
      </c>
      <c r="C64" s="2">
        <v>35.014279999999999</v>
      </c>
      <c r="D64" s="2">
        <v>3</v>
      </c>
      <c r="E64" s="2">
        <v>-1.24814</v>
      </c>
      <c r="F64" s="2">
        <v>4.2539999999999996</v>
      </c>
      <c r="G64" s="124">
        <v>3.94</v>
      </c>
      <c r="H64" s="2">
        <v>3.7499999999999999E-2</v>
      </c>
    </row>
    <row r="65" spans="1:8" x14ac:dyDescent="0.35">
      <c r="A65" t="s">
        <v>101</v>
      </c>
      <c r="B65" s="2">
        <v>19.683695652173899</v>
      </c>
      <c r="D65" s="2">
        <v>833</v>
      </c>
      <c r="E65" s="2">
        <v>4.8049999999999997</v>
      </c>
      <c r="F65" s="2">
        <v>0</v>
      </c>
      <c r="G65" s="124">
        <v>0.10199999999999999</v>
      </c>
    </row>
    <row r="66" spans="1:8" x14ac:dyDescent="0.35">
      <c r="A66" t="s">
        <v>102</v>
      </c>
      <c r="B66" s="2">
        <v>22.884444444444402</v>
      </c>
      <c r="C66" s="2">
        <v>514.06713999999999</v>
      </c>
      <c r="D66" s="2">
        <v>9</v>
      </c>
      <c r="E66" s="2">
        <v>-0.36370999999999998</v>
      </c>
      <c r="F66" s="2">
        <v>0</v>
      </c>
      <c r="G66" s="124">
        <v>26.658000000000001</v>
      </c>
      <c r="H66" s="2">
        <v>-0.4375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C6D9-9DEB-4C81-8DBE-35754C839D06}">
  <sheetPr codeName="Feuil9"/>
  <dimension ref="A1:P66"/>
  <sheetViews>
    <sheetView topLeftCell="D1" workbookViewId="0">
      <pane ySplit="3770" topLeftCell="A57" activePane="bottomLeft"/>
      <selection sqref="A1:C66"/>
      <selection pane="bottomLeft" activeCell="C63" sqref="C63"/>
    </sheetView>
  </sheetViews>
  <sheetFormatPr baseColWidth="10" defaultRowHeight="14.5" x14ac:dyDescent="0.35"/>
  <cols>
    <col min="5" max="5" width="12.90625" customWidth="1"/>
    <col min="11" max="11" width="13.7265625" customWidth="1"/>
    <col min="16" max="16" width="20.90625" customWidth="1"/>
  </cols>
  <sheetData>
    <row r="1" spans="1:16" x14ac:dyDescent="0.35">
      <c r="A1" s="6" t="s">
        <v>0</v>
      </c>
      <c r="B1" s="6" t="s">
        <v>103</v>
      </c>
      <c r="C1" s="6" t="s">
        <v>104</v>
      </c>
      <c r="D1" s="12" t="s">
        <v>23</v>
      </c>
      <c r="E1" s="13" t="s">
        <v>32</v>
      </c>
      <c r="F1" s="13" t="s">
        <v>30</v>
      </c>
      <c r="G1" s="13" t="s">
        <v>52</v>
      </c>
      <c r="H1" s="13" t="s">
        <v>35</v>
      </c>
      <c r="I1" s="13" t="s">
        <v>46</v>
      </c>
      <c r="J1" s="13" t="s">
        <v>10</v>
      </c>
      <c r="K1" s="11" t="s">
        <v>274</v>
      </c>
      <c r="L1" s="71" t="s">
        <v>29</v>
      </c>
      <c r="M1" s="19" t="s">
        <v>11</v>
      </c>
      <c r="N1" s="20" t="s">
        <v>14</v>
      </c>
      <c r="O1" s="20" t="s">
        <v>13</v>
      </c>
      <c r="P1" s="21" t="s">
        <v>19</v>
      </c>
    </row>
    <row r="2" spans="1:16" x14ac:dyDescent="0.35">
      <c r="A2" s="6">
        <v>3055</v>
      </c>
      <c r="B2" s="7">
        <v>28.6034090909091</v>
      </c>
      <c r="C2" s="7">
        <v>28.5</v>
      </c>
      <c r="D2" s="14">
        <v>72</v>
      </c>
      <c r="E2" s="11">
        <v>-86.926010000000005</v>
      </c>
      <c r="F2" s="11">
        <v>15.614000000000001</v>
      </c>
      <c r="G2" s="11">
        <v>3226.84058</v>
      </c>
      <c r="H2" s="11">
        <v>-21.795030000000001</v>
      </c>
      <c r="I2" s="11">
        <v>-6.2429999999999999E-2</v>
      </c>
      <c r="J2" s="11">
        <v>0.53491999999999995</v>
      </c>
      <c r="K2" s="11">
        <v>1.07253</v>
      </c>
      <c r="L2" s="72">
        <v>28.34</v>
      </c>
      <c r="M2" s="22">
        <v>3.7499999999999999E-2</v>
      </c>
      <c r="N2" s="18">
        <v>5.509E-2</v>
      </c>
      <c r="O2" s="18">
        <v>0.28167999999999999</v>
      </c>
      <c r="P2" s="23">
        <v>-0.18293000000000001</v>
      </c>
    </row>
    <row r="3" spans="1:16" x14ac:dyDescent="0.35">
      <c r="A3" s="6">
        <v>3170</v>
      </c>
      <c r="B3" s="7">
        <v>28.111956521739099</v>
      </c>
      <c r="C3" s="7">
        <v>28</v>
      </c>
      <c r="D3" s="14">
        <v>0</v>
      </c>
      <c r="E3" s="11">
        <v>-155.0266</v>
      </c>
      <c r="F3" s="11">
        <v>0</v>
      </c>
      <c r="G3" s="11">
        <v>2329.25</v>
      </c>
      <c r="H3" s="11">
        <v>-56.30988</v>
      </c>
      <c r="I3" s="11">
        <v>-1.30569</v>
      </c>
      <c r="J3" s="11">
        <v>0.25996000000000002</v>
      </c>
      <c r="K3" s="11">
        <v>0.79088000000000003</v>
      </c>
      <c r="L3" s="72">
        <v>1.48</v>
      </c>
      <c r="M3" s="22">
        <v>0</v>
      </c>
      <c r="N3" s="24"/>
      <c r="O3" s="18">
        <v>-3.9570000000000001E-2</v>
      </c>
      <c r="P3" s="23">
        <v>-0.23635999999999999</v>
      </c>
    </row>
    <row r="4" spans="1:16" x14ac:dyDescent="0.35">
      <c r="A4" s="6">
        <v>3433</v>
      </c>
      <c r="B4" s="7">
        <v>29.391358024691399</v>
      </c>
      <c r="C4" s="7">
        <v>29.31</v>
      </c>
      <c r="D4" s="14">
        <v>119</v>
      </c>
      <c r="E4" s="11">
        <v>-84.265510000000006</v>
      </c>
      <c r="F4" s="11">
        <v>6.4039999999999999</v>
      </c>
      <c r="G4" s="11">
        <v>4027.6057099999998</v>
      </c>
      <c r="H4" s="11">
        <v>-41.818869999999997</v>
      </c>
      <c r="I4" s="11">
        <v>-1.24698</v>
      </c>
      <c r="J4" s="11">
        <v>0</v>
      </c>
      <c r="K4" s="11">
        <v>0.93852999999999998</v>
      </c>
      <c r="L4" s="72">
        <v>11.297000000000001</v>
      </c>
      <c r="M4" s="22">
        <v>-2.5000000000000001E-2</v>
      </c>
      <c r="N4" s="18">
        <v>-8.2239999999999994E-2</v>
      </c>
      <c r="O4" s="18">
        <v>-0.13159999999999999</v>
      </c>
      <c r="P4" s="23">
        <v>-0.16588</v>
      </c>
    </row>
    <row r="5" spans="1:16" x14ac:dyDescent="0.35">
      <c r="A5" s="6">
        <v>3470</v>
      </c>
      <c r="B5" s="7">
        <v>26.724175824175799</v>
      </c>
      <c r="C5" s="7">
        <v>26.57</v>
      </c>
      <c r="D5" s="14">
        <v>5</v>
      </c>
      <c r="E5" s="11">
        <v>-84.680369999999996</v>
      </c>
      <c r="F5" s="11">
        <v>0</v>
      </c>
      <c r="G5" s="11">
        <v>39.357340000000001</v>
      </c>
      <c r="H5" s="11">
        <v>-16.53454</v>
      </c>
      <c r="I5" s="11">
        <v>-0.31627</v>
      </c>
      <c r="J5" s="11">
        <v>3.5000000000000003E-2</v>
      </c>
      <c r="K5" s="11">
        <v>1.12141</v>
      </c>
      <c r="L5" s="72">
        <v>5.5810000000000004</v>
      </c>
      <c r="M5" s="22">
        <v>-6.25E-2</v>
      </c>
      <c r="N5" s="18">
        <v>1.8499999999999999E-2</v>
      </c>
      <c r="O5" s="18">
        <v>3.1419999999999997E-2</v>
      </c>
      <c r="P5" s="23">
        <v>-0.15476000000000001</v>
      </c>
    </row>
    <row r="6" spans="1:16" x14ac:dyDescent="0.35">
      <c r="A6" s="6">
        <v>3598</v>
      </c>
      <c r="B6" s="7">
        <v>29.3413043478261</v>
      </c>
      <c r="C6" s="7">
        <v>29.09</v>
      </c>
      <c r="D6" s="14">
        <v>156</v>
      </c>
      <c r="E6" s="11">
        <v>-46.041150000000002</v>
      </c>
      <c r="F6" s="11">
        <v>0</v>
      </c>
      <c r="G6" s="11">
        <v>3984.7490200000002</v>
      </c>
      <c r="H6" s="11">
        <v>-16.371960000000001</v>
      </c>
      <c r="I6" s="11">
        <v>-0.16488</v>
      </c>
      <c r="J6" s="11">
        <v>0.03</v>
      </c>
      <c r="K6" s="11">
        <v>1.2177800000000001</v>
      </c>
      <c r="L6" s="72">
        <v>1.734</v>
      </c>
      <c r="M6" s="22">
        <v>1.2500000000000001E-2</v>
      </c>
      <c r="N6" s="18">
        <v>1.6109999999999999E-2</v>
      </c>
      <c r="O6" s="18">
        <v>6.8150000000000002E-2</v>
      </c>
      <c r="P6" s="23">
        <v>-0.2</v>
      </c>
    </row>
    <row r="7" spans="1:16" x14ac:dyDescent="0.35">
      <c r="A7" s="6">
        <v>3610</v>
      </c>
      <c r="B7" s="7">
        <v>29.259782608695701</v>
      </c>
      <c r="C7" s="7">
        <v>28.9</v>
      </c>
      <c r="D7" s="14">
        <v>191</v>
      </c>
      <c r="E7" s="11">
        <v>-20.733440000000002</v>
      </c>
      <c r="F7" s="11">
        <v>5.8259999999999996</v>
      </c>
      <c r="G7" s="11">
        <v>4155.6474600000001</v>
      </c>
      <c r="H7" s="11">
        <v>48.554369999999999</v>
      </c>
      <c r="I7" s="11">
        <v>0.77293999999999996</v>
      </c>
      <c r="J7" s="11">
        <v>-0.38994000000000001</v>
      </c>
      <c r="K7" s="11">
        <v>0.95113000000000003</v>
      </c>
      <c r="L7" s="72">
        <v>9.0269999999999992</v>
      </c>
      <c r="M7" s="22">
        <v>-0.63749999999999996</v>
      </c>
      <c r="N7" s="18">
        <v>-0.45474999999999999</v>
      </c>
      <c r="O7" s="18">
        <v>-0.38417000000000001</v>
      </c>
      <c r="P7" s="23">
        <v>-0.18071999999999999</v>
      </c>
    </row>
    <row r="8" spans="1:16" x14ac:dyDescent="0.35">
      <c r="A8" s="6">
        <v>3746</v>
      </c>
      <c r="B8" s="7">
        <v>26.834444444444401</v>
      </c>
      <c r="C8" s="7">
        <v>27.08</v>
      </c>
      <c r="D8" s="14">
        <v>270</v>
      </c>
      <c r="E8" s="11">
        <v>71.530289999999994</v>
      </c>
      <c r="F8" s="11">
        <v>0</v>
      </c>
      <c r="G8" s="11">
        <v>2681.25146</v>
      </c>
      <c r="H8" s="11">
        <v>92.677629999999994</v>
      </c>
      <c r="I8" s="11">
        <v>2.2560699999999998</v>
      </c>
      <c r="J8" s="11">
        <v>0.43493999999999999</v>
      </c>
      <c r="K8" s="11">
        <v>1.08731</v>
      </c>
      <c r="L8" s="72">
        <v>0</v>
      </c>
      <c r="M8" s="22">
        <v>-0.21249999999999999</v>
      </c>
      <c r="N8" s="18">
        <v>0.29763000000000001</v>
      </c>
      <c r="O8" s="18">
        <v>0.35049999999999998</v>
      </c>
      <c r="P8" s="23">
        <v>-0.19403000000000001</v>
      </c>
    </row>
    <row r="9" spans="1:16" x14ac:dyDescent="0.35">
      <c r="A9" s="6">
        <v>4078</v>
      </c>
      <c r="B9" s="7">
        <v>27.667391304347799</v>
      </c>
      <c r="C9" s="7">
        <v>27.68</v>
      </c>
      <c r="D9" s="14">
        <v>115</v>
      </c>
      <c r="E9" s="11">
        <v>-37.416310000000003</v>
      </c>
      <c r="F9" s="11">
        <v>8.4529999999999994</v>
      </c>
      <c r="G9" s="11">
        <v>2411.3273899999999</v>
      </c>
      <c r="H9" s="11">
        <v>44.505159999999997</v>
      </c>
      <c r="I9" s="11">
        <v>1.01423</v>
      </c>
      <c r="J9" s="11">
        <v>-0.01</v>
      </c>
      <c r="K9" s="11">
        <v>1.22366</v>
      </c>
      <c r="L9" s="72">
        <v>6.7350000000000003</v>
      </c>
      <c r="M9" s="22">
        <v>0.05</v>
      </c>
      <c r="N9" s="18">
        <v>0.20794000000000001</v>
      </c>
      <c r="O9" s="18">
        <v>4.3909999999999998E-2</v>
      </c>
      <c r="P9" s="23">
        <v>0.48743999999999998</v>
      </c>
    </row>
    <row r="10" spans="1:16" x14ac:dyDescent="0.35">
      <c r="A10" s="6">
        <v>4109</v>
      </c>
      <c r="B10" s="7">
        <v>27.6879120879121</v>
      </c>
      <c r="C10" s="7">
        <v>27.63</v>
      </c>
      <c r="D10" s="14">
        <v>5</v>
      </c>
      <c r="E10" s="11">
        <v>-83.168459999999996</v>
      </c>
      <c r="F10" s="11">
        <v>12.476000000000001</v>
      </c>
      <c r="G10" s="11">
        <v>101.59724</v>
      </c>
      <c r="H10" s="11">
        <v>-15.14181</v>
      </c>
      <c r="I10" s="11">
        <v>-0.30317</v>
      </c>
      <c r="J10" s="11">
        <v>-3.9989999999999998E-2</v>
      </c>
      <c r="K10" s="11">
        <v>0.90288000000000002</v>
      </c>
      <c r="L10" s="72">
        <v>51.845999999999997</v>
      </c>
      <c r="M10" s="22">
        <v>2.5000000000000001E-2</v>
      </c>
      <c r="N10" s="18">
        <v>-5.5690000000000003E-2</v>
      </c>
      <c r="O10" s="18">
        <v>-0.1865</v>
      </c>
      <c r="P10" s="23">
        <v>0.31217</v>
      </c>
    </row>
    <row r="11" spans="1:16" x14ac:dyDescent="0.35">
      <c r="A11" s="6">
        <v>4135</v>
      </c>
      <c r="B11" s="7">
        <v>27.456179775280901</v>
      </c>
      <c r="C11" s="7">
        <v>27.69</v>
      </c>
      <c r="D11" s="14">
        <v>92</v>
      </c>
      <c r="E11" s="11">
        <v>-7.5573699999999997</v>
      </c>
      <c r="F11" s="11">
        <v>7.6269999999999998</v>
      </c>
      <c r="G11" s="11">
        <v>1557.3686499999999</v>
      </c>
      <c r="H11" s="11">
        <v>-17.733840000000001</v>
      </c>
      <c r="I11" s="11">
        <v>-0.31784000000000001</v>
      </c>
      <c r="J11" s="11">
        <v>0.26995999999999998</v>
      </c>
      <c r="K11" s="11">
        <v>1.22333</v>
      </c>
      <c r="L11" s="72">
        <v>11.507</v>
      </c>
      <c r="M11" s="22">
        <v>0.48749999999999999</v>
      </c>
      <c r="N11" s="18">
        <v>0.38027</v>
      </c>
      <c r="O11" s="18">
        <v>0.41017999999999999</v>
      </c>
      <c r="P11" s="23">
        <v>-9.7670000000000007E-2</v>
      </c>
    </row>
    <row r="12" spans="1:16" x14ac:dyDescent="0.35">
      <c r="A12" s="6">
        <v>4242</v>
      </c>
      <c r="B12" s="7">
        <v>29.3912087912088</v>
      </c>
      <c r="C12" s="7">
        <v>29.18</v>
      </c>
      <c r="D12" s="14">
        <v>56</v>
      </c>
      <c r="E12" s="11">
        <v>-170.29886999999999</v>
      </c>
      <c r="F12" s="11">
        <v>12.271000000000001</v>
      </c>
      <c r="G12" s="11">
        <v>4244.5790999999999</v>
      </c>
      <c r="H12" s="11">
        <v>-69.927850000000007</v>
      </c>
      <c r="I12" s="11">
        <v>-1.57965</v>
      </c>
      <c r="J12" s="11">
        <v>-6.4990000000000006E-2</v>
      </c>
      <c r="K12" s="11">
        <v>0.79366000000000003</v>
      </c>
      <c r="L12" s="72">
        <v>9.7910000000000004</v>
      </c>
      <c r="M12" s="22">
        <v>-0.21249999999999999</v>
      </c>
      <c r="N12" s="18">
        <v>-0.12212000000000001</v>
      </c>
      <c r="O12" s="18">
        <v>-4.8079999999999998E-2</v>
      </c>
      <c r="P12" s="23">
        <v>-0.11111</v>
      </c>
    </row>
    <row r="13" spans="1:16" x14ac:dyDescent="0.35">
      <c r="A13" s="6">
        <v>4245</v>
      </c>
      <c r="B13" s="7">
        <v>28.504347826086999</v>
      </c>
      <c r="C13" s="7">
        <v>28.37</v>
      </c>
      <c r="D13" s="14">
        <v>86</v>
      </c>
      <c r="E13" s="11">
        <v>-82.973489999999998</v>
      </c>
      <c r="F13" s="11">
        <v>0</v>
      </c>
      <c r="G13" s="11">
        <v>3308.03638</v>
      </c>
      <c r="H13" s="11">
        <v>-12.57451</v>
      </c>
      <c r="I13" s="11">
        <v>5.6079999999999998E-2</v>
      </c>
      <c r="J13" s="11">
        <v>-0.14498</v>
      </c>
      <c r="K13" s="11">
        <v>1.12002</v>
      </c>
      <c r="L13" s="72">
        <v>4.5839999999999996</v>
      </c>
      <c r="M13" s="22">
        <v>-7.4999999999999997E-2</v>
      </c>
      <c r="N13" s="18">
        <v>-0.28669</v>
      </c>
      <c r="O13" s="18">
        <v>-5.774E-2</v>
      </c>
      <c r="P13" s="23">
        <v>0.13414999999999999</v>
      </c>
    </row>
    <row r="14" spans="1:16" x14ac:dyDescent="0.35">
      <c r="A14" s="6">
        <v>4497</v>
      </c>
      <c r="B14" s="7">
        <v>26.4478260869565</v>
      </c>
      <c r="C14" s="7">
        <v>26.41</v>
      </c>
      <c r="D14" s="14">
        <v>497</v>
      </c>
      <c r="E14" s="11">
        <v>197.04381000000001</v>
      </c>
      <c r="F14" s="11">
        <v>0</v>
      </c>
      <c r="G14" s="11">
        <v>7582.9506799999999</v>
      </c>
      <c r="H14" s="11">
        <v>33.533990000000003</v>
      </c>
      <c r="I14" s="11">
        <v>0.46146999999999999</v>
      </c>
      <c r="J14" s="11">
        <v>-0.01</v>
      </c>
      <c r="K14" s="11">
        <v>1.32057</v>
      </c>
      <c r="L14" s="72">
        <v>0</v>
      </c>
      <c r="M14" s="22">
        <v>0.05</v>
      </c>
      <c r="N14" s="18">
        <v>5.9270000000000003E-2</v>
      </c>
      <c r="O14" s="18">
        <v>2.3619999999999999E-2</v>
      </c>
      <c r="P14" s="23">
        <v>0.18987000000000001</v>
      </c>
    </row>
    <row r="15" spans="1:16" x14ac:dyDescent="0.35">
      <c r="A15" s="8">
        <v>4300000000</v>
      </c>
      <c r="B15" s="9">
        <v>25.413043478260899</v>
      </c>
      <c r="C15" s="9">
        <v>25.4</v>
      </c>
      <c r="D15" s="15"/>
      <c r="E15" s="5"/>
      <c r="F15" s="5"/>
      <c r="G15" s="5"/>
      <c r="H15" s="5"/>
      <c r="I15" s="5"/>
      <c r="J15" s="5"/>
      <c r="K15" s="11">
        <v>1.2795399999999999</v>
      </c>
      <c r="L15" s="73"/>
      <c r="M15" s="25"/>
      <c r="N15" s="24"/>
      <c r="O15" s="24"/>
      <c r="P15" s="26"/>
    </row>
    <row r="16" spans="1:16" x14ac:dyDescent="0.35">
      <c r="A16" s="10">
        <v>3E+83</v>
      </c>
      <c r="B16" s="7">
        <v>27.914130434782599</v>
      </c>
      <c r="C16" s="7">
        <v>27.83</v>
      </c>
      <c r="D16" s="15"/>
      <c r="E16" s="5"/>
      <c r="F16" s="5"/>
      <c r="G16" s="5"/>
      <c r="H16" s="5"/>
      <c r="I16" s="5"/>
      <c r="J16" s="5"/>
      <c r="K16" s="11">
        <v>0.91202000000000005</v>
      </c>
      <c r="L16" s="73"/>
      <c r="M16" s="25"/>
      <c r="N16" s="24"/>
      <c r="O16" s="24"/>
      <c r="P16" s="26"/>
    </row>
    <row r="17" spans="1:16" x14ac:dyDescent="0.35">
      <c r="A17" s="6" t="s">
        <v>53</v>
      </c>
      <c r="B17" s="7">
        <v>28.538202247190998</v>
      </c>
      <c r="C17" s="7">
        <v>28.63</v>
      </c>
      <c r="D17" s="14">
        <v>16</v>
      </c>
      <c r="E17" s="11">
        <v>-97.545910000000006</v>
      </c>
      <c r="F17" s="11">
        <v>48.238999999999997</v>
      </c>
      <c r="G17" s="11">
        <v>1150.6051</v>
      </c>
      <c r="H17" s="11">
        <v>-27.354749999999999</v>
      </c>
      <c r="I17" s="11">
        <v>-0.46111999999999997</v>
      </c>
      <c r="J17" s="11">
        <v>0.17996999999999999</v>
      </c>
      <c r="K17" s="11">
        <v>0.91012999999999999</v>
      </c>
      <c r="L17" s="72">
        <v>43.533999999999999</v>
      </c>
      <c r="M17" s="22">
        <v>7.4999999999999997E-2</v>
      </c>
      <c r="N17" s="18">
        <v>8.5019999999999998E-2</v>
      </c>
      <c r="O17" s="18">
        <v>0.14534</v>
      </c>
      <c r="P17" s="23">
        <v>-0.17845</v>
      </c>
    </row>
    <row r="18" spans="1:16" x14ac:dyDescent="0.35">
      <c r="A18" s="6" t="s">
        <v>54</v>
      </c>
      <c r="B18" s="7">
        <v>29.616304347826102</v>
      </c>
      <c r="C18" s="7">
        <v>29.22</v>
      </c>
      <c r="D18" s="14">
        <v>98</v>
      </c>
      <c r="E18" s="11">
        <v>-119.80439</v>
      </c>
      <c r="F18" s="11">
        <v>3.653</v>
      </c>
      <c r="G18" s="11">
        <v>3878.8645000000001</v>
      </c>
      <c r="H18" s="11">
        <v>-11.136139999999999</v>
      </c>
      <c r="I18" s="11">
        <v>0.60019999999999996</v>
      </c>
      <c r="J18" s="11">
        <v>-0.52493000000000001</v>
      </c>
      <c r="K18" s="11">
        <v>0.81759999999999999</v>
      </c>
      <c r="L18" s="72">
        <v>3.8660000000000001</v>
      </c>
      <c r="M18" s="22">
        <v>-0.63749999999999996</v>
      </c>
      <c r="N18" s="18">
        <v>-0.48429</v>
      </c>
      <c r="O18" s="18">
        <v>-0.55418999999999996</v>
      </c>
      <c r="P18" s="23">
        <v>-7.7780000000000002E-2</v>
      </c>
    </row>
    <row r="19" spans="1:16" x14ac:dyDescent="0.35">
      <c r="A19" s="6" t="s">
        <v>55</v>
      </c>
      <c r="B19" s="7">
        <v>27.8554347826087</v>
      </c>
      <c r="C19" s="7">
        <v>27.69</v>
      </c>
      <c r="D19" s="14">
        <v>14</v>
      </c>
      <c r="E19" s="11">
        <v>-63.071109999999997</v>
      </c>
      <c r="F19" s="11">
        <v>0</v>
      </c>
      <c r="G19" s="11">
        <v>1862.9165</v>
      </c>
      <c r="H19" s="11">
        <v>-29.958829999999999</v>
      </c>
      <c r="I19" s="11">
        <v>-0.59340000000000004</v>
      </c>
      <c r="J19" s="11">
        <v>0.01</v>
      </c>
      <c r="K19" s="11">
        <v>0.86694000000000004</v>
      </c>
      <c r="L19" s="72">
        <v>1.7310000000000001</v>
      </c>
      <c r="M19" s="22">
        <v>1.2500000000000001E-2</v>
      </c>
      <c r="N19" s="18">
        <v>5.47E-3</v>
      </c>
      <c r="O19" s="18">
        <v>-6.1599999999999997E-3</v>
      </c>
      <c r="P19" s="23">
        <v>-0.17391000000000001</v>
      </c>
    </row>
    <row r="20" spans="1:16" x14ac:dyDescent="0.35">
      <c r="A20" s="6" t="s">
        <v>56</v>
      </c>
      <c r="B20" s="7">
        <v>29.9467391304348</v>
      </c>
      <c r="C20" s="7">
        <v>29.67</v>
      </c>
      <c r="D20" s="14">
        <v>132</v>
      </c>
      <c r="E20" s="11">
        <v>-94.296449999999993</v>
      </c>
      <c r="F20" s="11">
        <v>13.04</v>
      </c>
      <c r="G20" s="11">
        <v>4032.78784</v>
      </c>
      <c r="H20" s="11">
        <v>18.450610000000001</v>
      </c>
      <c r="I20" s="11">
        <v>1.05078</v>
      </c>
      <c r="J20" s="11">
        <v>-0.42493999999999998</v>
      </c>
      <c r="K20" s="11">
        <v>0.93513000000000002</v>
      </c>
      <c r="L20" s="72">
        <v>4.7069999999999999</v>
      </c>
      <c r="M20" s="22">
        <v>-0.35</v>
      </c>
      <c r="N20" s="18">
        <v>-0.37689</v>
      </c>
      <c r="O20" s="18">
        <v>-0.36024</v>
      </c>
      <c r="P20" s="23">
        <v>-0.16667000000000001</v>
      </c>
    </row>
    <row r="21" spans="1:16" x14ac:dyDescent="0.35">
      <c r="A21" s="6" t="s">
        <v>57</v>
      </c>
      <c r="B21" s="7">
        <v>27.4989130434783</v>
      </c>
      <c r="C21" s="7">
        <v>27.38</v>
      </c>
      <c r="D21" s="14">
        <v>184</v>
      </c>
      <c r="E21" s="11">
        <v>65.383420000000001</v>
      </c>
      <c r="F21" s="11">
        <v>11.462</v>
      </c>
      <c r="G21" s="11">
        <v>1898.2181399999999</v>
      </c>
      <c r="H21" s="11">
        <v>54.62932</v>
      </c>
      <c r="I21" s="11">
        <v>1.6199300000000001</v>
      </c>
      <c r="J21" s="11">
        <v>7.9990000000000006E-2</v>
      </c>
      <c r="K21" s="11">
        <v>1.2607999999999999</v>
      </c>
      <c r="L21" s="72">
        <v>8.2219999999999995</v>
      </c>
      <c r="M21" s="22">
        <v>0.2</v>
      </c>
      <c r="N21" s="18">
        <v>0.17015</v>
      </c>
      <c r="O21" s="18">
        <v>0.16284000000000001</v>
      </c>
      <c r="P21" s="23">
        <v>0.23585</v>
      </c>
    </row>
    <row r="22" spans="1:16" x14ac:dyDescent="0.35">
      <c r="A22" s="6" t="s">
        <v>58</v>
      </c>
      <c r="B22" s="7">
        <v>28.293333333333301</v>
      </c>
      <c r="C22" s="7">
        <v>28.42</v>
      </c>
      <c r="D22" s="14">
        <v>7</v>
      </c>
      <c r="E22" s="11">
        <v>-78.976749999999996</v>
      </c>
      <c r="F22" s="11">
        <v>2.863</v>
      </c>
      <c r="G22" s="11">
        <v>473.94198999999998</v>
      </c>
      <c r="H22" s="11">
        <v>-6.7266599999999999</v>
      </c>
      <c r="I22" s="11">
        <v>-9.4020000000000006E-2</v>
      </c>
      <c r="J22" s="11">
        <v>-7.4990000000000001E-2</v>
      </c>
      <c r="K22" s="11">
        <v>0.94679999999999997</v>
      </c>
      <c r="L22" s="72">
        <v>1.4019999999999999</v>
      </c>
      <c r="M22" s="22">
        <v>-7.4999999999999997E-2</v>
      </c>
      <c r="N22" s="18">
        <v>5.7880000000000001E-2</v>
      </c>
      <c r="O22" s="18">
        <v>-3.8370000000000001E-2</v>
      </c>
      <c r="P22" s="23">
        <v>0.16980999999999999</v>
      </c>
    </row>
    <row r="23" spans="1:16" x14ac:dyDescent="0.35">
      <c r="A23" s="6" t="s">
        <v>59</v>
      </c>
      <c r="B23" s="7">
        <v>28.3923913043478</v>
      </c>
      <c r="C23" s="7">
        <v>28.09</v>
      </c>
      <c r="D23" s="14">
        <v>139</v>
      </c>
      <c r="E23" s="11">
        <v>-26.30143</v>
      </c>
      <c r="F23" s="11">
        <v>2.895</v>
      </c>
      <c r="G23" s="11">
        <v>2041.4173599999999</v>
      </c>
      <c r="H23" s="11">
        <v>-22.596689999999999</v>
      </c>
      <c r="I23" s="11">
        <v>0.24782999999999999</v>
      </c>
      <c r="J23" s="11">
        <v>-0.37995000000000001</v>
      </c>
      <c r="K23" s="11">
        <v>0.85016999999999998</v>
      </c>
      <c r="L23" s="72">
        <v>4.2329999999999997</v>
      </c>
      <c r="M23" s="22">
        <v>-0.3125</v>
      </c>
      <c r="N23" s="18">
        <v>-0.24911</v>
      </c>
      <c r="O23" s="18">
        <v>-0.24030000000000001</v>
      </c>
      <c r="P23" s="23">
        <v>-0.32074999999999998</v>
      </c>
    </row>
    <row r="24" spans="1:16" x14ac:dyDescent="0.35">
      <c r="A24" s="6" t="s">
        <v>60</v>
      </c>
      <c r="B24" s="7">
        <v>28.9644444444444</v>
      </c>
      <c r="C24" s="7">
        <v>28.87</v>
      </c>
      <c r="D24" s="14">
        <v>5</v>
      </c>
      <c r="E24" s="11">
        <v>-81.310749999999999</v>
      </c>
      <c r="F24" s="11">
        <v>27.984000000000002</v>
      </c>
      <c r="G24" s="11">
        <v>158.14551</v>
      </c>
      <c r="H24" s="11">
        <v>-30.33447</v>
      </c>
      <c r="I24" s="11">
        <v>-0.52029000000000003</v>
      </c>
      <c r="J24" s="11">
        <v>-0.18997</v>
      </c>
      <c r="K24" s="11">
        <v>0.95011000000000001</v>
      </c>
      <c r="L24" s="72">
        <v>34.997999999999998</v>
      </c>
      <c r="M24" s="22">
        <v>-0.3</v>
      </c>
      <c r="N24" s="18">
        <v>-7.4980000000000005E-2</v>
      </c>
      <c r="O24" s="18">
        <v>-3.9129999999999998E-2</v>
      </c>
      <c r="P24" s="23">
        <v>-0.16471</v>
      </c>
    </row>
    <row r="25" spans="1:16" x14ac:dyDescent="0.35">
      <c r="A25" s="6" t="s">
        <v>61</v>
      </c>
      <c r="B25" s="7">
        <v>28.7043956043956</v>
      </c>
      <c r="C25" s="7">
        <v>28.55</v>
      </c>
      <c r="D25" s="14">
        <v>33</v>
      </c>
      <c r="E25" s="11">
        <v>-104.18698000000001</v>
      </c>
      <c r="F25" s="11">
        <v>34.098999999999997</v>
      </c>
      <c r="G25" s="11">
        <v>1788.59998</v>
      </c>
      <c r="H25" s="11">
        <v>-23.36673</v>
      </c>
      <c r="I25" s="11">
        <v>-0.43384</v>
      </c>
      <c r="J25" s="11">
        <v>-7.9990000000000006E-2</v>
      </c>
      <c r="K25" s="11">
        <v>0.88534000000000002</v>
      </c>
      <c r="L25" s="72">
        <v>42.271999999999998</v>
      </c>
      <c r="M25" s="22">
        <v>0</v>
      </c>
      <c r="N25" s="18">
        <v>5.5789999999999999E-2</v>
      </c>
      <c r="O25" s="18">
        <v>-4.1119999999999997E-2</v>
      </c>
      <c r="P25" s="23">
        <v>-0.24324000000000001</v>
      </c>
    </row>
    <row r="26" spans="1:16" x14ac:dyDescent="0.35">
      <c r="A26" s="6" t="s">
        <v>62</v>
      </c>
      <c r="B26" s="7">
        <v>28.958241758241801</v>
      </c>
      <c r="C26" s="7">
        <v>28.7</v>
      </c>
      <c r="D26" s="14">
        <v>66</v>
      </c>
      <c r="E26" s="11">
        <v>-73.930369999999996</v>
      </c>
      <c r="F26" s="11">
        <v>2.1930000000000001</v>
      </c>
      <c r="G26" s="11">
        <v>1880.05981</v>
      </c>
      <c r="H26" s="11">
        <v>5.0172100000000004</v>
      </c>
      <c r="I26" s="11">
        <v>-0.20751</v>
      </c>
      <c r="J26" s="11">
        <v>-0.41493999999999998</v>
      </c>
      <c r="K26" s="11">
        <v>0.88724999999999998</v>
      </c>
      <c r="L26" s="72">
        <v>12.013999999999999</v>
      </c>
      <c r="M26" s="22">
        <v>-0.3</v>
      </c>
      <c r="N26" s="18">
        <v>-0.56721999999999995</v>
      </c>
      <c r="O26" s="18">
        <v>-0.39512000000000003</v>
      </c>
      <c r="P26" s="23">
        <v>0.32596999999999998</v>
      </c>
    </row>
    <row r="27" spans="1:16" x14ac:dyDescent="0.35">
      <c r="A27" s="6" t="s">
        <v>63</v>
      </c>
      <c r="B27" s="7">
        <v>27.5223529411765</v>
      </c>
      <c r="C27" s="7">
        <v>27.72</v>
      </c>
      <c r="D27" s="14">
        <v>246</v>
      </c>
      <c r="E27" s="11">
        <v>18.84327</v>
      </c>
      <c r="F27" s="11">
        <v>0</v>
      </c>
      <c r="G27" s="11">
        <v>4846.4804700000004</v>
      </c>
      <c r="H27" s="11">
        <v>-3.2543000000000002</v>
      </c>
      <c r="I27" s="11">
        <v>-0.39473000000000003</v>
      </c>
      <c r="J27" s="11">
        <v>0.16497999999999999</v>
      </c>
      <c r="K27" s="11">
        <v>1.3079400000000001</v>
      </c>
      <c r="L27" s="72">
        <v>0.88400000000000001</v>
      </c>
      <c r="M27" s="22">
        <v>-8.7499999999999994E-2</v>
      </c>
      <c r="N27" s="18">
        <v>-9.0190000000000006E-2</v>
      </c>
      <c r="O27" s="18">
        <v>-1.7680000000000001E-2</v>
      </c>
      <c r="P27" s="23">
        <v>-8.8239999999999999E-2</v>
      </c>
    </row>
    <row r="28" spans="1:16" x14ac:dyDescent="0.35">
      <c r="A28" s="6" t="s">
        <v>64</v>
      </c>
      <c r="B28" s="7">
        <v>28.0695652173913</v>
      </c>
      <c r="C28" s="7">
        <v>27.98</v>
      </c>
      <c r="D28" s="14">
        <v>5</v>
      </c>
      <c r="E28" s="11">
        <v>-88.35</v>
      </c>
      <c r="F28" s="11">
        <v>35.113</v>
      </c>
      <c r="G28" s="11">
        <v>301.97350999999998</v>
      </c>
      <c r="H28" s="11">
        <v>-18.649170000000002</v>
      </c>
      <c r="I28" s="11">
        <v>-0.35776999999999998</v>
      </c>
      <c r="J28" s="11">
        <v>5.4989999999999997E-2</v>
      </c>
      <c r="K28" s="11">
        <v>0.86656999999999995</v>
      </c>
      <c r="L28" s="72">
        <v>54.908000000000001</v>
      </c>
      <c r="M28" s="22">
        <v>0.52500000000000002</v>
      </c>
      <c r="N28" s="18">
        <v>4.9919999999999999E-2</v>
      </c>
      <c r="O28" s="18">
        <v>1.453E-2</v>
      </c>
      <c r="P28" s="23">
        <v>-0.18590000000000001</v>
      </c>
    </row>
    <row r="29" spans="1:16" x14ac:dyDescent="0.35">
      <c r="A29" s="6" t="s">
        <v>65</v>
      </c>
      <c r="B29" s="7">
        <v>28.472826086956498</v>
      </c>
      <c r="C29" s="7">
        <v>28.29</v>
      </c>
      <c r="D29" s="14">
        <v>17</v>
      </c>
      <c r="E29" s="11">
        <v>-106.67242</v>
      </c>
      <c r="F29" s="11">
        <v>0.35699999999999998</v>
      </c>
      <c r="G29" s="11">
        <v>1046.12231</v>
      </c>
      <c r="H29" s="11">
        <v>-13.763540000000001</v>
      </c>
      <c r="I29" s="11">
        <v>-0.31613999999999998</v>
      </c>
      <c r="J29" s="11">
        <v>-0.01</v>
      </c>
      <c r="K29" s="11">
        <v>0.81911999999999996</v>
      </c>
      <c r="L29" s="72">
        <v>0.128</v>
      </c>
      <c r="M29" s="22">
        <v>0.125</v>
      </c>
      <c r="N29" s="18">
        <v>3.4009999999999999E-2</v>
      </c>
      <c r="O29" s="18">
        <v>5.7600000000000004E-3</v>
      </c>
      <c r="P29" s="23">
        <v>-0.17293</v>
      </c>
    </row>
    <row r="30" spans="1:16" x14ac:dyDescent="0.35">
      <c r="A30" s="6" t="s">
        <v>66</v>
      </c>
      <c r="B30" s="7">
        <v>27.227173913043501</v>
      </c>
      <c r="C30" s="7">
        <v>27.22</v>
      </c>
      <c r="D30" s="14">
        <v>255</v>
      </c>
      <c r="E30" s="11">
        <v>111.62981000000001</v>
      </c>
      <c r="F30" s="11">
        <v>12.923999999999999</v>
      </c>
      <c r="G30" s="11">
        <v>4358.0625</v>
      </c>
      <c r="H30" s="11">
        <v>57.035559999999997</v>
      </c>
      <c r="I30" s="11">
        <v>1.54569</v>
      </c>
      <c r="J30" s="11">
        <v>-0.22997000000000001</v>
      </c>
      <c r="K30" s="11">
        <v>1.20451</v>
      </c>
      <c r="L30" s="72">
        <v>11.375999999999999</v>
      </c>
      <c r="M30" s="22">
        <v>-3.7499999999999999E-2</v>
      </c>
      <c r="N30" s="18">
        <v>-0.16378000000000001</v>
      </c>
      <c r="O30" s="18">
        <v>-0.1234</v>
      </c>
      <c r="P30" s="23">
        <v>-0.2</v>
      </c>
    </row>
    <row r="31" spans="1:16" x14ac:dyDescent="0.35">
      <c r="A31" s="6" t="s">
        <v>67</v>
      </c>
      <c r="B31" s="7">
        <v>26.635164835164801</v>
      </c>
      <c r="C31" s="7">
        <v>26.48</v>
      </c>
      <c r="D31" s="14">
        <v>4</v>
      </c>
      <c r="E31" s="11">
        <v>-68.200980000000001</v>
      </c>
      <c r="F31" s="11">
        <v>0</v>
      </c>
      <c r="G31" s="11">
        <v>47.127490000000002</v>
      </c>
      <c r="H31" s="11">
        <v>-30.285160000000001</v>
      </c>
      <c r="I31" s="11">
        <v>-0.47032000000000002</v>
      </c>
      <c r="J31" s="11">
        <v>0.01</v>
      </c>
      <c r="K31" s="11">
        <v>1.1109599999999999</v>
      </c>
      <c r="L31" s="72">
        <v>2.919</v>
      </c>
      <c r="M31" s="22">
        <v>1.2500000000000001E-2</v>
      </c>
      <c r="N31" s="18">
        <v>7.3090000000000002E-2</v>
      </c>
      <c r="O31" s="18">
        <v>3.7580000000000002E-2</v>
      </c>
      <c r="P31" s="23">
        <v>0.15348999999999999</v>
      </c>
    </row>
    <row r="32" spans="1:16" x14ac:dyDescent="0.35">
      <c r="A32" s="6" t="s">
        <v>68</v>
      </c>
      <c r="B32" s="7">
        <v>28.255434782608699</v>
      </c>
      <c r="C32" s="7">
        <v>28.18</v>
      </c>
      <c r="D32" s="14">
        <v>51</v>
      </c>
      <c r="E32" s="11">
        <v>-88.796520000000001</v>
      </c>
      <c r="F32" s="11">
        <v>12.259</v>
      </c>
      <c r="G32" s="11">
        <v>2444.8642599999998</v>
      </c>
      <c r="H32" s="11">
        <v>-14.76329</v>
      </c>
      <c r="I32" s="11">
        <v>-0.35503000000000001</v>
      </c>
      <c r="J32" s="11">
        <v>6.9989999999999997E-2</v>
      </c>
      <c r="K32" s="11">
        <v>1.06995</v>
      </c>
      <c r="L32" s="72">
        <v>12.632999999999999</v>
      </c>
      <c r="M32" s="22">
        <v>0.38750000000000001</v>
      </c>
      <c r="N32" s="18">
        <v>0.27864</v>
      </c>
      <c r="O32" s="18">
        <v>0.22244</v>
      </c>
      <c r="P32" s="23">
        <v>-7.1129999999999999E-2</v>
      </c>
    </row>
    <row r="33" spans="1:16" x14ac:dyDescent="0.35">
      <c r="A33" s="6" t="s">
        <v>69</v>
      </c>
      <c r="B33" s="7">
        <v>28.957303370786502</v>
      </c>
      <c r="C33" s="7">
        <v>28.9</v>
      </c>
      <c r="D33" s="14">
        <v>20</v>
      </c>
      <c r="E33" s="11">
        <v>-69.829419999999999</v>
      </c>
      <c r="F33" s="11">
        <v>0</v>
      </c>
      <c r="G33" s="11">
        <v>3503.5497999999998</v>
      </c>
      <c r="H33" s="11">
        <v>-22.635819999999999</v>
      </c>
      <c r="I33" s="11">
        <v>-6.7070000000000005E-2</v>
      </c>
      <c r="J33" s="11">
        <v>-5.4989999999999997E-2</v>
      </c>
      <c r="K33" s="11">
        <v>0.86104999999999998</v>
      </c>
      <c r="L33" s="72">
        <v>6.01</v>
      </c>
      <c r="M33" s="22">
        <v>-8.7499999999999994E-2</v>
      </c>
      <c r="N33" s="18">
        <v>-2.3970000000000002E-2</v>
      </c>
      <c r="O33" s="18">
        <v>-2.8580000000000001E-2</v>
      </c>
      <c r="P33" s="23">
        <v>0.10698000000000001</v>
      </c>
    </row>
    <row r="34" spans="1:16" x14ac:dyDescent="0.35">
      <c r="A34" s="6" t="s">
        <v>70</v>
      </c>
      <c r="B34" s="7">
        <v>26.7711111111111</v>
      </c>
      <c r="C34" s="7">
        <v>26.6</v>
      </c>
      <c r="D34" s="14">
        <v>6</v>
      </c>
      <c r="E34" s="11">
        <v>-77.912989999999994</v>
      </c>
      <c r="F34" s="11">
        <v>0</v>
      </c>
      <c r="G34" s="11">
        <v>36.359319999999997</v>
      </c>
      <c r="H34" s="11">
        <v>-27.3963</v>
      </c>
      <c r="I34" s="11">
        <v>-0.35697000000000001</v>
      </c>
      <c r="J34" s="11">
        <v>0.03</v>
      </c>
      <c r="K34" s="11">
        <v>1.1874899999999999</v>
      </c>
      <c r="L34" s="72">
        <v>0</v>
      </c>
      <c r="M34" s="22">
        <v>0</v>
      </c>
      <c r="N34" s="18">
        <v>3.5299999999999998E-2</v>
      </c>
      <c r="O34" s="18">
        <v>4.1520000000000001E-2</v>
      </c>
      <c r="P34" s="23">
        <v>0.21925</v>
      </c>
    </row>
    <row r="35" spans="1:16" x14ac:dyDescent="0.35">
      <c r="A35" s="6" t="s">
        <v>71</v>
      </c>
      <c r="B35" s="7">
        <v>27.238043478260899</v>
      </c>
      <c r="C35" s="7">
        <v>27.38</v>
      </c>
      <c r="D35" s="14">
        <v>219</v>
      </c>
      <c r="E35" s="11">
        <v>101.12983</v>
      </c>
      <c r="F35" s="11">
        <v>5.7649999999999997</v>
      </c>
      <c r="G35" s="11">
        <v>2909.0095200000001</v>
      </c>
      <c r="H35" s="11">
        <v>55.094459999999998</v>
      </c>
      <c r="I35" s="11">
        <v>1.7861199999999999</v>
      </c>
      <c r="J35" s="11">
        <v>0.24496999999999999</v>
      </c>
      <c r="K35" s="11">
        <v>1.2030799999999999</v>
      </c>
      <c r="L35" s="72">
        <v>6.69</v>
      </c>
      <c r="M35" s="22">
        <v>0.36249999999999999</v>
      </c>
      <c r="N35" s="18">
        <v>0.23777000000000001</v>
      </c>
      <c r="O35" s="18">
        <v>0.24618999999999999</v>
      </c>
      <c r="P35" s="23">
        <v>-0.1003</v>
      </c>
    </row>
    <row r="36" spans="1:16" x14ac:dyDescent="0.35">
      <c r="A36" s="6" t="s">
        <v>72</v>
      </c>
      <c r="B36" s="7">
        <v>27.901086956521699</v>
      </c>
      <c r="C36" s="7">
        <v>27.78</v>
      </c>
      <c r="D36" s="14">
        <v>15</v>
      </c>
      <c r="E36" s="11">
        <v>-82.455759999999998</v>
      </c>
      <c r="F36" s="11">
        <v>38.036999999999999</v>
      </c>
      <c r="G36" s="11">
        <v>580.76244999999994</v>
      </c>
      <c r="H36" s="11">
        <v>-3.5163500000000001</v>
      </c>
      <c r="I36" s="11">
        <v>-0.24182999999999999</v>
      </c>
      <c r="J36" s="11">
        <v>7.9990000000000006E-2</v>
      </c>
      <c r="K36" s="11">
        <v>0.97526000000000002</v>
      </c>
      <c r="L36" s="72">
        <v>47.29</v>
      </c>
      <c r="M36" s="22">
        <v>-1.2500000000000001E-2</v>
      </c>
      <c r="N36" s="18">
        <v>8.652E-2</v>
      </c>
      <c r="O36" s="18">
        <v>-8.5959999999999995E-2</v>
      </c>
      <c r="P36" s="23">
        <v>-0.24210999999999999</v>
      </c>
    </row>
    <row r="37" spans="1:16" x14ac:dyDescent="0.35">
      <c r="A37" s="6" t="s">
        <v>73</v>
      </c>
      <c r="B37" s="7">
        <v>27.478260869565201</v>
      </c>
      <c r="C37" s="7">
        <v>27.67</v>
      </c>
      <c r="D37" s="14">
        <v>21</v>
      </c>
      <c r="E37" s="11">
        <v>-79.925830000000005</v>
      </c>
      <c r="F37" s="11">
        <v>5.7779999999999996</v>
      </c>
      <c r="G37" s="11">
        <v>666.79083000000003</v>
      </c>
      <c r="H37" s="11">
        <v>-1.8664400000000001</v>
      </c>
      <c r="I37" s="11">
        <v>-0.36373</v>
      </c>
      <c r="J37" s="11">
        <v>4.4990000000000002E-2</v>
      </c>
      <c r="K37" s="11">
        <v>1.1448100000000001</v>
      </c>
      <c r="L37" s="72">
        <v>37.954000000000001</v>
      </c>
      <c r="M37" s="22">
        <v>0.61250000000000004</v>
      </c>
      <c r="N37" s="18">
        <v>7.5079999999999994E-2</v>
      </c>
      <c r="O37" s="18">
        <v>9.3979999999999994E-2</v>
      </c>
      <c r="P37" s="23">
        <v>0.39162999999999998</v>
      </c>
    </row>
    <row r="38" spans="1:16" x14ac:dyDescent="0.35">
      <c r="A38" s="6" t="s">
        <v>74</v>
      </c>
      <c r="B38" s="7">
        <v>28.7043956043956</v>
      </c>
      <c r="C38" s="7">
        <v>28.9</v>
      </c>
      <c r="D38" s="14">
        <v>145</v>
      </c>
      <c r="E38" s="11">
        <v>40.313139999999997</v>
      </c>
      <c r="F38" s="11">
        <v>1.784</v>
      </c>
      <c r="G38" s="11">
        <v>1563.1010699999999</v>
      </c>
      <c r="H38" s="11">
        <v>45.04589</v>
      </c>
      <c r="I38" s="11">
        <v>1.12934</v>
      </c>
      <c r="J38" s="11">
        <v>0.33994999999999997</v>
      </c>
      <c r="K38" s="11">
        <v>1.2183900000000001</v>
      </c>
      <c r="L38" s="72">
        <v>0.44600000000000001</v>
      </c>
      <c r="M38" s="22">
        <v>0.375</v>
      </c>
      <c r="N38" s="18">
        <v>0.33343</v>
      </c>
      <c r="O38" s="18">
        <v>0.31685999999999998</v>
      </c>
      <c r="P38" s="23">
        <v>0.31736999999999999</v>
      </c>
    </row>
    <row r="39" spans="1:16" x14ac:dyDescent="0.35">
      <c r="A39" s="6" t="s">
        <v>75</v>
      </c>
      <c r="B39" s="7">
        <v>28.798913043478301</v>
      </c>
      <c r="C39" s="7">
        <v>28.62</v>
      </c>
      <c r="D39" s="14">
        <v>195</v>
      </c>
      <c r="E39" s="11">
        <v>18.27533</v>
      </c>
      <c r="F39" s="11">
        <v>13.898999999999999</v>
      </c>
      <c r="G39" s="11">
        <v>2556.65796</v>
      </c>
      <c r="H39" s="11">
        <v>47.640149999999998</v>
      </c>
      <c r="I39" s="11">
        <v>-0.38305</v>
      </c>
      <c r="J39" s="11">
        <v>-0.33495000000000003</v>
      </c>
      <c r="K39" s="11">
        <v>1.0674399999999999</v>
      </c>
      <c r="L39" s="72">
        <v>10.925000000000001</v>
      </c>
      <c r="M39" s="22">
        <v>-2.5000000000000001E-2</v>
      </c>
      <c r="N39" s="18">
        <v>-0.28251999999999999</v>
      </c>
      <c r="O39" s="18">
        <v>-0.29749999999999999</v>
      </c>
      <c r="P39" s="23">
        <v>-4.3900000000000002E-2</v>
      </c>
    </row>
    <row r="40" spans="1:16" x14ac:dyDescent="0.35">
      <c r="A40" s="6" t="s">
        <v>76</v>
      </c>
      <c r="B40" s="7">
        <v>28.054347826087</v>
      </c>
      <c r="C40" s="7">
        <v>28.03</v>
      </c>
      <c r="D40" s="14">
        <v>11</v>
      </c>
      <c r="E40" s="11">
        <v>-85.826899999999995</v>
      </c>
      <c r="F40" s="11">
        <v>9.1050000000000004</v>
      </c>
      <c r="G40" s="11">
        <v>365.06711000000001</v>
      </c>
      <c r="H40" s="11">
        <v>-11.30104</v>
      </c>
      <c r="I40" s="11">
        <v>-0.22394</v>
      </c>
      <c r="J40" s="11">
        <v>-0.12497999999999999</v>
      </c>
      <c r="K40" s="11">
        <v>1.04861</v>
      </c>
      <c r="L40" s="72">
        <v>30.556000000000001</v>
      </c>
      <c r="M40" s="22">
        <v>-8.7499999999999994E-2</v>
      </c>
      <c r="N40" s="18">
        <v>-6.7119999999999999E-2</v>
      </c>
      <c r="O40" s="18">
        <v>-6.3899999999999998E-2</v>
      </c>
      <c r="P40" s="23">
        <v>7.6920000000000002E-2</v>
      </c>
    </row>
    <row r="41" spans="1:16" x14ac:dyDescent="0.35">
      <c r="A41" s="6" t="s">
        <v>77</v>
      </c>
      <c r="B41" s="7">
        <v>27.380434782608699</v>
      </c>
      <c r="C41" s="7">
        <v>27.37</v>
      </c>
      <c r="D41" s="14">
        <v>154</v>
      </c>
      <c r="E41" s="11">
        <v>55.726849999999999</v>
      </c>
      <c r="F41" s="11">
        <v>7.4740000000000002</v>
      </c>
      <c r="G41" s="11">
        <v>1809.2855199999999</v>
      </c>
      <c r="H41" s="11">
        <v>34.549520000000001</v>
      </c>
      <c r="I41" s="11">
        <v>1.1783699999999999</v>
      </c>
      <c r="J41" s="11">
        <v>0.46493000000000001</v>
      </c>
      <c r="K41" s="11">
        <v>1.1599299999999999</v>
      </c>
      <c r="L41" s="72">
        <v>5.2320000000000002</v>
      </c>
      <c r="M41" s="22">
        <v>0.13750000000000001</v>
      </c>
      <c r="N41" s="18">
        <v>0.38156000000000001</v>
      </c>
      <c r="O41" s="18">
        <v>0.44730999999999999</v>
      </c>
      <c r="P41" s="23">
        <v>0.10526000000000001</v>
      </c>
    </row>
    <row r="42" spans="1:16" x14ac:dyDescent="0.35">
      <c r="A42" s="6" t="s">
        <v>78</v>
      </c>
      <c r="B42" s="7">
        <v>28.6076086956522</v>
      </c>
      <c r="C42" s="7">
        <v>28.51</v>
      </c>
      <c r="D42" s="14">
        <v>12</v>
      </c>
      <c r="E42" s="11">
        <v>-95.201430000000002</v>
      </c>
      <c r="F42" s="11">
        <v>8.7999999999999995E-2</v>
      </c>
      <c r="G42" s="11">
        <v>1093.7540300000001</v>
      </c>
      <c r="H42" s="11">
        <v>-36.827660000000002</v>
      </c>
      <c r="I42" s="11">
        <v>-0.66669999999999996</v>
      </c>
      <c r="J42" s="11">
        <v>-0.16997999999999999</v>
      </c>
      <c r="K42" s="11">
        <v>0.97258</v>
      </c>
      <c r="L42" s="72">
        <v>22.661000000000001</v>
      </c>
      <c r="M42" s="22">
        <v>0.13750000000000001</v>
      </c>
      <c r="N42" s="18">
        <v>-2.5159999999999998E-2</v>
      </c>
      <c r="O42" s="18">
        <v>-0.15415999999999999</v>
      </c>
      <c r="P42" s="23">
        <v>-0.11224000000000001</v>
      </c>
    </row>
    <row r="43" spans="1:16" x14ac:dyDescent="0.35">
      <c r="A43" s="6" t="s">
        <v>79</v>
      </c>
      <c r="B43" s="7">
        <v>27.513043478260901</v>
      </c>
      <c r="C43" s="7">
        <v>27.42</v>
      </c>
      <c r="D43" s="14">
        <v>244</v>
      </c>
      <c r="E43" s="11">
        <v>94.576610000000002</v>
      </c>
      <c r="F43" s="11">
        <v>1.107</v>
      </c>
      <c r="G43" s="11">
        <v>820.48828000000003</v>
      </c>
      <c r="H43" s="11">
        <v>54.935490000000001</v>
      </c>
      <c r="I43" s="11">
        <v>0.50468000000000002</v>
      </c>
      <c r="J43" s="11">
        <v>-0.10997999999999999</v>
      </c>
      <c r="K43" s="11">
        <v>1.2320800000000001</v>
      </c>
      <c r="L43" s="72">
        <v>4.1859999999999999</v>
      </c>
      <c r="M43" s="22">
        <v>-0.1125</v>
      </c>
      <c r="N43" s="18">
        <v>-2.3769999999999999E-2</v>
      </c>
      <c r="O43" s="18">
        <v>-0.12305000000000001</v>
      </c>
      <c r="P43" s="23">
        <v>-0.20669999999999999</v>
      </c>
    </row>
    <row r="44" spans="1:16" x14ac:dyDescent="0.35">
      <c r="A44" s="6" t="s">
        <v>80</v>
      </c>
      <c r="B44" s="7">
        <v>27.4648351648352</v>
      </c>
      <c r="C44" s="7">
        <v>27.76</v>
      </c>
      <c r="D44" s="14">
        <v>80</v>
      </c>
      <c r="E44" s="11">
        <v>-18.93027</v>
      </c>
      <c r="F44" s="11">
        <v>0</v>
      </c>
      <c r="G44" s="11">
        <v>198.20444000000001</v>
      </c>
      <c r="H44" s="11">
        <v>50.768709999999999</v>
      </c>
      <c r="I44" s="11">
        <v>1.41309</v>
      </c>
      <c r="J44" s="11">
        <v>-7.9990000000000006E-2</v>
      </c>
      <c r="K44" s="11">
        <v>1.2976099999999999</v>
      </c>
      <c r="L44" s="72">
        <v>0</v>
      </c>
      <c r="M44" s="22">
        <v>0.3</v>
      </c>
      <c r="N44" s="18">
        <v>2.8539999999999999E-2</v>
      </c>
      <c r="O44" s="18">
        <v>-9.1939999999999994E-2</v>
      </c>
      <c r="P44" s="23">
        <v>0.25556000000000001</v>
      </c>
    </row>
    <row r="45" spans="1:16" x14ac:dyDescent="0.35">
      <c r="A45" s="6" t="s">
        <v>81</v>
      </c>
      <c r="B45" s="7">
        <v>28.745652173913001</v>
      </c>
      <c r="C45" s="7">
        <v>28.54</v>
      </c>
      <c r="D45" s="14">
        <v>62</v>
      </c>
      <c r="E45" s="11">
        <v>-59.155639999999998</v>
      </c>
      <c r="F45" s="11">
        <v>26.702000000000002</v>
      </c>
      <c r="G45" s="11">
        <v>719.95696999999996</v>
      </c>
      <c r="H45" s="11">
        <v>-17.379439999999999</v>
      </c>
      <c r="I45" s="11">
        <v>-0.68274000000000001</v>
      </c>
      <c r="J45" s="11">
        <v>-8.9990000000000001E-2</v>
      </c>
      <c r="K45" s="11">
        <v>0.87458000000000002</v>
      </c>
      <c r="L45" s="72">
        <v>18.809000000000001</v>
      </c>
      <c r="M45" s="22">
        <v>-0.1</v>
      </c>
      <c r="N45" s="18">
        <v>-2.5260000000000001E-2</v>
      </c>
      <c r="O45" s="18">
        <v>-0.12221</v>
      </c>
      <c r="P45" s="23">
        <v>0.24637999999999999</v>
      </c>
    </row>
    <row r="46" spans="1:16" x14ac:dyDescent="0.35">
      <c r="A46" s="6" t="s">
        <v>82</v>
      </c>
      <c r="B46" s="7">
        <v>28.185869565217399</v>
      </c>
      <c r="C46" s="7">
        <v>28.56</v>
      </c>
      <c r="D46" s="14">
        <v>108</v>
      </c>
      <c r="E46" s="11">
        <v>5.26816</v>
      </c>
      <c r="F46" s="11">
        <v>7.5170000000000003</v>
      </c>
      <c r="G46" s="11">
        <v>870.31604000000004</v>
      </c>
      <c r="H46" s="11">
        <v>45.101190000000003</v>
      </c>
      <c r="I46" s="11">
        <v>1.50729</v>
      </c>
      <c r="J46" s="11">
        <v>0.24496999999999999</v>
      </c>
      <c r="K46" s="11">
        <v>1.24898</v>
      </c>
      <c r="L46" s="72">
        <v>5.5819999999999999</v>
      </c>
      <c r="M46" s="22">
        <v>-6.25E-2</v>
      </c>
      <c r="N46" s="18">
        <v>0.12938</v>
      </c>
      <c r="O46" s="18">
        <v>0.21965000000000001</v>
      </c>
      <c r="P46" s="23">
        <v>0.29508000000000001</v>
      </c>
    </row>
    <row r="47" spans="1:16" x14ac:dyDescent="0.35">
      <c r="A47" s="6" t="s">
        <v>83</v>
      </c>
      <c r="B47" s="7">
        <v>26.813043478260902</v>
      </c>
      <c r="C47" s="7">
        <v>26.76</v>
      </c>
      <c r="D47" s="14">
        <v>204</v>
      </c>
      <c r="E47" s="11">
        <v>102.68902</v>
      </c>
      <c r="F47" s="11">
        <v>5.3949999999999996</v>
      </c>
      <c r="G47" s="11">
        <v>2706.9585000000002</v>
      </c>
      <c r="H47" s="11">
        <v>29.473420000000001</v>
      </c>
      <c r="I47" s="11">
        <v>0.68959000000000004</v>
      </c>
      <c r="J47" s="11">
        <v>0.29496</v>
      </c>
      <c r="K47" s="11">
        <v>1.2603899999999999</v>
      </c>
      <c r="L47" s="72">
        <v>8.1829999999999998</v>
      </c>
      <c r="M47" s="22">
        <v>0.2</v>
      </c>
      <c r="N47" s="18">
        <v>0.15851000000000001</v>
      </c>
      <c r="O47" s="18">
        <v>0.20896999999999999</v>
      </c>
      <c r="P47" s="23">
        <v>-0.13780999999999999</v>
      </c>
    </row>
    <row r="48" spans="1:16" x14ac:dyDescent="0.35">
      <c r="A48" s="6" t="s">
        <v>84</v>
      </c>
      <c r="B48" s="7">
        <v>28.4445652173913</v>
      </c>
      <c r="C48" s="7">
        <v>28.17</v>
      </c>
      <c r="D48" s="14">
        <v>175</v>
      </c>
      <c r="E48" s="11">
        <v>44.689140000000002</v>
      </c>
      <c r="F48" s="11">
        <v>0</v>
      </c>
      <c r="G48" s="11">
        <v>758.58947999999998</v>
      </c>
      <c r="H48" s="11">
        <v>79.116159999999994</v>
      </c>
      <c r="I48" s="11">
        <v>1.0981000000000001</v>
      </c>
      <c r="J48" s="11">
        <v>-0.38994000000000001</v>
      </c>
      <c r="K48" s="11">
        <v>0.91739999999999999</v>
      </c>
      <c r="L48" s="72">
        <v>0</v>
      </c>
      <c r="M48" s="22">
        <v>-7.4999999999999997E-2</v>
      </c>
      <c r="N48" s="18">
        <v>-0.38891999999999999</v>
      </c>
      <c r="O48" s="18">
        <v>-0.35182999999999998</v>
      </c>
      <c r="P48" s="23">
        <v>0</v>
      </c>
    </row>
    <row r="49" spans="1:16" x14ac:dyDescent="0.35">
      <c r="A49" s="6" t="s">
        <v>85</v>
      </c>
      <c r="B49" s="7">
        <v>28.360439560439598</v>
      </c>
      <c r="C49" s="7">
        <v>28.16</v>
      </c>
      <c r="D49" s="14">
        <v>16</v>
      </c>
      <c r="E49" s="11">
        <v>-116.71857</v>
      </c>
      <c r="F49" s="11">
        <v>27.712</v>
      </c>
      <c r="G49" s="11">
        <v>1333.50549</v>
      </c>
      <c r="H49" s="11">
        <v>-41.7652</v>
      </c>
      <c r="I49" s="11">
        <v>-0.55720999999999998</v>
      </c>
      <c r="J49" s="11">
        <v>9.4990000000000005E-2</v>
      </c>
      <c r="K49" s="11">
        <v>0.79549000000000003</v>
      </c>
      <c r="L49" s="72">
        <v>30.067</v>
      </c>
      <c r="M49" s="22">
        <v>-0.22500000000000001</v>
      </c>
      <c r="N49" s="18">
        <v>-0.21201</v>
      </c>
      <c r="O49" s="18">
        <v>-0.19878000000000001</v>
      </c>
      <c r="P49" s="23">
        <v>-0.26012000000000002</v>
      </c>
    </row>
    <row r="50" spans="1:16" x14ac:dyDescent="0.35">
      <c r="A50" s="6" t="s">
        <v>86</v>
      </c>
      <c r="B50" s="7">
        <v>28.2604395604396</v>
      </c>
      <c r="C50" s="7">
        <v>28.27</v>
      </c>
      <c r="D50" s="14">
        <v>158</v>
      </c>
      <c r="E50" s="11">
        <v>-65.979780000000005</v>
      </c>
      <c r="F50" s="11">
        <v>4.9909999999999997</v>
      </c>
      <c r="G50" s="11">
        <v>4351.8735399999996</v>
      </c>
      <c r="H50" s="11">
        <v>13.94149</v>
      </c>
      <c r="I50" s="11">
        <v>0.38796999999999998</v>
      </c>
      <c r="J50" s="11">
        <v>0.35494999999999999</v>
      </c>
      <c r="K50" s="11">
        <v>1.14794</v>
      </c>
      <c r="L50" s="72">
        <v>6.8879999999999999</v>
      </c>
      <c r="M50" s="22">
        <v>7.4999999999999997E-2</v>
      </c>
      <c r="N50" s="18">
        <v>0.21718000000000001</v>
      </c>
      <c r="O50" s="18">
        <v>0.24149000000000001</v>
      </c>
      <c r="P50" s="23">
        <v>3.3329999999999999E-2</v>
      </c>
    </row>
    <row r="51" spans="1:16" x14ac:dyDescent="0.35">
      <c r="A51" s="6" t="s">
        <v>87</v>
      </c>
      <c r="B51" s="7">
        <v>26.3</v>
      </c>
      <c r="C51" s="7">
        <v>26.64</v>
      </c>
      <c r="D51" s="14">
        <v>719</v>
      </c>
      <c r="E51" s="5"/>
      <c r="F51" s="5"/>
      <c r="G51" s="5"/>
      <c r="H51" s="5"/>
      <c r="I51" s="5"/>
      <c r="J51" s="5"/>
      <c r="K51" s="11">
        <v>1.3086100000000001</v>
      </c>
      <c r="L51" s="73"/>
      <c r="M51" s="25"/>
      <c r="N51" s="18">
        <v>0.28837000000000002</v>
      </c>
      <c r="O51" s="18">
        <v>0.30238999999999999</v>
      </c>
      <c r="P51" s="23">
        <v>9.9419999999999994E-2</v>
      </c>
    </row>
    <row r="52" spans="1:16" x14ac:dyDescent="0.35">
      <c r="A52" s="6" t="s">
        <v>88</v>
      </c>
      <c r="B52" s="7">
        <v>28.469565217391299</v>
      </c>
      <c r="C52" s="7">
        <v>28.42</v>
      </c>
      <c r="D52" s="14">
        <v>12</v>
      </c>
      <c r="E52" s="11">
        <v>-91.663790000000006</v>
      </c>
      <c r="F52" s="11">
        <v>0</v>
      </c>
      <c r="G52" s="11">
        <v>575.33727999999996</v>
      </c>
      <c r="H52" s="11">
        <v>-12.556520000000001</v>
      </c>
      <c r="I52" s="11">
        <v>-0.40010000000000001</v>
      </c>
      <c r="J52" s="11">
        <v>-0.11998</v>
      </c>
      <c r="K52" s="11">
        <v>0.85867000000000004</v>
      </c>
      <c r="L52" s="72">
        <v>7.335</v>
      </c>
      <c r="M52" s="22">
        <v>0.16250000000000001</v>
      </c>
      <c r="N52" s="18">
        <v>7.528E-2</v>
      </c>
      <c r="O52" s="18">
        <v>-5.1400000000000001E-2</v>
      </c>
      <c r="P52" s="23">
        <v>-0.18325</v>
      </c>
    </row>
    <row r="53" spans="1:16" x14ac:dyDescent="0.35">
      <c r="A53" s="6" t="s">
        <v>89</v>
      </c>
      <c r="B53" s="7">
        <v>29.0056179775281</v>
      </c>
      <c r="C53" s="7">
        <v>29.21</v>
      </c>
      <c r="D53" s="14">
        <v>105</v>
      </c>
      <c r="E53" s="11">
        <v>-112.79176</v>
      </c>
      <c r="F53" s="11">
        <v>8.5999999999999993E-2</v>
      </c>
      <c r="G53" s="11">
        <v>4056.6001000000001</v>
      </c>
      <c r="H53" s="11">
        <v>-16.166350000000001</v>
      </c>
      <c r="I53" s="11">
        <v>-0.1391</v>
      </c>
      <c r="J53" s="11">
        <v>0.38495000000000001</v>
      </c>
      <c r="K53" s="11">
        <v>1.06209</v>
      </c>
      <c r="L53" s="72">
        <v>4.1950000000000003</v>
      </c>
      <c r="M53" s="22">
        <v>0.32500000000000001</v>
      </c>
      <c r="N53" s="18">
        <v>0.39707999999999999</v>
      </c>
      <c r="O53" s="18">
        <v>0.42507</v>
      </c>
      <c r="P53" s="23">
        <v>0.17036999999999999</v>
      </c>
    </row>
    <row r="54" spans="1:16" x14ac:dyDescent="0.35">
      <c r="A54" s="6" t="s">
        <v>90</v>
      </c>
      <c r="B54" s="7">
        <v>27.8571428571429</v>
      </c>
      <c r="C54" s="7">
        <v>28.03</v>
      </c>
      <c r="D54" s="14">
        <v>55</v>
      </c>
      <c r="E54" s="11">
        <v>-73.436869999999999</v>
      </c>
      <c r="F54" s="11">
        <v>18.308</v>
      </c>
      <c r="G54" s="11">
        <v>2015.5686000000001</v>
      </c>
      <c r="H54" s="11">
        <v>-43.513579999999997</v>
      </c>
      <c r="I54" s="11">
        <v>-1.7043900000000001</v>
      </c>
      <c r="J54" s="11">
        <v>0.13497999999999999</v>
      </c>
      <c r="K54" s="11">
        <v>1.0942000000000001</v>
      </c>
      <c r="L54" s="72">
        <v>23.852</v>
      </c>
      <c r="M54" s="22">
        <v>0.125</v>
      </c>
      <c r="N54" s="18">
        <v>0.19252</v>
      </c>
      <c r="O54" s="18">
        <v>0.23236000000000001</v>
      </c>
      <c r="P54" s="23">
        <v>-0.25455</v>
      </c>
    </row>
    <row r="55" spans="1:16" x14ac:dyDescent="0.35">
      <c r="A55" s="6" t="s">
        <v>91</v>
      </c>
      <c r="B55" s="7">
        <v>28.3391304347826</v>
      </c>
      <c r="C55" s="7">
        <v>28.24</v>
      </c>
      <c r="D55" s="14">
        <v>63</v>
      </c>
      <c r="E55" s="11">
        <v>-41.32564</v>
      </c>
      <c r="F55" s="11">
        <v>3.4079999999999999</v>
      </c>
      <c r="G55" s="11">
        <v>260.58395000000002</v>
      </c>
      <c r="H55" s="11">
        <v>32.095500000000001</v>
      </c>
      <c r="I55" s="11">
        <v>1.03217</v>
      </c>
      <c r="J55" s="11">
        <v>-0.58492</v>
      </c>
      <c r="K55" s="11">
        <v>0.80388000000000004</v>
      </c>
      <c r="L55" s="72">
        <v>7.2610000000000001</v>
      </c>
      <c r="M55" s="22">
        <v>-0.5</v>
      </c>
      <c r="N55" s="18">
        <v>-0.54474999999999996</v>
      </c>
      <c r="O55" s="18">
        <v>-0.46778999999999998</v>
      </c>
      <c r="P55" s="23">
        <v>-0.15942000000000001</v>
      </c>
    </row>
    <row r="56" spans="1:16" x14ac:dyDescent="0.35">
      <c r="A56" s="6" t="s">
        <v>92</v>
      </c>
      <c r="B56" s="7">
        <v>27.301086956521701</v>
      </c>
      <c r="C56" s="7">
        <v>27.59</v>
      </c>
      <c r="D56" s="14">
        <v>59</v>
      </c>
      <c r="E56" s="11">
        <v>-39.67116</v>
      </c>
      <c r="F56" s="11">
        <v>0</v>
      </c>
      <c r="G56" s="11">
        <v>174.10342</v>
      </c>
      <c r="H56" s="11">
        <v>34.07414</v>
      </c>
      <c r="I56" s="11">
        <v>1.0922799999999999</v>
      </c>
      <c r="J56" s="11">
        <v>0.38495000000000001</v>
      </c>
      <c r="K56" s="11">
        <v>1.1930400000000001</v>
      </c>
      <c r="L56" s="72">
        <v>0</v>
      </c>
      <c r="M56" s="22">
        <v>0.3125</v>
      </c>
      <c r="N56" s="18">
        <v>0.32200000000000001</v>
      </c>
      <c r="O56" s="18">
        <v>0.46361999999999998</v>
      </c>
      <c r="P56" s="23">
        <v>-7.3679999999999995E-2</v>
      </c>
    </row>
    <row r="57" spans="1:16" x14ac:dyDescent="0.35">
      <c r="A57" s="6" t="s">
        <v>93</v>
      </c>
      <c r="B57" s="7">
        <v>28.196666666666701</v>
      </c>
      <c r="C57" s="7">
        <v>28.09</v>
      </c>
      <c r="D57" s="14">
        <v>16</v>
      </c>
      <c r="E57" s="11">
        <v>-116.01631</v>
      </c>
      <c r="F57" s="11">
        <v>25.364000000000001</v>
      </c>
      <c r="G57" s="11">
        <v>1334.26233</v>
      </c>
      <c r="H57" s="11">
        <v>-31.158829999999998</v>
      </c>
      <c r="I57" s="11">
        <v>-0.31306</v>
      </c>
      <c r="J57" s="11">
        <v>-3.9989999999999998E-2</v>
      </c>
      <c r="K57" s="11">
        <v>0.85145000000000004</v>
      </c>
      <c r="L57" s="72">
        <v>10.593999999999999</v>
      </c>
      <c r="M57" s="22">
        <v>-1.2500000000000001E-2</v>
      </c>
      <c r="N57" s="18">
        <v>8.8999999999999996E-2</v>
      </c>
      <c r="O57" s="18">
        <v>6.2899999999999996E-3</v>
      </c>
      <c r="P57" s="23">
        <v>-5.2130000000000003E-2</v>
      </c>
    </row>
    <row r="58" spans="1:16" x14ac:dyDescent="0.35">
      <c r="A58" s="6" t="s">
        <v>94</v>
      </c>
      <c r="B58" s="7">
        <v>28.6955555555556</v>
      </c>
      <c r="C58" s="7">
        <v>28.47</v>
      </c>
      <c r="D58" s="14">
        <v>37</v>
      </c>
      <c r="E58" s="11">
        <v>-102.90103999999999</v>
      </c>
      <c r="F58" s="11">
        <v>3.13</v>
      </c>
      <c r="G58" s="11">
        <v>2345.875</v>
      </c>
      <c r="H58" s="11">
        <v>-23.920590000000001</v>
      </c>
      <c r="I58" s="11">
        <v>-0.53522000000000003</v>
      </c>
      <c r="J58" s="11">
        <v>3.9989999999999998E-2</v>
      </c>
      <c r="K58" s="11">
        <v>0.85899000000000003</v>
      </c>
      <c r="L58" s="72">
        <v>3.2909999999999999</v>
      </c>
      <c r="M58" s="22">
        <v>3.7499999999999999E-2</v>
      </c>
      <c r="N58" s="18">
        <v>2.963E-2</v>
      </c>
      <c r="O58" s="18">
        <v>3.678E-2</v>
      </c>
      <c r="P58" s="23">
        <v>-0.18454999999999999</v>
      </c>
    </row>
    <row r="59" spans="1:16" x14ac:dyDescent="0.35">
      <c r="A59" s="6" t="s">
        <v>95</v>
      </c>
      <c r="B59" s="7">
        <v>26.889130434782601</v>
      </c>
      <c r="C59" s="7">
        <v>27.05</v>
      </c>
      <c r="D59" s="14">
        <v>79</v>
      </c>
      <c r="E59" s="11">
        <v>-17.86684</v>
      </c>
      <c r="F59" s="11">
        <v>0</v>
      </c>
      <c r="G59" s="11">
        <v>876.11072000000001</v>
      </c>
      <c r="H59" s="11">
        <v>24.171029999999998</v>
      </c>
      <c r="I59" s="11">
        <v>0.62592000000000003</v>
      </c>
      <c r="J59" s="11">
        <v>0.30996000000000001</v>
      </c>
      <c r="K59" s="11">
        <v>1.30674</v>
      </c>
      <c r="L59" s="72">
        <v>0.81399999999999995</v>
      </c>
      <c r="M59" s="22">
        <v>1.2749999999999999</v>
      </c>
      <c r="N59" s="18">
        <v>0.59745000000000004</v>
      </c>
      <c r="O59" s="18">
        <v>0.39237</v>
      </c>
      <c r="P59" s="23">
        <v>6.4750000000000002E-2</v>
      </c>
    </row>
    <row r="60" spans="1:16" x14ac:dyDescent="0.35">
      <c r="A60" s="6" t="s">
        <v>96</v>
      </c>
      <c r="B60" s="7">
        <v>28.664473684210499</v>
      </c>
      <c r="C60" s="7">
        <v>28.72</v>
      </c>
      <c r="D60" s="14">
        <v>156</v>
      </c>
      <c r="E60" s="11">
        <v>57.667389999999997</v>
      </c>
      <c r="F60" s="11">
        <v>8.3350000000000009</v>
      </c>
      <c r="G60" s="11">
        <v>2098.31396</v>
      </c>
      <c r="H60" s="11">
        <v>10.907069999999999</v>
      </c>
      <c r="I60" s="11">
        <v>-0.18468999999999999</v>
      </c>
      <c r="J60" s="11">
        <v>-0.23996999999999999</v>
      </c>
      <c r="K60" s="11">
        <v>1.2893699999999999</v>
      </c>
      <c r="L60" s="72">
        <v>6.5869999999999997</v>
      </c>
      <c r="M60" s="22">
        <v>-8.7499999999999994E-2</v>
      </c>
      <c r="N60" s="18">
        <v>-9.1590000000000005E-2</v>
      </c>
      <c r="O60" s="18">
        <v>-0.20932000000000001</v>
      </c>
      <c r="P60" s="23">
        <v>-0.14679</v>
      </c>
    </row>
    <row r="61" spans="1:16" x14ac:dyDescent="0.35">
      <c r="A61" s="6" t="s">
        <v>97</v>
      </c>
      <c r="B61" s="7">
        <v>28.678409090909099</v>
      </c>
      <c r="C61" s="7">
        <v>28.6</v>
      </c>
      <c r="D61" s="14">
        <v>28</v>
      </c>
      <c r="E61" s="11">
        <v>-103.12253</v>
      </c>
      <c r="F61" s="11">
        <v>5.4279999999999999</v>
      </c>
      <c r="G61" s="11">
        <v>1711.9068600000001</v>
      </c>
      <c r="H61" s="11">
        <v>-16.921099999999999</v>
      </c>
      <c r="I61" s="11">
        <v>-0.31397999999999998</v>
      </c>
      <c r="J61" s="11">
        <v>-4.4990000000000002E-2</v>
      </c>
      <c r="K61" s="11">
        <v>0.89251999999999998</v>
      </c>
      <c r="L61" s="72">
        <v>10.872999999999999</v>
      </c>
      <c r="M61" s="22">
        <v>0.1125</v>
      </c>
      <c r="N61" s="18">
        <v>-3.6790000000000003E-2</v>
      </c>
      <c r="O61" s="18">
        <v>1.4599999999999999E-3</v>
      </c>
      <c r="P61" s="23">
        <v>-3.2000000000000001E-2</v>
      </c>
    </row>
    <row r="62" spans="1:16" x14ac:dyDescent="0.35">
      <c r="A62" s="6" t="s">
        <v>98</v>
      </c>
      <c r="B62" s="7">
        <v>29.031460674157302</v>
      </c>
      <c r="C62" s="7">
        <v>28.86</v>
      </c>
      <c r="D62" s="14">
        <v>37</v>
      </c>
      <c r="E62" s="11">
        <v>-91.739940000000004</v>
      </c>
      <c r="F62" s="11">
        <v>27.481000000000002</v>
      </c>
      <c r="G62" s="11">
        <v>1656.08276</v>
      </c>
      <c r="H62" s="11">
        <v>-5.3755300000000004</v>
      </c>
      <c r="I62" s="11">
        <v>6.0560000000000003E-2</v>
      </c>
      <c r="J62" s="11">
        <v>-6.4990000000000006E-2</v>
      </c>
      <c r="K62" s="11">
        <v>0.95589999999999997</v>
      </c>
      <c r="L62" s="72">
        <v>42.174999999999997</v>
      </c>
      <c r="M62" s="22">
        <v>-0.55000000000000004</v>
      </c>
      <c r="N62" s="18">
        <v>7.4179999999999996E-2</v>
      </c>
      <c r="O62" s="18">
        <v>4.6390000000000001E-2</v>
      </c>
      <c r="P62" s="23">
        <v>-0.30769000000000002</v>
      </c>
    </row>
    <row r="63" spans="1:16" x14ac:dyDescent="0.35">
      <c r="A63" s="6" t="s">
        <v>99</v>
      </c>
      <c r="B63" s="7">
        <v>27.360439560439598</v>
      </c>
      <c r="C63" s="7">
        <v>27.32</v>
      </c>
      <c r="D63" s="14">
        <v>45</v>
      </c>
      <c r="E63" s="11">
        <v>-71.435450000000003</v>
      </c>
      <c r="F63" s="11">
        <v>0.46</v>
      </c>
      <c r="G63" s="11">
        <v>553.07324000000006</v>
      </c>
      <c r="H63" s="11">
        <v>-27.336449999999999</v>
      </c>
      <c r="I63" s="11">
        <v>-0.37564999999999998</v>
      </c>
      <c r="J63" s="11">
        <v>0.10997999999999999</v>
      </c>
      <c r="K63" s="11">
        <v>0.79027999999999998</v>
      </c>
      <c r="L63" s="72">
        <v>0.115</v>
      </c>
      <c r="M63" s="22">
        <v>-0.16250000000000001</v>
      </c>
      <c r="N63" s="18">
        <v>-5.7880000000000001E-2</v>
      </c>
      <c r="O63" s="18">
        <v>-4.5289999999999997E-2</v>
      </c>
      <c r="P63" s="23">
        <v>0.30832999999999999</v>
      </c>
    </row>
    <row r="64" spans="1:16" x14ac:dyDescent="0.35">
      <c r="A64" s="6" t="s">
        <v>100</v>
      </c>
      <c r="B64" s="7">
        <v>27.478260869565201</v>
      </c>
      <c r="C64" s="7">
        <v>27.35</v>
      </c>
      <c r="D64" s="14">
        <v>2</v>
      </c>
      <c r="E64" s="11">
        <v>-96.548450000000003</v>
      </c>
      <c r="F64" s="11">
        <v>4.5140000000000002</v>
      </c>
      <c r="G64" s="11">
        <v>35.014279999999999</v>
      </c>
      <c r="H64" s="11">
        <v>-27.355309999999999</v>
      </c>
      <c r="I64" s="11">
        <v>-0.83367999999999998</v>
      </c>
      <c r="J64" s="11">
        <v>0.02</v>
      </c>
      <c r="K64" s="11">
        <v>1.0714399999999999</v>
      </c>
      <c r="L64" s="72">
        <v>3.94</v>
      </c>
      <c r="M64" s="22">
        <v>3.7499999999999999E-2</v>
      </c>
      <c r="N64" s="18">
        <v>3.9280000000000002E-2</v>
      </c>
      <c r="O64" s="18">
        <v>2.8539999999999999E-2</v>
      </c>
      <c r="P64" s="23">
        <v>-0.1585</v>
      </c>
    </row>
    <row r="65" spans="1:16" x14ac:dyDescent="0.35">
      <c r="A65" s="6" t="s">
        <v>101</v>
      </c>
      <c r="B65" s="7">
        <v>23.013043478260901</v>
      </c>
      <c r="C65" s="7">
        <v>23</v>
      </c>
      <c r="D65" s="14">
        <v>837</v>
      </c>
      <c r="E65" s="5"/>
      <c r="F65" s="11">
        <v>0.40899999999999997</v>
      </c>
      <c r="G65" s="5"/>
      <c r="H65" s="5"/>
      <c r="I65" s="11">
        <v>5.6165200000000004</v>
      </c>
      <c r="J65" s="5"/>
      <c r="K65" s="11">
        <v>1.3280099999999999</v>
      </c>
      <c r="L65" s="72">
        <v>0.10199999999999999</v>
      </c>
      <c r="M65" s="25"/>
      <c r="N65" s="18">
        <v>-3.1579999999999997E-2</v>
      </c>
      <c r="O65" s="18">
        <v>-3.0130000000000001E-2</v>
      </c>
      <c r="P65" s="23">
        <v>-0.22167000000000001</v>
      </c>
    </row>
    <row r="66" spans="1:16" x14ac:dyDescent="0.35">
      <c r="A66" s="6" t="s">
        <v>102</v>
      </c>
      <c r="B66" s="7">
        <v>28.0622222222222</v>
      </c>
      <c r="C66" s="7">
        <v>28.01</v>
      </c>
      <c r="D66" s="16">
        <v>6</v>
      </c>
      <c r="E66" s="17">
        <v>-90.593519999999998</v>
      </c>
      <c r="F66" s="17">
        <v>11.932</v>
      </c>
      <c r="G66" s="17">
        <v>514.06713999999999</v>
      </c>
      <c r="H66" s="17">
        <v>-12.863709999999999</v>
      </c>
      <c r="I66" s="17">
        <v>-0.23499</v>
      </c>
      <c r="J66" s="17">
        <v>0.02</v>
      </c>
      <c r="K66" s="11">
        <v>0.83720000000000006</v>
      </c>
      <c r="L66" s="74">
        <v>26.658000000000001</v>
      </c>
      <c r="M66" s="27">
        <v>-0.4375</v>
      </c>
      <c r="N66" s="28">
        <v>-0.20028000000000001</v>
      </c>
      <c r="O66" s="28">
        <v>4.648E-2</v>
      </c>
      <c r="P66" s="29">
        <v>-8.5110000000000005E-2</v>
      </c>
    </row>
  </sheetData>
  <sortState xmlns:xlrd2="http://schemas.microsoft.com/office/spreadsheetml/2017/richdata2" ref="A2:C66">
    <sortCondition ref="A1:A6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7064-4D70-4E29-AA63-70569543EAFF}">
  <sheetPr codeName="XLSTAT_20251014_211553_1">
    <tabColor rgb="FF007800"/>
  </sheetPr>
  <dimension ref="B1:M237"/>
  <sheetViews>
    <sheetView topLeftCell="A66" zoomScaleNormal="100" workbookViewId="0">
      <selection activeCell="D81" sqref="D81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111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254</v>
      </c>
    </row>
    <row r="4" spans="2:13" x14ac:dyDescent="0.35">
      <c r="B4" t="s">
        <v>238</v>
      </c>
    </row>
    <row r="5" spans="2:13" x14ac:dyDescent="0.35">
      <c r="B5" t="s">
        <v>251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ht="38" customHeight="1" x14ac:dyDescent="0.35"/>
    <row r="9" spans="2:13" ht="16" customHeight="1" x14ac:dyDescent="0.35">
      <c r="B9" s="66"/>
    </row>
    <row r="12" spans="2:13" x14ac:dyDescent="0.35">
      <c r="B12" t="s">
        <v>115</v>
      </c>
    </row>
    <row r="15" spans="2:13" x14ac:dyDescent="0.35">
      <c r="B15" t="s">
        <v>116</v>
      </c>
    </row>
    <row r="16" spans="2:13" ht="15" thickBot="1" x14ac:dyDescent="0.4"/>
    <row r="17" spans="2:10" ht="43.5" x14ac:dyDescent="0.35">
      <c r="B17" s="33" t="s">
        <v>117</v>
      </c>
      <c r="C17" s="34" t="s">
        <v>118</v>
      </c>
      <c r="D17" s="34" t="s">
        <v>119</v>
      </c>
      <c r="E17" s="34" t="s">
        <v>120</v>
      </c>
      <c r="F17" s="34" t="s">
        <v>108</v>
      </c>
      <c r="G17" s="34" t="s">
        <v>109</v>
      </c>
      <c r="H17" s="34" t="s">
        <v>107</v>
      </c>
      <c r="I17" s="34" t="s">
        <v>121</v>
      </c>
    </row>
    <row r="18" spans="2:10" x14ac:dyDescent="0.35">
      <c r="B18" s="35" t="s">
        <v>103</v>
      </c>
      <c r="C18" s="37">
        <v>61</v>
      </c>
      <c r="D18" s="37">
        <v>0</v>
      </c>
      <c r="E18" s="37">
        <v>61</v>
      </c>
      <c r="F18" s="40">
        <v>26.4478260869565</v>
      </c>
      <c r="G18" s="40">
        <v>29.9467391304348</v>
      </c>
      <c r="H18" s="40">
        <v>28.132471649934722</v>
      </c>
      <c r="I18" s="40">
        <v>0.81249052774237918</v>
      </c>
    </row>
    <row r="19" spans="2:10" x14ac:dyDescent="0.35">
      <c r="B19" s="32" t="s">
        <v>23</v>
      </c>
      <c r="C19" s="38">
        <v>61</v>
      </c>
      <c r="D19" s="38">
        <v>0</v>
      </c>
      <c r="E19" s="38">
        <v>61</v>
      </c>
      <c r="F19" s="41">
        <v>0</v>
      </c>
      <c r="G19" s="41">
        <v>497</v>
      </c>
      <c r="H19" s="41">
        <v>89.852459016393439</v>
      </c>
      <c r="I19" s="41">
        <v>93.414102444540603</v>
      </c>
    </row>
    <row r="20" spans="2:10" x14ac:dyDescent="0.35">
      <c r="B20" s="32" t="s">
        <v>32</v>
      </c>
      <c r="C20" s="38">
        <v>61</v>
      </c>
      <c r="D20" s="38">
        <v>0</v>
      </c>
      <c r="E20" s="38">
        <v>61</v>
      </c>
      <c r="F20" s="41">
        <v>-170.29886999999999</v>
      </c>
      <c r="G20" s="41">
        <v>197.04381000000001</v>
      </c>
      <c r="H20" s="41">
        <v>-45.35763049180327</v>
      </c>
      <c r="I20" s="41">
        <v>73.587506849747882</v>
      </c>
    </row>
    <row r="21" spans="2:10" x14ac:dyDescent="0.35">
      <c r="B21" s="32" t="s">
        <v>10</v>
      </c>
      <c r="C21" s="38">
        <v>61</v>
      </c>
      <c r="D21" s="38">
        <v>0</v>
      </c>
      <c r="E21" s="38">
        <v>61</v>
      </c>
      <c r="F21" s="41">
        <v>-0.58492</v>
      </c>
      <c r="G21" s="41">
        <v>0.53491999999999995</v>
      </c>
      <c r="H21" s="41">
        <v>4.8359016393442625E-3</v>
      </c>
      <c r="I21" s="41">
        <v>0.24535791304661472</v>
      </c>
    </row>
    <row r="22" spans="2:10" x14ac:dyDescent="0.35">
      <c r="B22" s="32" t="s">
        <v>46</v>
      </c>
      <c r="C22" s="38">
        <v>61</v>
      </c>
      <c r="D22" s="38">
        <v>0</v>
      </c>
      <c r="E22" s="38">
        <v>61</v>
      </c>
      <c r="F22" s="41">
        <v>-1.7043900000000001</v>
      </c>
      <c r="G22" s="41">
        <v>2.2560699999999998</v>
      </c>
      <c r="H22" s="41">
        <v>6.6418360655737682E-2</v>
      </c>
      <c r="I22" s="41">
        <v>0.83849840785215657</v>
      </c>
    </row>
    <row r="23" spans="2:10" x14ac:dyDescent="0.35">
      <c r="B23" s="32" t="s">
        <v>30</v>
      </c>
      <c r="C23" s="38">
        <v>61</v>
      </c>
      <c r="D23" s="38">
        <v>0</v>
      </c>
      <c r="E23" s="38">
        <v>61</v>
      </c>
      <c r="F23" s="41">
        <v>0</v>
      </c>
      <c r="G23" s="41">
        <v>48.238999999999997</v>
      </c>
      <c r="H23" s="41">
        <v>8.8451147540983612</v>
      </c>
      <c r="I23" s="41">
        <v>11.254529694154794</v>
      </c>
    </row>
    <row r="24" spans="2:10" x14ac:dyDescent="0.35">
      <c r="B24" s="32" t="s">
        <v>52</v>
      </c>
      <c r="C24" s="38">
        <v>61</v>
      </c>
      <c r="D24" s="38">
        <v>0</v>
      </c>
      <c r="E24" s="38">
        <v>61</v>
      </c>
      <c r="F24" s="41">
        <v>35.014279999999999</v>
      </c>
      <c r="G24" s="41">
        <v>7582.9506799999999</v>
      </c>
      <c r="H24" s="41">
        <v>1916.5881683606556</v>
      </c>
      <c r="I24" s="41">
        <v>1575.3212667476139</v>
      </c>
    </row>
    <row r="25" spans="2:10" ht="15" thickBot="1" x14ac:dyDescent="0.4">
      <c r="B25" s="36" t="s">
        <v>35</v>
      </c>
      <c r="C25" s="39">
        <v>61</v>
      </c>
      <c r="D25" s="39">
        <v>0</v>
      </c>
      <c r="E25" s="39">
        <v>61</v>
      </c>
      <c r="F25" s="42">
        <v>-69.927850000000007</v>
      </c>
      <c r="G25" s="42">
        <v>92.677629999999994</v>
      </c>
      <c r="H25" s="42">
        <v>0.50924311475409767</v>
      </c>
      <c r="I25" s="42">
        <v>35.274356668595267</v>
      </c>
    </row>
    <row r="28" spans="2:10" x14ac:dyDescent="0.35">
      <c r="B28" s="31" t="s">
        <v>122</v>
      </c>
    </row>
    <row r="29" spans="2:10" ht="15" thickBot="1" x14ac:dyDescent="0.4"/>
    <row r="30" spans="2:10" ht="43.5" x14ac:dyDescent="0.35">
      <c r="B30" s="33"/>
      <c r="C30" s="34" t="s">
        <v>23</v>
      </c>
      <c r="D30" s="34" t="s">
        <v>32</v>
      </c>
      <c r="E30" s="34" t="s">
        <v>10</v>
      </c>
      <c r="F30" s="34" t="s">
        <v>46</v>
      </c>
      <c r="G30" s="34" t="s">
        <v>30</v>
      </c>
      <c r="H30" s="34" t="s">
        <v>52</v>
      </c>
      <c r="I30" s="34" t="s">
        <v>35</v>
      </c>
      <c r="J30" s="43" t="s">
        <v>103</v>
      </c>
    </row>
    <row r="31" spans="2:10" x14ac:dyDescent="0.35">
      <c r="B31" s="44" t="s">
        <v>23</v>
      </c>
      <c r="C31" s="50">
        <v>1</v>
      </c>
      <c r="D31" s="46">
        <v>0.85440309983970453</v>
      </c>
      <c r="E31" s="46">
        <v>2.8787583225401762E-2</v>
      </c>
      <c r="F31" s="46">
        <v>0.54495018239489379</v>
      </c>
      <c r="G31" s="46">
        <v>-0.26307017010831535</v>
      </c>
      <c r="H31" s="46">
        <v>0.67899750593959451</v>
      </c>
      <c r="I31" s="46">
        <v>0.66397314311482769</v>
      </c>
      <c r="J31" s="47">
        <v>-0.22027818759553233</v>
      </c>
    </row>
    <row r="32" spans="2:10" x14ac:dyDescent="0.35">
      <c r="B32" s="32" t="s">
        <v>32</v>
      </c>
      <c r="C32" s="41">
        <v>0.85440309983970453</v>
      </c>
      <c r="D32" s="51">
        <v>1</v>
      </c>
      <c r="E32" s="41">
        <v>0.10212148775084505</v>
      </c>
      <c r="F32" s="41">
        <v>0.65655713681079675</v>
      </c>
      <c r="G32" s="41">
        <v>-0.24481761843490998</v>
      </c>
      <c r="H32" s="41">
        <v>0.28858396044434859</v>
      </c>
      <c r="I32" s="41">
        <v>0.77943176958599591</v>
      </c>
      <c r="J32" s="48">
        <v>-0.48841301204737514</v>
      </c>
    </row>
    <row r="33" spans="2:10" x14ac:dyDescent="0.35">
      <c r="B33" s="32" t="s">
        <v>10</v>
      </c>
      <c r="C33" s="41">
        <v>2.8787583225401762E-2</v>
      </c>
      <c r="D33" s="41">
        <v>0.10212148775084505</v>
      </c>
      <c r="E33" s="51">
        <v>1</v>
      </c>
      <c r="F33" s="41">
        <v>5.6619331323069289E-2</v>
      </c>
      <c r="G33" s="41">
        <v>6.3059586814112828E-4</v>
      </c>
      <c r="H33" s="41">
        <v>1.3178352798421368E-2</v>
      </c>
      <c r="I33" s="41">
        <v>-8.9039123591704867E-3</v>
      </c>
      <c r="J33" s="48">
        <v>-0.43205337217228656</v>
      </c>
    </row>
    <row r="34" spans="2:10" x14ac:dyDescent="0.35">
      <c r="B34" s="32" t="s">
        <v>46</v>
      </c>
      <c r="C34" s="41">
        <v>0.54495018239489379</v>
      </c>
      <c r="D34" s="41">
        <v>0.65655713681079675</v>
      </c>
      <c r="E34" s="41">
        <v>5.6619331323069289E-2</v>
      </c>
      <c r="F34" s="51">
        <v>1</v>
      </c>
      <c r="G34" s="41">
        <v>-0.23112423222715558</v>
      </c>
      <c r="H34" s="41">
        <v>0.10001293741650299</v>
      </c>
      <c r="I34" s="41">
        <v>0.89423364177975695</v>
      </c>
      <c r="J34" s="48">
        <v>-0.26274005014425927</v>
      </c>
    </row>
    <row r="35" spans="2:10" x14ac:dyDescent="0.35">
      <c r="B35" s="32" t="s">
        <v>30</v>
      </c>
      <c r="C35" s="41">
        <v>-0.26307017010831535</v>
      </c>
      <c r="D35" s="41">
        <v>-0.24481761843490998</v>
      </c>
      <c r="E35" s="41">
        <v>6.3059586814112828E-4</v>
      </c>
      <c r="F35" s="41">
        <v>-0.23112423222715558</v>
      </c>
      <c r="G35" s="51">
        <v>1</v>
      </c>
      <c r="H35" s="41">
        <v>-0.16348271181120055</v>
      </c>
      <c r="I35" s="41">
        <v>-0.23677251020675905</v>
      </c>
      <c r="J35" s="48">
        <v>0.2314350256955251</v>
      </c>
    </row>
    <row r="36" spans="2:10" x14ac:dyDescent="0.35">
      <c r="B36" s="32" t="s">
        <v>52</v>
      </c>
      <c r="C36" s="41">
        <v>0.67899750593959451</v>
      </c>
      <c r="D36" s="41">
        <v>0.28858396044434859</v>
      </c>
      <c r="E36" s="41">
        <v>1.3178352798421368E-2</v>
      </c>
      <c r="F36" s="41">
        <v>0.10001293741650299</v>
      </c>
      <c r="G36" s="41">
        <v>-0.16348271181120055</v>
      </c>
      <c r="H36" s="51">
        <v>1</v>
      </c>
      <c r="I36" s="41">
        <v>0.1015565498574056</v>
      </c>
      <c r="J36" s="48">
        <v>0.23589940573777168</v>
      </c>
    </row>
    <row r="37" spans="2:10" x14ac:dyDescent="0.35">
      <c r="B37" s="32" t="s">
        <v>35</v>
      </c>
      <c r="C37" s="41">
        <v>0.66397314311482769</v>
      </c>
      <c r="D37" s="41">
        <v>0.77943176958599591</v>
      </c>
      <c r="E37" s="41">
        <v>-8.9039123591704867E-3</v>
      </c>
      <c r="F37" s="41">
        <v>0.89423364177975695</v>
      </c>
      <c r="G37" s="41">
        <v>-0.23677251020675905</v>
      </c>
      <c r="H37" s="41">
        <v>0.1015565498574056</v>
      </c>
      <c r="I37" s="51">
        <v>1</v>
      </c>
      <c r="J37" s="48">
        <v>-0.29090777269799978</v>
      </c>
    </row>
    <row r="38" spans="2:10" ht="15" thickBot="1" x14ac:dyDescent="0.4">
      <c r="B38" s="45" t="s">
        <v>103</v>
      </c>
      <c r="C38" s="49">
        <v>-0.22027818759553233</v>
      </c>
      <c r="D38" s="49">
        <v>-0.48841301204737514</v>
      </c>
      <c r="E38" s="49">
        <v>-0.43205337217228656</v>
      </c>
      <c r="F38" s="49">
        <v>-0.26274005014425927</v>
      </c>
      <c r="G38" s="49">
        <v>0.2314350256955251</v>
      </c>
      <c r="H38" s="49">
        <v>0.23589940573777168</v>
      </c>
      <c r="I38" s="49">
        <v>-0.29090777269799978</v>
      </c>
      <c r="J38" s="52">
        <v>1</v>
      </c>
    </row>
    <row r="41" spans="2:10" x14ac:dyDescent="0.35">
      <c r="B41" s="31" t="s">
        <v>239</v>
      </c>
    </row>
    <row r="43" spans="2:10" x14ac:dyDescent="0.35">
      <c r="B43" t="s">
        <v>240</v>
      </c>
    </row>
    <row r="44" spans="2:10" ht="15" thickBot="1" x14ac:dyDescent="0.4"/>
    <row r="45" spans="2:10" x14ac:dyDescent="0.35">
      <c r="B45" s="53" t="s">
        <v>118</v>
      </c>
      <c r="C45" s="54">
        <v>61</v>
      </c>
    </row>
    <row r="46" spans="2:10" x14ac:dyDescent="0.35">
      <c r="B46" s="32" t="s">
        <v>125</v>
      </c>
      <c r="C46" s="38">
        <v>61</v>
      </c>
    </row>
    <row r="47" spans="2:10" x14ac:dyDescent="0.35">
      <c r="B47" s="32" t="s">
        <v>126</v>
      </c>
      <c r="C47" s="38">
        <v>53</v>
      </c>
    </row>
    <row r="48" spans="2:10" x14ac:dyDescent="0.35">
      <c r="B48" s="70" t="s">
        <v>127</v>
      </c>
      <c r="C48" s="68">
        <v>0.60586073007610075</v>
      </c>
    </row>
    <row r="49" spans="2:8" x14ac:dyDescent="0.35">
      <c r="B49" s="70" t="s">
        <v>128</v>
      </c>
      <c r="C49" s="68">
        <v>0.55380460008615184</v>
      </c>
    </row>
    <row r="50" spans="2:8" x14ac:dyDescent="0.35">
      <c r="B50" s="32" t="s">
        <v>129</v>
      </c>
      <c r="C50" s="41">
        <v>0.29455181398802271</v>
      </c>
    </row>
    <row r="51" spans="2:8" x14ac:dyDescent="0.35">
      <c r="B51" s="32" t="s">
        <v>130</v>
      </c>
      <c r="C51" s="41">
        <v>0.54272627906526028</v>
      </c>
    </row>
    <row r="52" spans="2:8" x14ac:dyDescent="0.35">
      <c r="B52" s="32" t="s">
        <v>131</v>
      </c>
      <c r="C52" s="41">
        <v>1.3974817763936762</v>
      </c>
    </row>
    <row r="53" spans="2:8" x14ac:dyDescent="0.35">
      <c r="B53" s="32" t="s">
        <v>132</v>
      </c>
      <c r="C53" s="41">
        <v>2.1170124984688643</v>
      </c>
    </row>
    <row r="54" spans="2:8" x14ac:dyDescent="0.35">
      <c r="B54" s="32" t="s">
        <v>133</v>
      </c>
      <c r="C54" s="41">
        <v>8</v>
      </c>
    </row>
    <row r="55" spans="2:8" x14ac:dyDescent="0.35">
      <c r="B55" s="32" t="s">
        <v>134</v>
      </c>
      <c r="C55" s="41">
        <v>-67.135820492047557</v>
      </c>
    </row>
    <row r="56" spans="2:8" x14ac:dyDescent="0.35">
      <c r="B56" s="32" t="s">
        <v>135</v>
      </c>
      <c r="C56" s="41">
        <v>-64.366589722816784</v>
      </c>
    </row>
    <row r="57" spans="2:8" x14ac:dyDescent="0.35">
      <c r="B57" s="32" t="s">
        <v>136</v>
      </c>
      <c r="C57" s="41">
        <v>-50.248829578661066</v>
      </c>
    </row>
    <row r="58" spans="2:8" ht="15" thickBot="1" x14ac:dyDescent="0.4">
      <c r="B58" s="36" t="s">
        <v>137</v>
      </c>
      <c r="C58" s="42">
        <v>0.51312470990092529</v>
      </c>
    </row>
    <row r="61" spans="2:8" x14ac:dyDescent="0.35">
      <c r="B61" t="s">
        <v>241</v>
      </c>
    </row>
    <row r="62" spans="2:8" ht="15" thickBot="1" x14ac:dyDescent="0.4"/>
    <row r="63" spans="2:8" ht="29" customHeight="1" x14ac:dyDescent="0.35">
      <c r="B63" s="33" t="s">
        <v>139</v>
      </c>
      <c r="C63" s="34" t="s">
        <v>126</v>
      </c>
      <c r="D63" s="34" t="s">
        <v>140</v>
      </c>
      <c r="E63" s="34" t="s">
        <v>141</v>
      </c>
      <c r="F63" s="34" t="s">
        <v>142</v>
      </c>
      <c r="G63" s="34" t="s">
        <v>143</v>
      </c>
      <c r="H63" s="34" t="s">
        <v>144</v>
      </c>
    </row>
    <row r="64" spans="2:8" x14ac:dyDescent="0.35">
      <c r="B64" s="44" t="s">
        <v>145</v>
      </c>
      <c r="C64" s="46">
        <v>7</v>
      </c>
      <c r="D64" s="46">
        <v>23.997205318900196</v>
      </c>
      <c r="E64" s="46">
        <v>3.4281721884143139</v>
      </c>
      <c r="F64" s="46">
        <v>11.638604909605862</v>
      </c>
      <c r="G64" s="58">
        <v>7.4492674218298087E-9</v>
      </c>
      <c r="H64" s="61" t="s">
        <v>148</v>
      </c>
    </row>
    <row r="65" spans="2:9" x14ac:dyDescent="0.35">
      <c r="B65" s="32" t="s">
        <v>146</v>
      </c>
      <c r="C65" s="41">
        <v>53</v>
      </c>
      <c r="D65" s="41">
        <v>15.611246141365203</v>
      </c>
      <c r="E65" s="41">
        <v>0.29455181398802271</v>
      </c>
      <c r="F65" s="41"/>
      <c r="G65" s="59"/>
      <c r="H65" s="62" t="s">
        <v>149</v>
      </c>
    </row>
    <row r="66" spans="2:9" ht="15" thickBot="1" x14ac:dyDescent="0.4">
      <c r="B66" s="36" t="s">
        <v>147</v>
      </c>
      <c r="C66" s="42">
        <v>60</v>
      </c>
      <c r="D66" s="42">
        <v>39.6084514602654</v>
      </c>
      <c r="E66" s="42"/>
      <c r="F66" s="42"/>
      <c r="G66" s="60"/>
      <c r="H66" s="63" t="s">
        <v>149</v>
      </c>
    </row>
    <row r="67" spans="2:9" x14ac:dyDescent="0.35">
      <c r="B67" s="64" t="s">
        <v>150</v>
      </c>
    </row>
    <row r="68" spans="2:9" x14ac:dyDescent="0.35">
      <c r="B68" s="64" t="s">
        <v>151</v>
      </c>
    </row>
    <row r="71" spans="2:9" x14ac:dyDescent="0.35">
      <c r="B71" t="s">
        <v>242</v>
      </c>
    </row>
    <row r="72" spans="2:9" ht="15" thickBot="1" x14ac:dyDescent="0.4"/>
    <row r="73" spans="2:9" ht="29" customHeight="1" x14ac:dyDescent="0.35">
      <c r="B73" s="33" t="s">
        <v>139</v>
      </c>
      <c r="C73" s="34" t="s">
        <v>153</v>
      </c>
      <c r="D73" s="34" t="s">
        <v>154</v>
      </c>
      <c r="E73" s="34" t="s">
        <v>155</v>
      </c>
      <c r="F73" s="34" t="s">
        <v>156</v>
      </c>
      <c r="G73" s="34" t="s">
        <v>157</v>
      </c>
      <c r="H73" s="34" t="s">
        <v>158</v>
      </c>
      <c r="I73" s="34" t="s">
        <v>144</v>
      </c>
    </row>
    <row r="74" spans="2:9" x14ac:dyDescent="0.35">
      <c r="B74" s="44" t="s">
        <v>159</v>
      </c>
      <c r="C74" s="46">
        <v>27.340074175194641</v>
      </c>
      <c r="D74" s="67">
        <v>0.27919531674843878</v>
      </c>
      <c r="E74" s="46">
        <v>97.92454434265693</v>
      </c>
      <c r="F74" s="58">
        <v>1.4175237131339949E-61</v>
      </c>
      <c r="G74" s="46">
        <v>26.780079286715367</v>
      </c>
      <c r="H74" s="46">
        <v>27.900069063673914</v>
      </c>
      <c r="I74" s="61" t="s">
        <v>148</v>
      </c>
    </row>
    <row r="75" spans="2:9" x14ac:dyDescent="0.35">
      <c r="B75" s="32" t="s">
        <v>23</v>
      </c>
      <c r="C75" s="68">
        <v>-2.7169393926111196E-3</v>
      </c>
      <c r="D75" s="41">
        <v>3.2733632916338629E-3</v>
      </c>
      <c r="E75" s="41">
        <v>-0.83001462121700198</v>
      </c>
      <c r="F75" s="56">
        <v>0.41025367063454565</v>
      </c>
      <c r="G75" s="41">
        <v>-9.2824747060214399E-3</v>
      </c>
      <c r="H75" s="41">
        <v>3.8485959207992006E-3</v>
      </c>
      <c r="I75" s="62" t="s">
        <v>160</v>
      </c>
    </row>
    <row r="76" spans="2:9" x14ac:dyDescent="0.35">
      <c r="B76" s="32" t="s">
        <v>32</v>
      </c>
      <c r="C76" s="68">
        <v>-6.7809863657276098E-3</v>
      </c>
      <c r="D76" s="41">
        <v>2.9581569794934477E-3</v>
      </c>
      <c r="E76" s="41">
        <v>-2.2923010552633958</v>
      </c>
      <c r="F76" s="59">
        <v>2.5887427303348032E-2</v>
      </c>
      <c r="G76" s="41">
        <v>-1.2714297880863841E-2</v>
      </c>
      <c r="H76" s="41">
        <v>-8.4767485059137823E-4</v>
      </c>
      <c r="I76" s="62" t="s">
        <v>250</v>
      </c>
    </row>
    <row r="77" spans="2:9" x14ac:dyDescent="0.35">
      <c r="B77" s="32" t="s">
        <v>10</v>
      </c>
      <c r="C77" s="68">
        <v>-1.1867704618556909</v>
      </c>
      <c r="D77" s="41">
        <v>0.29706200050587928</v>
      </c>
      <c r="E77" s="41">
        <v>-3.9950261555994708</v>
      </c>
      <c r="F77" s="59">
        <v>2.0080760785212703E-4</v>
      </c>
      <c r="G77" s="41">
        <v>-1.7826013797310356</v>
      </c>
      <c r="H77" s="41">
        <v>-0.59093954398034609</v>
      </c>
      <c r="I77" s="62" t="s">
        <v>148</v>
      </c>
    </row>
    <row r="78" spans="2:9" x14ac:dyDescent="0.35">
      <c r="B78" s="32" t="s">
        <v>46</v>
      </c>
      <c r="C78" s="68">
        <v>-0.10464671259858911</v>
      </c>
      <c r="D78" s="41">
        <v>0.19914127350969216</v>
      </c>
      <c r="E78" s="41">
        <v>-0.52548982315057846</v>
      </c>
      <c r="F78" s="56">
        <v>0.60143444474513874</v>
      </c>
      <c r="G78" s="41">
        <v>-0.50407352444286146</v>
      </c>
      <c r="H78" s="41">
        <v>0.29478009924568321</v>
      </c>
      <c r="I78" s="62" t="s">
        <v>160</v>
      </c>
    </row>
    <row r="79" spans="2:9" x14ac:dyDescent="0.35">
      <c r="B79" s="32" t="s">
        <v>30</v>
      </c>
      <c r="C79" s="68">
        <v>1.352280145482055E-2</v>
      </c>
      <c r="D79" s="41">
        <v>6.4961032767550872E-3</v>
      </c>
      <c r="E79" s="41">
        <v>2.0816789510119085</v>
      </c>
      <c r="F79" s="59">
        <v>4.2216999260623389E-2</v>
      </c>
      <c r="G79" s="41">
        <v>4.9326832230731088E-4</v>
      </c>
      <c r="H79" s="41">
        <v>2.655233458733379E-2</v>
      </c>
      <c r="I79" s="62" t="s">
        <v>250</v>
      </c>
    </row>
    <row r="80" spans="2:9" x14ac:dyDescent="0.35">
      <c r="B80" s="32" t="s">
        <v>52</v>
      </c>
      <c r="C80" s="68">
        <v>3.2167705851432108E-4</v>
      </c>
      <c r="D80" s="41">
        <v>1.0737208938370618E-4</v>
      </c>
      <c r="E80" s="41">
        <v>2.995909461766848</v>
      </c>
      <c r="F80" s="59">
        <v>4.154897411512426E-3</v>
      </c>
      <c r="G80" s="41">
        <v>1.0631592022419819E-4</v>
      </c>
      <c r="H80" s="41">
        <v>5.3703819680444393E-4</v>
      </c>
      <c r="I80" s="62" t="s">
        <v>243</v>
      </c>
    </row>
    <row r="81" spans="2:9" ht="15" thickBot="1" x14ac:dyDescent="0.4">
      <c r="B81" s="36" t="s">
        <v>35</v>
      </c>
      <c r="C81" s="69">
        <v>1.0816208080048247E-2</v>
      </c>
      <c r="D81" s="42">
        <v>6.1406537136753482E-3</v>
      </c>
      <c r="E81" s="42">
        <v>1.761409873343021</v>
      </c>
      <c r="F81" s="57">
        <v>8.3936829863248352E-2</v>
      </c>
      <c r="G81" s="42">
        <v>-1.5003835147808439E-3</v>
      </c>
      <c r="H81" s="42">
        <v>2.3132799674877337E-2</v>
      </c>
      <c r="I81" s="63" t="s">
        <v>161</v>
      </c>
    </row>
    <row r="82" spans="2:9" x14ac:dyDescent="0.35">
      <c r="B82" s="64" t="s">
        <v>151</v>
      </c>
    </row>
    <row r="85" spans="2:9" x14ac:dyDescent="0.35">
      <c r="B85" t="s">
        <v>244</v>
      </c>
    </row>
    <row r="87" spans="2:9" x14ac:dyDescent="0.35">
      <c r="B87" t="s">
        <v>252</v>
      </c>
    </row>
    <row r="90" spans="2:9" x14ac:dyDescent="0.35">
      <c r="B90" t="s">
        <v>245</v>
      </c>
    </row>
    <row r="91" spans="2:9" ht="15" thickBot="1" x14ac:dyDescent="0.4"/>
    <row r="92" spans="2:9" ht="29" customHeight="1" x14ac:dyDescent="0.35">
      <c r="B92" s="33" t="s">
        <v>139</v>
      </c>
      <c r="C92" s="34" t="s">
        <v>153</v>
      </c>
      <c r="D92" s="34" t="s">
        <v>154</v>
      </c>
      <c r="E92" s="34" t="s">
        <v>155</v>
      </c>
      <c r="F92" s="34" t="s">
        <v>156</v>
      </c>
      <c r="G92" s="34" t="s">
        <v>157</v>
      </c>
      <c r="H92" s="34" t="s">
        <v>158</v>
      </c>
      <c r="I92" s="34" t="s">
        <v>144</v>
      </c>
    </row>
    <row r="93" spans="2:9" x14ac:dyDescent="0.35">
      <c r="B93" s="44" t="s">
        <v>23</v>
      </c>
      <c r="C93" s="46">
        <v>-0.31237343217059255</v>
      </c>
      <c r="D93" s="46">
        <v>0.37634690303717494</v>
      </c>
      <c r="E93" s="46">
        <v>-0.83001462121700198</v>
      </c>
      <c r="F93" s="55">
        <v>0.41025367063454565</v>
      </c>
      <c r="G93" s="46">
        <v>-1.0672297257871346</v>
      </c>
      <c r="H93" s="46">
        <v>0.44248286144594939</v>
      </c>
      <c r="I93" s="61" t="s">
        <v>160</v>
      </c>
    </row>
    <row r="94" spans="2:9" x14ac:dyDescent="0.35">
      <c r="B94" s="32" t="s">
        <v>32</v>
      </c>
      <c r="C94" s="41">
        <v>-0.61415593609756736</v>
      </c>
      <c r="D94" s="41">
        <v>0.26792115053447818</v>
      </c>
      <c r="E94" s="41">
        <v>-2.2923010552633953</v>
      </c>
      <c r="F94" s="59">
        <v>2.5887427303348032E-2</v>
      </c>
      <c r="G94" s="41">
        <v>-1.1515377108426585</v>
      </c>
      <c r="H94" s="41">
        <v>-7.6774161352476167E-2</v>
      </c>
      <c r="I94" s="62" t="s">
        <v>250</v>
      </c>
    </row>
    <row r="95" spans="2:9" x14ac:dyDescent="0.35">
      <c r="B95" s="32" t="s">
        <v>10</v>
      </c>
      <c r="C95" s="41">
        <v>-0.35838389968111301</v>
      </c>
      <c r="D95" s="41">
        <v>8.9707522735188686E-2</v>
      </c>
      <c r="E95" s="41">
        <v>-3.9950261555994713</v>
      </c>
      <c r="F95" s="59">
        <v>2.0080760785212703E-4</v>
      </c>
      <c r="G95" s="41">
        <v>-0.53831440415697229</v>
      </c>
      <c r="H95" s="41">
        <v>-0.17845339520525366</v>
      </c>
      <c r="I95" s="62" t="s">
        <v>148</v>
      </c>
    </row>
    <row r="96" spans="2:9" x14ac:dyDescent="0.35">
      <c r="B96" s="32" t="s">
        <v>46</v>
      </c>
      <c r="C96" s="41">
        <v>-0.10799646137991814</v>
      </c>
      <c r="D96" s="41">
        <v>0.20551579996816016</v>
      </c>
      <c r="E96" s="41">
        <v>-0.52548982315057846</v>
      </c>
      <c r="F96" s="56">
        <v>0.60143444474513874</v>
      </c>
      <c r="G96" s="41">
        <v>-0.52020895414030111</v>
      </c>
      <c r="H96" s="41">
        <v>0.30421603138046482</v>
      </c>
      <c r="I96" s="62" t="s">
        <v>160</v>
      </c>
    </row>
    <row r="97" spans="2:9" x14ac:dyDescent="0.35">
      <c r="B97" s="32" t="s">
        <v>30</v>
      </c>
      <c r="C97" s="41">
        <v>0.18731636286804085</v>
      </c>
      <c r="D97" s="41">
        <v>8.998331023954774E-2</v>
      </c>
      <c r="E97" s="41">
        <v>2.0816789510119085</v>
      </c>
      <c r="F97" s="59">
        <v>4.2216999260623389E-2</v>
      </c>
      <c r="G97" s="41">
        <v>6.8326987097550307E-3</v>
      </c>
      <c r="H97" s="41">
        <v>0.36780002702632664</v>
      </c>
      <c r="I97" s="62" t="s">
        <v>250</v>
      </c>
    </row>
    <row r="98" spans="2:9" x14ac:dyDescent="0.35">
      <c r="B98" s="32" t="s">
        <v>52</v>
      </c>
      <c r="C98" s="41">
        <v>0.62369306964167193</v>
      </c>
      <c r="D98" s="41">
        <v>0.20818154807450245</v>
      </c>
      <c r="E98" s="41">
        <v>2.9959094617668485</v>
      </c>
      <c r="F98" s="59">
        <v>4.154897411512426E-3</v>
      </c>
      <c r="G98" s="41">
        <v>0.20613376329247068</v>
      </c>
      <c r="H98" s="41">
        <v>1.0412523759908732</v>
      </c>
      <c r="I98" s="62" t="s">
        <v>243</v>
      </c>
    </row>
    <row r="99" spans="2:9" ht="15" thickBot="1" x14ac:dyDescent="0.4">
      <c r="B99" s="36" t="s">
        <v>35</v>
      </c>
      <c r="C99" s="42">
        <v>0.46958674420182184</v>
      </c>
      <c r="D99" s="42">
        <v>0.2665970886779363</v>
      </c>
      <c r="E99" s="42">
        <v>1.7614098733430208</v>
      </c>
      <c r="F99" s="57">
        <v>8.3936829863248352E-2</v>
      </c>
      <c r="G99" s="42">
        <v>-6.5139298776959287E-2</v>
      </c>
      <c r="H99" s="42">
        <v>1.004312787180603</v>
      </c>
      <c r="I99" s="63" t="s">
        <v>161</v>
      </c>
    </row>
    <row r="100" spans="2:9" x14ac:dyDescent="0.35">
      <c r="B100" s="64" t="s">
        <v>151</v>
      </c>
    </row>
    <row r="120" spans="2:13" x14ac:dyDescent="0.35">
      <c r="F120" t="s">
        <v>164</v>
      </c>
    </row>
    <row r="123" spans="2:13" x14ac:dyDescent="0.35">
      <c r="B123" t="s">
        <v>246</v>
      </c>
    </row>
    <row r="124" spans="2:13" ht="15" thickBot="1" x14ac:dyDescent="0.4"/>
    <row r="125" spans="2:13" ht="29" customHeight="1" x14ac:dyDescent="0.35">
      <c r="B125" s="33" t="s">
        <v>166</v>
      </c>
      <c r="C125" s="34" t="s">
        <v>167</v>
      </c>
      <c r="D125" s="34" t="s">
        <v>103</v>
      </c>
      <c r="E125" s="34" t="s">
        <v>247</v>
      </c>
      <c r="F125" s="34" t="s">
        <v>230</v>
      </c>
      <c r="G125" s="34" t="s">
        <v>231</v>
      </c>
      <c r="H125" s="34" t="s">
        <v>232</v>
      </c>
      <c r="I125" s="34" t="s">
        <v>233</v>
      </c>
      <c r="J125" s="34" t="s">
        <v>234</v>
      </c>
      <c r="K125" s="34" t="s">
        <v>235</v>
      </c>
      <c r="L125" s="34" t="s">
        <v>236</v>
      </c>
      <c r="M125" s="34" t="s">
        <v>237</v>
      </c>
    </row>
    <row r="126" spans="2:13" x14ac:dyDescent="0.35">
      <c r="B126" s="44" t="s">
        <v>168</v>
      </c>
      <c r="C126" s="65">
        <v>1</v>
      </c>
      <c r="D126" s="46">
        <v>28.6034090909091</v>
      </c>
      <c r="E126" s="46">
        <v>28.119010494769146</v>
      </c>
      <c r="F126" s="46">
        <v>0.48439859613995395</v>
      </c>
      <c r="G126" s="46">
        <v>0.89252836065767016</v>
      </c>
      <c r="H126" s="46">
        <v>0.19921751291644546</v>
      </c>
      <c r="I126" s="46">
        <v>27.719430766040094</v>
      </c>
      <c r="J126" s="46">
        <v>28.518590223498197</v>
      </c>
      <c r="K126" s="46">
        <v>0.57813444062833419</v>
      </c>
      <c r="L126" s="46">
        <v>26.959419655724378</v>
      </c>
      <c r="M126" s="46">
        <v>29.278601333813913</v>
      </c>
    </row>
    <row r="127" spans="2:13" x14ac:dyDescent="0.35">
      <c r="B127" s="32" t="s">
        <v>169</v>
      </c>
      <c r="C127" s="38">
        <v>1</v>
      </c>
      <c r="D127" s="41">
        <v>28.111956521739099</v>
      </c>
      <c r="E127" s="41">
        <v>28.359637662530531</v>
      </c>
      <c r="F127" s="41">
        <v>-0.24768114079143189</v>
      </c>
      <c r="G127" s="41">
        <v>-0.45636474654961273</v>
      </c>
      <c r="H127" s="41">
        <v>0.19163492587059264</v>
      </c>
      <c r="I127" s="41">
        <v>27.975266677402836</v>
      </c>
      <c r="J127" s="41">
        <v>28.744008647658227</v>
      </c>
      <c r="K127" s="41">
        <v>0.57556559904275917</v>
      </c>
      <c r="L127" s="41">
        <v>27.205199267208634</v>
      </c>
      <c r="M127" s="41">
        <v>29.514076057852428</v>
      </c>
    </row>
    <row r="128" spans="2:13" x14ac:dyDescent="0.35">
      <c r="B128" s="32" t="s">
        <v>170</v>
      </c>
      <c r="C128" s="38">
        <v>1</v>
      </c>
      <c r="D128" s="41">
        <v>29.391358024691399</v>
      </c>
      <c r="E128" s="41">
        <v>28.648520798133656</v>
      </c>
      <c r="F128" s="41">
        <v>0.74283722655774298</v>
      </c>
      <c r="G128" s="41">
        <v>1.3687143136631132</v>
      </c>
      <c r="H128" s="41">
        <v>0.17328304688412469</v>
      </c>
      <c r="I128" s="41">
        <v>28.300959020789598</v>
      </c>
      <c r="J128" s="41">
        <v>28.996082575477715</v>
      </c>
      <c r="K128" s="41">
        <v>0.56971820080235147</v>
      </c>
      <c r="L128" s="41">
        <v>27.505810798415478</v>
      </c>
      <c r="M128" s="41">
        <v>29.791230797851835</v>
      </c>
    </row>
    <row r="129" spans="2:13" x14ac:dyDescent="0.35">
      <c r="B129" s="32" t="s">
        <v>171</v>
      </c>
      <c r="C129" s="38">
        <v>1</v>
      </c>
      <c r="D129" s="41">
        <v>26.724175824175799</v>
      </c>
      <c r="E129" s="41">
        <v>27.726084890489229</v>
      </c>
      <c r="F129" s="41">
        <v>-1.0019090663134307</v>
      </c>
      <c r="G129" s="41">
        <v>-1.8460669861776784</v>
      </c>
      <c r="H129" s="41">
        <v>0.13779696361084012</v>
      </c>
      <c r="I129" s="41">
        <v>27.449699182560028</v>
      </c>
      <c r="J129" s="41">
        <v>28.00247059841843</v>
      </c>
      <c r="K129" s="41">
        <v>0.5599462627506232</v>
      </c>
      <c r="L129" s="41">
        <v>26.602974916384785</v>
      </c>
      <c r="M129" s="41">
        <v>28.849194864593674</v>
      </c>
    </row>
    <row r="130" spans="2:13" x14ac:dyDescent="0.35">
      <c r="B130" s="32" t="s">
        <v>172</v>
      </c>
      <c r="C130" s="38">
        <v>1</v>
      </c>
      <c r="D130" s="41">
        <v>29.3413043478261</v>
      </c>
      <c r="E130" s="41">
        <v>28.314806894110504</v>
      </c>
      <c r="F130" s="41">
        <v>1.0264974537155958</v>
      </c>
      <c r="G130" s="41">
        <v>1.8913723055451388</v>
      </c>
      <c r="H130" s="41">
        <v>0.14365443391489582</v>
      </c>
      <c r="I130" s="41">
        <v>28.026672588576258</v>
      </c>
      <c r="J130" s="41">
        <v>28.60294119964475</v>
      </c>
      <c r="K130" s="41">
        <v>0.56141643222427318</v>
      </c>
      <c r="L130" s="41">
        <v>27.188748133471847</v>
      </c>
      <c r="M130" s="41">
        <v>29.44086565474916</v>
      </c>
    </row>
    <row r="131" spans="2:13" x14ac:dyDescent="0.35">
      <c r="B131" s="32" t="s">
        <v>173</v>
      </c>
      <c r="C131" s="38">
        <v>1</v>
      </c>
      <c r="D131" s="41">
        <v>29.259782608695701</v>
      </c>
      <c r="E131" s="41">
        <v>29.284350030567346</v>
      </c>
      <c r="F131" s="41">
        <v>-2.4567421871644513E-2</v>
      </c>
      <c r="G131" s="41">
        <v>-4.5266689341000928E-2</v>
      </c>
      <c r="H131" s="41">
        <v>0.22507740821374161</v>
      </c>
      <c r="I131" s="41">
        <v>28.832901920406439</v>
      </c>
      <c r="J131" s="41">
        <v>29.735798140728253</v>
      </c>
      <c r="K131" s="41">
        <v>0.58754715017285042</v>
      </c>
      <c r="L131" s="41">
        <v>28.105879687048589</v>
      </c>
      <c r="M131" s="41">
        <v>30.462820374086103</v>
      </c>
    </row>
    <row r="132" spans="2:13" x14ac:dyDescent="0.35">
      <c r="B132" s="32" t="s">
        <v>174</v>
      </c>
      <c r="C132" s="38">
        <v>1</v>
      </c>
      <c r="D132" s="41">
        <v>26.834444444444401</v>
      </c>
      <c r="E132" s="41">
        <v>27.234107977627033</v>
      </c>
      <c r="F132" s="41">
        <v>-0.39966353318263259</v>
      </c>
      <c r="G132" s="41">
        <v>-0.7363998181016308</v>
      </c>
      <c r="H132" s="41">
        <v>0.28052414210288346</v>
      </c>
      <c r="I132" s="41">
        <v>26.671447803014608</v>
      </c>
      <c r="J132" s="41">
        <v>27.796768152239459</v>
      </c>
      <c r="K132" s="41">
        <v>0.61093830154163808</v>
      </c>
      <c r="L132" s="41">
        <v>26.008720925924493</v>
      </c>
      <c r="M132" s="41">
        <v>28.459495029329574</v>
      </c>
    </row>
    <row r="133" spans="2:13" x14ac:dyDescent="0.35">
      <c r="B133" s="32" t="s">
        <v>175</v>
      </c>
      <c r="C133" s="38">
        <v>1</v>
      </c>
      <c r="D133" s="41">
        <v>27.667391304347799</v>
      </c>
      <c r="E133" s="41">
        <v>28.558431516133542</v>
      </c>
      <c r="F133" s="41">
        <v>-0.891040211785743</v>
      </c>
      <c r="G133" s="41">
        <v>-1.6417856406739419</v>
      </c>
      <c r="H133" s="41">
        <v>0.16386023361548083</v>
      </c>
      <c r="I133" s="41">
        <v>28.229769508767681</v>
      </c>
      <c r="J133" s="41">
        <v>28.887093523499402</v>
      </c>
      <c r="K133" s="41">
        <v>0.56692326654366787</v>
      </c>
      <c r="L133" s="41">
        <v>27.42132744461189</v>
      </c>
      <c r="M133" s="41">
        <v>29.695535587655193</v>
      </c>
    </row>
    <row r="134" spans="2:13" x14ac:dyDescent="0.35">
      <c r="B134" s="32" t="s">
        <v>176</v>
      </c>
      <c r="C134" s="38">
        <v>1</v>
      </c>
      <c r="D134" s="41">
        <v>27.6879120879121</v>
      </c>
      <c r="E134" s="41">
        <v>28.007253370776436</v>
      </c>
      <c r="F134" s="41">
        <v>-0.31934128286433605</v>
      </c>
      <c r="G134" s="41">
        <v>-0.58840210098972701</v>
      </c>
      <c r="H134" s="41">
        <v>0.1104373321576799</v>
      </c>
      <c r="I134" s="41">
        <v>27.785744134067741</v>
      </c>
      <c r="J134" s="41">
        <v>28.22876260748513</v>
      </c>
      <c r="K134" s="41">
        <v>0.55384855179202952</v>
      </c>
      <c r="L134" s="41">
        <v>26.896373856007788</v>
      </c>
      <c r="M134" s="41">
        <v>29.118132885545084</v>
      </c>
    </row>
    <row r="135" spans="2:13" x14ac:dyDescent="0.35">
      <c r="B135" s="32" t="s">
        <v>177</v>
      </c>
      <c r="C135" s="38">
        <v>1</v>
      </c>
      <c r="D135" s="41">
        <v>27.456179775280901</v>
      </c>
      <c r="E135" s="41">
        <v>27.266537800807004</v>
      </c>
      <c r="F135" s="41">
        <v>0.18964197447389708</v>
      </c>
      <c r="G135" s="41">
        <v>0.34942471332053099</v>
      </c>
      <c r="H135" s="41">
        <v>0.15104660811608697</v>
      </c>
      <c r="I135" s="41">
        <v>26.963576671472037</v>
      </c>
      <c r="J135" s="41">
        <v>27.569498930141972</v>
      </c>
      <c r="K135" s="41">
        <v>0.56335325667949898</v>
      </c>
      <c r="L135" s="41">
        <v>26.13659426227365</v>
      </c>
      <c r="M135" s="41">
        <v>28.396481339340358</v>
      </c>
    </row>
    <row r="136" spans="2:13" x14ac:dyDescent="0.35">
      <c r="B136" s="32" t="s">
        <v>178</v>
      </c>
      <c r="C136" s="38">
        <v>1</v>
      </c>
      <c r="D136" s="41">
        <v>29.3912087912088</v>
      </c>
      <c r="E136" s="41">
        <v>29.360121116630665</v>
      </c>
      <c r="F136" s="41">
        <v>3.1087674578134994E-2</v>
      </c>
      <c r="G136" s="41">
        <v>5.7280577295201966E-2</v>
      </c>
      <c r="H136" s="41">
        <v>0.21589858710814075</v>
      </c>
      <c r="I136" s="41">
        <v>28.927083390144045</v>
      </c>
      <c r="J136" s="41">
        <v>29.793158843117286</v>
      </c>
      <c r="K136" s="41">
        <v>0.58409247033608824</v>
      </c>
      <c r="L136" s="41">
        <v>28.188579983359595</v>
      </c>
      <c r="M136" s="41">
        <v>30.531662249901736</v>
      </c>
    </row>
    <row r="137" spans="2:13" x14ac:dyDescent="0.35">
      <c r="B137" s="32" t="s">
        <v>179</v>
      </c>
      <c r="C137" s="38">
        <v>1</v>
      </c>
      <c r="D137" s="41">
        <v>28.504347826086999</v>
      </c>
      <c r="E137" s="41">
        <v>28.763359781266345</v>
      </c>
      <c r="F137" s="41">
        <v>-0.25901195517934639</v>
      </c>
      <c r="G137" s="41">
        <v>-0.47724233222213552</v>
      </c>
      <c r="H137" s="41">
        <v>0.13987313763339629</v>
      </c>
      <c r="I137" s="41">
        <v>28.482809795605821</v>
      </c>
      <c r="J137" s="41">
        <v>29.04390976692687</v>
      </c>
      <c r="K137" s="41">
        <v>0.56046080025228684</v>
      </c>
      <c r="L137" s="41">
        <v>27.639217775628499</v>
      </c>
      <c r="M137" s="41">
        <v>29.887501786904192</v>
      </c>
    </row>
    <row r="138" spans="2:13" x14ac:dyDescent="0.35">
      <c r="B138" s="32" t="s">
        <v>180</v>
      </c>
      <c r="C138" s="38">
        <v>1</v>
      </c>
      <c r="D138" s="41">
        <v>26.4478260869565</v>
      </c>
      <c r="E138" s="41">
        <v>27.419152177357404</v>
      </c>
      <c r="F138" s="41">
        <v>-0.97132609040090401</v>
      </c>
      <c r="G138" s="41">
        <v>-1.7897163411247066</v>
      </c>
      <c r="H138" s="41">
        <v>0.3713806476958586</v>
      </c>
      <c r="I138" s="41">
        <v>26.674256930503425</v>
      </c>
      <c r="J138" s="41">
        <v>28.164047424211383</v>
      </c>
      <c r="K138" s="41">
        <v>0.65762861819648488</v>
      </c>
      <c r="L138" s="41">
        <v>26.100116210004348</v>
      </c>
      <c r="M138" s="41">
        <v>28.73818814471046</v>
      </c>
    </row>
    <row r="139" spans="2:13" x14ac:dyDescent="0.35">
      <c r="B139" s="32" t="s">
        <v>181</v>
      </c>
      <c r="C139" s="38">
        <v>1</v>
      </c>
      <c r="D139" s="41">
        <v>28.538202247190998</v>
      </c>
      <c r="E139" s="41">
        <v>28.519307258229613</v>
      </c>
      <c r="F139" s="41">
        <v>1.8894988961385195E-2</v>
      </c>
      <c r="G139" s="41">
        <v>3.4814951275121804E-2</v>
      </c>
      <c r="H139" s="41">
        <v>0.26056781799821677</v>
      </c>
      <c r="I139" s="41">
        <v>27.996674400771358</v>
      </c>
      <c r="J139" s="41">
        <v>29.041940115687868</v>
      </c>
      <c r="K139" s="41">
        <v>0.60203604689783696</v>
      </c>
      <c r="L139" s="41">
        <v>27.311775868128162</v>
      </c>
      <c r="M139" s="41">
        <v>29.726838648331064</v>
      </c>
    </row>
    <row r="140" spans="2:13" x14ac:dyDescent="0.35">
      <c r="B140" s="32" t="s">
        <v>182</v>
      </c>
      <c r="C140" s="38">
        <v>1</v>
      </c>
      <c r="D140" s="41">
        <v>29.616304347826102</v>
      </c>
      <c r="E140" s="41">
        <v>29.623058220504831</v>
      </c>
      <c r="F140" s="41">
        <v>-6.753872678729067E-3</v>
      </c>
      <c r="G140" s="41">
        <v>-1.2444344302548404E-2</v>
      </c>
      <c r="H140" s="41">
        <v>0.27002890042926164</v>
      </c>
      <c r="I140" s="41">
        <v>29.081448834849148</v>
      </c>
      <c r="J140" s="41">
        <v>30.164667606160513</v>
      </c>
      <c r="K140" s="41">
        <v>0.60619091139265591</v>
      </c>
      <c r="L140" s="41">
        <v>28.407193227581814</v>
      </c>
      <c r="M140" s="41">
        <v>30.838923213427847</v>
      </c>
    </row>
    <row r="141" spans="2:13" x14ac:dyDescent="0.35">
      <c r="B141" s="32" t="s">
        <v>183</v>
      </c>
      <c r="C141" s="38">
        <v>1</v>
      </c>
      <c r="D141" s="41">
        <v>27.8554347826087</v>
      </c>
      <c r="E141" s="41">
        <v>28.055167576179844</v>
      </c>
      <c r="F141" s="41">
        <v>-0.19973279357114393</v>
      </c>
      <c r="G141" s="41">
        <v>-0.3680175463682071</v>
      </c>
      <c r="H141" s="41">
        <v>0.20397871573053974</v>
      </c>
      <c r="I141" s="41">
        <v>27.646038083973533</v>
      </c>
      <c r="J141" s="41">
        <v>28.464297068386156</v>
      </c>
      <c r="K141" s="41">
        <v>0.57979231666097741</v>
      </c>
      <c r="L141" s="41">
        <v>26.892251458921873</v>
      </c>
      <c r="M141" s="41">
        <v>29.218083693437816</v>
      </c>
    </row>
    <row r="142" spans="2:13" x14ac:dyDescent="0.35">
      <c r="B142" s="32" t="s">
        <v>184</v>
      </c>
      <c r="C142" s="38">
        <v>1</v>
      </c>
      <c r="D142" s="41">
        <v>29.9467391304348</v>
      </c>
      <c r="E142" s="41">
        <v>29.688364982471299</v>
      </c>
      <c r="F142" s="41">
        <v>0.25837414796350089</v>
      </c>
      <c r="G142" s="41">
        <v>0.4760671408955906</v>
      </c>
      <c r="H142" s="41">
        <v>0.25371988894385827</v>
      </c>
      <c r="I142" s="41">
        <v>29.179467331290034</v>
      </c>
      <c r="J142" s="41">
        <v>30.197262633652564</v>
      </c>
      <c r="K142" s="41">
        <v>0.5991039943396359</v>
      </c>
      <c r="L142" s="41">
        <v>28.486714545046517</v>
      </c>
      <c r="M142" s="41">
        <v>30.890015419896081</v>
      </c>
    </row>
    <row r="143" spans="2:13" x14ac:dyDescent="0.35">
      <c r="B143" s="32" t="s">
        <v>185</v>
      </c>
      <c r="C143" s="38">
        <v>1</v>
      </c>
      <c r="D143" s="41">
        <v>27.4989130434783</v>
      </c>
      <c r="E143" s="41">
        <v>27.488836799366304</v>
      </c>
      <c r="F143" s="41">
        <v>1.0076244111996147E-2</v>
      </c>
      <c r="G143" s="41">
        <v>1.856597791680643E-2</v>
      </c>
      <c r="H143" s="41">
        <v>0.16594369291801686</v>
      </c>
      <c r="I143" s="41">
        <v>27.155995901847977</v>
      </c>
      <c r="J143" s="41">
        <v>27.821677696884631</v>
      </c>
      <c r="K143" s="41">
        <v>0.56752896243917961</v>
      </c>
      <c r="L143" s="41">
        <v>26.350517855727851</v>
      </c>
      <c r="M143" s="41">
        <v>28.627155743004757</v>
      </c>
    </row>
    <row r="144" spans="2:13" x14ac:dyDescent="0.35">
      <c r="B144" s="32" t="s">
        <v>186</v>
      </c>
      <c r="C144" s="38">
        <v>1</v>
      </c>
      <c r="D144" s="41">
        <v>28.293333333333301</v>
      </c>
      <c r="E144" s="41">
        <v>28.073845756829957</v>
      </c>
      <c r="F144" s="41">
        <v>0.21948757650334372</v>
      </c>
      <c r="G144" s="41">
        <v>0.40441671054028944</v>
      </c>
      <c r="H144" s="41">
        <v>0.11951067764342874</v>
      </c>
      <c r="I144" s="41">
        <v>27.834137693749103</v>
      </c>
      <c r="J144" s="41">
        <v>28.313553819910812</v>
      </c>
      <c r="K144" s="41">
        <v>0.55572890518562579</v>
      </c>
      <c r="L144" s="41">
        <v>26.959194730772325</v>
      </c>
      <c r="M144" s="41">
        <v>29.18849678288759</v>
      </c>
    </row>
    <row r="145" spans="2:13" x14ac:dyDescent="0.35">
      <c r="B145" s="32" t="s">
        <v>187</v>
      </c>
      <c r="C145" s="38">
        <v>1</v>
      </c>
      <c r="D145" s="41">
        <v>28.3923913043478</v>
      </c>
      <c r="E145" s="41">
        <v>28.017163220865825</v>
      </c>
      <c r="F145" s="41">
        <v>0.37522808348197501</v>
      </c>
      <c r="G145" s="41">
        <v>0.69137629400999689</v>
      </c>
      <c r="H145" s="41">
        <v>0.28949866206669567</v>
      </c>
      <c r="I145" s="41">
        <v>27.436502438776095</v>
      </c>
      <c r="J145" s="41">
        <v>28.597824002955555</v>
      </c>
      <c r="K145" s="41">
        <v>0.61511079435044025</v>
      </c>
      <c r="L145" s="41">
        <v>26.783407208421544</v>
      </c>
      <c r="M145" s="41">
        <v>29.250919233310107</v>
      </c>
    </row>
    <row r="146" spans="2:13" x14ac:dyDescent="0.35">
      <c r="B146" s="32" t="s">
        <v>188</v>
      </c>
      <c r="C146" s="38">
        <v>1</v>
      </c>
      <c r="D146" s="41">
        <v>28.9644444444444</v>
      </c>
      <c r="E146" s="41">
        <v>28.258943906973084</v>
      </c>
      <c r="F146" s="41">
        <v>0.70550053747131614</v>
      </c>
      <c r="G146" s="41">
        <v>1.2999196182031256</v>
      </c>
      <c r="H146" s="41">
        <v>0.18101689920842301</v>
      </c>
      <c r="I146" s="41">
        <v>27.895869986301197</v>
      </c>
      <c r="J146" s="41">
        <v>28.622017827644971</v>
      </c>
      <c r="K146" s="41">
        <v>0.57211793520834064</v>
      </c>
      <c r="L146" s="41">
        <v>27.111420649580268</v>
      </c>
      <c r="M146" s="41">
        <v>29.4064671643659</v>
      </c>
    </row>
    <row r="147" spans="2:13" x14ac:dyDescent="0.35">
      <c r="B147" s="32" t="s">
        <v>189</v>
      </c>
      <c r="C147" s="38">
        <v>1</v>
      </c>
      <c r="D147" s="41">
        <v>28.7043956043956</v>
      </c>
      <c r="E147" s="41">
        <v>28.880961538545211</v>
      </c>
      <c r="F147" s="41">
        <v>-0.17656593414961108</v>
      </c>
      <c r="G147" s="41">
        <v>-0.32533146258130585</v>
      </c>
      <c r="H147" s="41">
        <v>0.17652547354725892</v>
      </c>
      <c r="I147" s="41">
        <v>28.526896276906466</v>
      </c>
      <c r="J147" s="41">
        <v>29.235026800183956</v>
      </c>
      <c r="K147" s="41">
        <v>0.57071276207835653</v>
      </c>
      <c r="L147" s="41">
        <v>27.736256701530589</v>
      </c>
      <c r="M147" s="41">
        <v>30.025666375559833</v>
      </c>
    </row>
    <row r="148" spans="2:13" x14ac:dyDescent="0.35">
      <c r="B148" s="32" t="s">
        <v>190</v>
      </c>
      <c r="C148" s="38">
        <v>1</v>
      </c>
      <c r="D148" s="41">
        <v>28.958241758241801</v>
      </c>
      <c r="E148" s="41">
        <v>28.864925581482748</v>
      </c>
      <c r="F148" s="41">
        <v>9.3316176759053349E-2</v>
      </c>
      <c r="G148" s="41">
        <v>0.17193966896125279</v>
      </c>
      <c r="H148" s="41">
        <v>0.16846363848065776</v>
      </c>
      <c r="I148" s="41">
        <v>28.527030313243738</v>
      </c>
      <c r="J148" s="41">
        <v>29.202820849721757</v>
      </c>
      <c r="K148" s="41">
        <v>0.5682708962089863</v>
      </c>
      <c r="L148" s="41">
        <v>27.725118507156715</v>
      </c>
      <c r="M148" s="41">
        <v>30.00473265580878</v>
      </c>
    </row>
    <row r="149" spans="2:13" x14ac:dyDescent="0.35">
      <c r="B149" s="32" t="s">
        <v>191</v>
      </c>
      <c r="C149" s="38">
        <v>1</v>
      </c>
      <c r="D149" s="41">
        <v>27.5223529411765</v>
      </c>
      <c r="E149" s="41">
        <v>27.913247329505474</v>
      </c>
      <c r="F149" s="41">
        <v>-0.39089438832897372</v>
      </c>
      <c r="G149" s="41">
        <v>-0.72024223518752906</v>
      </c>
      <c r="H149" s="41">
        <v>0.19593068037232311</v>
      </c>
      <c r="I149" s="41">
        <v>27.520260151989071</v>
      </c>
      <c r="J149" s="41">
        <v>28.306234507021877</v>
      </c>
      <c r="K149" s="41">
        <v>0.57701009133219172</v>
      </c>
      <c r="L149" s="41">
        <v>26.755911649558783</v>
      </c>
      <c r="M149" s="41">
        <v>29.070583009452164</v>
      </c>
    </row>
    <row r="150" spans="2:13" x14ac:dyDescent="0.35">
      <c r="B150" s="32" t="s">
        <v>192</v>
      </c>
      <c r="C150" s="38">
        <v>1</v>
      </c>
      <c r="D150" s="41">
        <v>28.0695652173913</v>
      </c>
      <c r="E150" s="41">
        <v>28.268019345001534</v>
      </c>
      <c r="F150" s="41">
        <v>-0.1984541276102334</v>
      </c>
      <c r="G150" s="41">
        <v>-0.36566154112167143</v>
      </c>
      <c r="H150" s="41">
        <v>0.18487610955269099</v>
      </c>
      <c r="I150" s="41">
        <v>27.89720482863655</v>
      </c>
      <c r="J150" s="41">
        <v>28.638833861366518</v>
      </c>
      <c r="K150" s="41">
        <v>0.57335066919936639</v>
      </c>
      <c r="L150" s="41">
        <v>27.118023536342928</v>
      </c>
      <c r="M150" s="41">
        <v>29.418015153660139</v>
      </c>
    </row>
    <row r="151" spans="2:13" x14ac:dyDescent="0.35">
      <c r="B151" s="32" t="s">
        <v>193</v>
      </c>
      <c r="C151" s="38">
        <v>1</v>
      </c>
      <c r="D151" s="41">
        <v>28.472826086956498</v>
      </c>
      <c r="E151" s="41">
        <v>28.254653022567204</v>
      </c>
      <c r="F151" s="41">
        <v>0.21817306438929407</v>
      </c>
      <c r="G151" s="41">
        <v>0.40199465698446452</v>
      </c>
      <c r="H151" s="41">
        <v>0.12258358904284349</v>
      </c>
      <c r="I151" s="41">
        <v>28.008781479753011</v>
      </c>
      <c r="J151" s="41">
        <v>28.500524565381397</v>
      </c>
      <c r="K151" s="41">
        <v>0.55639783454884817</v>
      </c>
      <c r="L151" s="41">
        <v>27.138660294118136</v>
      </c>
      <c r="M151" s="41">
        <v>29.370645751016273</v>
      </c>
    </row>
    <row r="152" spans="2:13" x14ac:dyDescent="0.35">
      <c r="B152" s="32" t="s">
        <v>194</v>
      </c>
      <c r="C152" s="38">
        <v>1</v>
      </c>
      <c r="D152" s="41">
        <v>27.227173913043501</v>
      </c>
      <c r="E152" s="41">
        <v>28.195030533122225</v>
      </c>
      <c r="F152" s="41">
        <v>-0.96785662007872375</v>
      </c>
      <c r="G152" s="41">
        <v>-1.7833236705354811</v>
      </c>
      <c r="H152" s="41">
        <v>0.26807643784083807</v>
      </c>
      <c r="I152" s="41">
        <v>27.657337291484279</v>
      </c>
      <c r="J152" s="41">
        <v>28.732723774760171</v>
      </c>
      <c r="K152" s="41">
        <v>0.60532370721247608</v>
      </c>
      <c r="L152" s="41">
        <v>26.980904931510725</v>
      </c>
      <c r="M152" s="41">
        <v>29.409156134733724</v>
      </c>
    </row>
    <row r="153" spans="2:13" x14ac:dyDescent="0.35">
      <c r="B153" s="32" t="s">
        <v>195</v>
      </c>
      <c r="C153" s="38">
        <v>1</v>
      </c>
      <c r="D153" s="41">
        <v>26.635164835164801</v>
      </c>
      <c r="E153" s="41">
        <v>27.516615310445079</v>
      </c>
      <c r="F153" s="41">
        <v>-0.88145047528027831</v>
      </c>
      <c r="G153" s="41">
        <v>-1.6241160770737031</v>
      </c>
      <c r="H153" s="41">
        <v>0.1652065995532746</v>
      </c>
      <c r="I153" s="41">
        <v>27.18525283499126</v>
      </c>
      <c r="J153" s="41">
        <v>27.847977785898898</v>
      </c>
      <c r="K153" s="41">
        <v>0.56731387654805232</v>
      </c>
      <c r="L153" s="41">
        <v>26.378727774471404</v>
      </c>
      <c r="M153" s="41">
        <v>28.654502846418755</v>
      </c>
    </row>
    <row r="154" spans="2:13" x14ac:dyDescent="0.35">
      <c r="B154" s="32" t="s">
        <v>196</v>
      </c>
      <c r="C154" s="38">
        <v>1</v>
      </c>
      <c r="D154" s="41">
        <v>28.255434782608699</v>
      </c>
      <c r="E154" s="41">
        <v>28.550278865436276</v>
      </c>
      <c r="F154" s="41">
        <v>-0.29484408282757713</v>
      </c>
      <c r="G154" s="41">
        <v>-0.54326479885106782</v>
      </c>
      <c r="H154" s="41">
        <v>0.11268570274420193</v>
      </c>
      <c r="I154" s="41">
        <v>28.324259968427679</v>
      </c>
      <c r="J154" s="41">
        <v>28.776297762444873</v>
      </c>
      <c r="K154" s="41">
        <v>0.55430125526736573</v>
      </c>
      <c r="L154" s="41">
        <v>27.438491342484905</v>
      </c>
      <c r="M154" s="41">
        <v>29.662066388387647</v>
      </c>
    </row>
    <row r="155" spans="2:13" x14ac:dyDescent="0.35">
      <c r="B155" s="32" t="s">
        <v>197</v>
      </c>
      <c r="C155" s="38">
        <v>1</v>
      </c>
      <c r="D155" s="41">
        <v>28.957303370786502</v>
      </c>
      <c r="E155" s="41">
        <v>28.713704749840435</v>
      </c>
      <c r="F155" s="41">
        <v>0.24359862094606655</v>
      </c>
      <c r="G155" s="41">
        <v>0.44884250190651809</v>
      </c>
      <c r="H155" s="41">
        <v>0.31065167866288484</v>
      </c>
      <c r="I155" s="41">
        <v>28.090616389424039</v>
      </c>
      <c r="J155" s="41">
        <v>29.336793110256831</v>
      </c>
      <c r="K155" s="41">
        <v>0.62534492837480582</v>
      </c>
      <c r="L155" s="41">
        <v>27.459421664061249</v>
      </c>
      <c r="M155" s="41">
        <v>29.967987835619621</v>
      </c>
    </row>
    <row r="156" spans="2:13" x14ac:dyDescent="0.35">
      <c r="B156" s="32" t="s">
        <v>198</v>
      </c>
      <c r="C156" s="38">
        <v>1</v>
      </c>
      <c r="D156" s="41">
        <v>26.7711111111111</v>
      </c>
      <c r="E156" s="41">
        <v>27.569223962566451</v>
      </c>
      <c r="F156" s="41">
        <v>-0.79811285145535038</v>
      </c>
      <c r="G156" s="41">
        <v>-1.4705623852044598</v>
      </c>
      <c r="H156" s="41">
        <v>0.15886825085282422</v>
      </c>
      <c r="I156" s="41">
        <v>27.250574604635478</v>
      </c>
      <c r="J156" s="41">
        <v>27.887873320497423</v>
      </c>
      <c r="K156" s="41">
        <v>0.56550060576188477</v>
      </c>
      <c r="L156" s="41">
        <v>26.434973387210555</v>
      </c>
      <c r="M156" s="41">
        <v>28.703474537922347</v>
      </c>
    </row>
    <row r="157" spans="2:13" x14ac:dyDescent="0.35">
      <c r="B157" s="32" t="s">
        <v>199</v>
      </c>
      <c r="C157" s="38">
        <v>1</v>
      </c>
      <c r="D157" s="41">
        <v>27.238043478260899</v>
      </c>
      <c r="E157" s="41">
        <v>27.191303422855768</v>
      </c>
      <c r="F157" s="41">
        <v>4.6740055405130931E-2</v>
      </c>
      <c r="G157" s="41">
        <v>8.6120862777515628E-2</v>
      </c>
      <c r="H157" s="41">
        <v>0.21084186554270956</v>
      </c>
      <c r="I157" s="41">
        <v>26.76840819539844</v>
      </c>
      <c r="J157" s="41">
        <v>27.614198650313096</v>
      </c>
      <c r="K157" s="41">
        <v>0.58224230888312534</v>
      </c>
      <c r="L157" s="41">
        <v>26.023473243509667</v>
      </c>
      <c r="M157" s="41">
        <v>28.359133602201869</v>
      </c>
    </row>
    <row r="158" spans="2:13" x14ac:dyDescent="0.35">
      <c r="B158" s="32" t="s">
        <v>200</v>
      </c>
      <c r="C158" s="38">
        <v>1</v>
      </c>
      <c r="D158" s="41">
        <v>27.901086956521699</v>
      </c>
      <c r="E158" s="41">
        <v>28.451979596171363</v>
      </c>
      <c r="F158" s="41">
        <v>-0.55089263964966406</v>
      </c>
      <c r="G158" s="41">
        <v>-1.0150469230980832</v>
      </c>
      <c r="H158" s="41">
        <v>0.20893548081694244</v>
      </c>
      <c r="I158" s="41">
        <v>28.032908092243275</v>
      </c>
      <c r="J158" s="41">
        <v>28.87105110009945</v>
      </c>
      <c r="K158" s="41">
        <v>0.58155468283922329</v>
      </c>
      <c r="L158" s="41">
        <v>27.285528620009092</v>
      </c>
      <c r="M158" s="41">
        <v>29.618430572333633</v>
      </c>
    </row>
    <row r="159" spans="2:13" x14ac:dyDescent="0.35">
      <c r="B159" s="32" t="s">
        <v>201</v>
      </c>
      <c r="C159" s="38">
        <v>1</v>
      </c>
      <c r="D159" s="41">
        <v>27.478260869565201</v>
      </c>
      <c r="E159" s="41">
        <v>28.082103013379619</v>
      </c>
      <c r="F159" s="41">
        <v>-0.60384214381441836</v>
      </c>
      <c r="G159" s="41">
        <v>-1.1126090021924462</v>
      </c>
      <c r="H159" s="41">
        <v>0.13445200752436257</v>
      </c>
      <c r="I159" s="41">
        <v>27.812426437725378</v>
      </c>
      <c r="J159" s="41">
        <v>28.35177958903386</v>
      </c>
      <c r="K159" s="41">
        <v>0.55913250336155018</v>
      </c>
      <c r="L159" s="41">
        <v>26.960625233910957</v>
      </c>
      <c r="M159" s="41">
        <v>29.203580792848282</v>
      </c>
    </row>
    <row r="160" spans="2:13" x14ac:dyDescent="0.35">
      <c r="B160" s="32" t="s">
        <v>202</v>
      </c>
      <c r="C160" s="38">
        <v>1</v>
      </c>
      <c r="D160" s="41">
        <v>28.7043956043956</v>
      </c>
      <c r="E160" s="41">
        <v>27.165294925196974</v>
      </c>
      <c r="F160" s="41">
        <v>1.5391006791986257</v>
      </c>
      <c r="G160" s="41">
        <v>2.8358690901229719</v>
      </c>
      <c r="H160" s="41">
        <v>0.15833846431874168</v>
      </c>
      <c r="I160" s="41">
        <v>26.847708184485111</v>
      </c>
      <c r="J160" s="41">
        <v>27.482881665908838</v>
      </c>
      <c r="K160" s="41">
        <v>0.56535199944003045</v>
      </c>
      <c r="L160" s="41">
        <v>26.031342416376017</v>
      </c>
      <c r="M160" s="41">
        <v>28.299247434017932</v>
      </c>
    </row>
    <row r="161" spans="2:13" x14ac:dyDescent="0.35">
      <c r="B161" s="32" t="s">
        <v>203</v>
      </c>
      <c r="C161" s="38">
        <v>1</v>
      </c>
      <c r="D161" s="41">
        <v>28.798913043478301</v>
      </c>
      <c r="E161" s="41">
        <v>28.649597324521036</v>
      </c>
      <c r="F161" s="41">
        <v>0.14931571895726492</v>
      </c>
      <c r="G161" s="41">
        <v>0.27512159391734631</v>
      </c>
      <c r="H161" s="41">
        <v>0.31159998107337411</v>
      </c>
      <c r="I161" s="41">
        <v>28.024606910342449</v>
      </c>
      <c r="J161" s="41">
        <v>29.274587738699623</v>
      </c>
      <c r="K161" s="41">
        <v>0.62581655634295086</v>
      </c>
      <c r="L161" s="41">
        <v>27.394368272833464</v>
      </c>
      <c r="M161" s="41">
        <v>29.904826376208607</v>
      </c>
    </row>
    <row r="162" spans="2:13" x14ac:dyDescent="0.35">
      <c r="B162" s="32" t="s">
        <v>204</v>
      </c>
      <c r="C162" s="38">
        <v>1</v>
      </c>
      <c r="D162" s="41">
        <v>28.054347826087</v>
      </c>
      <c r="E162" s="41">
        <v>28.182260458920954</v>
      </c>
      <c r="F162" s="41">
        <v>-0.12791263283395438</v>
      </c>
      <c r="G162" s="41">
        <v>-0.23568534962828561</v>
      </c>
      <c r="H162" s="41">
        <v>0.10679140082446235</v>
      </c>
      <c r="I162" s="41">
        <v>27.968064034383062</v>
      </c>
      <c r="J162" s="41">
        <v>28.396456883458846</v>
      </c>
      <c r="K162" s="41">
        <v>0.55313309183059522</v>
      </c>
      <c r="L162" s="41">
        <v>27.07281597510476</v>
      </c>
      <c r="M162" s="41">
        <v>29.291704942737148</v>
      </c>
    </row>
    <row r="163" spans="2:13" x14ac:dyDescent="0.35">
      <c r="B163" s="32" t="s">
        <v>205</v>
      </c>
      <c r="C163" s="38">
        <v>1</v>
      </c>
      <c r="D163" s="41">
        <v>27.380434782608699</v>
      </c>
      <c r="E163" s="41">
        <v>26.925474620667487</v>
      </c>
      <c r="F163" s="41">
        <v>0.45496016194121225</v>
      </c>
      <c r="G163" s="41">
        <v>0.83828659029518904</v>
      </c>
      <c r="H163" s="41">
        <v>0.18951733975894411</v>
      </c>
      <c r="I163" s="41">
        <v>26.545350975402968</v>
      </c>
      <c r="J163" s="41">
        <v>27.305598265932005</v>
      </c>
      <c r="K163" s="41">
        <v>0.57486401527433406</v>
      </c>
      <c r="L163" s="41">
        <v>25.772443424179485</v>
      </c>
      <c r="M163" s="41">
        <v>28.078505817155488</v>
      </c>
    </row>
    <row r="164" spans="2:13" x14ac:dyDescent="0.35">
      <c r="B164" s="32" t="s">
        <v>206</v>
      </c>
      <c r="C164" s="38">
        <v>1</v>
      </c>
      <c r="D164" s="41">
        <v>28.6076086956522</v>
      </c>
      <c r="E164" s="41">
        <v>28.179215659682125</v>
      </c>
      <c r="F164" s="41">
        <v>0.42839303597007472</v>
      </c>
      <c r="G164" s="41">
        <v>0.78933534729126775</v>
      </c>
      <c r="H164" s="41">
        <v>0.14720035155438682</v>
      </c>
      <c r="I164" s="41">
        <v>27.883969144042748</v>
      </c>
      <c r="J164" s="41">
        <v>28.474462175321502</v>
      </c>
      <c r="K164" s="41">
        <v>0.56233420444230298</v>
      </c>
      <c r="L164" s="41">
        <v>27.051316081092544</v>
      </c>
      <c r="M164" s="41">
        <v>29.307115238271706</v>
      </c>
    </row>
    <row r="165" spans="2:13" x14ac:dyDescent="0.35">
      <c r="B165" s="32" t="s">
        <v>207</v>
      </c>
      <c r="C165" s="38">
        <v>1</v>
      </c>
      <c r="D165" s="41">
        <v>27.513043478260901</v>
      </c>
      <c r="E165" s="41">
        <v>26.986621861437193</v>
      </c>
      <c r="F165" s="41">
        <v>0.52642161682370769</v>
      </c>
      <c r="G165" s="41">
        <v>0.96995785376445343</v>
      </c>
      <c r="H165" s="41">
        <v>0.26564187226744485</v>
      </c>
      <c r="I165" s="41">
        <v>26.453811739948417</v>
      </c>
      <c r="J165" s="41">
        <v>27.519431982925969</v>
      </c>
      <c r="K165" s="41">
        <v>0.60424946693379566</v>
      </c>
      <c r="L165" s="41">
        <v>25.774650912962663</v>
      </c>
      <c r="M165" s="41">
        <v>28.198592809911723</v>
      </c>
    </row>
    <row r="166" spans="2:13" x14ac:dyDescent="0.35">
      <c r="B166" s="32" t="s">
        <v>208</v>
      </c>
      <c r="C166" s="38">
        <v>1</v>
      </c>
      <c r="D166" s="41">
        <v>27.4648351648352</v>
      </c>
      <c r="E166" s="41">
        <v>27.811022225252493</v>
      </c>
      <c r="F166" s="41">
        <v>-0.34618706041729297</v>
      </c>
      <c r="G166" s="41">
        <v>-0.6378667733088812</v>
      </c>
      <c r="H166" s="41">
        <v>0.17440693932232076</v>
      </c>
      <c r="I166" s="41">
        <v>27.46120620515136</v>
      </c>
      <c r="J166" s="41">
        <v>28.160838245353627</v>
      </c>
      <c r="K166" s="41">
        <v>0.57006104451348227</v>
      </c>
      <c r="L166" s="41">
        <v>26.667624568133693</v>
      </c>
      <c r="M166" s="41">
        <v>28.954419882371294</v>
      </c>
    </row>
    <row r="167" spans="2:13" x14ac:dyDescent="0.35">
      <c r="B167" s="32" t="s">
        <v>209</v>
      </c>
      <c r="C167" s="38">
        <v>1</v>
      </c>
      <c r="D167" s="41">
        <v>28.745652173913001</v>
      </c>
      <c r="E167" s="41">
        <v>28.155701337028979</v>
      </c>
      <c r="F167" s="41">
        <v>0.58995083688402161</v>
      </c>
      <c r="G167" s="41">
        <v>1.0870135824270319</v>
      </c>
      <c r="H167" s="41">
        <v>0.16881222792875017</v>
      </c>
      <c r="I167" s="41">
        <v>27.817106886900451</v>
      </c>
      <c r="J167" s="41">
        <v>28.494295787157508</v>
      </c>
      <c r="K167" s="41">
        <v>0.56837433288836237</v>
      </c>
      <c r="L167" s="41">
        <v>27.015686794997517</v>
      </c>
      <c r="M167" s="41">
        <v>29.295715879060442</v>
      </c>
    </row>
    <row r="168" spans="2:13" x14ac:dyDescent="0.35">
      <c r="B168" s="32" t="s">
        <v>210</v>
      </c>
      <c r="C168" s="38">
        <v>1</v>
      </c>
      <c r="D168" s="41">
        <v>28.185869565217399</v>
      </c>
      <c r="E168" s="41">
        <v>27.43190075414536</v>
      </c>
      <c r="F168" s="41">
        <v>0.75396881107203839</v>
      </c>
      <c r="G168" s="41">
        <v>1.3892248084441425</v>
      </c>
      <c r="H168" s="41">
        <v>0.16756342067036778</v>
      </c>
      <c r="I168" s="41">
        <v>27.095811094174252</v>
      </c>
      <c r="J168" s="41">
        <v>27.767990414116468</v>
      </c>
      <c r="K168" s="41">
        <v>0.56800467774022545</v>
      </c>
      <c r="L168" s="41">
        <v>26.292627646446924</v>
      </c>
      <c r="M168" s="41">
        <v>28.571173861843796</v>
      </c>
    </row>
    <row r="169" spans="2:13" x14ac:dyDescent="0.35">
      <c r="B169" s="32" t="s">
        <v>211</v>
      </c>
      <c r="C169" s="38">
        <v>1</v>
      </c>
      <c r="D169" s="41">
        <v>26.813043478260902</v>
      </c>
      <c r="E169" s="41">
        <v>26.92978515780198</v>
      </c>
      <c r="F169" s="41">
        <v>-0.11674167954107872</v>
      </c>
      <c r="G169" s="41">
        <v>-0.21510231592644344</v>
      </c>
      <c r="H169" s="41">
        <v>0.21028593206153653</v>
      </c>
      <c r="I169" s="41">
        <v>26.508004991698176</v>
      </c>
      <c r="J169" s="41">
        <v>27.351565323905785</v>
      </c>
      <c r="K169" s="41">
        <v>0.5820412246662704</v>
      </c>
      <c r="L169" s="41">
        <v>25.762358302318557</v>
      </c>
      <c r="M169" s="41">
        <v>28.097212013285404</v>
      </c>
    </row>
    <row r="170" spans="2:13" x14ac:dyDescent="0.35">
      <c r="B170" s="32" t="s">
        <v>212</v>
      </c>
      <c r="C170" s="38">
        <v>1</v>
      </c>
      <c r="D170" s="41">
        <v>28.4445652173913</v>
      </c>
      <c r="E170" s="41">
        <v>28.009187732843799</v>
      </c>
      <c r="F170" s="41">
        <v>0.43537748454750158</v>
      </c>
      <c r="G170" s="41">
        <v>0.8022045390861744</v>
      </c>
      <c r="H170" s="41">
        <v>0.24416282880291884</v>
      </c>
      <c r="I170" s="41">
        <v>27.519459116767223</v>
      </c>
      <c r="J170" s="41">
        <v>28.498916348920375</v>
      </c>
      <c r="K170" s="41">
        <v>0.59511956862219395</v>
      </c>
      <c r="L170" s="41">
        <v>26.81552904134541</v>
      </c>
      <c r="M170" s="41">
        <v>29.202846424342187</v>
      </c>
    </row>
    <row r="171" spans="2:13" x14ac:dyDescent="0.35">
      <c r="B171" s="32" t="s">
        <v>213</v>
      </c>
      <c r="C171" s="38">
        <v>1</v>
      </c>
      <c r="D171" s="41">
        <v>28.360439560439598</v>
      </c>
      <c r="E171" s="41">
        <v>28.385609949012526</v>
      </c>
      <c r="F171" s="41">
        <v>-2.5170388572927749E-2</v>
      </c>
      <c r="G171" s="41">
        <v>-4.6377685297050317E-2</v>
      </c>
      <c r="H171" s="41">
        <v>0.17243402435663002</v>
      </c>
      <c r="I171" s="41">
        <v>28.039751095202924</v>
      </c>
      <c r="J171" s="41">
        <v>28.731468802822128</v>
      </c>
      <c r="K171" s="41">
        <v>0.56946054011129299</v>
      </c>
      <c r="L171" s="41">
        <v>27.243416751193589</v>
      </c>
      <c r="M171" s="41">
        <v>29.527803146831463</v>
      </c>
    </row>
    <row r="172" spans="2:13" x14ac:dyDescent="0.35">
      <c r="B172" s="32" t="s">
        <v>214</v>
      </c>
      <c r="C172" s="38">
        <v>1</v>
      </c>
      <c r="D172" s="41">
        <v>28.2604395604396</v>
      </c>
      <c r="E172" s="41">
        <v>28.514546017453661</v>
      </c>
      <c r="F172" s="41">
        <v>-0.25410645701406054</v>
      </c>
      <c r="G172" s="41">
        <v>-0.46820370933891231</v>
      </c>
      <c r="H172" s="41">
        <v>0.2121842207274483</v>
      </c>
      <c r="I172" s="41">
        <v>28.08895836646025</v>
      </c>
      <c r="J172" s="41">
        <v>28.940133668447071</v>
      </c>
      <c r="K172" s="41">
        <v>0.58272974654957954</v>
      </c>
      <c r="L172" s="41">
        <v>27.345738161960103</v>
      </c>
      <c r="M172" s="41">
        <v>29.683353872947219</v>
      </c>
    </row>
    <row r="173" spans="2:13" x14ac:dyDescent="0.35">
      <c r="B173" s="32" t="s">
        <v>215</v>
      </c>
      <c r="C173" s="38">
        <v>1</v>
      </c>
      <c r="D173" s="41">
        <v>28.469565217391299</v>
      </c>
      <c r="E173" s="41">
        <v>28.162558553231108</v>
      </c>
      <c r="F173" s="41">
        <v>0.30700666416019118</v>
      </c>
      <c r="G173" s="41">
        <v>0.56567495623935893</v>
      </c>
      <c r="H173" s="41">
        <v>0.13027576243957378</v>
      </c>
      <c r="I173" s="41">
        <v>27.901258464431141</v>
      </c>
      <c r="J173" s="41">
        <v>28.423858642031075</v>
      </c>
      <c r="K173" s="41">
        <v>0.55814298192061407</v>
      </c>
      <c r="L173" s="41">
        <v>27.043065502429883</v>
      </c>
      <c r="M173" s="41">
        <v>29.282051604032333</v>
      </c>
    </row>
    <row r="174" spans="2:13" x14ac:dyDescent="0.35">
      <c r="B174" s="32" t="s">
        <v>216</v>
      </c>
      <c r="C174" s="38">
        <v>1</v>
      </c>
      <c r="D174" s="41">
        <v>29.0056179775281</v>
      </c>
      <c r="E174" s="41">
        <v>28.508563537295135</v>
      </c>
      <c r="F174" s="41">
        <v>0.49705444023296508</v>
      </c>
      <c r="G174" s="41">
        <v>0.91584737906748137</v>
      </c>
      <c r="H174" s="41">
        <v>0.21913440893116898</v>
      </c>
      <c r="I174" s="41">
        <v>28.069035574145417</v>
      </c>
      <c r="J174" s="41">
        <v>28.948091500444853</v>
      </c>
      <c r="K174" s="41">
        <v>0.58529625247872163</v>
      </c>
      <c r="L174" s="41">
        <v>27.334607922812246</v>
      </c>
      <c r="M174" s="41">
        <v>29.682519151778024</v>
      </c>
    </row>
    <row r="175" spans="2:13" x14ac:dyDescent="0.35">
      <c r="B175" s="32" t="s">
        <v>217</v>
      </c>
      <c r="C175" s="38">
        <v>1</v>
      </c>
      <c r="D175" s="41">
        <v>27.8571428571429</v>
      </c>
      <c r="E175" s="41">
        <v>28.132071148286229</v>
      </c>
      <c r="F175" s="41">
        <v>-0.27492829114332906</v>
      </c>
      <c r="G175" s="41">
        <v>-0.50656896809352814</v>
      </c>
      <c r="H175" s="41">
        <v>0.20940566913819769</v>
      </c>
      <c r="I175" s="41">
        <v>27.71205656601574</v>
      </c>
      <c r="J175" s="41">
        <v>28.552085730556719</v>
      </c>
      <c r="K175" s="41">
        <v>0.5817237731563315</v>
      </c>
      <c r="L175" s="41">
        <v>26.965281019897574</v>
      </c>
      <c r="M175" s="41">
        <v>29.298861276674884</v>
      </c>
    </row>
    <row r="176" spans="2:13" x14ac:dyDescent="0.35">
      <c r="B176" s="32" t="s">
        <v>218</v>
      </c>
      <c r="C176" s="38">
        <v>1</v>
      </c>
      <c r="D176" s="41">
        <v>28.3391304347826</v>
      </c>
      <c r="E176" s="41">
        <v>28.512349368384115</v>
      </c>
      <c r="F176" s="41">
        <v>-0.17321893360151464</v>
      </c>
      <c r="G176" s="41">
        <v>-0.31916444860538229</v>
      </c>
      <c r="H176" s="41">
        <v>0.22505648724512722</v>
      </c>
      <c r="I176" s="41">
        <v>28.060943220372224</v>
      </c>
      <c r="J176" s="41">
        <v>28.963755516396006</v>
      </c>
      <c r="K176" s="41">
        <v>0.58753913609149377</v>
      </c>
      <c r="L176" s="41">
        <v>27.333895099076944</v>
      </c>
      <c r="M176" s="41">
        <v>29.690803637691285</v>
      </c>
    </row>
    <row r="177" spans="2:13" x14ac:dyDescent="0.35">
      <c r="B177" s="32" t="s">
        <v>219</v>
      </c>
      <c r="C177" s="38">
        <v>1</v>
      </c>
      <c r="D177" s="41">
        <v>27.301086956521701</v>
      </c>
      <c r="E177" s="41">
        <v>27.302191609986231</v>
      </c>
      <c r="F177" s="41">
        <v>-1.1046534645302586E-3</v>
      </c>
      <c r="G177" s="41">
        <v>-2.0353786192789628E-3</v>
      </c>
      <c r="H177" s="41">
        <v>0.19701636172510489</v>
      </c>
      <c r="I177" s="41">
        <v>26.907026831444295</v>
      </c>
      <c r="J177" s="41">
        <v>27.697356388528167</v>
      </c>
      <c r="K177" s="41">
        <v>0.57737965046875361</v>
      </c>
      <c r="L177" s="41">
        <v>26.144114688281348</v>
      </c>
      <c r="M177" s="41">
        <v>28.460268531691113</v>
      </c>
    </row>
    <row r="178" spans="2:13" x14ac:dyDescent="0.35">
      <c r="B178" s="32" t="s">
        <v>220</v>
      </c>
      <c r="C178" s="38">
        <v>1</v>
      </c>
      <c r="D178" s="41">
        <v>28.196666666666701</v>
      </c>
      <c r="E178" s="41">
        <v>28.598701340730695</v>
      </c>
      <c r="F178" s="41">
        <v>-0.4020346740639944</v>
      </c>
      <c r="G178" s="41">
        <v>-0.74076876239790779</v>
      </c>
      <c r="H178" s="41">
        <v>0.15162343453493141</v>
      </c>
      <c r="I178" s="41">
        <v>28.29458324411614</v>
      </c>
      <c r="J178" s="41">
        <v>28.902819437345251</v>
      </c>
      <c r="K178" s="41">
        <v>0.56350818972592698</v>
      </c>
      <c r="L178" s="41">
        <v>27.468447045859925</v>
      </c>
      <c r="M178" s="41">
        <v>29.728955635601466</v>
      </c>
    </row>
    <row r="179" spans="2:13" x14ac:dyDescent="0.35">
      <c r="B179" s="32" t="s">
        <v>221</v>
      </c>
      <c r="C179" s="38">
        <v>1</v>
      </c>
      <c r="D179" s="41">
        <v>28.6955555555556</v>
      </c>
      <c r="E179" s="41">
        <v>28.484078489032981</v>
      </c>
      <c r="F179" s="41">
        <v>0.21147706652261888</v>
      </c>
      <c r="G179" s="41">
        <v>0.38965694988428923</v>
      </c>
      <c r="H179" s="41">
        <v>0.12040648955140934</v>
      </c>
      <c r="I179" s="41">
        <v>28.242573654805138</v>
      </c>
      <c r="J179" s="41">
        <v>28.725583323260825</v>
      </c>
      <c r="K179" s="41">
        <v>0.55592223980887501</v>
      </c>
      <c r="L179" s="41">
        <v>27.369039682829008</v>
      </c>
      <c r="M179" s="41">
        <v>29.599117295236955</v>
      </c>
    </row>
    <row r="180" spans="2:13" x14ac:dyDescent="0.35">
      <c r="B180" s="32" t="s">
        <v>222</v>
      </c>
      <c r="C180" s="38">
        <v>1</v>
      </c>
      <c r="D180" s="41">
        <v>26.889130434782601</v>
      </c>
      <c r="E180" s="41">
        <v>27.35650252824205</v>
      </c>
      <c r="F180" s="41">
        <v>-0.46737209345944919</v>
      </c>
      <c r="G180" s="41">
        <v>-0.86115618772764435</v>
      </c>
      <c r="H180" s="41">
        <v>0.14556173002467554</v>
      </c>
      <c r="I180" s="41">
        <v>27.064542671173729</v>
      </c>
      <c r="J180" s="41">
        <v>27.648462385310371</v>
      </c>
      <c r="K180" s="41">
        <v>0.56190749348607127</v>
      </c>
      <c r="L180" s="41">
        <v>26.229458823444087</v>
      </c>
      <c r="M180" s="41">
        <v>28.483546233040013</v>
      </c>
    </row>
    <row r="181" spans="2:13" x14ac:dyDescent="0.35">
      <c r="B181" s="32" t="s">
        <v>223</v>
      </c>
      <c r="C181" s="38">
        <v>1</v>
      </c>
      <c r="D181" s="41">
        <v>28.664473684210499</v>
      </c>
      <c r="E181" s="41">
        <v>27.734971504973473</v>
      </c>
      <c r="F181" s="41">
        <v>0.92950217923702638</v>
      </c>
      <c r="G181" s="41">
        <v>1.7126537171516953</v>
      </c>
      <c r="H181" s="41">
        <v>0.21351945838547642</v>
      </c>
      <c r="I181" s="41">
        <v>27.306705706394677</v>
      </c>
      <c r="J181" s="41">
        <v>28.163237303552268</v>
      </c>
      <c r="K181" s="41">
        <v>0.5832172606304189</v>
      </c>
      <c r="L181" s="41">
        <v>26.56518582006461</v>
      </c>
      <c r="M181" s="41">
        <v>28.904757189882336</v>
      </c>
    </row>
    <row r="182" spans="2:13" x14ac:dyDescent="0.35">
      <c r="B182" s="32" t="s">
        <v>224</v>
      </c>
      <c r="C182" s="38">
        <v>1</v>
      </c>
      <c r="D182" s="41">
        <v>28.678409090909099</v>
      </c>
      <c r="E182" s="41">
        <v>28.49058291096021</v>
      </c>
      <c r="F182" s="41">
        <v>0.18782617994888895</v>
      </c>
      <c r="G182" s="41">
        <v>0.34607902214055813</v>
      </c>
      <c r="H182" s="41">
        <v>9.9324662511946951E-2</v>
      </c>
      <c r="I182" s="41">
        <v>28.291362866890719</v>
      </c>
      <c r="J182" s="41">
        <v>28.689802955029702</v>
      </c>
      <c r="K182" s="41">
        <v>0.55174015856300951</v>
      </c>
      <c r="L182" s="41">
        <v>27.383932297467219</v>
      </c>
      <c r="M182" s="41">
        <v>29.597233524453202</v>
      </c>
    </row>
    <row r="183" spans="2:13" x14ac:dyDescent="0.35">
      <c r="B183" s="32" t="s">
        <v>225</v>
      </c>
      <c r="C183" s="38">
        <v>1</v>
      </c>
      <c r="D183" s="41">
        <v>29.031460674157302</v>
      </c>
      <c r="E183" s="41">
        <v>28.778626594054188</v>
      </c>
      <c r="F183" s="41">
        <v>0.25283408010311348</v>
      </c>
      <c r="G183" s="41">
        <v>0.46585929197784687</v>
      </c>
      <c r="H183" s="41">
        <v>0.14862187247640796</v>
      </c>
      <c r="I183" s="41">
        <v>28.48052886851821</v>
      </c>
      <c r="J183" s="41">
        <v>29.076724319590166</v>
      </c>
      <c r="K183" s="41">
        <v>0.562707983741493</v>
      </c>
      <c r="L183" s="41">
        <v>27.649977309132126</v>
      </c>
      <c r="M183" s="41">
        <v>29.90727587897625</v>
      </c>
    </row>
    <row r="184" spans="2:13" x14ac:dyDescent="0.35">
      <c r="B184" s="32" t="s">
        <v>226</v>
      </c>
      <c r="C184" s="38">
        <v>1</v>
      </c>
      <c r="D184" s="41">
        <v>27.360439560439598</v>
      </c>
      <c r="E184" s="41">
        <v>27.499458967485094</v>
      </c>
      <c r="F184" s="41">
        <v>-0.13901940704549531</v>
      </c>
      <c r="G184" s="41">
        <v>-0.25615013019993987</v>
      </c>
      <c r="H184" s="41">
        <v>0.17150703770611614</v>
      </c>
      <c r="I184" s="41">
        <v>27.155459413437473</v>
      </c>
      <c r="J184" s="41">
        <v>27.843458521532714</v>
      </c>
      <c r="K184" s="41">
        <v>0.56918053196745044</v>
      </c>
      <c r="L184" s="41">
        <v>26.357827394879322</v>
      </c>
      <c r="M184" s="41">
        <v>28.641090540090865</v>
      </c>
    </row>
    <row r="185" spans="2:13" x14ac:dyDescent="0.35">
      <c r="B185" s="32" t="s">
        <v>227</v>
      </c>
      <c r="C185" s="38">
        <v>1</v>
      </c>
      <c r="D185" s="41">
        <v>27.478260869565201</v>
      </c>
      <c r="E185" s="41">
        <v>27.829264972922861</v>
      </c>
      <c r="F185" s="41">
        <v>-0.35100410335765986</v>
      </c>
      <c r="G185" s="41">
        <v>-0.64674241306721991</v>
      </c>
      <c r="H185" s="41">
        <v>0.14841026629792509</v>
      </c>
      <c r="I185" s="41">
        <v>27.531591675631958</v>
      </c>
      <c r="J185" s="41">
        <v>28.126938270213763</v>
      </c>
      <c r="K185" s="41">
        <v>0.56265213154367744</v>
      </c>
      <c r="L185" s="41">
        <v>26.700727713322895</v>
      </c>
      <c r="M185" s="41">
        <v>28.957802232522827</v>
      </c>
    </row>
    <row r="186" spans="2:13" ht="15" thickBot="1" x14ac:dyDescent="0.4">
      <c r="B186" s="36" t="s">
        <v>228</v>
      </c>
      <c r="C186" s="39">
        <v>1</v>
      </c>
      <c r="D186" s="42">
        <v>28.0622222222222</v>
      </c>
      <c r="E186" s="42">
        <v>28.126522592930264</v>
      </c>
      <c r="F186" s="42">
        <v>-6.4300370708064492E-2</v>
      </c>
      <c r="G186" s="42">
        <v>-0.11847661185452321</v>
      </c>
      <c r="H186" s="42">
        <v>9.8245468823182358E-2</v>
      </c>
      <c r="I186" s="42">
        <v>27.929467137280184</v>
      </c>
      <c r="J186" s="42">
        <v>28.323578048580345</v>
      </c>
      <c r="K186" s="42">
        <v>0.5515469029305754</v>
      </c>
      <c r="L186" s="42">
        <v>27.020259601148101</v>
      </c>
      <c r="M186" s="42">
        <v>29.232785584712428</v>
      </c>
    </row>
    <row r="206" spans="6:6" x14ac:dyDescent="0.35">
      <c r="F206" t="s">
        <v>164</v>
      </c>
    </row>
    <row r="226" spans="2:8" x14ac:dyDescent="0.35">
      <c r="F226" t="s">
        <v>164</v>
      </c>
    </row>
    <row r="229" spans="2:8" x14ac:dyDescent="0.35">
      <c r="B229" t="s">
        <v>248</v>
      </c>
    </row>
    <row r="231" spans="2:8" x14ac:dyDescent="0.35">
      <c r="B231" s="77" t="s">
        <v>253</v>
      </c>
      <c r="C231" s="77"/>
      <c r="D231" s="77"/>
      <c r="E231" s="77"/>
      <c r="F231" s="77"/>
      <c r="G231" s="77"/>
      <c r="H231" s="77"/>
    </row>
    <row r="232" spans="2:8" x14ac:dyDescent="0.35">
      <c r="B232" s="77"/>
      <c r="C232" s="77"/>
      <c r="D232" s="77"/>
      <c r="E232" s="77"/>
      <c r="F232" s="77"/>
      <c r="G232" s="77"/>
      <c r="H232" s="77"/>
    </row>
    <row r="234" spans="2:8" x14ac:dyDescent="0.35">
      <c r="B234" s="77" t="s">
        <v>249</v>
      </c>
      <c r="C234" s="77"/>
      <c r="D234" s="77"/>
      <c r="E234" s="77"/>
      <c r="F234" s="77"/>
      <c r="G234" s="77"/>
      <c r="H234" s="77"/>
    </row>
    <row r="235" spans="2:8" x14ac:dyDescent="0.35">
      <c r="B235" s="77"/>
      <c r="C235" s="77"/>
      <c r="D235" s="77"/>
      <c r="E235" s="77"/>
      <c r="F235" s="77"/>
      <c r="G235" s="77"/>
      <c r="H235" s="77"/>
    </row>
    <row r="236" spans="2:8" x14ac:dyDescent="0.35">
      <c r="B236" s="77"/>
      <c r="C236" s="77"/>
      <c r="D236" s="77"/>
      <c r="E236" s="77"/>
      <c r="F236" s="77"/>
      <c r="G236" s="77"/>
      <c r="H236" s="77"/>
    </row>
    <row r="237" spans="2:8" x14ac:dyDescent="0.35">
      <c r="B237" s="77"/>
      <c r="C237" s="77"/>
      <c r="D237" s="77"/>
      <c r="E237" s="77"/>
      <c r="F237" s="77"/>
      <c r="G237" s="77"/>
      <c r="H237" s="77"/>
    </row>
  </sheetData>
  <mergeCells count="3">
    <mergeCell ref="B1:K2"/>
    <mergeCell ref="B231:H232"/>
    <mergeCell ref="B234:H237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3" name="DD143116">
              <controlPr defaultSize="0" autoFill="0" autoPict="0" macro="[0]!GoToResultsNew1410202521160421">
                <anchor moveWithCells="1">
                  <from>
                    <xdr:col>1</xdr:col>
                    <xdr:colOff>6350</xdr:colOff>
                    <xdr:row>8</xdr:row>
                    <xdr:rowOff>6350</xdr:rowOff>
                  </from>
                  <to>
                    <xdr:col>4</xdr:col>
                    <xdr:colOff>6350</xdr:colOff>
                    <xdr:row>9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F1E3-0F1D-4536-BC17-EDF7752A47B1}">
  <sheetPr codeName="Feuil17"/>
  <dimension ref="A1:R66"/>
  <sheetViews>
    <sheetView topLeftCell="D1" workbookViewId="0">
      <pane xSplit="17720" ySplit="3190" topLeftCell="F1" activePane="bottomLeft"/>
      <selection activeCell="L8" sqref="L8"/>
      <selection pane="topRight" activeCell="F1" sqref="F1"/>
      <selection pane="bottomLeft" activeCell="F67" sqref="F67"/>
      <selection pane="bottomRight" activeCell="F6" sqref="F6"/>
    </sheetView>
  </sheetViews>
  <sheetFormatPr baseColWidth="10" defaultRowHeight="14.5" x14ac:dyDescent="0.35"/>
  <cols>
    <col min="8" max="8" width="19.36328125" customWidth="1"/>
    <col min="9" max="9" width="20.90625" customWidth="1"/>
    <col min="10" max="10" width="19" customWidth="1"/>
    <col min="14" max="14" width="21.90625" customWidth="1"/>
    <col min="17" max="17" width="17.36328125" customWidth="1"/>
  </cols>
  <sheetData>
    <row r="1" spans="1:18" x14ac:dyDescent="0.35">
      <c r="A1" s="6" t="s">
        <v>0</v>
      </c>
      <c r="B1" s="6" t="s">
        <v>103</v>
      </c>
      <c r="C1" s="6" t="s">
        <v>104</v>
      </c>
      <c r="D1" t="s">
        <v>13</v>
      </c>
      <c r="E1" t="s">
        <v>14</v>
      </c>
      <c r="F1" t="s">
        <v>15</v>
      </c>
      <c r="G1" t="s">
        <v>17</v>
      </c>
      <c r="H1" t="s">
        <v>18</v>
      </c>
      <c r="I1" t="s">
        <v>19</v>
      </c>
      <c r="J1" t="s">
        <v>32</v>
      </c>
      <c r="K1" t="s">
        <v>33</v>
      </c>
      <c r="L1" t="s">
        <v>34</v>
      </c>
      <c r="M1" t="s">
        <v>35</v>
      </c>
      <c r="N1" t="s">
        <v>46</v>
      </c>
      <c r="O1" t="s">
        <v>47</v>
      </c>
      <c r="P1" t="s">
        <v>52</v>
      </c>
      <c r="Q1" t="s">
        <v>274</v>
      </c>
      <c r="R1" t="s">
        <v>106</v>
      </c>
    </row>
    <row r="2" spans="1:18" x14ac:dyDescent="0.35">
      <c r="A2" s="6">
        <v>3055</v>
      </c>
      <c r="B2" s="7">
        <v>28.6034090909091</v>
      </c>
      <c r="C2" s="7">
        <v>28.5</v>
      </c>
      <c r="D2" s="2">
        <v>0.28167999999999999</v>
      </c>
      <c r="E2" s="2">
        <v>5.509E-2</v>
      </c>
      <c r="F2" s="2">
        <v>-4.3380000000000002E-2</v>
      </c>
      <c r="G2" s="2">
        <v>88</v>
      </c>
      <c r="H2" s="2">
        <v>-0.20491999999999999</v>
      </c>
      <c r="I2" s="2">
        <v>-0.18293000000000001</v>
      </c>
      <c r="J2" s="2">
        <v>-86.926010000000005</v>
      </c>
      <c r="K2" s="2">
        <v>-71.844350000000006</v>
      </c>
      <c r="L2" s="2">
        <v>-63.636690000000002</v>
      </c>
      <c r="M2" s="2">
        <v>-21.795030000000001</v>
      </c>
      <c r="N2" s="2">
        <v>-6.2429999999999999E-2</v>
      </c>
      <c r="O2" s="2">
        <v>-0.23005999999999999</v>
      </c>
      <c r="P2" s="2">
        <v>3226.84058</v>
      </c>
      <c r="Q2">
        <v>1.07253</v>
      </c>
      <c r="R2" s="2">
        <v>0.94230000000000003</v>
      </c>
    </row>
    <row r="3" spans="1:18" x14ac:dyDescent="0.35">
      <c r="A3" s="6">
        <v>3170</v>
      </c>
      <c r="B3" s="7">
        <v>28.111956521739099</v>
      </c>
      <c r="C3" s="7">
        <v>28</v>
      </c>
      <c r="D3" s="2">
        <v>-3.9570000000000001E-2</v>
      </c>
      <c r="G3" s="2">
        <v>88</v>
      </c>
      <c r="H3" s="2">
        <v>-0.25146000000000002</v>
      </c>
      <c r="I3" s="2">
        <v>-0.23635999999999999</v>
      </c>
      <c r="J3" s="2">
        <v>-155.0266</v>
      </c>
      <c r="K3" s="2">
        <v>-121.79001</v>
      </c>
      <c r="L3" s="2">
        <v>-103.85342</v>
      </c>
      <c r="M3" s="2">
        <v>-56.30988</v>
      </c>
      <c r="N3" s="2">
        <v>-1.30569</v>
      </c>
      <c r="O3" s="2">
        <v>-1.58687</v>
      </c>
      <c r="P3" s="2">
        <v>2329.25</v>
      </c>
      <c r="Q3">
        <v>0.79088000000000003</v>
      </c>
      <c r="R3" s="2">
        <v>0.81133</v>
      </c>
    </row>
    <row r="4" spans="1:18" x14ac:dyDescent="0.35">
      <c r="A4" s="6">
        <v>3433</v>
      </c>
      <c r="B4" s="7">
        <v>29.391358024691399</v>
      </c>
      <c r="C4" s="7">
        <v>29.31</v>
      </c>
      <c r="D4" s="2">
        <v>-0.13159999999999999</v>
      </c>
      <c r="E4" s="2">
        <v>-8.2239999999999994E-2</v>
      </c>
      <c r="F4" s="2">
        <v>8.7540000000000007E-2</v>
      </c>
      <c r="G4" s="2">
        <v>83</v>
      </c>
      <c r="H4" s="2">
        <v>-0.12</v>
      </c>
      <c r="I4" s="2">
        <v>-0.16588</v>
      </c>
      <c r="J4" s="2">
        <v>-84.265510000000006</v>
      </c>
      <c r="K4" s="2">
        <v>-52.448410000000003</v>
      </c>
      <c r="L4" s="2">
        <v>-33.825290000000003</v>
      </c>
      <c r="M4" s="2">
        <v>-41.818869999999997</v>
      </c>
      <c r="N4" s="2">
        <v>-1.24698</v>
      </c>
      <c r="O4" s="2">
        <v>-1.6434500000000001</v>
      </c>
      <c r="P4" s="2">
        <v>4027.6057099999998</v>
      </c>
      <c r="Q4">
        <v>0.93852999999999998</v>
      </c>
      <c r="R4" s="2">
        <v>0.86446000000000001</v>
      </c>
    </row>
    <row r="5" spans="1:18" x14ac:dyDescent="0.35">
      <c r="A5" s="6">
        <v>3470</v>
      </c>
      <c r="B5" s="7">
        <v>26.724175824175799</v>
      </c>
      <c r="C5" s="7">
        <v>26.57</v>
      </c>
      <c r="D5" s="2">
        <v>3.1419999999999997E-2</v>
      </c>
      <c r="E5" s="2">
        <v>1.8499999999999999E-2</v>
      </c>
      <c r="F5" s="2">
        <v>-8.6800000000000002E-3</v>
      </c>
      <c r="G5" s="2">
        <v>78</v>
      </c>
      <c r="H5" s="2">
        <v>-0.25373000000000001</v>
      </c>
      <c r="I5" s="2">
        <v>-0.15476000000000001</v>
      </c>
      <c r="J5" s="2">
        <v>-84.680369999999996</v>
      </c>
      <c r="K5" s="2">
        <v>-61.799469999999999</v>
      </c>
      <c r="L5" s="2">
        <v>-39.906489999999998</v>
      </c>
      <c r="M5" s="2">
        <v>-16.53454</v>
      </c>
      <c r="N5" s="2">
        <v>-0.31627</v>
      </c>
      <c r="O5" s="2">
        <v>-0.50307999999999997</v>
      </c>
      <c r="P5" s="2">
        <v>39.357340000000001</v>
      </c>
      <c r="Q5">
        <v>1.12141</v>
      </c>
      <c r="R5" s="2">
        <v>1.00379</v>
      </c>
    </row>
    <row r="6" spans="1:18" x14ac:dyDescent="0.35">
      <c r="A6" s="6">
        <v>3598</v>
      </c>
      <c r="B6" s="7">
        <v>29.3413043478261</v>
      </c>
      <c r="C6" s="7">
        <v>29.09</v>
      </c>
      <c r="D6" s="2">
        <v>6.8150000000000002E-2</v>
      </c>
      <c r="E6" s="2">
        <v>1.6109999999999999E-2</v>
      </c>
      <c r="F6" s="2">
        <v>6.3490000000000005E-2</v>
      </c>
      <c r="G6" s="2">
        <v>71</v>
      </c>
      <c r="H6" s="2">
        <v>-0.16216</v>
      </c>
      <c r="I6" s="2">
        <v>-0.2</v>
      </c>
      <c r="J6" s="2">
        <v>-46.041150000000002</v>
      </c>
      <c r="K6" s="2">
        <v>-22.40306</v>
      </c>
      <c r="L6" s="2">
        <v>-7.5112199999999998</v>
      </c>
      <c r="M6" s="2">
        <v>-16.371960000000001</v>
      </c>
      <c r="N6" s="2">
        <v>-0.16488</v>
      </c>
      <c r="O6" s="2">
        <v>0.80237000000000003</v>
      </c>
      <c r="P6" s="2">
        <v>3984.7490200000002</v>
      </c>
      <c r="Q6">
        <v>1.2177800000000001</v>
      </c>
      <c r="R6" s="2">
        <v>1.0701400000000001</v>
      </c>
    </row>
    <row r="7" spans="1:18" x14ac:dyDescent="0.35">
      <c r="A7" s="6">
        <v>3610</v>
      </c>
      <c r="B7" s="7">
        <v>29.259782608695701</v>
      </c>
      <c r="C7" s="7">
        <v>28.9</v>
      </c>
      <c r="D7" s="2">
        <v>-0.38417000000000001</v>
      </c>
      <c r="E7" s="2">
        <v>-0.45474999999999999</v>
      </c>
      <c r="F7" s="2">
        <v>-0.61592999999999998</v>
      </c>
      <c r="G7" s="2">
        <v>5</v>
      </c>
      <c r="H7" s="2">
        <v>0</v>
      </c>
      <c r="I7" s="2">
        <v>-0.18071999999999999</v>
      </c>
      <c r="J7" s="2">
        <v>-20.733440000000002</v>
      </c>
      <c r="K7" s="2">
        <v>12.174620000000001</v>
      </c>
      <c r="L7" s="2">
        <v>34.74765</v>
      </c>
      <c r="M7" s="2">
        <v>48.554369999999999</v>
      </c>
      <c r="N7" s="2">
        <v>0.77293999999999996</v>
      </c>
      <c r="O7" s="2">
        <v>6.8470000000000003E-2</v>
      </c>
      <c r="P7" s="2">
        <v>4155.6474600000001</v>
      </c>
      <c r="Q7">
        <v>0.95113000000000003</v>
      </c>
      <c r="R7" s="2">
        <v>1.07128</v>
      </c>
    </row>
    <row r="8" spans="1:18" x14ac:dyDescent="0.35">
      <c r="A8" s="6">
        <v>3746</v>
      </c>
      <c r="B8" s="7">
        <v>26.834444444444401</v>
      </c>
      <c r="C8" s="7">
        <v>27.08</v>
      </c>
      <c r="D8" s="2">
        <v>0.35049999999999998</v>
      </c>
      <c r="E8" s="2">
        <v>0.29763000000000001</v>
      </c>
      <c r="F8" s="2">
        <v>-0.23738000000000001</v>
      </c>
      <c r="G8" s="2">
        <v>30</v>
      </c>
      <c r="H8" s="2">
        <v>-0.19403000000000001</v>
      </c>
      <c r="I8" s="2">
        <v>-0.19403000000000001</v>
      </c>
      <c r="J8" s="2">
        <v>71.530289999999994</v>
      </c>
      <c r="K8" s="2">
        <v>70.437100000000001</v>
      </c>
      <c r="L8" s="2">
        <v>80.200559999999996</v>
      </c>
      <c r="M8" s="2">
        <v>92.677629999999994</v>
      </c>
      <c r="N8" s="2">
        <v>2.2560699999999998</v>
      </c>
      <c r="O8" s="2">
        <v>1.9310700000000001</v>
      </c>
      <c r="P8" s="2">
        <v>2681.25146</v>
      </c>
      <c r="Q8">
        <v>1.08731</v>
      </c>
      <c r="R8" s="2">
        <v>1.0481400000000001</v>
      </c>
    </row>
    <row r="9" spans="1:18" x14ac:dyDescent="0.35">
      <c r="A9" s="6">
        <v>4078</v>
      </c>
      <c r="B9" s="7">
        <v>27.667391304347799</v>
      </c>
      <c r="C9" s="7">
        <v>27.68</v>
      </c>
      <c r="D9" s="2">
        <v>4.3909999999999998E-2</v>
      </c>
      <c r="E9" s="2">
        <v>0.20794000000000001</v>
      </c>
      <c r="F9" s="2">
        <v>0.51183000000000001</v>
      </c>
      <c r="G9" s="2">
        <v>160</v>
      </c>
      <c r="H9" s="2">
        <v>0.22806999999999999</v>
      </c>
      <c r="I9" s="2">
        <v>0.48743999999999998</v>
      </c>
      <c r="J9" s="2">
        <v>-37.416310000000003</v>
      </c>
      <c r="K9" s="2">
        <v>-0.33417999999999998</v>
      </c>
      <c r="L9" s="2">
        <v>29.666260000000001</v>
      </c>
      <c r="M9" s="2">
        <v>44.505159999999997</v>
      </c>
      <c r="N9" s="2">
        <v>1.01423</v>
      </c>
      <c r="O9" s="2">
        <v>0.74897000000000002</v>
      </c>
      <c r="P9" s="2">
        <v>2411.3273899999999</v>
      </c>
      <c r="Q9">
        <v>1.22366</v>
      </c>
      <c r="R9" s="2">
        <v>1.0533600000000001</v>
      </c>
    </row>
    <row r="10" spans="1:18" x14ac:dyDescent="0.35">
      <c r="A10" s="6">
        <v>4109</v>
      </c>
      <c r="B10" s="7">
        <v>27.6879120879121</v>
      </c>
      <c r="C10" s="7">
        <v>27.63</v>
      </c>
      <c r="D10" s="2">
        <v>-0.1865</v>
      </c>
      <c r="E10" s="2">
        <v>-5.5690000000000003E-2</v>
      </c>
      <c r="F10" s="2">
        <v>1.7739999999999999E-2</v>
      </c>
      <c r="G10" s="2">
        <v>80</v>
      </c>
      <c r="H10" s="2">
        <v>0.12037</v>
      </c>
      <c r="I10" s="2">
        <v>0.31217</v>
      </c>
      <c r="J10" s="2">
        <v>-83.168459999999996</v>
      </c>
      <c r="K10" s="2">
        <v>-54.453380000000003</v>
      </c>
      <c r="L10" s="2">
        <v>-23.32179</v>
      </c>
      <c r="M10" s="2">
        <v>-15.14181</v>
      </c>
      <c r="N10" s="2">
        <v>-0.30317</v>
      </c>
      <c r="O10" s="2">
        <v>-0.37026999999999999</v>
      </c>
      <c r="P10" s="2">
        <v>101.59724</v>
      </c>
      <c r="Q10">
        <v>0.90288000000000002</v>
      </c>
      <c r="R10" s="2">
        <v>0.91368000000000005</v>
      </c>
    </row>
    <row r="11" spans="1:18" x14ac:dyDescent="0.35">
      <c r="A11" s="6">
        <v>4135</v>
      </c>
      <c r="B11" s="7">
        <v>27.456179775280901</v>
      </c>
      <c r="C11" s="7">
        <v>27.69</v>
      </c>
      <c r="D11" s="2">
        <v>0.41017999999999999</v>
      </c>
      <c r="E11" s="2">
        <v>0.38027</v>
      </c>
      <c r="F11" s="2">
        <v>0.51341000000000003</v>
      </c>
      <c r="G11" s="2">
        <v>211</v>
      </c>
      <c r="H11" s="2">
        <v>0.16200999999999999</v>
      </c>
      <c r="I11" s="2">
        <v>-9.7670000000000007E-2</v>
      </c>
      <c r="J11" s="2">
        <v>-7.5573699999999997</v>
      </c>
      <c r="K11" s="2">
        <v>-15.72146</v>
      </c>
      <c r="L11" s="2">
        <v>-16.04935</v>
      </c>
      <c r="M11" s="2">
        <v>-17.733840000000001</v>
      </c>
      <c r="N11" s="2">
        <v>-0.31784000000000001</v>
      </c>
      <c r="O11" s="2">
        <v>0.29465999999999998</v>
      </c>
      <c r="P11" s="2">
        <v>1557.3686499999999</v>
      </c>
      <c r="Q11">
        <v>1.22333</v>
      </c>
      <c r="R11" s="2">
        <v>0.98567000000000005</v>
      </c>
    </row>
    <row r="12" spans="1:18" x14ac:dyDescent="0.35">
      <c r="A12" s="6">
        <v>4242</v>
      </c>
      <c r="B12" s="7">
        <v>29.3912087912088</v>
      </c>
      <c r="C12" s="7">
        <v>29.18</v>
      </c>
      <c r="D12" s="2">
        <v>-4.8079999999999998E-2</v>
      </c>
      <c r="E12" s="2">
        <v>-0.12212000000000001</v>
      </c>
      <c r="F12" s="2">
        <v>-0.16088</v>
      </c>
      <c r="G12" s="2">
        <v>19</v>
      </c>
      <c r="H12" s="2">
        <v>-0.15825</v>
      </c>
      <c r="I12" s="2">
        <v>-0.11111</v>
      </c>
      <c r="J12" s="2">
        <v>-170.29886999999999</v>
      </c>
      <c r="K12" s="2">
        <v>-151.8425</v>
      </c>
      <c r="L12" s="2">
        <v>-113.28691000000001</v>
      </c>
      <c r="M12" s="2">
        <v>-69.927850000000007</v>
      </c>
      <c r="N12" s="2">
        <v>-1.57965</v>
      </c>
      <c r="O12" s="2">
        <v>-1.0734300000000001</v>
      </c>
      <c r="P12" s="2">
        <v>4244.5790999999999</v>
      </c>
      <c r="Q12">
        <v>0.79366000000000003</v>
      </c>
      <c r="R12" s="2">
        <v>0.83272999999999997</v>
      </c>
    </row>
    <row r="13" spans="1:18" x14ac:dyDescent="0.35">
      <c r="A13" s="6">
        <v>4245</v>
      </c>
      <c r="B13" s="7">
        <v>28.504347826086999</v>
      </c>
      <c r="C13" s="7">
        <v>28.37</v>
      </c>
      <c r="D13" s="2">
        <v>-5.774E-2</v>
      </c>
      <c r="E13" s="2">
        <v>-0.28669</v>
      </c>
      <c r="F13" s="2">
        <v>-0.10331</v>
      </c>
      <c r="G13" s="2">
        <v>82</v>
      </c>
      <c r="H13" s="2">
        <v>-0.11884</v>
      </c>
      <c r="I13" s="2">
        <v>0.13414999999999999</v>
      </c>
      <c r="J13" s="2">
        <v>-82.973489999999998</v>
      </c>
      <c r="K13" s="2">
        <v>-65.564930000000004</v>
      </c>
      <c r="L13" s="2">
        <v>-55.799379999999999</v>
      </c>
      <c r="M13" s="2">
        <v>-12.57451</v>
      </c>
      <c r="N13" s="2">
        <v>5.6079999999999998E-2</v>
      </c>
      <c r="O13" s="2">
        <v>0.42083999999999999</v>
      </c>
      <c r="P13" s="2">
        <v>3308.03638</v>
      </c>
      <c r="Q13">
        <v>1.12002</v>
      </c>
      <c r="R13" s="2">
        <v>1.04067</v>
      </c>
    </row>
    <row r="14" spans="1:18" x14ac:dyDescent="0.35">
      <c r="A14" s="6">
        <v>4497</v>
      </c>
      <c r="B14" s="7">
        <v>26.4478260869565</v>
      </c>
      <c r="C14" s="7">
        <v>26.41</v>
      </c>
      <c r="D14" s="2">
        <v>2.3619999999999999E-2</v>
      </c>
      <c r="E14" s="2">
        <v>5.9270000000000003E-2</v>
      </c>
      <c r="F14" s="2">
        <v>3.9039999999999998E-2</v>
      </c>
      <c r="G14" s="2">
        <v>62</v>
      </c>
      <c r="H14" s="2">
        <v>7.0419999999999996E-2</v>
      </c>
      <c r="I14" s="2">
        <v>0.18987000000000001</v>
      </c>
      <c r="J14" s="2">
        <v>197.04381000000001</v>
      </c>
      <c r="K14" s="2">
        <v>143.55984000000001</v>
      </c>
      <c r="L14" s="2">
        <v>100.2594</v>
      </c>
      <c r="M14" s="2">
        <v>33.533990000000003</v>
      </c>
      <c r="N14" s="2">
        <v>0.46146999999999999</v>
      </c>
      <c r="O14" s="2">
        <v>0.96667999999999998</v>
      </c>
      <c r="P14" s="2">
        <v>7582.9506799999999</v>
      </c>
      <c r="Q14">
        <v>1.32057</v>
      </c>
      <c r="R14" s="2">
        <v>1.10608</v>
      </c>
    </row>
    <row r="15" spans="1:18" x14ac:dyDescent="0.35">
      <c r="A15" s="8">
        <v>4300000000</v>
      </c>
      <c r="B15" s="9">
        <v>25.413043478260899</v>
      </c>
      <c r="C15" s="9">
        <v>25.4</v>
      </c>
      <c r="Q15">
        <v>1.2795399999999999</v>
      </c>
      <c r="R15" s="2">
        <v>1.0145599999999999</v>
      </c>
    </row>
    <row r="16" spans="1:18" x14ac:dyDescent="0.35">
      <c r="A16" s="10">
        <v>3E+83</v>
      </c>
      <c r="B16" s="7">
        <v>27.914130434782599</v>
      </c>
      <c r="C16" s="7">
        <v>27.83</v>
      </c>
      <c r="Q16">
        <v>0.91202000000000005</v>
      </c>
      <c r="R16" s="2">
        <v>1.02382</v>
      </c>
    </row>
    <row r="17" spans="1:18" x14ac:dyDescent="0.35">
      <c r="A17" s="6" t="s">
        <v>53</v>
      </c>
      <c r="B17" s="7">
        <v>28.538202247190998</v>
      </c>
      <c r="C17" s="7">
        <v>28.63</v>
      </c>
      <c r="D17" s="2">
        <v>0.14534</v>
      </c>
      <c r="E17" s="2">
        <v>8.5019999999999998E-2</v>
      </c>
      <c r="F17" s="2">
        <v>0.51617000000000002</v>
      </c>
      <c r="G17" s="2">
        <v>95</v>
      </c>
      <c r="H17" s="2">
        <v>-0.2087</v>
      </c>
      <c r="I17" s="2">
        <v>-0.17845</v>
      </c>
      <c r="J17" s="2">
        <v>-97.545910000000006</v>
      </c>
      <c r="K17" s="2">
        <v>-68.514499999999998</v>
      </c>
      <c r="L17" s="2">
        <v>-49.990560000000002</v>
      </c>
      <c r="M17" s="2">
        <v>-27.354749999999999</v>
      </c>
      <c r="N17" s="2">
        <v>-0.46111999999999997</v>
      </c>
      <c r="O17" s="2">
        <v>-0.54908000000000001</v>
      </c>
      <c r="P17" s="2">
        <v>1150.6051</v>
      </c>
      <c r="Q17">
        <v>0.91012999999999999</v>
      </c>
      <c r="R17" s="2">
        <v>0.85636999999999996</v>
      </c>
    </row>
    <row r="18" spans="1:18" x14ac:dyDescent="0.35">
      <c r="A18" s="6" t="s">
        <v>54</v>
      </c>
      <c r="B18" s="7">
        <v>29.616304347826102</v>
      </c>
      <c r="C18" s="7">
        <v>29.22</v>
      </c>
      <c r="D18" s="2">
        <v>-0.55418999999999996</v>
      </c>
      <c r="E18" s="2">
        <v>-0.48429</v>
      </c>
      <c r="F18" s="2">
        <v>-0.46688000000000002</v>
      </c>
      <c r="G18" s="2">
        <v>16</v>
      </c>
      <c r="H18" s="2">
        <v>-0.25984000000000002</v>
      </c>
      <c r="I18" s="2">
        <v>-7.7780000000000002E-2</v>
      </c>
      <c r="J18" s="2">
        <v>-119.80439</v>
      </c>
      <c r="K18" s="2">
        <v>-96.978769999999997</v>
      </c>
      <c r="L18" s="2">
        <v>-54.017310000000002</v>
      </c>
      <c r="M18" s="2">
        <v>-11.136139999999999</v>
      </c>
      <c r="N18" s="2">
        <v>0.60019999999999996</v>
      </c>
      <c r="O18" s="2">
        <v>1.0067600000000001</v>
      </c>
      <c r="P18" s="2">
        <v>3878.8645000000001</v>
      </c>
      <c r="Q18">
        <v>0.81759999999999999</v>
      </c>
      <c r="R18" s="2">
        <v>1.0224200000000001</v>
      </c>
    </row>
    <row r="19" spans="1:18" x14ac:dyDescent="0.35">
      <c r="A19" s="6" t="s">
        <v>55</v>
      </c>
      <c r="B19" s="7">
        <v>27.8554347826087</v>
      </c>
      <c r="C19" s="7">
        <v>27.69</v>
      </c>
      <c r="D19" s="2">
        <v>-6.1599999999999997E-3</v>
      </c>
      <c r="E19" s="2">
        <v>5.47E-3</v>
      </c>
      <c r="F19" s="2">
        <v>1.5769999999999999E-2</v>
      </c>
      <c r="G19" s="2">
        <v>95</v>
      </c>
      <c r="H19" s="2">
        <v>-0.16511000000000001</v>
      </c>
      <c r="I19" s="2">
        <v>-0.17391000000000001</v>
      </c>
      <c r="J19" s="2">
        <v>-63.071109999999997</v>
      </c>
      <c r="K19" s="2">
        <v>-54.725459999999998</v>
      </c>
      <c r="L19" s="2">
        <v>-37.679859999999998</v>
      </c>
      <c r="M19" s="2">
        <v>-29.958829999999999</v>
      </c>
      <c r="N19" s="2">
        <v>-0.59340000000000004</v>
      </c>
      <c r="O19" s="2">
        <v>-0.77066000000000001</v>
      </c>
      <c r="P19" s="2">
        <v>1862.9165</v>
      </c>
      <c r="Q19">
        <v>0.86694000000000004</v>
      </c>
      <c r="R19" s="2">
        <v>0.92742999999999998</v>
      </c>
    </row>
    <row r="20" spans="1:18" x14ac:dyDescent="0.35">
      <c r="A20" s="6" t="s">
        <v>56</v>
      </c>
      <c r="B20" s="7">
        <v>29.9467391304348</v>
      </c>
      <c r="C20" s="7">
        <v>29.67</v>
      </c>
      <c r="D20" s="2">
        <v>-0.36024</v>
      </c>
      <c r="E20" s="2">
        <v>-0.37689</v>
      </c>
      <c r="F20" s="2">
        <v>-0.11237999999999999</v>
      </c>
      <c r="G20" s="2">
        <v>90</v>
      </c>
      <c r="H20" s="2">
        <v>-0.19048000000000001</v>
      </c>
      <c r="I20" s="2">
        <v>-0.16667000000000001</v>
      </c>
      <c r="J20" s="2">
        <v>-94.296449999999993</v>
      </c>
      <c r="K20" s="2">
        <v>-73.141760000000005</v>
      </c>
      <c r="L20" s="2">
        <v>-28.773119999999999</v>
      </c>
      <c r="M20" s="2">
        <v>18.450610000000001</v>
      </c>
      <c r="N20" s="2">
        <v>1.05078</v>
      </c>
      <c r="O20" s="2">
        <v>0.75085999999999997</v>
      </c>
      <c r="P20" s="2">
        <v>4032.78784</v>
      </c>
      <c r="Q20">
        <v>0.93513000000000002</v>
      </c>
      <c r="R20" s="2">
        <v>1.0912200000000001</v>
      </c>
    </row>
    <row r="21" spans="1:18" x14ac:dyDescent="0.35">
      <c r="A21" s="6" t="s">
        <v>57</v>
      </c>
      <c r="B21" s="7">
        <v>27.4989130434783</v>
      </c>
      <c r="C21" s="7">
        <v>27.38</v>
      </c>
      <c r="D21" s="2">
        <v>0.16284000000000001</v>
      </c>
      <c r="E21" s="2">
        <v>0.17015</v>
      </c>
      <c r="F21" s="2">
        <v>1.814E-2</v>
      </c>
      <c r="G21" s="2">
        <v>88</v>
      </c>
      <c r="H21" s="2">
        <v>6.5399999999999998E-3</v>
      </c>
      <c r="I21" s="2">
        <v>0.23585</v>
      </c>
      <c r="J21" s="2">
        <v>65.383420000000001</v>
      </c>
      <c r="K21" s="2">
        <v>64.997929999999997</v>
      </c>
      <c r="L21" s="2">
        <v>69.966250000000002</v>
      </c>
      <c r="M21" s="2">
        <v>54.62932</v>
      </c>
      <c r="N21" s="2">
        <v>1.6199300000000001</v>
      </c>
      <c r="O21" s="2">
        <v>1.85721</v>
      </c>
      <c r="P21" s="2">
        <v>1898.2181399999999</v>
      </c>
      <c r="Q21">
        <v>1.2607999999999999</v>
      </c>
      <c r="R21" s="2">
        <v>1.21187</v>
      </c>
    </row>
    <row r="22" spans="1:18" x14ac:dyDescent="0.35">
      <c r="A22" s="6" t="s">
        <v>58</v>
      </c>
      <c r="B22" s="7">
        <v>28.293333333333301</v>
      </c>
      <c r="C22" s="7">
        <v>28.42</v>
      </c>
      <c r="D22" s="2">
        <v>-3.8370000000000001E-2</v>
      </c>
      <c r="E22" s="2">
        <v>5.7880000000000001E-2</v>
      </c>
      <c r="F22" s="2">
        <v>-0.27128999999999998</v>
      </c>
      <c r="G22" s="2">
        <v>1</v>
      </c>
      <c r="H22" s="2">
        <v>0.29411999999999999</v>
      </c>
      <c r="I22" s="2">
        <v>0.16980999999999999</v>
      </c>
      <c r="J22" s="2">
        <v>-78.976749999999996</v>
      </c>
      <c r="K22" s="2">
        <v>-52.946719999999999</v>
      </c>
      <c r="L22" s="2">
        <v>-33.148130000000002</v>
      </c>
      <c r="M22" s="2">
        <v>-6.7266599999999999</v>
      </c>
      <c r="N22" s="2">
        <v>-9.4020000000000006E-2</v>
      </c>
      <c r="O22" s="2">
        <v>-0.15021000000000001</v>
      </c>
      <c r="P22" s="2">
        <v>473.94198999999998</v>
      </c>
      <c r="Q22">
        <v>0.94679999999999997</v>
      </c>
      <c r="R22" s="2">
        <v>1.0173300000000001</v>
      </c>
    </row>
    <row r="23" spans="1:18" x14ac:dyDescent="0.35">
      <c r="A23" s="6" t="s">
        <v>59</v>
      </c>
      <c r="B23" s="7">
        <v>28.3923913043478</v>
      </c>
      <c r="C23" s="7">
        <v>28.09</v>
      </c>
      <c r="D23" s="2">
        <v>-0.24030000000000001</v>
      </c>
      <c r="E23" s="2">
        <v>-0.24911</v>
      </c>
      <c r="F23" s="2">
        <v>-0.40339000000000003</v>
      </c>
      <c r="G23" s="2">
        <v>72</v>
      </c>
      <c r="H23" s="2">
        <v>-0.18243000000000001</v>
      </c>
      <c r="I23" s="2">
        <v>-0.32074999999999998</v>
      </c>
      <c r="J23" s="2">
        <v>-26.30143</v>
      </c>
      <c r="K23" s="2">
        <v>-17.60331</v>
      </c>
      <c r="L23" s="2">
        <v>-15.251300000000001</v>
      </c>
      <c r="M23" s="2">
        <v>-22.596689999999999</v>
      </c>
      <c r="N23" s="2">
        <v>0.24782999999999999</v>
      </c>
      <c r="O23" s="2">
        <v>0.97343999999999997</v>
      </c>
      <c r="P23" s="2">
        <v>2041.4173599999999</v>
      </c>
      <c r="Q23">
        <v>0.85016999999999998</v>
      </c>
      <c r="R23" s="2">
        <v>1.0282199999999999</v>
      </c>
    </row>
    <row r="24" spans="1:18" x14ac:dyDescent="0.35">
      <c r="A24" s="6" t="s">
        <v>60</v>
      </c>
      <c r="B24" s="7">
        <v>28.9644444444444</v>
      </c>
      <c r="C24" s="7">
        <v>28.87</v>
      </c>
      <c r="D24" s="2">
        <v>-3.9129999999999998E-2</v>
      </c>
      <c r="E24" s="2">
        <v>-7.4980000000000005E-2</v>
      </c>
      <c r="F24" s="2">
        <v>0.15103</v>
      </c>
      <c r="G24" s="2">
        <v>146</v>
      </c>
      <c r="H24" s="2">
        <v>-0.20313000000000001</v>
      </c>
      <c r="I24" s="2">
        <v>-0.16471</v>
      </c>
      <c r="J24" s="2">
        <v>-81.310749999999999</v>
      </c>
      <c r="K24" s="2">
        <v>-76.712429999999998</v>
      </c>
      <c r="L24" s="2">
        <v>-57.436230000000002</v>
      </c>
      <c r="M24" s="2">
        <v>-30.33447</v>
      </c>
      <c r="N24" s="2">
        <v>-0.52029000000000003</v>
      </c>
      <c r="O24" s="2">
        <v>-0.58692999999999995</v>
      </c>
      <c r="P24" s="2">
        <v>158.14551</v>
      </c>
      <c r="Q24">
        <v>0.95011000000000001</v>
      </c>
      <c r="R24" s="2">
        <v>0.88349</v>
      </c>
    </row>
    <row r="25" spans="1:18" x14ac:dyDescent="0.35">
      <c r="A25" s="6" t="s">
        <v>61</v>
      </c>
      <c r="B25" s="7">
        <v>28.7043956043956</v>
      </c>
      <c r="C25" s="7">
        <v>28.55</v>
      </c>
      <c r="D25" s="2">
        <v>-4.1119999999999997E-2</v>
      </c>
      <c r="E25" s="2">
        <v>5.5789999999999999E-2</v>
      </c>
      <c r="F25" s="2">
        <v>0.34621000000000002</v>
      </c>
      <c r="G25" s="2">
        <v>131</v>
      </c>
      <c r="H25" s="2">
        <v>-0.23077</v>
      </c>
      <c r="I25" s="2">
        <v>-0.24324000000000001</v>
      </c>
      <c r="J25" s="2">
        <v>-104.18698000000001</v>
      </c>
      <c r="K25" s="2">
        <v>-65.872739999999993</v>
      </c>
      <c r="L25" s="2">
        <v>-47.860320000000002</v>
      </c>
      <c r="M25" s="2">
        <v>-23.36673</v>
      </c>
      <c r="N25" s="2">
        <v>-0.43384</v>
      </c>
      <c r="O25" s="2">
        <v>-0.65847</v>
      </c>
      <c r="P25" s="2">
        <v>1788.59998</v>
      </c>
      <c r="Q25">
        <v>0.88534000000000002</v>
      </c>
      <c r="R25" s="2">
        <v>0.84367000000000003</v>
      </c>
    </row>
    <row r="26" spans="1:18" x14ac:dyDescent="0.35">
      <c r="A26" s="6" t="s">
        <v>62</v>
      </c>
      <c r="B26" s="7">
        <v>28.958241758241801</v>
      </c>
      <c r="C26" s="7">
        <v>28.7</v>
      </c>
      <c r="D26" s="2">
        <v>-0.39512000000000003</v>
      </c>
      <c r="E26" s="2">
        <v>-0.56721999999999995</v>
      </c>
      <c r="F26" s="2">
        <v>-0.68493999999999999</v>
      </c>
      <c r="G26" s="2">
        <v>27</v>
      </c>
      <c r="H26" s="2">
        <v>0.37254999999999999</v>
      </c>
      <c r="I26" s="2">
        <v>0.32596999999999998</v>
      </c>
      <c r="J26" s="2">
        <v>-73.930369999999996</v>
      </c>
      <c r="K26" s="2">
        <v>-41.345379999999999</v>
      </c>
      <c r="L26" s="2">
        <v>5.3096199999999998</v>
      </c>
      <c r="M26" s="2">
        <v>5.0172100000000004</v>
      </c>
      <c r="N26" s="2">
        <v>-0.20751</v>
      </c>
      <c r="O26" s="2">
        <v>-0.34137000000000001</v>
      </c>
      <c r="P26" s="2">
        <v>1880.05981</v>
      </c>
      <c r="Q26">
        <v>0.88724999999999998</v>
      </c>
      <c r="R26" s="2">
        <v>0.99058999999999997</v>
      </c>
    </row>
    <row r="27" spans="1:18" x14ac:dyDescent="0.35">
      <c r="A27" s="6" t="s">
        <v>63</v>
      </c>
      <c r="B27" s="7">
        <v>27.5223529411765</v>
      </c>
      <c r="C27" s="7">
        <v>27.72</v>
      </c>
      <c r="D27" s="2">
        <v>-1.7680000000000001E-2</v>
      </c>
      <c r="E27" s="2">
        <v>-9.0190000000000006E-2</v>
      </c>
      <c r="F27" s="2">
        <v>-4.6530000000000002E-2</v>
      </c>
      <c r="G27" s="2">
        <v>70</v>
      </c>
      <c r="H27" s="2">
        <v>-9.6350000000000005E-2</v>
      </c>
      <c r="I27" s="2">
        <v>-8.8239999999999999E-2</v>
      </c>
      <c r="J27" s="2">
        <v>18.84327</v>
      </c>
      <c r="K27" s="2">
        <v>19.438559999999999</v>
      </c>
      <c r="L27" s="2">
        <v>26.66133</v>
      </c>
      <c r="M27" s="2">
        <v>-3.2543000000000002</v>
      </c>
      <c r="N27" s="2">
        <v>-0.39473000000000003</v>
      </c>
      <c r="O27" s="2">
        <v>-0.37975999999999999</v>
      </c>
      <c r="P27" s="2">
        <v>4846.4804700000004</v>
      </c>
      <c r="Q27">
        <v>1.3079400000000001</v>
      </c>
      <c r="R27" s="2">
        <v>1.0310900000000001</v>
      </c>
    </row>
    <row r="28" spans="1:18" x14ac:dyDescent="0.35">
      <c r="A28" s="6" t="s">
        <v>64</v>
      </c>
      <c r="B28" s="7">
        <v>28.0695652173913</v>
      </c>
      <c r="C28" s="7">
        <v>27.98</v>
      </c>
      <c r="D28" s="2">
        <v>1.453E-2</v>
      </c>
      <c r="E28" s="2">
        <v>4.9919999999999999E-2</v>
      </c>
      <c r="F28" s="2">
        <v>0.49645</v>
      </c>
      <c r="G28" s="2">
        <v>217</v>
      </c>
      <c r="H28" s="2">
        <v>-0.23444999999999999</v>
      </c>
      <c r="I28" s="2">
        <v>-0.18590000000000001</v>
      </c>
      <c r="J28" s="2">
        <v>-88.35</v>
      </c>
      <c r="K28" s="2">
        <v>-64.287319999999994</v>
      </c>
      <c r="L28" s="2">
        <v>-43.782420000000002</v>
      </c>
      <c r="M28" s="2">
        <v>-18.649170000000002</v>
      </c>
      <c r="N28" s="2">
        <v>-0.35776999999999998</v>
      </c>
      <c r="O28" s="2">
        <v>-0.62697999999999998</v>
      </c>
      <c r="P28" s="2">
        <v>301.97350999999998</v>
      </c>
      <c r="Q28">
        <v>0.86656999999999995</v>
      </c>
      <c r="R28" s="2">
        <v>0.83574999999999999</v>
      </c>
    </row>
    <row r="29" spans="1:18" x14ac:dyDescent="0.35">
      <c r="A29" s="6" t="s">
        <v>65</v>
      </c>
      <c r="B29" s="7">
        <v>28.472826086956498</v>
      </c>
      <c r="C29" s="7">
        <v>28.29</v>
      </c>
      <c r="D29" s="2">
        <v>5.7600000000000004E-3</v>
      </c>
      <c r="E29" s="2">
        <v>3.4009999999999999E-2</v>
      </c>
      <c r="F29" s="2">
        <v>-1.8929999999999999E-2</v>
      </c>
      <c r="G29" s="2">
        <v>73</v>
      </c>
      <c r="H29" s="2">
        <v>-3.6729999999999999E-2</v>
      </c>
      <c r="I29" s="2">
        <v>-0.17293</v>
      </c>
      <c r="J29" s="2">
        <v>-106.67242</v>
      </c>
      <c r="K29" s="2">
        <v>-79.100200000000001</v>
      </c>
      <c r="L29" s="2">
        <v>-46.255580000000002</v>
      </c>
      <c r="M29" s="2">
        <v>-13.763540000000001</v>
      </c>
      <c r="N29" s="2">
        <v>-0.31613999999999998</v>
      </c>
      <c r="O29" s="2">
        <v>-0.40717999999999999</v>
      </c>
      <c r="P29" s="2">
        <v>1046.12231</v>
      </c>
      <c r="Q29">
        <v>0.81911999999999996</v>
      </c>
      <c r="R29" s="2">
        <v>0.84443999999999997</v>
      </c>
    </row>
    <row r="30" spans="1:18" x14ac:dyDescent="0.35">
      <c r="A30" s="6" t="s">
        <v>66</v>
      </c>
      <c r="B30" s="7">
        <v>27.227173913043501</v>
      </c>
      <c r="C30" s="7">
        <v>27.22</v>
      </c>
      <c r="D30" s="2">
        <v>-0.1234</v>
      </c>
      <c r="E30" s="2">
        <v>-0.16378000000000001</v>
      </c>
      <c r="F30" s="2">
        <v>-0.1321</v>
      </c>
      <c r="G30" s="2">
        <v>67</v>
      </c>
      <c r="H30" s="2">
        <v>-0.20976</v>
      </c>
      <c r="I30" s="2">
        <v>-0.2</v>
      </c>
      <c r="J30" s="2">
        <v>111.62981000000001</v>
      </c>
      <c r="K30" s="2">
        <v>96.274630000000002</v>
      </c>
      <c r="L30" s="2">
        <v>74.628739999999993</v>
      </c>
      <c r="M30" s="2">
        <v>57.035559999999997</v>
      </c>
      <c r="N30" s="2">
        <v>1.54569</v>
      </c>
      <c r="O30" s="2">
        <v>1.3609599999999999</v>
      </c>
      <c r="P30" s="2">
        <v>4358.0625</v>
      </c>
      <c r="Q30">
        <v>1.20451</v>
      </c>
      <c r="R30" s="2">
        <v>1.12432</v>
      </c>
    </row>
    <row r="31" spans="1:18" x14ac:dyDescent="0.35">
      <c r="A31" s="6" t="s">
        <v>67</v>
      </c>
      <c r="B31" s="7">
        <v>26.635164835164801</v>
      </c>
      <c r="C31" s="7">
        <v>26.48</v>
      </c>
      <c r="D31" s="2">
        <v>3.7580000000000002E-2</v>
      </c>
      <c r="E31" s="2">
        <v>7.3090000000000002E-2</v>
      </c>
      <c r="F31" s="2">
        <v>-7.9000000000000001E-4</v>
      </c>
      <c r="G31" s="2">
        <v>88</v>
      </c>
      <c r="H31" s="2">
        <v>0.16742000000000001</v>
      </c>
      <c r="I31" s="2">
        <v>0.15348999999999999</v>
      </c>
      <c r="J31" s="2">
        <v>-68.200980000000001</v>
      </c>
      <c r="K31" s="2">
        <v>-65.017589999999998</v>
      </c>
      <c r="L31" s="2">
        <v>-56.979889999999997</v>
      </c>
      <c r="M31" s="2">
        <v>-30.285160000000001</v>
      </c>
      <c r="N31" s="2">
        <v>-0.47032000000000002</v>
      </c>
      <c r="O31" s="2">
        <v>-0.38884999999999997</v>
      </c>
      <c r="P31" s="2">
        <v>47.127490000000002</v>
      </c>
      <c r="Q31">
        <v>1.1109599999999999</v>
      </c>
      <c r="R31" s="2">
        <v>0.97750000000000004</v>
      </c>
    </row>
    <row r="32" spans="1:18" x14ac:dyDescent="0.35">
      <c r="A32" s="6" t="s">
        <v>68</v>
      </c>
      <c r="B32" s="7">
        <v>28.255434782608699</v>
      </c>
      <c r="C32" s="7">
        <v>28.18</v>
      </c>
      <c r="D32" s="2">
        <v>0.22244</v>
      </c>
      <c r="E32" s="2">
        <v>0.27864</v>
      </c>
      <c r="F32" s="2">
        <v>0.39156000000000002</v>
      </c>
      <c r="G32" s="2">
        <v>158</v>
      </c>
      <c r="H32" s="2">
        <v>2.7890000000000002E-2</v>
      </c>
      <c r="I32" s="2">
        <v>-7.1129999999999999E-2</v>
      </c>
      <c r="J32" s="2">
        <v>-88.796520000000001</v>
      </c>
      <c r="K32" s="2">
        <v>-56.284849999999999</v>
      </c>
      <c r="L32" s="2">
        <v>-20.040649999999999</v>
      </c>
      <c r="M32" s="2">
        <v>-14.76329</v>
      </c>
      <c r="N32" s="2">
        <v>-0.35503000000000001</v>
      </c>
      <c r="O32" s="2">
        <v>-0.40900999999999998</v>
      </c>
      <c r="P32" s="2">
        <v>2444.8642599999998</v>
      </c>
      <c r="Q32">
        <v>1.06995</v>
      </c>
      <c r="R32" s="2">
        <v>0.97111000000000003</v>
      </c>
    </row>
    <row r="33" spans="1:18" x14ac:dyDescent="0.35">
      <c r="A33" s="6" t="s">
        <v>69</v>
      </c>
      <c r="B33" s="7">
        <v>28.957303370786502</v>
      </c>
      <c r="C33" s="7">
        <v>28.9</v>
      </c>
      <c r="D33" s="2">
        <v>-2.8580000000000001E-2</v>
      </c>
      <c r="E33" s="2">
        <v>-2.3970000000000002E-2</v>
      </c>
      <c r="F33" s="2">
        <v>-1.025E-2</v>
      </c>
      <c r="G33" s="2">
        <v>76</v>
      </c>
      <c r="H33" s="2">
        <v>-0.14477999999999999</v>
      </c>
      <c r="I33" s="2">
        <v>0.10698000000000001</v>
      </c>
      <c r="J33" s="2">
        <v>-69.829419999999999</v>
      </c>
      <c r="K33" s="2">
        <v>-70.798839999999998</v>
      </c>
      <c r="L33" s="2">
        <v>-59.444629999999997</v>
      </c>
      <c r="M33" s="2">
        <v>-22.635819999999999</v>
      </c>
      <c r="N33" s="2">
        <v>-6.7070000000000005E-2</v>
      </c>
      <c r="O33" s="2">
        <v>6.5599999999999999E-3</v>
      </c>
      <c r="P33" s="2">
        <v>3503.5497999999998</v>
      </c>
      <c r="Q33">
        <v>0.86104999999999998</v>
      </c>
      <c r="R33" s="2">
        <v>0.92525000000000002</v>
      </c>
    </row>
    <row r="34" spans="1:18" x14ac:dyDescent="0.35">
      <c r="A34" s="6" t="s">
        <v>70</v>
      </c>
      <c r="B34" s="7">
        <v>26.7711111111111</v>
      </c>
      <c r="C34" s="7">
        <v>26.6</v>
      </c>
      <c r="D34" s="2">
        <v>4.1520000000000001E-2</v>
      </c>
      <c r="E34" s="2">
        <v>3.5299999999999998E-2</v>
      </c>
      <c r="F34" s="2">
        <v>2.76E-2</v>
      </c>
      <c r="G34" s="2">
        <v>106</v>
      </c>
      <c r="H34" s="2">
        <v>6.0150000000000002E-2</v>
      </c>
      <c r="I34" s="2">
        <v>0.21925</v>
      </c>
      <c r="J34" s="2">
        <v>-77.912989999999994</v>
      </c>
      <c r="K34" s="2">
        <v>-74.823009999999996</v>
      </c>
      <c r="L34" s="2">
        <v>-55.582320000000003</v>
      </c>
      <c r="M34" s="2">
        <v>-27.3963</v>
      </c>
      <c r="N34" s="2">
        <v>-0.35697000000000001</v>
      </c>
      <c r="O34" s="2">
        <v>-0.32057000000000002</v>
      </c>
      <c r="P34" s="2">
        <v>36.359319999999997</v>
      </c>
      <c r="Q34">
        <v>1.1874899999999999</v>
      </c>
      <c r="R34" s="2">
        <v>1.00868</v>
      </c>
    </row>
    <row r="35" spans="1:18" x14ac:dyDescent="0.35">
      <c r="A35" s="6" t="s">
        <v>71</v>
      </c>
      <c r="B35" s="7">
        <v>27.238043478260899</v>
      </c>
      <c r="C35" s="7">
        <v>27.38</v>
      </c>
      <c r="D35" s="2">
        <v>0.24618999999999999</v>
      </c>
      <c r="E35" s="2">
        <v>0.23777000000000001</v>
      </c>
      <c r="F35" s="2">
        <v>0.24920999999999999</v>
      </c>
      <c r="G35" s="2">
        <v>178</v>
      </c>
      <c r="H35" s="2">
        <v>5.5759999999999997E-2</v>
      </c>
      <c r="I35" s="2">
        <v>-0.1003</v>
      </c>
      <c r="J35" s="2">
        <v>101.12983</v>
      </c>
      <c r="K35" s="2">
        <v>86.740769999999998</v>
      </c>
      <c r="L35" s="2">
        <v>55.444409999999998</v>
      </c>
      <c r="M35" s="2">
        <v>55.094459999999998</v>
      </c>
      <c r="N35" s="2">
        <v>1.7861199999999999</v>
      </c>
      <c r="O35" s="2">
        <v>1.95221</v>
      </c>
      <c r="P35" s="2">
        <v>2909.0095200000001</v>
      </c>
      <c r="Q35">
        <v>1.2030799999999999</v>
      </c>
      <c r="R35" s="2">
        <v>1.12656</v>
      </c>
    </row>
    <row r="36" spans="1:18" x14ac:dyDescent="0.35">
      <c r="A36" s="6" t="s">
        <v>72</v>
      </c>
      <c r="B36" s="7">
        <v>27.901086956521699</v>
      </c>
      <c r="C36" s="7">
        <v>27.78</v>
      </c>
      <c r="D36" s="2">
        <v>-8.5959999999999995E-2</v>
      </c>
      <c r="E36" s="2">
        <v>8.652E-2</v>
      </c>
      <c r="F36" s="2">
        <v>-2.9569999999999999E-2</v>
      </c>
      <c r="G36" s="2">
        <v>59</v>
      </c>
      <c r="H36" s="2">
        <v>-0.26262999999999997</v>
      </c>
      <c r="I36" s="2">
        <v>-0.24210999999999999</v>
      </c>
      <c r="J36" s="2">
        <v>-82.455759999999998</v>
      </c>
      <c r="K36" s="2">
        <v>-51.66807</v>
      </c>
      <c r="L36" s="2">
        <v>-24.578250000000001</v>
      </c>
      <c r="M36" s="2">
        <v>-3.5163500000000001</v>
      </c>
      <c r="N36" s="2">
        <v>-0.24182999999999999</v>
      </c>
      <c r="O36" s="2">
        <v>-0.36726999999999999</v>
      </c>
      <c r="P36" s="2">
        <v>580.76244999999994</v>
      </c>
      <c r="Q36">
        <v>0.97526000000000002</v>
      </c>
      <c r="R36" s="2">
        <v>1.00979</v>
      </c>
    </row>
    <row r="37" spans="1:18" x14ac:dyDescent="0.35">
      <c r="A37" s="6" t="s">
        <v>73</v>
      </c>
      <c r="B37" s="7">
        <v>27.478260869565201</v>
      </c>
      <c r="C37" s="7">
        <v>27.67</v>
      </c>
      <c r="D37" s="2">
        <v>9.3979999999999994E-2</v>
      </c>
      <c r="E37" s="2">
        <v>7.5079999999999994E-2</v>
      </c>
      <c r="F37" s="2">
        <v>0.53469999999999995</v>
      </c>
      <c r="G37" s="2">
        <v>159</v>
      </c>
      <c r="H37" s="2">
        <v>-6.3289999999999999E-2</v>
      </c>
      <c r="I37" s="2">
        <v>0.39162999999999998</v>
      </c>
      <c r="J37" s="2">
        <v>-79.925830000000005</v>
      </c>
      <c r="K37" s="2">
        <v>-45.838619999999999</v>
      </c>
      <c r="L37" s="2">
        <v>-11.76548</v>
      </c>
      <c r="M37" s="2">
        <v>-1.8664400000000001</v>
      </c>
      <c r="N37" s="2">
        <v>-0.36373</v>
      </c>
      <c r="O37" s="2">
        <v>-0.57723999999999998</v>
      </c>
      <c r="P37" s="2">
        <v>666.79083000000003</v>
      </c>
      <c r="Q37">
        <v>1.1448100000000001</v>
      </c>
      <c r="R37" s="2">
        <v>1.05674</v>
      </c>
    </row>
    <row r="38" spans="1:18" x14ac:dyDescent="0.35">
      <c r="A38" s="6" t="s">
        <v>74</v>
      </c>
      <c r="B38" s="7">
        <v>28.7043956043956</v>
      </c>
      <c r="C38" s="7">
        <v>28.9</v>
      </c>
      <c r="D38" s="2">
        <v>0.31685999999999998</v>
      </c>
      <c r="E38" s="2">
        <v>0.33343</v>
      </c>
      <c r="F38" s="2">
        <v>0.27287</v>
      </c>
      <c r="G38" s="2">
        <v>76</v>
      </c>
      <c r="H38" s="2">
        <v>0.41843999999999998</v>
      </c>
      <c r="I38" s="2">
        <v>0.31736999999999999</v>
      </c>
      <c r="J38" s="2">
        <v>40.313139999999997</v>
      </c>
      <c r="K38" s="2">
        <v>42.607109999999999</v>
      </c>
      <c r="L38" s="2">
        <v>54.000169999999997</v>
      </c>
      <c r="M38" s="2">
        <v>45.04589</v>
      </c>
      <c r="N38" s="2">
        <v>1.12934</v>
      </c>
      <c r="O38" s="2">
        <v>0.92757000000000001</v>
      </c>
      <c r="P38" s="2">
        <v>1563.1010699999999</v>
      </c>
      <c r="Q38">
        <v>1.2183900000000001</v>
      </c>
      <c r="R38" s="2">
        <v>1.1661699999999999</v>
      </c>
    </row>
    <row r="39" spans="1:18" x14ac:dyDescent="0.35">
      <c r="A39" s="6" t="s">
        <v>75</v>
      </c>
      <c r="B39" s="7">
        <v>28.798913043478301</v>
      </c>
      <c r="C39" s="7">
        <v>28.62</v>
      </c>
      <c r="D39" s="2">
        <v>-0.29749999999999999</v>
      </c>
      <c r="E39" s="2">
        <v>-0.28251999999999999</v>
      </c>
      <c r="F39" s="2">
        <v>0.43375000000000002</v>
      </c>
      <c r="G39" s="2">
        <v>237</v>
      </c>
      <c r="H39" s="2">
        <v>-0.12381</v>
      </c>
      <c r="I39" s="2">
        <v>-4.3900000000000002E-2</v>
      </c>
      <c r="J39" s="2">
        <v>18.27533</v>
      </c>
      <c r="K39" s="2">
        <v>30.293379999999999</v>
      </c>
      <c r="L39" s="2">
        <v>44.812899999999999</v>
      </c>
      <c r="M39" s="2">
        <v>47.640149999999998</v>
      </c>
      <c r="N39" s="2">
        <v>-0.38305</v>
      </c>
      <c r="O39" s="2">
        <v>-0.62253999999999998</v>
      </c>
      <c r="P39" s="2">
        <v>2556.65796</v>
      </c>
      <c r="Q39">
        <v>1.0674399999999999</v>
      </c>
      <c r="R39" s="2">
        <v>1.0838300000000001</v>
      </c>
    </row>
    <row r="40" spans="1:18" x14ac:dyDescent="0.35">
      <c r="A40" s="6" t="s">
        <v>76</v>
      </c>
      <c r="B40" s="7">
        <v>28.054347826087</v>
      </c>
      <c r="C40" s="7">
        <v>28.03</v>
      </c>
      <c r="D40" s="2">
        <v>-6.3899999999999998E-2</v>
      </c>
      <c r="E40" s="2">
        <v>-6.7119999999999999E-2</v>
      </c>
      <c r="F40" s="2">
        <v>-0.17705000000000001</v>
      </c>
      <c r="G40" s="2">
        <v>53</v>
      </c>
      <c r="H40" s="2">
        <v>0.25161</v>
      </c>
      <c r="I40" s="2">
        <v>7.6920000000000002E-2</v>
      </c>
      <c r="J40" s="2">
        <v>-85.826899999999995</v>
      </c>
      <c r="K40" s="2">
        <v>-53.175130000000003</v>
      </c>
      <c r="L40" s="2">
        <v>-23.975850000000001</v>
      </c>
      <c r="M40" s="2">
        <v>-11.30104</v>
      </c>
      <c r="N40" s="2">
        <v>-0.22394</v>
      </c>
      <c r="O40" s="2">
        <v>-0.22167000000000001</v>
      </c>
      <c r="P40" s="2">
        <v>365.06711000000001</v>
      </c>
      <c r="Q40">
        <v>1.04861</v>
      </c>
      <c r="R40" s="2">
        <v>0.97623000000000004</v>
      </c>
    </row>
    <row r="41" spans="1:18" x14ac:dyDescent="0.35">
      <c r="A41" s="6" t="s">
        <v>77</v>
      </c>
      <c r="B41" s="7">
        <v>27.380434782608699</v>
      </c>
      <c r="C41" s="7">
        <v>27.37</v>
      </c>
      <c r="D41" s="2">
        <v>0.44730999999999999</v>
      </c>
      <c r="E41" s="2">
        <v>0.38156000000000001</v>
      </c>
      <c r="F41" s="2">
        <v>1.617E-2</v>
      </c>
      <c r="G41" s="2">
        <v>128</v>
      </c>
      <c r="H41" s="2">
        <v>-0.13364000000000001</v>
      </c>
      <c r="I41" s="2">
        <v>0.10526000000000001</v>
      </c>
      <c r="J41" s="2">
        <v>55.726849999999999</v>
      </c>
      <c r="K41" s="2">
        <v>44.472389999999997</v>
      </c>
      <c r="L41" s="2">
        <v>35.009169999999997</v>
      </c>
      <c r="M41" s="2">
        <v>34.549520000000001</v>
      </c>
      <c r="N41" s="2">
        <v>1.1783699999999999</v>
      </c>
      <c r="O41" s="2">
        <v>0.99712999999999996</v>
      </c>
      <c r="P41" s="2">
        <v>1809.2855199999999</v>
      </c>
      <c r="Q41">
        <v>1.1599299999999999</v>
      </c>
      <c r="R41" s="2">
        <v>1.06731</v>
      </c>
    </row>
    <row r="42" spans="1:18" x14ac:dyDescent="0.35">
      <c r="A42" s="6" t="s">
        <v>78</v>
      </c>
      <c r="B42" s="7">
        <v>28.6076086956522</v>
      </c>
      <c r="C42" s="7">
        <v>28.51</v>
      </c>
      <c r="D42" s="2">
        <v>-0.15415999999999999</v>
      </c>
      <c r="E42" s="2">
        <v>-2.5159999999999998E-2</v>
      </c>
      <c r="F42" s="2">
        <v>4.0219999999999999E-2</v>
      </c>
      <c r="G42" s="2">
        <v>109</v>
      </c>
      <c r="H42" s="2">
        <v>-4.5870000000000001E-2</v>
      </c>
      <c r="I42" s="2">
        <v>-0.11224000000000001</v>
      </c>
      <c r="J42" s="2">
        <v>-95.201430000000002</v>
      </c>
      <c r="K42" s="2">
        <v>-71.67783</v>
      </c>
      <c r="L42" s="2">
        <v>-52.952590000000001</v>
      </c>
      <c r="M42" s="2">
        <v>-36.827660000000002</v>
      </c>
      <c r="N42" s="2">
        <v>-0.66669999999999996</v>
      </c>
      <c r="O42" s="2">
        <v>-0.71645000000000003</v>
      </c>
      <c r="P42" s="2">
        <v>1093.7540300000001</v>
      </c>
      <c r="Q42">
        <v>0.97258</v>
      </c>
      <c r="R42" s="2">
        <v>0.86641999999999997</v>
      </c>
    </row>
    <row r="43" spans="1:18" x14ac:dyDescent="0.35">
      <c r="A43" s="6" t="s">
        <v>79</v>
      </c>
      <c r="B43" s="7">
        <v>27.513043478260901</v>
      </c>
      <c r="C43" s="7">
        <v>27.42</v>
      </c>
      <c r="D43" s="2">
        <v>-0.12305000000000001</v>
      </c>
      <c r="E43" s="2">
        <v>-2.3769999999999999E-2</v>
      </c>
      <c r="F43" s="2">
        <v>-7.9259999999999997E-2</v>
      </c>
      <c r="G43" s="2">
        <v>47</v>
      </c>
      <c r="H43" s="2">
        <v>-0.20230999999999999</v>
      </c>
      <c r="I43" s="2">
        <v>-0.20669999999999999</v>
      </c>
      <c r="J43" s="2">
        <v>94.576610000000002</v>
      </c>
      <c r="K43" s="2">
        <v>90.729799999999997</v>
      </c>
      <c r="L43" s="2">
        <v>76.763099999999994</v>
      </c>
      <c r="M43" s="2">
        <v>54.935490000000001</v>
      </c>
      <c r="N43" s="2">
        <v>0.50468000000000002</v>
      </c>
      <c r="O43" s="2">
        <v>0.53</v>
      </c>
      <c r="P43" s="2">
        <v>820.48828000000003</v>
      </c>
      <c r="Q43">
        <v>1.2320800000000001</v>
      </c>
      <c r="R43" s="2">
        <v>1.0798000000000001</v>
      </c>
    </row>
    <row r="44" spans="1:18" x14ac:dyDescent="0.35">
      <c r="A44" s="6" t="s">
        <v>80</v>
      </c>
      <c r="B44" s="7">
        <v>27.4648351648352</v>
      </c>
      <c r="C44" s="7">
        <v>27.76</v>
      </c>
      <c r="D44" s="2">
        <v>-9.1939999999999994E-2</v>
      </c>
      <c r="E44" s="2">
        <v>2.8539999999999999E-2</v>
      </c>
      <c r="F44" s="2">
        <v>0.34109</v>
      </c>
      <c r="G44" s="2">
        <v>213</v>
      </c>
      <c r="H44" s="2">
        <v>0.23977000000000001</v>
      </c>
      <c r="I44" s="2">
        <v>0.25556000000000001</v>
      </c>
      <c r="J44" s="2">
        <v>-18.93027</v>
      </c>
      <c r="K44" s="2">
        <v>11.82859</v>
      </c>
      <c r="L44" s="2">
        <v>22.611000000000001</v>
      </c>
      <c r="M44" s="2">
        <v>50.768709999999999</v>
      </c>
      <c r="N44" s="2">
        <v>1.41309</v>
      </c>
      <c r="O44" s="2">
        <v>1.6079000000000001</v>
      </c>
      <c r="P44" s="2">
        <v>198.20444000000001</v>
      </c>
      <c r="Q44">
        <v>1.2976099999999999</v>
      </c>
      <c r="R44" s="2">
        <v>1.1650400000000001</v>
      </c>
    </row>
    <row r="45" spans="1:18" x14ac:dyDescent="0.35">
      <c r="A45" s="6" t="s">
        <v>81</v>
      </c>
      <c r="B45" s="7">
        <v>28.745652173913001</v>
      </c>
      <c r="C45" s="7">
        <v>28.54</v>
      </c>
      <c r="D45" s="2">
        <v>-0.12221</v>
      </c>
      <c r="E45" s="2">
        <v>-2.5260000000000001E-2</v>
      </c>
      <c r="F45" s="2">
        <v>-0.10765</v>
      </c>
      <c r="G45" s="2">
        <v>78</v>
      </c>
      <c r="H45" s="2">
        <v>-0.11215</v>
      </c>
      <c r="I45" s="2">
        <v>0.24637999999999999</v>
      </c>
      <c r="J45" s="2">
        <v>-59.155639999999998</v>
      </c>
      <c r="K45" s="2">
        <v>-42.340850000000003</v>
      </c>
      <c r="L45" s="2">
        <v>-20.24924</v>
      </c>
      <c r="M45" s="2">
        <v>-17.379439999999999</v>
      </c>
      <c r="N45" s="2">
        <v>-0.68274000000000001</v>
      </c>
      <c r="O45" s="2">
        <v>-0.53017000000000003</v>
      </c>
      <c r="P45" s="2">
        <v>719.95696999999996</v>
      </c>
      <c r="Q45">
        <v>0.87458000000000002</v>
      </c>
      <c r="R45" s="2">
        <v>1.0610299999999999</v>
      </c>
    </row>
    <row r="46" spans="1:18" x14ac:dyDescent="0.35">
      <c r="A46" s="6" t="s">
        <v>82</v>
      </c>
      <c r="B46" s="7">
        <v>28.185869565217399</v>
      </c>
      <c r="C46" s="7">
        <v>28.56</v>
      </c>
      <c r="D46" s="2">
        <v>0.21965000000000001</v>
      </c>
      <c r="E46" s="2">
        <v>0.12938</v>
      </c>
      <c r="F46" s="2">
        <v>8.6360000000000006E-2</v>
      </c>
      <c r="G46" s="2">
        <v>2</v>
      </c>
      <c r="H46" s="2">
        <v>0.23352999999999999</v>
      </c>
      <c r="I46" s="2">
        <v>0.29508000000000001</v>
      </c>
      <c r="J46" s="2">
        <v>5.26816</v>
      </c>
      <c r="K46" s="2">
        <v>8.8144500000000008</v>
      </c>
      <c r="L46" s="2">
        <v>26.59638</v>
      </c>
      <c r="M46" s="2">
        <v>45.101190000000003</v>
      </c>
      <c r="N46" s="2">
        <v>1.50729</v>
      </c>
      <c r="O46" s="2">
        <v>1.5299400000000001</v>
      </c>
      <c r="P46" s="2">
        <v>870.31604000000004</v>
      </c>
      <c r="Q46">
        <v>1.24898</v>
      </c>
      <c r="R46" s="2">
        <v>1.1251800000000001</v>
      </c>
    </row>
    <row r="47" spans="1:18" x14ac:dyDescent="0.35">
      <c r="A47" s="6" t="s">
        <v>83</v>
      </c>
      <c r="B47" s="7">
        <v>26.813043478260902</v>
      </c>
      <c r="C47" s="7">
        <v>26.76</v>
      </c>
      <c r="D47" s="2">
        <v>0.20896999999999999</v>
      </c>
      <c r="E47" s="2">
        <v>0.15851000000000001</v>
      </c>
      <c r="F47" s="2">
        <v>0.22397</v>
      </c>
      <c r="G47" s="2">
        <v>164</v>
      </c>
      <c r="H47" s="2">
        <v>-0.16552</v>
      </c>
      <c r="I47" s="2">
        <v>-0.13780999999999999</v>
      </c>
      <c r="J47" s="2">
        <v>102.68902</v>
      </c>
      <c r="K47" s="2">
        <v>100.0527</v>
      </c>
      <c r="L47" s="2">
        <v>77.394970000000001</v>
      </c>
      <c r="M47" s="2">
        <v>29.473420000000001</v>
      </c>
      <c r="N47" s="2">
        <v>0.68959000000000004</v>
      </c>
      <c r="O47" s="2">
        <v>1.67961</v>
      </c>
      <c r="P47" s="2">
        <v>2706.9585000000002</v>
      </c>
      <c r="Q47">
        <v>1.2603899999999999</v>
      </c>
      <c r="R47" s="2">
        <v>1.14697</v>
      </c>
    </row>
    <row r="48" spans="1:18" x14ac:dyDescent="0.35">
      <c r="A48" s="6" t="s">
        <v>84</v>
      </c>
      <c r="B48" s="7">
        <v>28.4445652173913</v>
      </c>
      <c r="C48" s="7">
        <v>28.17</v>
      </c>
      <c r="D48" s="2">
        <v>-0.35182999999999998</v>
      </c>
      <c r="E48" s="2">
        <v>-0.38891999999999999</v>
      </c>
      <c r="F48" s="2">
        <v>-1.341E-2</v>
      </c>
      <c r="G48" s="2">
        <v>119</v>
      </c>
      <c r="H48" s="2">
        <v>-0.21290000000000001</v>
      </c>
      <c r="I48" s="2">
        <v>0</v>
      </c>
      <c r="J48" s="2">
        <v>44.689140000000002</v>
      </c>
      <c r="K48" s="2">
        <v>61.073569999999997</v>
      </c>
      <c r="L48" s="2">
        <v>79.753039999999999</v>
      </c>
      <c r="M48" s="2">
        <v>79.116159999999994</v>
      </c>
      <c r="N48" s="2">
        <v>1.0981000000000001</v>
      </c>
      <c r="O48" s="2">
        <v>0.24771000000000001</v>
      </c>
      <c r="P48" s="2">
        <v>758.58947999999998</v>
      </c>
      <c r="Q48">
        <v>0.91739999999999999</v>
      </c>
      <c r="R48" s="2">
        <v>1.0328999999999999</v>
      </c>
    </row>
    <row r="49" spans="1:18" x14ac:dyDescent="0.35">
      <c r="A49" s="6" t="s">
        <v>85</v>
      </c>
      <c r="B49" s="7">
        <v>28.360439560439598</v>
      </c>
      <c r="C49" s="7">
        <v>28.16</v>
      </c>
      <c r="D49" s="2">
        <v>-0.19878000000000001</v>
      </c>
      <c r="E49" s="2">
        <v>-0.21201</v>
      </c>
      <c r="F49" s="2">
        <v>-1.538E-2</v>
      </c>
      <c r="G49" s="2">
        <v>93</v>
      </c>
      <c r="H49" s="2">
        <v>-0.21348</v>
      </c>
      <c r="I49" s="2">
        <v>-0.26012000000000002</v>
      </c>
      <c r="J49" s="2">
        <v>-116.71857</v>
      </c>
      <c r="K49" s="2">
        <v>-100.77753</v>
      </c>
      <c r="L49" s="2">
        <v>-82.627420000000001</v>
      </c>
      <c r="M49" s="2">
        <v>-41.7652</v>
      </c>
      <c r="N49" s="2">
        <v>-0.55720999999999998</v>
      </c>
      <c r="O49" s="2">
        <v>-0.42548000000000002</v>
      </c>
      <c r="P49" s="2">
        <v>1333.50549</v>
      </c>
      <c r="Q49">
        <v>0.79549000000000003</v>
      </c>
      <c r="R49" s="2">
        <v>0.84731999999999996</v>
      </c>
    </row>
    <row r="50" spans="1:18" x14ac:dyDescent="0.35">
      <c r="A50" s="6" t="s">
        <v>86</v>
      </c>
      <c r="B50" s="7">
        <v>28.2604395604396</v>
      </c>
      <c r="C50" s="7">
        <v>28.27</v>
      </c>
      <c r="D50" s="2">
        <v>0.24149000000000001</v>
      </c>
      <c r="E50" s="2">
        <v>0.21718000000000001</v>
      </c>
      <c r="F50" s="2">
        <v>0.25985999999999998</v>
      </c>
      <c r="G50" s="2">
        <v>152</v>
      </c>
      <c r="H50" s="2">
        <v>7.9369999999999996E-2</v>
      </c>
      <c r="I50" s="2">
        <v>3.3329999999999999E-2</v>
      </c>
      <c r="J50" s="2">
        <v>-65.979780000000005</v>
      </c>
      <c r="K50" s="2">
        <v>-46.085610000000003</v>
      </c>
      <c r="L50" s="2">
        <v>-15.62593</v>
      </c>
      <c r="M50" s="2">
        <v>13.94149</v>
      </c>
      <c r="N50" s="2">
        <v>0.38796999999999998</v>
      </c>
      <c r="O50" s="2">
        <v>-3.2030000000000003E-2</v>
      </c>
      <c r="P50" s="2">
        <v>4351.8735399999996</v>
      </c>
      <c r="Q50">
        <v>1.14794</v>
      </c>
      <c r="R50" s="2">
        <v>0.99987999999999999</v>
      </c>
    </row>
    <row r="51" spans="1:18" x14ac:dyDescent="0.35">
      <c r="A51" s="6" t="s">
        <v>87</v>
      </c>
      <c r="B51" s="7">
        <v>26.3</v>
      </c>
      <c r="C51" s="7">
        <v>26.64</v>
      </c>
      <c r="D51" s="2">
        <v>0.30238999999999999</v>
      </c>
      <c r="E51" s="2">
        <v>0.28837000000000002</v>
      </c>
      <c r="F51" s="2">
        <v>5.7079999999999999E-2</v>
      </c>
      <c r="H51" s="2">
        <v>-0.18570999999999999</v>
      </c>
      <c r="I51" s="2">
        <v>9.9419999999999994E-2</v>
      </c>
      <c r="Q51">
        <v>1.3086100000000001</v>
      </c>
      <c r="R51" s="2">
        <v>1.1245799999999999</v>
      </c>
    </row>
    <row r="52" spans="1:18" x14ac:dyDescent="0.35">
      <c r="A52" s="6" t="s">
        <v>88</v>
      </c>
      <c r="B52" s="7">
        <v>28.469565217391299</v>
      </c>
      <c r="C52" s="7">
        <v>28.42</v>
      </c>
      <c r="D52" s="2">
        <v>-5.1400000000000001E-2</v>
      </c>
      <c r="E52" s="2">
        <v>7.528E-2</v>
      </c>
      <c r="F52" s="2">
        <v>0.21490999999999999</v>
      </c>
      <c r="G52" s="2">
        <v>138</v>
      </c>
      <c r="H52" s="2">
        <v>-8.2470000000000002E-2</v>
      </c>
      <c r="I52" s="2">
        <v>-0.18325</v>
      </c>
      <c r="J52" s="2">
        <v>-91.663790000000006</v>
      </c>
      <c r="K52" s="2">
        <v>-59.16075</v>
      </c>
      <c r="L52" s="2">
        <v>-32.551310000000001</v>
      </c>
      <c r="M52" s="2">
        <v>-12.556520000000001</v>
      </c>
      <c r="N52" s="2">
        <v>-0.40010000000000001</v>
      </c>
      <c r="O52" s="2">
        <v>-0.48504999999999998</v>
      </c>
      <c r="P52" s="2">
        <v>575.33727999999996</v>
      </c>
      <c r="Q52">
        <v>0.85867000000000004</v>
      </c>
      <c r="R52" s="2">
        <v>0.87485999999999997</v>
      </c>
    </row>
    <row r="53" spans="1:18" x14ac:dyDescent="0.35">
      <c r="A53" s="6" t="s">
        <v>89</v>
      </c>
      <c r="B53" s="7">
        <v>29.0056179775281</v>
      </c>
      <c r="C53" s="7">
        <v>29.21</v>
      </c>
      <c r="D53" s="2">
        <v>0.42507</v>
      </c>
      <c r="E53" s="2">
        <v>0.39707999999999999</v>
      </c>
      <c r="F53" s="2">
        <v>0.40811999999999998</v>
      </c>
      <c r="G53" s="2">
        <v>123</v>
      </c>
      <c r="H53" s="2">
        <v>-1.9050000000000001E-2</v>
      </c>
      <c r="I53" s="2">
        <v>0.17036999999999999</v>
      </c>
      <c r="J53" s="2">
        <v>-112.79176</v>
      </c>
      <c r="K53" s="2">
        <v>-88.026880000000006</v>
      </c>
      <c r="L53" s="2">
        <v>-53.277299999999997</v>
      </c>
      <c r="M53" s="2">
        <v>-16.166350000000001</v>
      </c>
      <c r="N53" s="2">
        <v>-0.1391</v>
      </c>
      <c r="O53" s="2">
        <v>0.40236</v>
      </c>
      <c r="P53" s="2">
        <v>4056.6001000000001</v>
      </c>
      <c r="Q53">
        <v>1.06209</v>
      </c>
      <c r="R53" s="2">
        <v>1.03129</v>
      </c>
    </row>
    <row r="54" spans="1:18" x14ac:dyDescent="0.35">
      <c r="A54" s="6" t="s">
        <v>90</v>
      </c>
      <c r="B54" s="7">
        <v>27.8571428571429</v>
      </c>
      <c r="C54" s="7">
        <v>28.03</v>
      </c>
      <c r="D54" s="2">
        <v>0.23236000000000001</v>
      </c>
      <c r="E54" s="2">
        <v>0.19252</v>
      </c>
      <c r="F54" s="2">
        <v>0.10371</v>
      </c>
      <c r="G54" s="2">
        <v>120</v>
      </c>
      <c r="H54" s="2">
        <v>-0.24718999999999999</v>
      </c>
      <c r="I54" s="2">
        <v>-0.25455</v>
      </c>
      <c r="J54" s="2">
        <v>-73.436869999999999</v>
      </c>
      <c r="K54" s="2">
        <v>-53.729089999999999</v>
      </c>
      <c r="L54" s="2">
        <v>-35.81962</v>
      </c>
      <c r="M54" s="2">
        <v>-43.513579999999997</v>
      </c>
      <c r="N54" s="2">
        <v>-1.7043900000000001</v>
      </c>
      <c r="O54" s="2">
        <v>-2.6099600000000001</v>
      </c>
      <c r="P54" s="2">
        <v>2015.5686000000001</v>
      </c>
      <c r="Q54">
        <v>1.0942000000000001</v>
      </c>
      <c r="R54" s="2">
        <v>0.85392000000000001</v>
      </c>
    </row>
    <row r="55" spans="1:18" x14ac:dyDescent="0.35">
      <c r="A55" s="6" t="s">
        <v>91</v>
      </c>
      <c r="B55" s="7">
        <v>28.3391304347826</v>
      </c>
      <c r="C55" s="7">
        <v>28.24</v>
      </c>
      <c r="D55" s="2">
        <v>-0.46778999999999998</v>
      </c>
      <c r="E55" s="2">
        <v>-0.54474999999999996</v>
      </c>
      <c r="F55" s="2">
        <v>-0.40772999999999998</v>
      </c>
      <c r="G55" s="2">
        <v>1</v>
      </c>
      <c r="H55" s="2">
        <v>-0.28814000000000001</v>
      </c>
      <c r="I55" s="2">
        <v>-0.15942000000000001</v>
      </c>
      <c r="J55" s="2">
        <v>-41.32564</v>
      </c>
      <c r="K55" s="2">
        <v>-9.6183499999999995</v>
      </c>
      <c r="L55" s="2">
        <v>6.4396899999999997</v>
      </c>
      <c r="M55" s="2">
        <v>32.095500000000001</v>
      </c>
      <c r="N55" s="2">
        <v>1.03217</v>
      </c>
      <c r="O55" s="2">
        <v>0.63431000000000004</v>
      </c>
      <c r="P55" s="2">
        <v>260.58395000000002</v>
      </c>
      <c r="Q55">
        <v>0.80388000000000004</v>
      </c>
      <c r="R55" s="2">
        <v>1.01387</v>
      </c>
    </row>
    <row r="56" spans="1:18" x14ac:dyDescent="0.35">
      <c r="A56" s="6" t="s">
        <v>92</v>
      </c>
      <c r="B56" s="7">
        <v>27.301086956521701</v>
      </c>
      <c r="C56" s="7">
        <v>27.59</v>
      </c>
      <c r="D56" s="2">
        <v>0.46361999999999998</v>
      </c>
      <c r="E56" s="2">
        <v>0.32200000000000001</v>
      </c>
      <c r="F56" s="2">
        <v>-3.4700000000000002E-2</v>
      </c>
      <c r="G56" s="2">
        <v>17</v>
      </c>
      <c r="H56" s="2">
        <v>-0.23710999999999999</v>
      </c>
      <c r="I56" s="2">
        <v>-7.3679999999999995E-2</v>
      </c>
      <c r="J56" s="2">
        <v>-39.67116</v>
      </c>
      <c r="K56" s="2">
        <v>-8.5848999999999993</v>
      </c>
      <c r="L56" s="2">
        <v>6.1411600000000002</v>
      </c>
      <c r="M56" s="2">
        <v>34.07414</v>
      </c>
      <c r="N56" s="2">
        <v>1.0922799999999999</v>
      </c>
      <c r="O56" s="2">
        <v>0.89934999999999998</v>
      </c>
      <c r="P56" s="2">
        <v>174.10342</v>
      </c>
      <c r="Q56">
        <v>1.1930400000000001</v>
      </c>
      <c r="R56" s="2">
        <v>1.01658</v>
      </c>
    </row>
    <row r="57" spans="1:18" x14ac:dyDescent="0.35">
      <c r="A57" s="6" t="s">
        <v>93</v>
      </c>
      <c r="B57" s="7">
        <v>28.196666666666701</v>
      </c>
      <c r="C57" s="7">
        <v>28.09</v>
      </c>
      <c r="D57" s="2">
        <v>6.2899999999999996E-3</v>
      </c>
      <c r="E57" s="2">
        <v>8.8999999999999996E-2</v>
      </c>
      <c r="F57" s="2">
        <v>-3.8999999999999999E-4</v>
      </c>
      <c r="G57" s="2">
        <v>81</v>
      </c>
      <c r="H57" s="2">
        <v>-0.10383000000000001</v>
      </c>
      <c r="I57" s="2">
        <v>-5.2130000000000003E-2</v>
      </c>
      <c r="J57" s="2">
        <v>-116.01631</v>
      </c>
      <c r="K57" s="2">
        <v>-97.214870000000005</v>
      </c>
      <c r="L57" s="2">
        <v>-78.027760000000001</v>
      </c>
      <c r="M57" s="2">
        <v>-31.158829999999998</v>
      </c>
      <c r="N57" s="2">
        <v>-0.31306</v>
      </c>
      <c r="O57" s="2">
        <v>-0.32534999999999997</v>
      </c>
      <c r="P57" s="2">
        <v>1334.26233</v>
      </c>
      <c r="Q57">
        <v>0.85145000000000004</v>
      </c>
      <c r="R57" s="2">
        <v>0.87072000000000005</v>
      </c>
    </row>
    <row r="58" spans="1:18" x14ac:dyDescent="0.35">
      <c r="A58" s="6" t="s">
        <v>94</v>
      </c>
      <c r="B58" s="7">
        <v>28.6955555555556</v>
      </c>
      <c r="C58" s="7">
        <v>28.47</v>
      </c>
      <c r="D58" s="2">
        <v>3.678E-2</v>
      </c>
      <c r="E58" s="2">
        <v>2.963E-2</v>
      </c>
      <c r="F58" s="2">
        <v>2.563E-2</v>
      </c>
      <c r="G58" s="2">
        <v>85</v>
      </c>
      <c r="H58" s="2">
        <v>-0.17015</v>
      </c>
      <c r="I58" s="2">
        <v>-0.18454999999999999</v>
      </c>
      <c r="J58" s="2">
        <v>-102.90103999999999</v>
      </c>
      <c r="K58" s="2">
        <v>-67.453909999999993</v>
      </c>
      <c r="L58" s="2">
        <v>-37.944929999999999</v>
      </c>
      <c r="M58" s="2">
        <v>-23.920590000000001</v>
      </c>
      <c r="N58" s="2">
        <v>-0.53522000000000003</v>
      </c>
      <c r="O58" s="2">
        <v>-0.72094999999999998</v>
      </c>
      <c r="P58" s="2">
        <v>2345.875</v>
      </c>
      <c r="Q58">
        <v>0.85899000000000003</v>
      </c>
      <c r="R58" s="2">
        <v>0.89268000000000003</v>
      </c>
    </row>
    <row r="59" spans="1:18" x14ac:dyDescent="0.35">
      <c r="A59" s="6" t="s">
        <v>95</v>
      </c>
      <c r="B59" s="7">
        <v>26.889130434782601</v>
      </c>
      <c r="C59" s="7">
        <v>27.05</v>
      </c>
      <c r="D59" s="2">
        <v>0.39237</v>
      </c>
      <c r="E59" s="2">
        <v>0.59745000000000004</v>
      </c>
      <c r="F59" s="2">
        <v>0.63407000000000002</v>
      </c>
      <c r="G59" s="2">
        <v>190</v>
      </c>
      <c r="H59" s="2">
        <v>0.11905</v>
      </c>
      <c r="I59" s="2">
        <v>6.4750000000000002E-2</v>
      </c>
      <c r="J59" s="2">
        <v>-17.86684</v>
      </c>
      <c r="K59" s="2">
        <v>-11.57319</v>
      </c>
      <c r="L59" s="2">
        <v>6.3055000000000003</v>
      </c>
      <c r="M59" s="2">
        <v>24.171029999999998</v>
      </c>
      <c r="N59" s="2">
        <v>0.62592000000000003</v>
      </c>
      <c r="O59" s="2">
        <v>0.60468999999999995</v>
      </c>
      <c r="P59" s="2">
        <v>876.11072000000001</v>
      </c>
      <c r="Q59">
        <v>1.30674</v>
      </c>
      <c r="R59" s="2">
        <v>1.13731</v>
      </c>
    </row>
    <row r="60" spans="1:18" x14ac:dyDescent="0.35">
      <c r="A60" s="6" t="s">
        <v>96</v>
      </c>
      <c r="B60" s="7">
        <v>28.664473684210499</v>
      </c>
      <c r="C60" s="7">
        <v>28.72</v>
      </c>
      <c r="D60" s="2">
        <v>-0.20932000000000001</v>
      </c>
      <c r="E60" s="2">
        <v>-9.1590000000000005E-2</v>
      </c>
      <c r="F60" s="2">
        <v>-0.11199000000000001</v>
      </c>
      <c r="G60" s="2">
        <v>1</v>
      </c>
      <c r="H60" s="2">
        <v>-0.1125</v>
      </c>
      <c r="I60" s="2">
        <v>-0.14679</v>
      </c>
      <c r="J60" s="2">
        <v>57.667389999999997</v>
      </c>
      <c r="K60" s="2">
        <v>44.694479999999999</v>
      </c>
      <c r="L60" s="2">
        <v>21.552340000000001</v>
      </c>
      <c r="M60" s="2">
        <v>10.907069999999999</v>
      </c>
      <c r="N60" s="2">
        <v>-0.18468999999999999</v>
      </c>
      <c r="O60" s="2">
        <v>0.44794</v>
      </c>
      <c r="P60" s="2">
        <v>2098.31396</v>
      </c>
      <c r="Q60">
        <v>1.2893699999999999</v>
      </c>
      <c r="R60" s="2">
        <v>1.0865499999999999</v>
      </c>
    </row>
    <row r="61" spans="1:18" x14ac:dyDescent="0.35">
      <c r="A61" s="6" t="s">
        <v>97</v>
      </c>
      <c r="B61" s="7">
        <v>28.678409090909099</v>
      </c>
      <c r="C61" s="7">
        <v>28.6</v>
      </c>
      <c r="D61" s="2">
        <v>1.4599999999999999E-3</v>
      </c>
      <c r="E61" s="2">
        <v>-3.6790000000000003E-2</v>
      </c>
      <c r="F61" s="2">
        <v>-0.1459</v>
      </c>
      <c r="G61" s="2">
        <v>50</v>
      </c>
      <c r="H61" s="2">
        <v>-0.14624999999999999</v>
      </c>
      <c r="I61" s="2">
        <v>-3.2000000000000001E-2</v>
      </c>
      <c r="J61" s="2">
        <v>-103.12253</v>
      </c>
      <c r="K61" s="2">
        <v>-61.752760000000002</v>
      </c>
      <c r="L61" s="2">
        <v>-39.586869999999998</v>
      </c>
      <c r="M61" s="2">
        <v>-16.921099999999999</v>
      </c>
      <c r="N61" s="2">
        <v>-0.31397999999999998</v>
      </c>
      <c r="O61" s="2">
        <v>-0.37236999999999998</v>
      </c>
      <c r="P61" s="2">
        <v>1711.9068600000001</v>
      </c>
      <c r="Q61">
        <v>0.89251999999999998</v>
      </c>
      <c r="R61" s="2">
        <v>0.85006999999999999</v>
      </c>
    </row>
    <row r="62" spans="1:18" x14ac:dyDescent="0.35">
      <c r="A62" s="6" t="s">
        <v>98</v>
      </c>
      <c r="B62" s="7">
        <v>29.031460674157302</v>
      </c>
      <c r="C62" s="7">
        <v>28.86</v>
      </c>
      <c r="D62" s="2">
        <v>4.6390000000000001E-2</v>
      </c>
      <c r="E62" s="2">
        <v>7.4179999999999996E-2</v>
      </c>
      <c r="F62" s="2">
        <v>-0.55718000000000001</v>
      </c>
      <c r="G62" s="2">
        <v>1</v>
      </c>
      <c r="H62" s="2">
        <v>-0.30653000000000002</v>
      </c>
      <c r="I62" s="2">
        <v>-0.30769000000000002</v>
      </c>
      <c r="J62" s="2">
        <v>-91.739940000000004</v>
      </c>
      <c r="K62" s="2">
        <v>-50.694719999999997</v>
      </c>
      <c r="L62" s="2">
        <v>-30.613350000000001</v>
      </c>
      <c r="M62" s="2">
        <v>-5.3755300000000004</v>
      </c>
      <c r="N62" s="2">
        <v>6.0560000000000003E-2</v>
      </c>
      <c r="O62" s="2">
        <v>0.21340999999999999</v>
      </c>
      <c r="P62" s="2">
        <v>1656.08276</v>
      </c>
      <c r="Q62">
        <v>0.95589999999999997</v>
      </c>
      <c r="R62" s="2">
        <v>1.04542</v>
      </c>
    </row>
    <row r="63" spans="1:18" x14ac:dyDescent="0.35">
      <c r="A63" s="6" t="s">
        <v>99</v>
      </c>
      <c r="B63" s="7">
        <v>27.360439560439598</v>
      </c>
      <c r="C63" s="7">
        <v>27.32</v>
      </c>
      <c r="D63" s="2">
        <v>-4.5289999999999997E-2</v>
      </c>
      <c r="E63" s="2">
        <v>-5.7880000000000001E-2</v>
      </c>
      <c r="F63" s="2">
        <v>-8.8719999999999993E-2</v>
      </c>
      <c r="G63" s="2">
        <v>47</v>
      </c>
      <c r="H63" s="2">
        <v>0.29885</v>
      </c>
      <c r="I63" s="2">
        <v>0.30832999999999999</v>
      </c>
      <c r="J63" s="2">
        <v>-71.435450000000003</v>
      </c>
      <c r="K63" s="2">
        <v>-51.92604</v>
      </c>
      <c r="L63" s="2">
        <v>-29.842649999999999</v>
      </c>
      <c r="M63" s="2">
        <v>-27.336449999999999</v>
      </c>
      <c r="N63" s="2">
        <v>-0.37564999999999998</v>
      </c>
      <c r="O63" s="2">
        <v>-0.36414000000000002</v>
      </c>
      <c r="P63" s="2">
        <v>553.07324000000006</v>
      </c>
      <c r="Q63">
        <v>0.79027999999999998</v>
      </c>
      <c r="R63" s="2">
        <v>0.97750999999999999</v>
      </c>
    </row>
    <row r="64" spans="1:18" x14ac:dyDescent="0.35">
      <c r="A64" s="6" t="s">
        <v>100</v>
      </c>
      <c r="B64" s="7">
        <v>27.478260869565201</v>
      </c>
      <c r="C64" s="7">
        <v>27.35</v>
      </c>
      <c r="D64" s="2">
        <v>2.8539999999999999E-2</v>
      </c>
      <c r="E64" s="2">
        <v>3.9280000000000002E-2</v>
      </c>
      <c r="F64" s="2">
        <v>1.5769999999999999E-2</v>
      </c>
      <c r="G64" s="2">
        <v>102</v>
      </c>
      <c r="H64" s="2">
        <v>-0.15517</v>
      </c>
      <c r="I64" s="2">
        <v>-0.1585</v>
      </c>
      <c r="J64" s="2">
        <v>-96.548450000000003</v>
      </c>
      <c r="K64" s="2">
        <v>-66.751260000000002</v>
      </c>
      <c r="L64" s="2">
        <v>-52.833599999999997</v>
      </c>
      <c r="M64" s="2">
        <v>-27.355309999999999</v>
      </c>
      <c r="N64" s="2">
        <v>-0.83367999999999998</v>
      </c>
      <c r="O64" s="2">
        <v>-1.24814</v>
      </c>
      <c r="P64" s="2">
        <v>35.014279999999999</v>
      </c>
      <c r="Q64">
        <v>1.0714399999999999</v>
      </c>
      <c r="R64" s="2">
        <v>0.90353000000000006</v>
      </c>
    </row>
    <row r="65" spans="1:18" x14ac:dyDescent="0.35">
      <c r="A65" s="6" t="s">
        <v>101</v>
      </c>
      <c r="B65" s="7">
        <v>23.013043478260901</v>
      </c>
      <c r="C65" s="7">
        <v>23</v>
      </c>
      <c r="D65" s="2">
        <v>-3.0130000000000001E-2</v>
      </c>
      <c r="E65" s="2">
        <v>-3.1579999999999997E-2</v>
      </c>
      <c r="F65" s="2">
        <v>-0.11297</v>
      </c>
      <c r="G65" s="2">
        <v>39</v>
      </c>
      <c r="H65" s="2">
        <v>-0.15887999999999999</v>
      </c>
      <c r="I65" s="2">
        <v>-0.22167000000000001</v>
      </c>
      <c r="N65" s="2">
        <v>5.6165200000000004</v>
      </c>
      <c r="O65" s="2">
        <v>4.8049999999999997</v>
      </c>
      <c r="Q65">
        <v>1.3280099999999999</v>
      </c>
      <c r="R65" s="2">
        <v>1.12243</v>
      </c>
    </row>
    <row r="66" spans="1:18" x14ac:dyDescent="0.35">
      <c r="A66" s="6" t="s">
        <v>102</v>
      </c>
      <c r="B66" s="7">
        <v>28.0622222222222</v>
      </c>
      <c r="C66" s="7">
        <v>28.01</v>
      </c>
      <c r="D66" s="2">
        <v>4.648E-2</v>
      </c>
      <c r="E66" s="2">
        <v>-0.20028000000000001</v>
      </c>
      <c r="F66" s="2">
        <v>-0.18926999999999999</v>
      </c>
      <c r="G66" s="2">
        <v>105</v>
      </c>
      <c r="H66" s="2">
        <v>-0.10288</v>
      </c>
      <c r="I66" s="2">
        <v>-8.5110000000000005E-2</v>
      </c>
      <c r="J66" s="2">
        <v>-90.593519999999998</v>
      </c>
      <c r="K66" s="2">
        <v>-61.112720000000003</v>
      </c>
      <c r="L66" s="2">
        <v>-36.468299999999999</v>
      </c>
      <c r="M66" s="2">
        <v>-12.863709999999999</v>
      </c>
      <c r="N66" s="2">
        <v>-0.23499</v>
      </c>
      <c r="O66" s="2">
        <v>-0.36370999999999998</v>
      </c>
      <c r="P66" s="2">
        <v>514.06713999999999</v>
      </c>
      <c r="Q66">
        <v>0.83720000000000006</v>
      </c>
      <c r="R66" s="2">
        <v>0.84619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50CE-C1CB-4215-9742-DFBB6BB6B7F1}">
  <sheetPr codeName="XLSTAT_20251015_121836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26.7759755858+(A1-1)*0.1288212544</f>
        <v>26.775975585800001</v>
      </c>
      <c r="D1">
        <f t="shared" ref="D1:D32" si="1">0+1*C1-1.07197168628671*(1.01639344262295+(C1-28.1324716499347)^2/24.1707040634257)^0.5</f>
        <v>25.655510273068646</v>
      </c>
      <c r="E1">
        <v>1</v>
      </c>
      <c r="G1">
        <f t="shared" ref="G1:G32" si="2">21.5113823004+(E1-1)*0.2051197078</f>
        <v>21.511382300400001</v>
      </c>
      <c r="H1">
        <f t="shared" ref="H1:H32" si="3">0+1*G1+1.07197168628671*(1.01639344262295+(G1-28.1324716499347)^2/24.1707040634257)^0.5</f>
        <v>23.314753085374377</v>
      </c>
    </row>
    <row r="2" spans="1:8" x14ac:dyDescent="0.35">
      <c r="A2">
        <v>2</v>
      </c>
      <c r="C2">
        <f t="shared" si="0"/>
        <v>26.9047968402</v>
      </c>
      <c r="D2">
        <f t="shared" si="1"/>
        <v>25.791416414015796</v>
      </c>
      <c r="E2">
        <v>2</v>
      </c>
      <c r="G2">
        <f t="shared" si="2"/>
        <v>21.716502008200003</v>
      </c>
      <c r="H2">
        <f t="shared" si="3"/>
        <v>23.484272190169929</v>
      </c>
    </row>
    <row r="3" spans="1:8" x14ac:dyDescent="0.35">
      <c r="A3">
        <v>3</v>
      </c>
      <c r="C3">
        <f t="shared" si="0"/>
        <v>27.033618094600001</v>
      </c>
      <c r="D3">
        <f t="shared" si="1"/>
        <v>25.926654978545486</v>
      </c>
      <c r="E3">
        <v>3</v>
      </c>
      <c r="G3">
        <f t="shared" si="2"/>
        <v>21.921621716000001</v>
      </c>
      <c r="H3">
        <f t="shared" si="3"/>
        <v>23.654214344556262</v>
      </c>
    </row>
    <row r="4" spans="1:8" x14ac:dyDescent="0.35">
      <c r="A4">
        <v>4</v>
      </c>
      <c r="C4">
        <f t="shared" si="0"/>
        <v>27.162439349</v>
      </c>
      <c r="D4">
        <f t="shared" si="1"/>
        <v>26.061214295834574</v>
      </c>
      <c r="E4">
        <v>4</v>
      </c>
      <c r="G4">
        <f t="shared" si="2"/>
        <v>22.126741423800002</v>
      </c>
      <c r="H4">
        <f t="shared" si="3"/>
        <v>23.82460584385705</v>
      </c>
    </row>
    <row r="5" spans="1:8" x14ac:dyDescent="0.35">
      <c r="A5">
        <v>5</v>
      </c>
      <c r="C5">
        <f t="shared" si="0"/>
        <v>27.291260603400001</v>
      </c>
      <c r="D5">
        <f t="shared" si="1"/>
        <v>26.19508369903998</v>
      </c>
      <c r="E5">
        <v>5</v>
      </c>
      <c r="G5">
        <f t="shared" si="2"/>
        <v>22.3318611316</v>
      </c>
      <c r="H5">
        <f t="shared" si="3"/>
        <v>23.995474828756418</v>
      </c>
    </row>
    <row r="6" spans="1:8" x14ac:dyDescent="0.35">
      <c r="A6">
        <v>6</v>
      </c>
      <c r="C6">
        <f t="shared" si="0"/>
        <v>27.4200818578</v>
      </c>
      <c r="D6">
        <f t="shared" si="1"/>
        <v>26.328253618513017</v>
      </c>
      <c r="E6">
        <v>6</v>
      </c>
      <c r="G6">
        <f t="shared" si="2"/>
        <v>22.536980839400002</v>
      </c>
      <c r="H6">
        <f t="shared" si="3"/>
        <v>24.16685140172692</v>
      </c>
    </row>
    <row r="7" spans="1:8" x14ac:dyDescent="0.35">
      <c r="A7">
        <v>7</v>
      </c>
      <c r="C7">
        <f t="shared" si="0"/>
        <v>27.548903112200001</v>
      </c>
      <c r="D7">
        <f t="shared" si="1"/>
        <v>26.460715668293496</v>
      </c>
      <c r="E7">
        <v>7</v>
      </c>
      <c r="G7">
        <f t="shared" si="2"/>
        <v>22.7421005472</v>
      </c>
      <c r="H7">
        <f t="shared" si="3"/>
        <v>24.338767744400446</v>
      </c>
    </row>
    <row r="8" spans="1:8" x14ac:dyDescent="0.35">
      <c r="A8">
        <v>8</v>
      </c>
      <c r="C8">
        <f t="shared" si="0"/>
        <v>27.6777243666</v>
      </c>
      <c r="D8">
        <f t="shared" si="1"/>
        <v>26.592462724153307</v>
      </c>
      <c r="E8">
        <v>8</v>
      </c>
      <c r="G8">
        <f t="shared" si="2"/>
        <v>22.947220255000001</v>
      </c>
      <c r="H8">
        <f t="shared" si="3"/>
        <v>24.511258233884988</v>
      </c>
    </row>
    <row r="9" spans="1:8" x14ac:dyDescent="0.35">
      <c r="A9">
        <v>9</v>
      </c>
      <c r="C9">
        <f t="shared" si="0"/>
        <v>27.806545621000001</v>
      </c>
      <c r="D9">
        <f t="shared" si="1"/>
        <v>26.723488991559289</v>
      </c>
      <c r="E9">
        <v>9</v>
      </c>
      <c r="G9">
        <f t="shared" si="2"/>
        <v>23.152339962799999</v>
      </c>
      <c r="H9">
        <f t="shared" si="3"/>
        <v>24.684359555454076</v>
      </c>
    </row>
    <row r="10" spans="1:8" x14ac:dyDescent="0.35">
      <c r="A10">
        <v>10</v>
      </c>
      <c r="C10">
        <f t="shared" si="0"/>
        <v>27.9353668754</v>
      </c>
      <c r="D10">
        <f t="shared" si="1"/>
        <v>26.853790062083476</v>
      </c>
      <c r="E10">
        <v>10</v>
      </c>
      <c r="G10">
        <f t="shared" si="2"/>
        <v>23.357459670600001</v>
      </c>
      <c r="H10">
        <f t="shared" si="3"/>
        <v>24.858110808359854</v>
      </c>
    </row>
    <row r="11" spans="1:8" x14ac:dyDescent="0.35">
      <c r="A11">
        <v>11</v>
      </c>
      <c r="C11">
        <f t="shared" si="0"/>
        <v>28.064188129800002</v>
      </c>
      <c r="D11">
        <f t="shared" si="1"/>
        <v>26.983362957003109</v>
      </c>
      <c r="E11">
        <v>11</v>
      </c>
      <c r="G11">
        <f t="shared" si="2"/>
        <v>23.562579378400002</v>
      </c>
      <c r="H11">
        <f t="shared" si="3"/>
        <v>25.03255360074084</v>
      </c>
    </row>
    <row r="12" spans="1:8" x14ac:dyDescent="0.35">
      <c r="A12">
        <v>12</v>
      </c>
      <c r="C12">
        <f t="shared" si="0"/>
        <v>28.1930093842</v>
      </c>
      <c r="D12">
        <f t="shared" si="1"/>
        <v>27.112206157096193</v>
      </c>
      <c r="E12">
        <v>12</v>
      </c>
      <c r="G12">
        <f t="shared" si="2"/>
        <v>23.7676990862</v>
      </c>
      <c r="H12">
        <f t="shared" si="3"/>
        <v>25.207732128715271</v>
      </c>
    </row>
    <row r="13" spans="1:8" x14ac:dyDescent="0.35">
      <c r="A13">
        <v>13</v>
      </c>
      <c r="C13">
        <f t="shared" si="0"/>
        <v>28.321830638600002</v>
      </c>
      <c r="D13">
        <f t="shared" si="1"/>
        <v>27.240319617942493</v>
      </c>
      <c r="E13">
        <v>13</v>
      </c>
      <c r="G13">
        <f t="shared" si="2"/>
        <v>23.972818794000002</v>
      </c>
      <c r="H13">
        <f t="shared" si="3"/>
        <v>25.383693233781116</v>
      </c>
    </row>
    <row r="14" spans="1:8" x14ac:dyDescent="0.35">
      <c r="A14">
        <v>14</v>
      </c>
      <c r="C14">
        <f t="shared" si="0"/>
        <v>28.450651893</v>
      </c>
      <c r="D14">
        <f t="shared" si="1"/>
        <v>27.367704770371965</v>
      </c>
      <c r="E14">
        <v>14</v>
      </c>
      <c r="G14">
        <f t="shared" si="2"/>
        <v>24.1779385018</v>
      </c>
      <c r="H14">
        <f t="shared" si="3"/>
        <v>25.560486431610101</v>
      </c>
    </row>
    <row r="15" spans="1:8" x14ac:dyDescent="0.35">
      <c r="A15">
        <v>15</v>
      </c>
      <c r="C15">
        <f t="shared" si="0"/>
        <v>28.579473147400002</v>
      </c>
      <c r="D15">
        <f t="shared" si="1"/>
        <v>27.494364506050157</v>
      </c>
      <c r="E15">
        <v>15</v>
      </c>
      <c r="G15">
        <f t="shared" si="2"/>
        <v>24.383058209600001</v>
      </c>
      <c r="H15">
        <f t="shared" si="3"/>
        <v>25.738163904267154</v>
      </c>
    </row>
    <row r="16" spans="1:8" x14ac:dyDescent="0.35">
      <c r="A16">
        <v>16</v>
      </c>
      <c r="C16">
        <f t="shared" si="0"/>
        <v>28.7082944018</v>
      </c>
      <c r="D16">
        <f t="shared" si="1"/>
        <v>27.620303148537857</v>
      </c>
      <c r="E16">
        <v>16</v>
      </c>
      <c r="G16">
        <f t="shared" si="2"/>
        <v>24.588177917400003</v>
      </c>
      <c r="H16">
        <f t="shared" si="3"/>
        <v>25.916780446871908</v>
      </c>
    </row>
    <row r="17" spans="1:8" x14ac:dyDescent="0.35">
      <c r="A17">
        <v>17</v>
      </c>
      <c r="C17">
        <f t="shared" si="0"/>
        <v>28.837115656200002</v>
      </c>
      <c r="D17">
        <f t="shared" si="1"/>
        <v>27.745526410495916</v>
      </c>
      <c r="E17">
        <v>17</v>
      </c>
      <c r="G17">
        <f t="shared" si="2"/>
        <v>24.793297625200001</v>
      </c>
      <c r="H17">
        <f t="shared" si="3"/>
        <v>26.096393358836472</v>
      </c>
    </row>
    <row r="18" spans="1:8" x14ac:dyDescent="0.35">
      <c r="A18">
        <v>18</v>
      </c>
      <c r="C18">
        <f t="shared" si="0"/>
        <v>28.9659369106</v>
      </c>
      <c r="D18">
        <f t="shared" si="1"/>
        <v>27.870041338012097</v>
      </c>
      <c r="E18">
        <v>18</v>
      </c>
      <c r="G18">
        <f t="shared" si="2"/>
        <v>24.998417332999999</v>
      </c>
      <c r="H18">
        <f t="shared" si="3"/>
        <v>26.27706226918308</v>
      </c>
    </row>
    <row r="19" spans="1:8" x14ac:dyDescent="0.35">
      <c r="A19">
        <v>19</v>
      </c>
      <c r="C19">
        <f t="shared" si="0"/>
        <v>29.094758165000002</v>
      </c>
      <c r="D19">
        <f t="shared" si="1"/>
        <v>27.993856243293177</v>
      </c>
      <c r="E19">
        <v>19</v>
      </c>
      <c r="G19">
        <f t="shared" si="2"/>
        <v>25.203537040800001</v>
      </c>
      <c r="H19">
        <f t="shared" si="3"/>
        <v>26.458848885217289</v>
      </c>
    </row>
    <row r="20" spans="1:8" x14ac:dyDescent="0.35">
      <c r="A20">
        <v>20</v>
      </c>
      <c r="C20">
        <f t="shared" si="0"/>
        <v>29.2235794194</v>
      </c>
      <c r="D20">
        <f t="shared" si="1"/>
        <v>28.116980627182667</v>
      </c>
      <c r="E20">
        <v>20</v>
      </c>
      <c r="G20">
        <f t="shared" si="2"/>
        <v>25.408656748600002</v>
      </c>
      <c r="H20">
        <f t="shared" si="3"/>
        <v>26.64181665418592</v>
      </c>
    </row>
    <row r="21" spans="1:8" x14ac:dyDescent="0.35">
      <c r="A21">
        <v>21</v>
      </c>
      <c r="C21">
        <f t="shared" si="0"/>
        <v>29.352400673800002</v>
      </c>
      <c r="D21">
        <f t="shared" si="1"/>
        <v>28.239425093126734</v>
      </c>
      <c r="E21">
        <v>21</v>
      </c>
      <c r="G21">
        <f t="shared" si="2"/>
        <v>25.6137764564</v>
      </c>
      <c r="H21">
        <f t="shared" si="3"/>
        <v>26.826030328679916</v>
      </c>
    </row>
    <row r="22" spans="1:8" x14ac:dyDescent="0.35">
      <c r="A22">
        <v>22</v>
      </c>
      <c r="C22">
        <f t="shared" si="0"/>
        <v>29.4812219282</v>
      </c>
      <c r="D22">
        <f t="shared" si="1"/>
        <v>28.361201254313933</v>
      </c>
      <c r="E22">
        <v>22</v>
      </c>
      <c r="G22">
        <f t="shared" si="2"/>
        <v>25.818896164200002</v>
      </c>
      <c r="H22">
        <f t="shared" si="3"/>
        <v>27.011555428647839</v>
      </c>
    </row>
    <row r="23" spans="1:8" x14ac:dyDescent="0.35">
      <c r="A23">
        <v>23</v>
      </c>
      <c r="C23">
        <f t="shared" si="0"/>
        <v>29.610043182600002</v>
      </c>
      <c r="D23">
        <f t="shared" si="1"/>
        <v>28.48232163575944</v>
      </c>
      <c r="E23">
        <v>23</v>
      </c>
      <c r="G23">
        <f t="shared" si="2"/>
        <v>26.024015872</v>
      </c>
      <c r="H23">
        <f t="shared" si="3"/>
        <v>27.198457596135984</v>
      </c>
    </row>
    <row r="24" spans="1:8" x14ac:dyDescent="0.35">
      <c r="A24">
        <v>24</v>
      </c>
      <c r="C24">
        <f t="shared" si="0"/>
        <v>29.738864437</v>
      </c>
      <c r="D24">
        <f t="shared" si="1"/>
        <v>28.602799573093101</v>
      </c>
      <c r="E24">
        <v>24</v>
      </c>
      <c r="G24">
        <f t="shared" si="2"/>
        <v>26.229135579800001</v>
      </c>
      <c r="H24">
        <f t="shared" si="3"/>
        <v>27.386801843371845</v>
      </c>
    </row>
    <row r="25" spans="1:8" x14ac:dyDescent="0.35">
      <c r="A25">
        <v>25</v>
      </c>
      <c r="C25">
        <f t="shared" si="0"/>
        <v>29.867685691400002</v>
      </c>
      <c r="D25">
        <f t="shared" si="1"/>
        <v>28.722649109749359</v>
      </c>
      <c r="E25">
        <v>25</v>
      </c>
      <c r="G25">
        <f t="shared" si="2"/>
        <v>26.434255287600003</v>
      </c>
      <c r="H25">
        <f t="shared" si="3"/>
        <v>27.576651700556518</v>
      </c>
    </row>
    <row r="26" spans="1:8" x14ac:dyDescent="0.35">
      <c r="A26">
        <v>26</v>
      </c>
      <c r="C26">
        <f t="shared" si="0"/>
        <v>29.9965069458</v>
      </c>
      <c r="D26">
        <f t="shared" si="1"/>
        <v>28.841884894152081</v>
      </c>
      <c r="E26">
        <v>26</v>
      </c>
      <c r="G26">
        <f t="shared" si="2"/>
        <v>26.639374995400001</v>
      </c>
      <c r="H26">
        <f t="shared" si="3"/>
        <v>27.768068276571672</v>
      </c>
    </row>
    <row r="27" spans="1:8" x14ac:dyDescent="0.35">
      <c r="A27">
        <v>27</v>
      </c>
      <c r="C27">
        <f t="shared" si="0"/>
        <v>30.125328200200002</v>
      </c>
      <c r="D27">
        <f t="shared" si="1"/>
        <v>28.960522078347886</v>
      </c>
      <c r="E27">
        <v>27</v>
      </c>
      <c r="G27">
        <f t="shared" si="2"/>
        <v>26.844494703199999</v>
      </c>
      <c r="H27">
        <f t="shared" si="3"/>
        <v>27.96110925338769</v>
      </c>
    </row>
    <row r="28" spans="1:8" x14ac:dyDescent="0.35">
      <c r="A28">
        <v>28</v>
      </c>
      <c r="C28">
        <f t="shared" si="0"/>
        <v>30.2541494546</v>
      </c>
      <c r="D28">
        <f t="shared" si="1"/>
        <v>29.078576219375691</v>
      </c>
      <c r="E28">
        <v>28</v>
      </c>
      <c r="G28">
        <f t="shared" si="2"/>
        <v>27.049614411</v>
      </c>
      <c r="H28">
        <f t="shared" si="3"/>
        <v>28.155827842722058</v>
      </c>
    </row>
    <row r="29" spans="1:8" x14ac:dyDescent="0.35">
      <c r="A29">
        <v>29</v>
      </c>
      <c r="C29">
        <f t="shared" si="0"/>
        <v>30.382970709000002</v>
      </c>
      <c r="D29">
        <f t="shared" si="1"/>
        <v>29.196063184478234</v>
      </c>
      <c r="E29">
        <v>29</v>
      </c>
      <c r="G29">
        <f t="shared" si="2"/>
        <v>27.254734118800002</v>
      </c>
      <c r="H29">
        <f t="shared" si="3"/>
        <v>28.352271740686543</v>
      </c>
    </row>
    <row r="30" spans="1:8" x14ac:dyDescent="0.35">
      <c r="A30">
        <v>30</v>
      </c>
      <c r="C30">
        <f t="shared" si="0"/>
        <v>30.5117919634</v>
      </c>
      <c r="D30">
        <f t="shared" si="1"/>
        <v>29.312999061070286</v>
      </c>
      <c r="E30">
        <v>30</v>
      </c>
      <c r="G30">
        <f t="shared" si="2"/>
        <v>27.4598538266</v>
      </c>
      <c r="H30">
        <f t="shared" si="3"/>
        <v>28.550482121892703</v>
      </c>
    </row>
    <row r="31" spans="1:8" x14ac:dyDescent="0.35">
      <c r="A31">
        <v>31</v>
      </c>
      <c r="C31">
        <f t="shared" si="0"/>
        <v>30.640613217800002</v>
      </c>
      <c r="D31">
        <f t="shared" si="1"/>
        <v>29.429400072187359</v>
      </c>
      <c r="E31">
        <v>31</v>
      </c>
      <c r="G31">
        <f t="shared" si="2"/>
        <v>27.664973534400001</v>
      </c>
      <c r="H31">
        <f t="shared" si="3"/>
        <v>28.750492717847443</v>
      </c>
    </row>
    <row r="32" spans="1:8" x14ac:dyDescent="0.35">
      <c r="A32">
        <v>32</v>
      </c>
      <c r="C32">
        <f t="shared" si="0"/>
        <v>30.7694344722</v>
      </c>
      <c r="D32">
        <f t="shared" si="1"/>
        <v>29.54528249795305</v>
      </c>
      <c r="E32">
        <v>32</v>
      </c>
      <c r="G32">
        <f t="shared" si="2"/>
        <v>27.870093242199999</v>
      </c>
      <c r="H32">
        <f t="shared" si="3"/>
        <v>28.952329024677358</v>
      </c>
    </row>
    <row r="33" spans="1:8" x14ac:dyDescent="0.35">
      <c r="A33">
        <v>33</v>
      </c>
      <c r="C33">
        <f t="shared" ref="C33:C64" si="4">26.7759755858+(A33-1)*0.1288212544</f>
        <v>30.898255726600002</v>
      </c>
      <c r="D33">
        <f t="shared" ref="D33:D64" si="5">0+1*C33-1.07197168628671*(1.01639344262295+(C33-28.1324716499347)^2/24.1707040634257)^0.5</f>
        <v>29.660662603429223</v>
      </c>
      <c r="E33">
        <v>33</v>
      </c>
      <c r="G33">
        <f t="shared" ref="G33:G64" si="6">21.5113823004+(E33-1)*0.2051197078</f>
        <v>28.075212950000001</v>
      </c>
      <c r="H33">
        <f t="shared" ref="H33:H64" si="7">0+1*G33+1.07197168628671*(1.01639344262295+(G33-28.1324716499347)^2/24.1707040634257)^0.5</f>
        <v>29.15600768176871</v>
      </c>
    </row>
    <row r="34" spans="1:8" x14ac:dyDescent="0.35">
      <c r="A34">
        <v>34</v>
      </c>
      <c r="C34">
        <f t="shared" si="4"/>
        <v>31.027076981</v>
      </c>
      <c r="D34">
        <f t="shared" si="5"/>
        <v>29.775556573053905</v>
      </c>
      <c r="E34">
        <v>34</v>
      </c>
      <c r="G34">
        <f t="shared" si="6"/>
        <v>28.280332657800002</v>
      </c>
      <c r="H34">
        <f t="shared" si="7"/>
        <v>29.361536055716531</v>
      </c>
    </row>
    <row r="35" spans="1:8" x14ac:dyDescent="0.35">
      <c r="A35">
        <v>35</v>
      </c>
      <c r="C35">
        <f t="shared" si="4"/>
        <v>31.155898235400002</v>
      </c>
      <c r="D35">
        <f t="shared" si="5"/>
        <v>29.889980451730548</v>
      </c>
      <c r="E35">
        <v>35</v>
      </c>
      <c r="G35">
        <f t="shared" si="6"/>
        <v>28.4854523656</v>
      </c>
      <c r="H35">
        <f t="shared" si="7"/>
        <v>29.568912053459282</v>
      </c>
    </row>
    <row r="36" spans="1:8" x14ac:dyDescent="0.35">
      <c r="A36">
        <v>36</v>
      </c>
      <c r="C36">
        <f t="shared" si="4"/>
        <v>31.284719489800001</v>
      </c>
      <c r="D36">
        <f t="shared" si="5"/>
        <v>30.003950092509967</v>
      </c>
      <c r="E36">
        <v>36</v>
      </c>
      <c r="G36">
        <f t="shared" si="6"/>
        <v>28.690572073400002</v>
      </c>
      <c r="H36">
        <f t="shared" si="7"/>
        <v>29.77812417553978</v>
      </c>
    </row>
    <row r="37" spans="1:8" x14ac:dyDescent="0.35">
      <c r="A37">
        <v>37</v>
      </c>
      <c r="C37">
        <f t="shared" si="4"/>
        <v>31.413540744200002</v>
      </c>
      <c r="D37">
        <f t="shared" si="5"/>
        <v>30.117481110703988</v>
      </c>
      <c r="E37">
        <v>37</v>
      </c>
      <c r="G37">
        <f t="shared" si="6"/>
        <v>28.8956917812</v>
      </c>
      <c r="H37">
        <f t="shared" si="7"/>
        <v>29.989151806360415</v>
      </c>
    </row>
    <row r="38" spans="1:8" x14ac:dyDescent="0.35">
      <c r="A38">
        <v>38</v>
      </c>
      <c r="C38">
        <f t="shared" si="4"/>
        <v>31.542361998600001</v>
      </c>
      <c r="D38">
        <f t="shared" si="5"/>
        <v>30.230588844186467</v>
      </c>
      <c r="E38">
        <v>38</v>
      </c>
      <c r="G38">
        <f t="shared" si="6"/>
        <v>29.100811489000002</v>
      </c>
      <c r="H38">
        <f t="shared" si="7"/>
        <v>30.201965724555407</v>
      </c>
    </row>
    <row r="39" spans="1:8" x14ac:dyDescent="0.35">
      <c r="A39">
        <v>39</v>
      </c>
      <c r="C39">
        <f t="shared" si="4"/>
        <v>31.671183253000002</v>
      </c>
      <c r="D39">
        <f t="shared" si="5"/>
        <v>30.34328831957292</v>
      </c>
      <c r="E39">
        <v>39</v>
      </c>
      <c r="G39">
        <f t="shared" si="6"/>
        <v>29.305931196800003</v>
      </c>
      <c r="H39">
        <f t="shared" si="7"/>
        <v>30.416528804595934</v>
      </c>
    </row>
    <row r="40" spans="1:8" x14ac:dyDescent="0.35">
      <c r="A40">
        <v>40</v>
      </c>
      <c r="C40">
        <f t="shared" si="4"/>
        <v>31.800004507400001</v>
      </c>
      <c r="D40">
        <f t="shared" si="5"/>
        <v>30.455594223921906</v>
      </c>
      <c r="E40">
        <v>40</v>
      </c>
      <c r="G40">
        <f t="shared" si="6"/>
        <v>29.511050904600001</v>
      </c>
      <c r="H40">
        <f t="shared" si="7"/>
        <v>30.632796871610854</v>
      </c>
    </row>
    <row r="41" spans="1:8" x14ac:dyDescent="0.35">
      <c r="A41">
        <v>41</v>
      </c>
      <c r="C41">
        <f t="shared" si="4"/>
        <v>31.928825761800002</v>
      </c>
      <c r="D41">
        <f t="shared" si="5"/>
        <v>30.567520881568885</v>
      </c>
      <c r="E41">
        <v>41</v>
      </c>
      <c r="G41">
        <f t="shared" si="6"/>
        <v>29.716170612399999</v>
      </c>
      <c r="H41">
        <f t="shared" si="7"/>
        <v>30.850719665844061</v>
      </c>
    </row>
    <row r="42" spans="1:8" x14ac:dyDescent="0.35">
      <c r="A42">
        <v>42</v>
      </c>
      <c r="C42">
        <f t="shared" si="4"/>
        <v>32.057647016200001</v>
      </c>
      <c r="D42">
        <f t="shared" si="5"/>
        <v>30.679082235683861</v>
      </c>
      <c r="E42">
        <v>42</v>
      </c>
      <c r="G42">
        <f t="shared" si="6"/>
        <v>29.921290320200001</v>
      </c>
      <c r="H42">
        <f t="shared" si="7"/>
        <v>31.070241871371397</v>
      </c>
    </row>
    <row r="43" spans="1:8" x14ac:dyDescent="0.35">
      <c r="A43">
        <v>43</v>
      </c>
      <c r="C43">
        <f t="shared" si="4"/>
        <v>32.186468270600002</v>
      </c>
      <c r="D43">
        <f t="shared" si="5"/>
        <v>30.790291834136099</v>
      </c>
      <c r="E43">
        <v>43</v>
      </c>
      <c r="G43">
        <f t="shared" si="6"/>
        <v>30.126410028000002</v>
      </c>
      <c r="H43">
        <f t="shared" si="7"/>
        <v>31.291304165383369</v>
      </c>
    </row>
    <row r="44" spans="1:8" x14ac:dyDescent="0.35">
      <c r="A44">
        <v>44</v>
      </c>
      <c r="C44">
        <f t="shared" si="4"/>
        <v>32.315289525000004</v>
      </c>
      <c r="D44">
        <f t="shared" si="5"/>
        <v>30.901162819250608</v>
      </c>
      <c r="E44">
        <v>44</v>
      </c>
      <c r="G44">
        <f t="shared" si="6"/>
        <v>30.3315297358</v>
      </c>
      <c r="H44">
        <f t="shared" si="7"/>
        <v>31.513844248856383</v>
      </c>
    </row>
    <row r="45" spans="1:8" x14ac:dyDescent="0.35">
      <c r="A45">
        <v>45</v>
      </c>
      <c r="C45">
        <f t="shared" si="4"/>
        <v>32.444110779399999</v>
      </c>
      <c r="D45">
        <f t="shared" si="5"/>
        <v>31.011707921049986</v>
      </c>
      <c r="E45">
        <v>45</v>
      </c>
      <c r="G45">
        <f t="shared" si="6"/>
        <v>30.536649443600002</v>
      </c>
      <c r="H45">
        <f t="shared" si="7"/>
        <v>31.737797825924186</v>
      </c>
    </row>
    <row r="46" spans="1:8" x14ac:dyDescent="0.35">
      <c r="A46">
        <v>46</v>
      </c>
      <c r="C46">
        <f t="shared" si="4"/>
        <v>32.572932033800001</v>
      </c>
      <c r="D46">
        <f t="shared" si="5"/>
        <v>31.121939453590162</v>
      </c>
      <c r="E46">
        <v>46</v>
      </c>
      <c r="G46">
        <f t="shared" si="6"/>
        <v>30.7417691514</v>
      </c>
      <c r="H46">
        <f t="shared" si="7"/>
        <v>31.963099506807126</v>
      </c>
    </row>
    <row r="47" spans="1:8" x14ac:dyDescent="0.35">
      <c r="A47">
        <v>47</v>
      </c>
      <c r="C47">
        <f t="shared" si="4"/>
        <v>32.701753288200003</v>
      </c>
      <c r="D47">
        <f t="shared" si="5"/>
        <v>31.231869314017757</v>
      </c>
      <c r="E47">
        <v>47</v>
      </c>
      <c r="G47">
        <f t="shared" si="6"/>
        <v>30.946888859200001</v>
      </c>
      <c r="H47">
        <f t="shared" si="7"/>
        <v>32.189683616921656</v>
      </c>
    </row>
    <row r="48" spans="1:8" x14ac:dyDescent="0.35">
      <c r="A48">
        <v>48</v>
      </c>
      <c r="C48">
        <f t="shared" si="4"/>
        <v>32.830574542600004</v>
      </c>
      <c r="D48">
        <f t="shared" si="5"/>
        <v>31.341508983999365</v>
      </c>
      <c r="E48">
        <v>48</v>
      </c>
      <c r="G48">
        <f t="shared" si="6"/>
        <v>31.152008567000003</v>
      </c>
      <c r="H48">
        <f t="shared" si="7"/>
        <v>32.417484902102551</v>
      </c>
    </row>
    <row r="49" spans="1:8" x14ac:dyDescent="0.35">
      <c r="A49">
        <v>49</v>
      </c>
      <c r="C49">
        <f t="shared" si="4"/>
        <v>32.959395796999999</v>
      </c>
      <c r="D49">
        <f t="shared" si="5"/>
        <v>31.450869533197299</v>
      </c>
      <c r="E49">
        <v>49</v>
      </c>
      <c r="G49">
        <f t="shared" si="6"/>
        <v>31.357128274800001</v>
      </c>
      <c r="H49">
        <f t="shared" si="7"/>
        <v>32.646439126259565</v>
      </c>
    </row>
    <row r="50" spans="1:8" x14ac:dyDescent="0.35">
      <c r="A50">
        <v>50</v>
      </c>
      <c r="C50">
        <f t="shared" si="4"/>
        <v>33.088217051400001</v>
      </c>
      <c r="D50">
        <f t="shared" si="5"/>
        <v>31.559961624492082</v>
      </c>
      <c r="E50">
        <v>50</v>
      </c>
      <c r="G50">
        <f t="shared" si="6"/>
        <v>31.562247982599999</v>
      </c>
      <c r="H50">
        <f t="shared" si="7"/>
        <v>32.876483562996761</v>
      </c>
    </row>
    <row r="51" spans="1:8" x14ac:dyDescent="0.35">
      <c r="A51">
        <v>51</v>
      </c>
      <c r="C51">
        <f t="shared" si="4"/>
        <v>33.217038305800003</v>
      </c>
      <c r="D51">
        <f t="shared" si="5"/>
        <v>31.668795520677612</v>
      </c>
      <c r="E51">
        <v>51</v>
      </c>
      <c r="G51">
        <f t="shared" si="6"/>
        <v>31.7673676904</v>
      </c>
      <c r="H51">
        <f t="shared" si="7"/>
        <v>33.107557386664261</v>
      </c>
    </row>
    <row r="52" spans="1:8" x14ac:dyDescent="0.35">
      <c r="A52">
        <v>52</v>
      </c>
      <c r="C52">
        <f t="shared" si="4"/>
        <v>33.345859560199997</v>
      </c>
      <c r="D52">
        <f t="shared" si="5"/>
        <v>31.777381092380743</v>
      </c>
      <c r="E52">
        <v>52</v>
      </c>
      <c r="G52">
        <f t="shared" si="6"/>
        <v>31.972487398200002</v>
      </c>
      <c r="H52">
        <f t="shared" si="7"/>
        <v>33.339601971038576</v>
      </c>
    </row>
    <row r="53" spans="1:8" x14ac:dyDescent="0.35">
      <c r="A53">
        <v>53</v>
      </c>
      <c r="C53">
        <f t="shared" si="4"/>
        <v>33.474680814599999</v>
      </c>
      <c r="D53">
        <f t="shared" si="5"/>
        <v>31.885727826981803</v>
      </c>
      <c r="E53">
        <v>53</v>
      </c>
      <c r="G53">
        <f t="shared" si="6"/>
        <v>32.177607105999996</v>
      </c>
      <c r="H53">
        <f t="shared" si="7"/>
        <v>33.572561105479885</v>
      </c>
    </row>
    <row r="54" spans="1:8" x14ac:dyDescent="0.35">
      <c r="A54">
        <v>54</v>
      </c>
      <c r="C54">
        <f t="shared" si="4"/>
        <v>33.603502069000001</v>
      </c>
      <c r="D54">
        <f t="shared" si="5"/>
        <v>31.993844838336276</v>
      </c>
      <c r="E54">
        <v>54</v>
      </c>
      <c r="G54">
        <f t="shared" si="6"/>
        <v>32.382726813800005</v>
      </c>
      <c r="H54">
        <f t="shared" si="7"/>
        <v>33.806381139177105</v>
      </c>
    </row>
    <row r="55" spans="1:8" x14ac:dyDescent="0.35">
      <c r="A55">
        <v>55</v>
      </c>
      <c r="C55">
        <f t="shared" si="4"/>
        <v>33.732323323400003</v>
      </c>
      <c r="D55">
        <f t="shared" si="5"/>
        <v>32.101740877120669</v>
      </c>
      <c r="E55">
        <v>55</v>
      </c>
      <c r="G55">
        <f t="shared" si="6"/>
        <v>32.5878465216</v>
      </c>
      <c r="H55">
        <f t="shared" si="7"/>
        <v>34.041011064164792</v>
      </c>
    </row>
    <row r="56" spans="1:8" x14ac:dyDescent="0.35">
      <c r="A56">
        <v>56</v>
      </c>
      <c r="C56">
        <f t="shared" si="4"/>
        <v>33.861144577800005</v>
      </c>
      <c r="D56">
        <f t="shared" si="5"/>
        <v>32.209424341646297</v>
      </c>
      <c r="E56">
        <v>56</v>
      </c>
      <c r="G56">
        <f t="shared" si="6"/>
        <v>32.792966229400001</v>
      </c>
      <c r="H56">
        <f t="shared" si="7"/>
        <v>34.276402547370132</v>
      </c>
    </row>
    <row r="57" spans="1:8" x14ac:dyDescent="0.35">
      <c r="A57">
        <v>57</v>
      </c>
      <c r="C57">
        <f t="shared" si="4"/>
        <v>33.989965832199999</v>
      </c>
      <c r="D57">
        <f t="shared" si="5"/>
        <v>32.316903289004422</v>
      </c>
      <c r="E57">
        <v>57</v>
      </c>
      <c r="G57">
        <f t="shared" si="6"/>
        <v>32.998085937200003</v>
      </c>
      <c r="H57">
        <f t="shared" si="7"/>
        <v>34.512509921188858</v>
      </c>
    </row>
    <row r="58" spans="1:8" x14ac:dyDescent="0.35">
      <c r="A58">
        <v>58</v>
      </c>
      <c r="C58">
        <f t="shared" si="4"/>
        <v>34.118787086600001</v>
      </c>
      <c r="D58">
        <f t="shared" si="5"/>
        <v>32.424185446423898</v>
      </c>
      <c r="E58">
        <v>58</v>
      </c>
      <c r="G58">
        <f t="shared" si="6"/>
        <v>33.203205644999997</v>
      </c>
      <c r="H58">
        <f t="shared" si="7"/>
        <v>34.749290141135702</v>
      </c>
    </row>
    <row r="59" spans="1:8" x14ac:dyDescent="0.35">
      <c r="A59">
        <v>59</v>
      </c>
      <c r="C59">
        <f t="shared" si="4"/>
        <v>34.247608341000003</v>
      </c>
      <c r="D59">
        <f t="shared" si="5"/>
        <v>32.531278222738933</v>
      </c>
      <c r="E59">
        <v>59</v>
      </c>
      <c r="G59">
        <f t="shared" si="6"/>
        <v>33.408325352799999</v>
      </c>
      <c r="H59">
        <f t="shared" si="7"/>
        <v>34.986702718072436</v>
      </c>
    </row>
    <row r="60" spans="1:8" x14ac:dyDescent="0.35">
      <c r="A60">
        <v>60</v>
      </c>
      <c r="C60">
        <f t="shared" si="4"/>
        <v>34.376429595399998</v>
      </c>
      <c r="D60">
        <f t="shared" si="5"/>
        <v>32.638188719879096</v>
      </c>
      <c r="E60">
        <v>60</v>
      </c>
      <c r="G60">
        <f t="shared" si="6"/>
        <v>33.6134450606</v>
      </c>
      <c r="H60">
        <f t="shared" si="7"/>
        <v>35.224709631463575</v>
      </c>
    </row>
    <row r="61" spans="1:8" x14ac:dyDescent="0.35">
      <c r="A61">
        <v>61</v>
      </c>
      <c r="C61">
        <f t="shared" si="4"/>
        <v>34.505250849799999</v>
      </c>
      <c r="D61">
        <f t="shared" si="5"/>
        <v>32.744923744307293</v>
      </c>
      <c r="E61">
        <v>61</v>
      </c>
      <c r="G61">
        <f t="shared" si="6"/>
        <v>33.818564768400002</v>
      </c>
      <c r="H61">
        <f t="shared" si="7"/>
        <v>35.463275229100795</v>
      </c>
    </row>
    <row r="62" spans="1:8" x14ac:dyDescent="0.35">
      <c r="A62">
        <v>62</v>
      </c>
      <c r="C62">
        <f t="shared" si="4"/>
        <v>34.634072104200001</v>
      </c>
      <c r="D62">
        <f t="shared" si="5"/>
        <v>32.851489818342749</v>
      </c>
      <c r="E62">
        <v>62</v>
      </c>
      <c r="G62">
        <f t="shared" si="6"/>
        <v>34.023684476200003</v>
      </c>
      <c r="H62">
        <f t="shared" si="7"/>
        <v>35.702366117804416</v>
      </c>
    </row>
    <row r="63" spans="1:8" x14ac:dyDescent="0.35">
      <c r="A63">
        <v>63</v>
      </c>
      <c r="C63">
        <f t="shared" si="4"/>
        <v>34.762893358600003</v>
      </c>
      <c r="D63">
        <f t="shared" si="5"/>
        <v>32.957893191317226</v>
      </c>
      <c r="E63">
        <v>63</v>
      </c>
      <c r="G63">
        <f t="shared" si="6"/>
        <v>34.228804183999998</v>
      </c>
      <c r="H63">
        <f t="shared" si="7"/>
        <v>35.941951048773532</v>
      </c>
    </row>
    <row r="64" spans="1:8" x14ac:dyDescent="0.35">
      <c r="A64">
        <v>64</v>
      </c>
      <c r="C64">
        <f t="shared" si="4"/>
        <v>34.891714613000005</v>
      </c>
      <c r="D64">
        <f t="shared" si="5"/>
        <v>33.064139850521407</v>
      </c>
      <c r="E64">
        <v>64</v>
      </c>
      <c r="G64">
        <f t="shared" si="6"/>
        <v>34.433923891799999</v>
      </c>
      <c r="H64">
        <f t="shared" si="7"/>
        <v>36.182000800522765</v>
      </c>
    </row>
    <row r="65" spans="1:8" x14ac:dyDescent="0.35">
      <c r="A65">
        <v>65</v>
      </c>
      <c r="C65">
        <f t="shared" ref="C65:C70" si="8">26.7759755858+(A65-1)*0.1288212544</f>
        <v>35.0205358674</v>
      </c>
      <c r="D65">
        <f t="shared" ref="D65:D96" si="9">0+1*C65-1.07197168628671*(1.01639344262295+(C65-28.1324716499347)^2/24.1707040634257)^0.5</f>
        <v>33.170235531906975</v>
      </c>
      <c r="E65">
        <v>65</v>
      </c>
      <c r="G65">
        <f t="shared" ref="G65:G70" si="10">21.5113823004+(E65-1)*0.2051197078</f>
        <v>34.639043599600001</v>
      </c>
      <c r="H65">
        <f t="shared" ref="H65:H96" si="11">0+1*G65+1.07197168628671*(1.01639344262295+(G65-28.1324716499347)^2/24.1707040634257)^0.5</f>
        <v>36.422488061712215</v>
      </c>
    </row>
    <row r="66" spans="1:8" x14ac:dyDescent="0.35">
      <c r="A66">
        <v>66</v>
      </c>
      <c r="C66">
        <f t="shared" si="8"/>
        <v>35.149357121800001</v>
      </c>
      <c r="D66">
        <f t="shared" si="9"/>
        <v>33.276185730516865</v>
      </c>
      <c r="E66">
        <v>66</v>
      </c>
      <c r="G66">
        <f t="shared" si="10"/>
        <v>34.844163307400002</v>
      </c>
      <c r="H66">
        <f t="shared" si="11"/>
        <v>36.663387315643718</v>
      </c>
    </row>
    <row r="67" spans="1:8" x14ac:dyDescent="0.35">
      <c r="A67">
        <v>67</v>
      </c>
      <c r="C67">
        <f t="shared" si="8"/>
        <v>35.278178376200003</v>
      </c>
      <c r="D67">
        <f t="shared" si="9"/>
        <v>33.38199571062249</v>
      </c>
      <c r="E67">
        <v>67</v>
      </c>
      <c r="G67">
        <f t="shared" si="10"/>
        <v>35.049283015200004</v>
      </c>
      <c r="H67">
        <f t="shared" si="11"/>
        <v>36.904674727751456</v>
      </c>
    </row>
    <row r="68" spans="1:8" x14ac:dyDescent="0.35">
      <c r="A68">
        <v>68</v>
      </c>
      <c r="C68">
        <f t="shared" si="8"/>
        <v>35.406999630599998</v>
      </c>
      <c r="D68">
        <f t="shared" si="9"/>
        <v>33.487670515552054</v>
      </c>
      <c r="E68">
        <v>68</v>
      </c>
      <c r="G68">
        <f t="shared" si="10"/>
        <v>35.254402722999998</v>
      </c>
      <c r="H68">
        <f t="shared" si="11"/>
        <v>37.14632803704955</v>
      </c>
    </row>
    <row r="69" spans="1:8" x14ac:dyDescent="0.35">
      <c r="A69">
        <v>69</v>
      </c>
      <c r="C69">
        <f t="shared" si="8"/>
        <v>35.535820885</v>
      </c>
      <c r="D69">
        <f t="shared" si="9"/>
        <v>33.593214977198855</v>
      </c>
      <c r="E69">
        <v>69</v>
      </c>
      <c r="G69">
        <f t="shared" si="10"/>
        <v>35.4595224308</v>
      </c>
      <c r="H69">
        <f t="shared" si="11"/>
        <v>37.388326452203167</v>
      </c>
    </row>
    <row r="70" spans="1:8" x14ac:dyDescent="0.35">
      <c r="A70">
        <v>70</v>
      </c>
      <c r="C70">
        <f t="shared" si="8"/>
        <v>35.664642139400001</v>
      </c>
      <c r="D70">
        <f t="shared" si="9"/>
        <v>33.698633725202306</v>
      </c>
      <c r="E70">
        <v>70</v>
      </c>
      <c r="G70">
        <f t="shared" si="10"/>
        <v>35.664642138600001</v>
      </c>
      <c r="H70">
        <f t="shared" si="11"/>
        <v>37.630650552651979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E31E-6BC5-46D9-AF2A-0E1B92D71378}">
  <sheetPr codeName="XLSTAT_20251015_102722_1">
    <tabColor rgb="FF007800"/>
  </sheetPr>
  <dimension ref="B1:P281"/>
  <sheetViews>
    <sheetView topLeftCell="A53" zoomScaleNormal="100" workbookViewId="0">
      <selection activeCell="C66" sqref="C66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290</v>
      </c>
    </row>
    <row r="4" spans="2:13" x14ac:dyDescent="0.35">
      <c r="B4" t="s">
        <v>238</v>
      </c>
    </row>
    <row r="5" spans="2:13" x14ac:dyDescent="0.35">
      <c r="B5" t="s">
        <v>275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276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277</v>
      </c>
    </row>
    <row r="17" spans="2:9" x14ac:dyDescent="0.35">
      <c r="B17" s="78" t="s">
        <v>116</v>
      </c>
    </row>
    <row r="18" spans="2:9" ht="15" thickBot="1" x14ac:dyDescent="0.4"/>
    <row r="19" spans="2:9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9" x14ac:dyDescent="0.35">
      <c r="B20" s="82" t="s">
        <v>103</v>
      </c>
      <c r="C20" s="84">
        <v>60</v>
      </c>
      <c r="D20" s="84">
        <v>0</v>
      </c>
      <c r="E20" s="84">
        <v>60</v>
      </c>
      <c r="F20" s="40">
        <v>26.4478260869565</v>
      </c>
      <c r="G20" s="40">
        <v>29.9467391304348</v>
      </c>
      <c r="H20" s="40">
        <v>28.132813568737987</v>
      </c>
      <c r="I20" s="40">
        <v>0.81934268378938613</v>
      </c>
    </row>
    <row r="21" spans="2:9" x14ac:dyDescent="0.35">
      <c r="B21" s="79" t="s">
        <v>23</v>
      </c>
      <c r="C21" s="85">
        <v>60</v>
      </c>
      <c r="D21" s="85">
        <v>0</v>
      </c>
      <c r="E21" s="85">
        <v>60</v>
      </c>
      <c r="F21" s="41">
        <v>2</v>
      </c>
      <c r="G21" s="41">
        <v>497</v>
      </c>
      <c r="H21" s="41">
        <v>91.349999999999966</v>
      </c>
      <c r="I21" s="41">
        <v>93.461099494089325</v>
      </c>
    </row>
    <row r="22" spans="2:9" x14ac:dyDescent="0.35">
      <c r="B22" s="79" t="s">
        <v>32</v>
      </c>
      <c r="C22" s="85">
        <v>60</v>
      </c>
      <c r="D22" s="85">
        <v>0</v>
      </c>
      <c r="E22" s="85">
        <v>60</v>
      </c>
      <c r="F22" s="41">
        <v>-170.29886999999999</v>
      </c>
      <c r="G22" s="41">
        <v>197.04381000000001</v>
      </c>
      <c r="H22" s="41">
        <v>-43.529814333333334</v>
      </c>
      <c r="I22" s="41">
        <v>72.798716261982065</v>
      </c>
    </row>
    <row r="23" spans="2:9" x14ac:dyDescent="0.35">
      <c r="B23" s="79" t="s">
        <v>30</v>
      </c>
      <c r="C23" s="85">
        <v>60</v>
      </c>
      <c r="D23" s="85">
        <v>0</v>
      </c>
      <c r="E23" s="85">
        <v>60</v>
      </c>
      <c r="F23" s="41">
        <v>0</v>
      </c>
      <c r="G23" s="41">
        <v>48.238999999999997</v>
      </c>
      <c r="H23" s="41">
        <v>8.9925333333333288</v>
      </c>
      <c r="I23" s="41">
        <v>11.289958286792478</v>
      </c>
    </row>
    <row r="24" spans="2:9" x14ac:dyDescent="0.35">
      <c r="B24" s="79" t="s">
        <v>52</v>
      </c>
      <c r="C24" s="85">
        <v>60</v>
      </c>
      <c r="D24" s="85">
        <v>0</v>
      </c>
      <c r="E24" s="85">
        <v>60</v>
      </c>
      <c r="F24" s="41">
        <v>35.014279999999999</v>
      </c>
      <c r="G24" s="41">
        <v>7582.9506799999999</v>
      </c>
      <c r="H24" s="41">
        <v>1909.7104711666664</v>
      </c>
      <c r="I24" s="41">
        <v>1587.6915213851798</v>
      </c>
    </row>
    <row r="25" spans="2:9" x14ac:dyDescent="0.35">
      <c r="B25" s="79" t="s">
        <v>35</v>
      </c>
      <c r="C25" s="85">
        <v>60</v>
      </c>
      <c r="D25" s="85">
        <v>0</v>
      </c>
      <c r="E25" s="85">
        <v>60</v>
      </c>
      <c r="F25" s="41">
        <v>-69.927850000000007</v>
      </c>
      <c r="G25" s="41">
        <v>92.677629999999994</v>
      </c>
      <c r="H25" s="41">
        <v>1.4562285000000001</v>
      </c>
      <c r="I25" s="41">
        <v>34.781300906527591</v>
      </c>
    </row>
    <row r="26" spans="2:9" x14ac:dyDescent="0.35">
      <c r="B26" s="79" t="s">
        <v>46</v>
      </c>
      <c r="C26" s="85">
        <v>60</v>
      </c>
      <c r="D26" s="85">
        <v>0</v>
      </c>
      <c r="E26" s="85">
        <v>60</v>
      </c>
      <c r="F26" s="41">
        <v>-1.7043900000000001</v>
      </c>
      <c r="G26" s="41">
        <v>2.2560699999999998</v>
      </c>
      <c r="H26" s="41">
        <v>8.9286833333333301E-2</v>
      </c>
      <c r="I26" s="41">
        <v>0.82616856553794304</v>
      </c>
    </row>
    <row r="27" spans="2:9" x14ac:dyDescent="0.35">
      <c r="B27" s="79" t="s">
        <v>10</v>
      </c>
      <c r="C27" s="85">
        <v>60</v>
      </c>
      <c r="D27" s="85">
        <v>0</v>
      </c>
      <c r="E27" s="85">
        <v>60</v>
      </c>
      <c r="F27" s="41">
        <v>-0.58492</v>
      </c>
      <c r="G27" s="41">
        <v>0.53491999999999995</v>
      </c>
      <c r="H27" s="41">
        <v>5.8383333333333583E-4</v>
      </c>
      <c r="I27" s="41">
        <v>0.24515153456304495</v>
      </c>
    </row>
    <row r="28" spans="2:9" x14ac:dyDescent="0.35">
      <c r="B28" s="79" t="s">
        <v>274</v>
      </c>
      <c r="C28" s="85">
        <v>60</v>
      </c>
      <c r="D28" s="85">
        <v>0</v>
      </c>
      <c r="E28" s="85">
        <v>60</v>
      </c>
      <c r="F28" s="41">
        <v>0.79027999999999998</v>
      </c>
      <c r="G28" s="41">
        <v>1.32057</v>
      </c>
      <c r="H28" s="41">
        <v>1.0356834999999998</v>
      </c>
      <c r="I28" s="41">
        <v>0.16657980322798613</v>
      </c>
    </row>
    <row r="29" spans="2:9" x14ac:dyDescent="0.35">
      <c r="B29" s="79" t="s">
        <v>29</v>
      </c>
      <c r="C29" s="85">
        <v>60</v>
      </c>
      <c r="D29" s="85">
        <v>0</v>
      </c>
      <c r="E29" s="85">
        <v>60</v>
      </c>
      <c r="F29" s="41">
        <v>0</v>
      </c>
      <c r="G29" s="41">
        <v>54.908000000000001</v>
      </c>
      <c r="H29" s="41">
        <v>12.823966666666665</v>
      </c>
      <c r="I29" s="41">
        <v>14.792336307108448</v>
      </c>
    </row>
    <row r="30" spans="2:9" x14ac:dyDescent="0.35">
      <c r="B30" s="79" t="s">
        <v>11</v>
      </c>
      <c r="C30" s="85">
        <v>60</v>
      </c>
      <c r="D30" s="85">
        <v>0</v>
      </c>
      <c r="E30" s="85">
        <v>60</v>
      </c>
      <c r="F30" s="41">
        <v>-0.63749999999999996</v>
      </c>
      <c r="G30" s="41">
        <v>1.2749999999999999</v>
      </c>
      <c r="H30" s="41">
        <v>1.2083333333333335E-2</v>
      </c>
      <c r="I30" s="41">
        <v>0.30906130660912218</v>
      </c>
    </row>
    <row r="31" spans="2:9" x14ac:dyDescent="0.35">
      <c r="B31" s="79" t="s">
        <v>14</v>
      </c>
      <c r="C31" s="85">
        <v>60</v>
      </c>
      <c r="D31" s="85">
        <v>0</v>
      </c>
      <c r="E31" s="85">
        <v>60</v>
      </c>
      <c r="F31" s="41">
        <v>-0.56721999999999995</v>
      </c>
      <c r="G31" s="41">
        <v>0.59745000000000004</v>
      </c>
      <c r="H31" s="41">
        <v>5.9416666666666593E-3</v>
      </c>
      <c r="I31" s="41">
        <v>0.23480159908477705</v>
      </c>
    </row>
    <row r="32" spans="2:9" x14ac:dyDescent="0.35">
      <c r="B32" s="79" t="s">
        <v>13</v>
      </c>
      <c r="C32" s="85">
        <v>60</v>
      </c>
      <c r="D32" s="85">
        <v>0</v>
      </c>
      <c r="E32" s="85">
        <v>60</v>
      </c>
      <c r="F32" s="41">
        <v>-0.55418999999999996</v>
      </c>
      <c r="G32" s="41">
        <v>0.46361999999999998</v>
      </c>
      <c r="H32" s="41">
        <v>6.2961666666666626E-3</v>
      </c>
      <c r="I32" s="41">
        <v>0.22837037090085804</v>
      </c>
    </row>
    <row r="33" spans="2:16" ht="15" thickBot="1" x14ac:dyDescent="0.4">
      <c r="B33" s="83" t="s">
        <v>19</v>
      </c>
      <c r="C33" s="86">
        <v>60</v>
      </c>
      <c r="D33" s="86">
        <v>0</v>
      </c>
      <c r="E33" s="86">
        <v>60</v>
      </c>
      <c r="F33" s="42">
        <v>-0.32074999999999998</v>
      </c>
      <c r="G33" s="42">
        <v>0.48743999999999998</v>
      </c>
      <c r="H33" s="42">
        <v>-2.4528333333333339E-2</v>
      </c>
      <c r="I33" s="42">
        <v>0.20118622202518832</v>
      </c>
    </row>
    <row r="36" spans="2:16" x14ac:dyDescent="0.35">
      <c r="B36" s="31" t="s">
        <v>122</v>
      </c>
    </row>
    <row r="37" spans="2:16" ht="15" thickBot="1" x14ac:dyDescent="0.4"/>
    <row r="38" spans="2:16" ht="43.5" x14ac:dyDescent="0.35">
      <c r="B38" s="80"/>
      <c r="C38" s="81" t="s">
        <v>23</v>
      </c>
      <c r="D38" s="81" t="s">
        <v>32</v>
      </c>
      <c r="E38" s="81" t="s">
        <v>30</v>
      </c>
      <c r="F38" s="81" t="s">
        <v>52</v>
      </c>
      <c r="G38" s="81" t="s">
        <v>35</v>
      </c>
      <c r="H38" s="81" t="s">
        <v>46</v>
      </c>
      <c r="I38" s="81" t="s">
        <v>10</v>
      </c>
      <c r="J38" s="81" t="s">
        <v>274</v>
      </c>
      <c r="K38" s="81" t="s">
        <v>29</v>
      </c>
      <c r="L38" s="81" t="s">
        <v>11</v>
      </c>
      <c r="M38" s="81" t="s">
        <v>14</v>
      </c>
      <c r="N38" s="81" t="s">
        <v>13</v>
      </c>
      <c r="O38" s="81" t="s">
        <v>19</v>
      </c>
      <c r="P38" s="43" t="s">
        <v>103</v>
      </c>
    </row>
    <row r="39" spans="2:16" x14ac:dyDescent="0.35">
      <c r="B39" s="87" t="s">
        <v>23</v>
      </c>
      <c r="C39" s="89">
        <v>1</v>
      </c>
      <c r="D39" s="46">
        <v>0.85290079894375381</v>
      </c>
      <c r="E39" s="46">
        <v>-0.27953422593072302</v>
      </c>
      <c r="F39" s="46">
        <v>0.68908725046172259</v>
      </c>
      <c r="G39" s="46">
        <v>0.65739161145216496</v>
      </c>
      <c r="H39" s="46">
        <v>0.5346610717500736</v>
      </c>
      <c r="I39" s="46">
        <v>4.6525628832032984E-2</v>
      </c>
      <c r="J39" s="46">
        <v>0.5422980970369089</v>
      </c>
      <c r="K39" s="46">
        <v>-0.40642710759010453</v>
      </c>
      <c r="L39" s="46">
        <v>-3.331641731812348E-2</v>
      </c>
      <c r="M39" s="46">
        <v>9.3082446197162039E-3</v>
      </c>
      <c r="N39" s="46">
        <v>4.0389468306725719E-2</v>
      </c>
      <c r="O39" s="46">
        <v>1.9052061541441768E-2</v>
      </c>
      <c r="P39" s="47">
        <v>-0.22244140127033796</v>
      </c>
    </row>
    <row r="40" spans="2:16" x14ac:dyDescent="0.35">
      <c r="B40" s="79" t="s">
        <v>32</v>
      </c>
      <c r="C40" s="41">
        <v>0.85290079894375381</v>
      </c>
      <c r="D40" s="90">
        <v>1</v>
      </c>
      <c r="E40" s="41">
        <v>-0.27121245332562388</v>
      </c>
      <c r="F40" s="41">
        <v>0.30109080532479571</v>
      </c>
      <c r="G40" s="41">
        <v>0.77018231475051824</v>
      </c>
      <c r="H40" s="41">
        <v>0.64187951787769426</v>
      </c>
      <c r="I40" s="41">
        <v>0.13208090598490013</v>
      </c>
      <c r="J40" s="41">
        <v>0.65979597144069968</v>
      </c>
      <c r="K40" s="41">
        <v>-0.35092169798816575</v>
      </c>
      <c r="L40" s="41">
        <v>0.1470133892781893</v>
      </c>
      <c r="M40" s="41">
        <v>0.16370493943120398</v>
      </c>
      <c r="N40" s="41">
        <v>0.16279034340639204</v>
      </c>
      <c r="O40" s="41">
        <v>0.10552801233789075</v>
      </c>
      <c r="P40" s="48">
        <v>-0.49852410132643454</v>
      </c>
    </row>
    <row r="41" spans="2:16" x14ac:dyDescent="0.35">
      <c r="B41" s="79" t="s">
        <v>30</v>
      </c>
      <c r="C41" s="41">
        <v>-0.27953422593072302</v>
      </c>
      <c r="D41" s="41">
        <v>-0.27121245332562388</v>
      </c>
      <c r="E41" s="90">
        <v>1</v>
      </c>
      <c r="F41" s="41">
        <v>-0.16093175775508914</v>
      </c>
      <c r="G41" s="41">
        <v>-0.26548659274880893</v>
      </c>
      <c r="H41" s="41">
        <v>-0.26022192684214207</v>
      </c>
      <c r="I41" s="41">
        <v>1.4689106081498735E-2</v>
      </c>
      <c r="J41" s="41">
        <v>-0.30784551442835023</v>
      </c>
      <c r="K41" s="41">
        <v>0.79789179200500493</v>
      </c>
      <c r="L41" s="41">
        <v>-9.0582403089105062E-2</v>
      </c>
      <c r="M41" s="41">
        <v>3.8758628017092505E-3</v>
      </c>
      <c r="N41" s="41">
        <v>-3.7787126183465795E-2</v>
      </c>
      <c r="O41" s="41">
        <v>-0.30377654094351053</v>
      </c>
      <c r="P41" s="48">
        <v>0.23231894571517681</v>
      </c>
    </row>
    <row r="42" spans="2:16" x14ac:dyDescent="0.35">
      <c r="B42" s="79" t="s">
        <v>52</v>
      </c>
      <c r="C42" s="41">
        <v>0.68908725046172259</v>
      </c>
      <c r="D42" s="41">
        <v>0.30109080532479571</v>
      </c>
      <c r="E42" s="41">
        <v>-0.16093175775508914</v>
      </c>
      <c r="F42" s="90">
        <v>1</v>
      </c>
      <c r="G42" s="41">
        <v>0.11124232317693077</v>
      </c>
      <c r="H42" s="41">
        <v>0.10986002026054852</v>
      </c>
      <c r="I42" s="41">
        <v>8.6475718665931876E-3</v>
      </c>
      <c r="J42" s="41">
        <v>0.19150948265071116</v>
      </c>
      <c r="K42" s="41">
        <v>-0.27624982039139678</v>
      </c>
      <c r="L42" s="41">
        <v>-0.1555567942463843</v>
      </c>
      <c r="M42" s="41">
        <v>-0.10035994938400651</v>
      </c>
      <c r="N42" s="41">
        <v>-2.3452431181709279E-2</v>
      </c>
      <c r="O42" s="41">
        <v>-0.10523984634039232</v>
      </c>
      <c r="P42" s="48">
        <v>0.23615008440759477</v>
      </c>
    </row>
    <row r="43" spans="2:16" x14ac:dyDescent="0.35">
      <c r="B43" s="79" t="s">
        <v>35</v>
      </c>
      <c r="C43" s="41">
        <v>0.65739161145216496</v>
      </c>
      <c r="D43" s="41">
        <v>0.77018231475051824</v>
      </c>
      <c r="E43" s="41">
        <v>-0.26548659274880893</v>
      </c>
      <c r="F43" s="41">
        <v>0.11124232317693077</v>
      </c>
      <c r="G43" s="90">
        <v>1</v>
      </c>
      <c r="H43" s="41">
        <v>0.88929435661994627</v>
      </c>
      <c r="I43" s="41">
        <v>2.0103991357304719E-2</v>
      </c>
      <c r="J43" s="41">
        <v>0.50846584443747356</v>
      </c>
      <c r="K43" s="41">
        <v>-0.33591274192880055</v>
      </c>
      <c r="L43" s="41">
        <v>6.5900534510363082E-2</v>
      </c>
      <c r="M43" s="41">
        <v>5.7799306822034678E-2</v>
      </c>
      <c r="N43" s="41">
        <v>5.9811250497056864E-2</v>
      </c>
      <c r="O43" s="41">
        <v>0.2058592889080432</v>
      </c>
      <c r="P43" s="48">
        <v>-0.29822784718639844</v>
      </c>
    </row>
    <row r="44" spans="2:16" x14ac:dyDescent="0.35">
      <c r="B44" s="79" t="s">
        <v>46</v>
      </c>
      <c r="C44" s="41">
        <v>0.5346610717500736</v>
      </c>
      <c r="D44" s="41">
        <v>0.64187951787769426</v>
      </c>
      <c r="E44" s="41">
        <v>-0.26022192684214207</v>
      </c>
      <c r="F44" s="41">
        <v>0.10986002026054852</v>
      </c>
      <c r="G44" s="41">
        <v>0.88929435661994627</v>
      </c>
      <c r="H44" s="90">
        <v>1</v>
      </c>
      <c r="I44" s="41">
        <v>8.8270132026661841E-2</v>
      </c>
      <c r="J44" s="41">
        <v>0.42675862697312755</v>
      </c>
      <c r="K44" s="41">
        <v>-0.34833513042732295</v>
      </c>
      <c r="L44" s="41">
        <v>2.718351471373354E-2</v>
      </c>
      <c r="M44" s="41">
        <v>0.10085407942575064</v>
      </c>
      <c r="N44" s="41">
        <v>0.13081213555523133</v>
      </c>
      <c r="O44" s="41">
        <v>0.20219972402865008</v>
      </c>
      <c r="P44" s="48">
        <v>-0.26962957730343784</v>
      </c>
    </row>
    <row r="45" spans="2:16" x14ac:dyDescent="0.35">
      <c r="B45" s="79" t="s">
        <v>10</v>
      </c>
      <c r="C45" s="41">
        <v>4.6525628832032984E-2</v>
      </c>
      <c r="D45" s="41">
        <v>0.13208090598490013</v>
      </c>
      <c r="E45" s="41">
        <v>1.4689106081498735E-2</v>
      </c>
      <c r="F45" s="41">
        <v>8.6475718665931876E-3</v>
      </c>
      <c r="G45" s="41">
        <v>2.0103991357304719E-2</v>
      </c>
      <c r="H45" s="41">
        <v>8.8270132026661841E-2</v>
      </c>
      <c r="I45" s="90">
        <v>1</v>
      </c>
      <c r="J45" s="41">
        <v>0.42579575575185263</v>
      </c>
      <c r="K45" s="41">
        <v>3.638929201214617E-3</v>
      </c>
      <c r="L45" s="41">
        <v>0.56763529361733234</v>
      </c>
      <c r="M45" s="41">
        <v>0.84688625553036878</v>
      </c>
      <c r="N45" s="41">
        <v>0.92642017910653229</v>
      </c>
      <c r="O45" s="41">
        <v>0.11458189364034431</v>
      </c>
      <c r="P45" s="48">
        <v>-0.43561959572230119</v>
      </c>
    </row>
    <row r="46" spans="2:16" x14ac:dyDescent="0.35">
      <c r="B46" s="79" t="s">
        <v>274</v>
      </c>
      <c r="C46" s="41">
        <v>0.5422980970369089</v>
      </c>
      <c r="D46" s="41">
        <v>0.65979597144069968</v>
      </c>
      <c r="E46" s="41">
        <v>-0.30784551442835023</v>
      </c>
      <c r="F46" s="41">
        <v>0.19150948265071116</v>
      </c>
      <c r="G46" s="41">
        <v>0.50846584443747356</v>
      </c>
      <c r="H46" s="41">
        <v>0.42675862697312755</v>
      </c>
      <c r="I46" s="41">
        <v>0.42579575575185263</v>
      </c>
      <c r="J46" s="90">
        <v>1</v>
      </c>
      <c r="K46" s="41">
        <v>-0.31419033110111289</v>
      </c>
      <c r="L46" s="41">
        <v>0.47161671977425434</v>
      </c>
      <c r="M46" s="41">
        <v>0.49831248129389349</v>
      </c>
      <c r="N46" s="41">
        <v>0.49393974526926626</v>
      </c>
      <c r="O46" s="41">
        <v>0.27661377471414983</v>
      </c>
      <c r="P46" s="48">
        <v>-0.54529078695696054</v>
      </c>
    </row>
    <row r="47" spans="2:16" x14ac:dyDescent="0.35">
      <c r="B47" s="79" t="s">
        <v>29</v>
      </c>
      <c r="C47" s="41">
        <v>-0.40642710759010453</v>
      </c>
      <c r="D47" s="41">
        <v>-0.35092169798816575</v>
      </c>
      <c r="E47" s="41">
        <v>0.79789179200500493</v>
      </c>
      <c r="F47" s="41">
        <v>-0.27624982039139678</v>
      </c>
      <c r="G47" s="41">
        <v>-0.33591274192880055</v>
      </c>
      <c r="H47" s="41">
        <v>-0.34833513042732295</v>
      </c>
      <c r="I47" s="41">
        <v>3.638929201214617E-3</v>
      </c>
      <c r="J47" s="41">
        <v>-0.31419033110111289</v>
      </c>
      <c r="K47" s="90">
        <v>1</v>
      </c>
      <c r="L47" s="41">
        <v>-1.5098753387950204E-2</v>
      </c>
      <c r="M47" s="41">
        <v>-3.3583509522730287E-2</v>
      </c>
      <c r="N47" s="41">
        <v>-6.5982127280416497E-2</v>
      </c>
      <c r="O47" s="41">
        <v>-0.18604940816756144</v>
      </c>
      <c r="P47" s="48">
        <v>0.1570100832059072</v>
      </c>
    </row>
    <row r="48" spans="2:16" x14ac:dyDescent="0.35">
      <c r="B48" s="79" t="s">
        <v>11</v>
      </c>
      <c r="C48" s="41">
        <v>-3.331641731812348E-2</v>
      </c>
      <c r="D48" s="41">
        <v>0.1470133892781893</v>
      </c>
      <c r="E48" s="41">
        <v>-9.0582403089105062E-2</v>
      </c>
      <c r="F48" s="41">
        <v>-0.1555567942463843</v>
      </c>
      <c r="G48" s="41">
        <v>6.5900534510363082E-2</v>
      </c>
      <c r="H48" s="41">
        <v>2.718351471373354E-2</v>
      </c>
      <c r="I48" s="41">
        <v>0.56763529361733234</v>
      </c>
      <c r="J48" s="41">
        <v>0.47161671977425434</v>
      </c>
      <c r="K48" s="41">
        <v>-1.5098753387950204E-2</v>
      </c>
      <c r="L48" s="90">
        <v>1</v>
      </c>
      <c r="M48" s="41">
        <v>0.74351377204279145</v>
      </c>
      <c r="N48" s="41">
        <v>0.6441974084817107</v>
      </c>
      <c r="O48" s="41">
        <v>0.25122115182317262</v>
      </c>
      <c r="P48" s="48">
        <v>-0.42613959552858222</v>
      </c>
    </row>
    <row r="49" spans="2:16" x14ac:dyDescent="0.35">
      <c r="B49" s="79" t="s">
        <v>14</v>
      </c>
      <c r="C49" s="41">
        <v>9.3082446197162039E-3</v>
      </c>
      <c r="D49" s="41">
        <v>0.16370493943120398</v>
      </c>
      <c r="E49" s="41">
        <v>3.8758628017092505E-3</v>
      </c>
      <c r="F49" s="41">
        <v>-0.10035994938400651</v>
      </c>
      <c r="G49" s="41">
        <v>5.7799306822034678E-2</v>
      </c>
      <c r="H49" s="41">
        <v>0.10085407942575064</v>
      </c>
      <c r="I49" s="41">
        <v>0.84688625553036878</v>
      </c>
      <c r="J49" s="41">
        <v>0.49831248129389349</v>
      </c>
      <c r="K49" s="41">
        <v>-3.3583509522730287E-2</v>
      </c>
      <c r="L49" s="41">
        <v>0.74351377204279145</v>
      </c>
      <c r="M49" s="90">
        <v>1</v>
      </c>
      <c r="N49" s="41">
        <v>0.91987537509261674</v>
      </c>
      <c r="O49" s="41">
        <v>0.15096715751343426</v>
      </c>
      <c r="P49" s="48">
        <v>-0.46896919014476535</v>
      </c>
    </row>
    <row r="50" spans="2:16" x14ac:dyDescent="0.35">
      <c r="B50" s="79" t="s">
        <v>13</v>
      </c>
      <c r="C50" s="41">
        <v>4.0389468306725719E-2</v>
      </c>
      <c r="D50" s="41">
        <v>0.16279034340639204</v>
      </c>
      <c r="E50" s="41">
        <v>-3.7787126183465795E-2</v>
      </c>
      <c r="F50" s="41">
        <v>-2.3452431181709279E-2</v>
      </c>
      <c r="G50" s="41">
        <v>5.9811250497056864E-2</v>
      </c>
      <c r="H50" s="41">
        <v>0.13081213555523133</v>
      </c>
      <c r="I50" s="41">
        <v>0.92642017910653229</v>
      </c>
      <c r="J50" s="41">
        <v>0.49393974526926626</v>
      </c>
      <c r="K50" s="41">
        <v>-6.5982127280416497E-2</v>
      </c>
      <c r="L50" s="41">
        <v>0.6441974084817107</v>
      </c>
      <c r="M50" s="41">
        <v>0.91987537509261674</v>
      </c>
      <c r="N50" s="90">
        <v>1</v>
      </c>
      <c r="O50" s="41">
        <v>0.12177677721657065</v>
      </c>
      <c r="P50" s="48">
        <v>-0.44371230767977854</v>
      </c>
    </row>
    <row r="51" spans="2:16" x14ac:dyDescent="0.35">
      <c r="B51" s="79" t="s">
        <v>19</v>
      </c>
      <c r="C51" s="41">
        <v>1.9052061541441768E-2</v>
      </c>
      <c r="D51" s="41">
        <v>0.10552801233789075</v>
      </c>
      <c r="E51" s="41">
        <v>-0.30377654094351053</v>
      </c>
      <c r="F51" s="41">
        <v>-0.10523984634039232</v>
      </c>
      <c r="G51" s="41">
        <v>0.2058592889080432</v>
      </c>
      <c r="H51" s="41">
        <v>0.20219972402865008</v>
      </c>
      <c r="I51" s="41">
        <v>0.11458189364034431</v>
      </c>
      <c r="J51" s="41">
        <v>0.27661377471414983</v>
      </c>
      <c r="K51" s="41">
        <v>-0.18604940816756144</v>
      </c>
      <c r="L51" s="41">
        <v>0.25122115182317262</v>
      </c>
      <c r="M51" s="41">
        <v>0.15096715751343426</v>
      </c>
      <c r="N51" s="41">
        <v>0.12177677721657065</v>
      </c>
      <c r="O51" s="90">
        <v>1</v>
      </c>
      <c r="P51" s="48">
        <v>-0.23068717286085644</v>
      </c>
    </row>
    <row r="52" spans="2:16" ht="15" thickBot="1" x14ac:dyDescent="0.4">
      <c r="B52" s="88" t="s">
        <v>103</v>
      </c>
      <c r="C52" s="49">
        <v>-0.22244140127033796</v>
      </c>
      <c r="D52" s="49">
        <v>-0.49852410132643454</v>
      </c>
      <c r="E52" s="49">
        <v>0.23231894571517681</v>
      </c>
      <c r="F52" s="49">
        <v>0.23615008440759477</v>
      </c>
      <c r="G52" s="49">
        <v>-0.29822784718639844</v>
      </c>
      <c r="H52" s="49">
        <v>-0.26962957730343784</v>
      </c>
      <c r="I52" s="49">
        <v>-0.43561959572230119</v>
      </c>
      <c r="J52" s="49">
        <v>-0.54529078695696054</v>
      </c>
      <c r="K52" s="49">
        <v>0.1570100832059072</v>
      </c>
      <c r="L52" s="49">
        <v>-0.42613959552858222</v>
      </c>
      <c r="M52" s="49">
        <v>-0.46896919014476535</v>
      </c>
      <c r="N52" s="49">
        <v>-0.44371230767977854</v>
      </c>
      <c r="O52" s="49">
        <v>-0.23068717286085644</v>
      </c>
      <c r="P52" s="91">
        <v>1</v>
      </c>
    </row>
    <row r="55" spans="2:16" x14ac:dyDescent="0.35">
      <c r="B55" s="31" t="s">
        <v>239</v>
      </c>
    </row>
    <row r="57" spans="2:16" x14ac:dyDescent="0.35">
      <c r="B57" s="78" t="s">
        <v>267</v>
      </c>
    </row>
    <row r="58" spans="2:16" ht="15" thickBot="1" x14ac:dyDescent="0.4"/>
    <row r="59" spans="2:16" x14ac:dyDescent="0.35">
      <c r="B59" s="100" t="s">
        <v>268</v>
      </c>
      <c r="C59" s="100" t="s">
        <v>110</v>
      </c>
      <c r="D59" s="100" t="s">
        <v>129</v>
      </c>
      <c r="E59" s="100" t="s">
        <v>127</v>
      </c>
      <c r="F59" s="100" t="s">
        <v>128</v>
      </c>
      <c r="G59" s="100" t="s">
        <v>269</v>
      </c>
      <c r="H59" s="100" t="s">
        <v>270</v>
      </c>
      <c r="I59" s="100" t="s">
        <v>271</v>
      </c>
      <c r="J59" s="100" t="s">
        <v>272</v>
      </c>
    </row>
    <row r="60" spans="2:16" x14ac:dyDescent="0.35">
      <c r="B60" s="65">
        <v>1</v>
      </c>
      <c r="C60" s="101" t="s">
        <v>274</v>
      </c>
      <c r="D60" s="104">
        <v>0.4798429819369735</v>
      </c>
      <c r="E60" s="104">
        <v>0.29734204234014139</v>
      </c>
      <c r="F60" s="104">
        <v>0.28522724996669557</v>
      </c>
      <c r="G60" s="104">
        <v>31.737766354658319</v>
      </c>
      <c r="H60" s="104">
        <v>-42.091874074175252</v>
      </c>
      <c r="I60" s="104">
        <v>-37.903184949731049</v>
      </c>
      <c r="J60" s="104">
        <v>0.72607988958185388</v>
      </c>
    </row>
    <row r="61" spans="2:16" x14ac:dyDescent="0.35">
      <c r="B61" s="38">
        <v>2</v>
      </c>
      <c r="C61" s="102" t="s">
        <v>278</v>
      </c>
      <c r="D61" s="105">
        <v>0.40459119900194396</v>
      </c>
      <c r="E61" s="105">
        <v>0.41775185274560434</v>
      </c>
      <c r="F61" s="105">
        <v>0.39732209319281853</v>
      </c>
      <c r="G61" s="105">
        <v>18.702730179522248</v>
      </c>
      <c r="H61" s="105">
        <v>-51.370284072949289</v>
      </c>
      <c r="I61" s="105">
        <v>-45.087250386282989</v>
      </c>
      <c r="J61" s="105">
        <v>0.62172259791571061</v>
      </c>
    </row>
    <row r="62" spans="2:16" x14ac:dyDescent="0.35">
      <c r="B62" s="38">
        <v>3</v>
      </c>
      <c r="C62" s="102" t="s">
        <v>279</v>
      </c>
      <c r="D62" s="105">
        <v>0.32385304456578962</v>
      </c>
      <c r="E62" s="105">
        <v>0.54211877143482357</v>
      </c>
      <c r="F62" s="105">
        <v>0.51758941990454621</v>
      </c>
      <c r="G62" s="105">
        <v>5.1735875358611736</v>
      </c>
      <c r="H62" s="105">
        <v>-63.787498223438277</v>
      </c>
      <c r="I62" s="105">
        <v>-55.410119974549872</v>
      </c>
      <c r="J62" s="105">
        <v>0.50524825220984981</v>
      </c>
    </row>
    <row r="63" spans="2:16" x14ac:dyDescent="0.35">
      <c r="B63" s="38">
        <v>4</v>
      </c>
      <c r="C63" s="102" t="s">
        <v>280</v>
      </c>
      <c r="D63" s="105">
        <v>0.30870255214619258</v>
      </c>
      <c r="E63" s="105">
        <v>0.57133330988420061</v>
      </c>
      <c r="F63" s="105">
        <v>0.54015755060305159</v>
      </c>
      <c r="G63" s="105">
        <v>3.5256983734482148</v>
      </c>
      <c r="H63" s="105">
        <v>-65.74330742590611</v>
      </c>
      <c r="I63" s="105">
        <v>-55.271584614795607</v>
      </c>
      <c r="J63" s="105">
        <v>0.48883043609696425</v>
      </c>
    </row>
    <row r="64" spans="2:16" x14ac:dyDescent="0.35">
      <c r="B64" s="38">
        <v>5</v>
      </c>
      <c r="C64" s="102" t="s">
        <v>281</v>
      </c>
      <c r="D64" s="105">
        <v>0.29225890767908963</v>
      </c>
      <c r="E64" s="105">
        <v>0.60154585889199386</v>
      </c>
      <c r="F64" s="105">
        <v>0.56465195693754888</v>
      </c>
      <c r="G64" s="105">
        <v>1.7531920822612079</v>
      </c>
      <c r="H64" s="105">
        <v>-68.128542905854104</v>
      </c>
      <c r="I64" s="105">
        <v>-55.562475532521503</v>
      </c>
      <c r="J64" s="105">
        <v>0.4696066663058644</v>
      </c>
    </row>
    <row r="65" spans="2:10" x14ac:dyDescent="0.35">
      <c r="B65" s="107">
        <v>6</v>
      </c>
      <c r="C65" s="108" t="s">
        <v>282</v>
      </c>
      <c r="D65" s="110">
        <v>0.28847885264018031</v>
      </c>
      <c r="E65" s="109">
        <v>0.61398277899746512</v>
      </c>
      <c r="F65" s="109">
        <v>0.57028271624246119</v>
      </c>
      <c r="G65" s="109">
        <v>2.2002493190147803</v>
      </c>
      <c r="H65" s="109">
        <v>-68.03116872787092</v>
      </c>
      <c r="I65" s="109">
        <v>-53.370756792316215</v>
      </c>
      <c r="J65" s="109">
        <v>0.47023916013036066</v>
      </c>
    </row>
    <row r="66" spans="2:10" x14ac:dyDescent="0.35">
      <c r="B66" s="38">
        <v>7</v>
      </c>
      <c r="C66" s="102" t="s">
        <v>283</v>
      </c>
      <c r="D66" s="105">
        <v>0.29103885352004977</v>
      </c>
      <c r="E66" s="105">
        <v>0.61790518645088721</v>
      </c>
      <c r="F66" s="105">
        <v>0.56646934616542977</v>
      </c>
      <c r="G66" s="105">
        <v>3.7104757884590924</v>
      </c>
      <c r="H66" s="105">
        <v>-66.643960826775341</v>
      </c>
      <c r="I66" s="105">
        <v>-49.889204328998538</v>
      </c>
      <c r="J66" s="105">
        <v>0.48115643187666057</v>
      </c>
    </row>
    <row r="67" spans="2:10" x14ac:dyDescent="0.35">
      <c r="B67" s="38">
        <v>8</v>
      </c>
      <c r="C67" s="102" t="s">
        <v>284</v>
      </c>
      <c r="D67" s="105">
        <v>0.2936397444396639</v>
      </c>
      <c r="E67" s="105">
        <v>0.62190420993961826</v>
      </c>
      <c r="F67" s="105">
        <v>0.56259506640073487</v>
      </c>
      <c r="G67" s="105">
        <v>5.2111355551689087</v>
      </c>
      <c r="H67" s="105">
        <v>-65.275233093375007</v>
      </c>
      <c r="I67" s="105">
        <v>-46.426132033376106</v>
      </c>
      <c r="J67" s="105">
        <v>0.49223791536162903</v>
      </c>
    </row>
    <row r="68" spans="2:10" x14ac:dyDescent="0.35">
      <c r="B68" s="38">
        <v>9</v>
      </c>
      <c r="C68" s="102" t="s">
        <v>285</v>
      </c>
      <c r="D68" s="105">
        <v>0.29636051128725238</v>
      </c>
      <c r="E68" s="105">
        <v>0.6258832371122498</v>
      </c>
      <c r="F68" s="105">
        <v>0.55854221979245477</v>
      </c>
      <c r="G68" s="105">
        <v>6.7142921727160001</v>
      </c>
      <c r="H68" s="105">
        <v>-63.910010740334201</v>
      </c>
      <c r="I68" s="105">
        <v>-42.966565118113195</v>
      </c>
      <c r="J68" s="105">
        <v>0.50361871927197133</v>
      </c>
    </row>
    <row r="69" spans="2:10" ht="15" thickBot="1" x14ac:dyDescent="0.4">
      <c r="B69" s="39">
        <v>10</v>
      </c>
      <c r="C69" s="103" t="s">
        <v>286</v>
      </c>
      <c r="D69" s="106">
        <v>0.30030175278952853</v>
      </c>
      <c r="E69" s="106">
        <v>0.62848977155544217</v>
      </c>
      <c r="F69" s="106">
        <v>0.55267135758716512</v>
      </c>
      <c r="G69" s="106">
        <v>8.3888258380945047</v>
      </c>
      <c r="H69" s="106">
        <v>-62.32950387958364</v>
      </c>
      <c r="I69" s="106">
        <v>-39.291713695140537</v>
      </c>
      <c r="J69" s="106">
        <v>0.51720051410909029</v>
      </c>
    </row>
    <row r="70" spans="2:10" x14ac:dyDescent="0.35">
      <c r="B70" s="64" t="s">
        <v>273</v>
      </c>
    </row>
    <row r="73" spans="2:10" x14ac:dyDescent="0.35">
      <c r="B73" s="78" t="s">
        <v>240</v>
      </c>
    </row>
    <row r="74" spans="2:10" ht="15" thickBot="1" x14ac:dyDescent="0.4"/>
    <row r="75" spans="2:10" x14ac:dyDescent="0.35">
      <c r="B75" s="92" t="s">
        <v>118</v>
      </c>
      <c r="C75" s="93">
        <v>60</v>
      </c>
    </row>
    <row r="76" spans="2:10" x14ac:dyDescent="0.35">
      <c r="B76" s="79" t="s">
        <v>125</v>
      </c>
      <c r="C76" s="85">
        <v>60</v>
      </c>
    </row>
    <row r="77" spans="2:10" x14ac:dyDescent="0.35">
      <c r="B77" s="79" t="s">
        <v>126</v>
      </c>
      <c r="C77" s="85">
        <v>53</v>
      </c>
    </row>
    <row r="78" spans="2:10" x14ac:dyDescent="0.35">
      <c r="B78" s="79" t="s">
        <v>127</v>
      </c>
      <c r="C78" s="41">
        <v>0.61398277899746512</v>
      </c>
    </row>
    <row r="79" spans="2:10" x14ac:dyDescent="0.35">
      <c r="B79" s="79" t="s">
        <v>128</v>
      </c>
      <c r="C79" s="41">
        <v>0.57028271624246119</v>
      </c>
    </row>
    <row r="80" spans="2:10" x14ac:dyDescent="0.35">
      <c r="B80" s="79" t="s">
        <v>129</v>
      </c>
      <c r="C80" s="41">
        <v>0.28847885264018031</v>
      </c>
    </row>
    <row r="81" spans="2:8" x14ac:dyDescent="0.35">
      <c r="B81" s="79" t="s">
        <v>130</v>
      </c>
      <c r="C81" s="41">
        <v>0.53710227391082632</v>
      </c>
    </row>
    <row r="82" spans="2:8" x14ac:dyDescent="0.35">
      <c r="B82" s="79" t="s">
        <v>131</v>
      </c>
      <c r="C82" s="41">
        <v>1.3740251464013979</v>
      </c>
    </row>
    <row r="83" spans="2:8" x14ac:dyDescent="0.35">
      <c r="B83" s="79" t="s">
        <v>132</v>
      </c>
      <c r="C83" s="41">
        <v>1.9690451439344292</v>
      </c>
    </row>
    <row r="84" spans="2:8" x14ac:dyDescent="0.35">
      <c r="B84" s="79" t="s">
        <v>133</v>
      </c>
      <c r="C84" s="41">
        <v>2.2002493190147803</v>
      </c>
    </row>
    <row r="85" spans="2:8" x14ac:dyDescent="0.35">
      <c r="B85" s="79" t="s">
        <v>134</v>
      </c>
      <c r="C85" s="41">
        <v>-68.03116872787092</v>
      </c>
    </row>
    <row r="86" spans="2:8" x14ac:dyDescent="0.35">
      <c r="B86" s="79" t="s">
        <v>135</v>
      </c>
      <c r="C86" s="41">
        <v>-65.87732257402476</v>
      </c>
    </row>
    <row r="87" spans="2:8" x14ac:dyDescent="0.35">
      <c r="B87" s="79" t="s">
        <v>136</v>
      </c>
      <c r="C87" s="41">
        <v>-53.370756792316215</v>
      </c>
    </row>
    <row r="88" spans="2:8" ht="15" thickBot="1" x14ac:dyDescent="0.4">
      <c r="B88" s="83" t="s">
        <v>137</v>
      </c>
      <c r="C88" s="42">
        <v>0.48798403409754409</v>
      </c>
    </row>
    <row r="91" spans="2:8" x14ac:dyDescent="0.35">
      <c r="B91" s="94" t="s">
        <v>241</v>
      </c>
    </row>
    <row r="92" spans="2:8" ht="15" thickBot="1" x14ac:dyDescent="0.4"/>
    <row r="93" spans="2:8" ht="29" customHeight="1" x14ac:dyDescent="0.35">
      <c r="B93" s="80" t="s">
        <v>139</v>
      </c>
      <c r="C93" s="81" t="s">
        <v>126</v>
      </c>
      <c r="D93" s="81" t="s">
        <v>140</v>
      </c>
      <c r="E93" s="81" t="s">
        <v>141</v>
      </c>
      <c r="F93" s="81" t="s">
        <v>142</v>
      </c>
      <c r="G93" s="81" t="s">
        <v>143</v>
      </c>
      <c r="H93" s="81" t="s">
        <v>144</v>
      </c>
    </row>
    <row r="94" spans="2:8" x14ac:dyDescent="0.35">
      <c r="B94" s="87" t="s">
        <v>145</v>
      </c>
      <c r="C94" s="46">
        <v>6</v>
      </c>
      <c r="D94" s="46">
        <v>24.318644385342886</v>
      </c>
      <c r="E94" s="46">
        <v>4.0531073975571479</v>
      </c>
      <c r="F94" s="46">
        <v>14.049928999865335</v>
      </c>
      <c r="G94" s="58">
        <v>1.7154295791164391E-9</v>
      </c>
      <c r="H94" s="61" t="s">
        <v>148</v>
      </c>
    </row>
    <row r="95" spans="2:8" x14ac:dyDescent="0.35">
      <c r="B95" s="79" t="s">
        <v>146</v>
      </c>
      <c r="C95" s="41">
        <v>53</v>
      </c>
      <c r="D95" s="41">
        <v>15.289379189929555</v>
      </c>
      <c r="E95" s="41">
        <v>0.28847885264018031</v>
      </c>
      <c r="F95" s="41"/>
      <c r="G95" s="59"/>
      <c r="H95" s="62" t="s">
        <v>149</v>
      </c>
    </row>
    <row r="96" spans="2:8" ht="15" thickBot="1" x14ac:dyDescent="0.4">
      <c r="B96" s="83" t="s">
        <v>147</v>
      </c>
      <c r="C96" s="42">
        <v>59</v>
      </c>
      <c r="D96" s="42">
        <v>39.608023575272441</v>
      </c>
      <c r="E96" s="42"/>
      <c r="F96" s="42"/>
      <c r="G96" s="60"/>
      <c r="H96" s="63" t="s">
        <v>149</v>
      </c>
    </row>
    <row r="97" spans="2:9" x14ac:dyDescent="0.35">
      <c r="B97" s="64" t="s">
        <v>150</v>
      </c>
    </row>
    <row r="98" spans="2:9" x14ac:dyDescent="0.35">
      <c r="B98" s="64" t="s">
        <v>151</v>
      </c>
    </row>
    <row r="101" spans="2:9" x14ac:dyDescent="0.35">
      <c r="B101" s="78" t="s">
        <v>242</v>
      </c>
    </row>
    <row r="102" spans="2:9" ht="15" thickBot="1" x14ac:dyDescent="0.4"/>
    <row r="103" spans="2:9" ht="29" customHeight="1" x14ac:dyDescent="0.35">
      <c r="B103" s="80" t="s">
        <v>139</v>
      </c>
      <c r="C103" s="81" t="s">
        <v>153</v>
      </c>
      <c r="D103" s="81" t="s">
        <v>154</v>
      </c>
      <c r="E103" s="81" t="s">
        <v>155</v>
      </c>
      <c r="F103" s="81" t="s">
        <v>156</v>
      </c>
      <c r="G103" s="81" t="s">
        <v>157</v>
      </c>
      <c r="H103" s="81" t="s">
        <v>158</v>
      </c>
      <c r="I103" s="81" t="s">
        <v>144</v>
      </c>
    </row>
    <row r="104" spans="2:9" x14ac:dyDescent="0.35">
      <c r="B104" s="87" t="s">
        <v>159</v>
      </c>
      <c r="C104" s="46">
        <v>28.093727149165616</v>
      </c>
      <c r="D104" s="46">
        <v>0.73414362777256037</v>
      </c>
      <c r="E104" s="46">
        <v>38.267344544559784</v>
      </c>
      <c r="F104" s="58">
        <v>2.7505874260383256E-40</v>
      </c>
      <c r="G104" s="46">
        <v>26.62122150777375</v>
      </c>
      <c r="H104" s="46">
        <v>29.566232790557482</v>
      </c>
      <c r="I104" s="61" t="s">
        <v>148</v>
      </c>
    </row>
    <row r="105" spans="2:9" x14ac:dyDescent="0.35">
      <c r="B105" s="79" t="s">
        <v>23</v>
      </c>
      <c r="C105" s="41">
        <v>0</v>
      </c>
      <c r="D105" s="41">
        <v>0</v>
      </c>
      <c r="E105" s="41"/>
      <c r="F105" s="59"/>
      <c r="G105" s="41"/>
      <c r="H105" s="41"/>
      <c r="I105" s="62" t="s">
        <v>149</v>
      </c>
    </row>
    <row r="106" spans="2:9" x14ac:dyDescent="0.35">
      <c r="B106" s="79" t="s">
        <v>32</v>
      </c>
      <c r="C106" s="41">
        <v>-7.756579500463697E-3</v>
      </c>
      <c r="D106" s="41">
        <v>1.814983625577152E-3</v>
      </c>
      <c r="E106" s="41">
        <v>-4.2736360764671693</v>
      </c>
      <c r="F106" s="59">
        <v>8.0370976264232397E-5</v>
      </c>
      <c r="G106" s="41">
        <v>-1.1396975639029904E-2</v>
      </c>
      <c r="H106" s="41">
        <v>-4.1161833618974901E-3</v>
      </c>
      <c r="I106" s="62" t="s">
        <v>148</v>
      </c>
    </row>
    <row r="107" spans="2:9" x14ac:dyDescent="0.35">
      <c r="B107" s="79" t="s">
        <v>30</v>
      </c>
      <c r="C107" s="41">
        <v>1.1309731053296936E-2</v>
      </c>
      <c r="D107" s="41">
        <v>6.6704957347735096E-3</v>
      </c>
      <c r="E107" s="41">
        <v>1.6954858383821374</v>
      </c>
      <c r="F107" s="56">
        <v>9.5851140112348521E-2</v>
      </c>
      <c r="G107" s="41">
        <v>-2.0695890535001368E-3</v>
      </c>
      <c r="H107" s="41">
        <v>2.4689051160094011E-2</v>
      </c>
      <c r="I107" s="62" t="s">
        <v>161</v>
      </c>
    </row>
    <row r="108" spans="2:9" x14ac:dyDescent="0.35">
      <c r="B108" s="79" t="s">
        <v>52</v>
      </c>
      <c r="C108" s="41">
        <v>2.420346238472149E-4</v>
      </c>
      <c r="D108" s="41">
        <v>4.7469868491105993E-5</v>
      </c>
      <c r="E108" s="41">
        <v>5.0987001131583662</v>
      </c>
      <c r="F108" s="59">
        <v>4.6870503429552457E-6</v>
      </c>
      <c r="G108" s="41">
        <v>1.4682212522298304E-4</v>
      </c>
      <c r="H108" s="41">
        <v>3.3724712247144677E-4</v>
      </c>
      <c r="I108" s="62" t="s">
        <v>148</v>
      </c>
    </row>
    <row r="109" spans="2:9" x14ac:dyDescent="0.35">
      <c r="B109" s="79" t="s">
        <v>35</v>
      </c>
      <c r="C109" s="41">
        <v>7.410701526857192E-3</v>
      </c>
      <c r="D109" s="41">
        <v>3.2692527232729631E-3</v>
      </c>
      <c r="E109" s="41">
        <v>2.2667875976984977</v>
      </c>
      <c r="F109" s="59">
        <v>2.7509138600527949E-2</v>
      </c>
      <c r="G109" s="41">
        <v>8.5341096947522121E-4</v>
      </c>
      <c r="H109" s="41">
        <v>1.3967992084239163E-2</v>
      </c>
      <c r="I109" s="62" t="s">
        <v>250</v>
      </c>
    </row>
    <row r="110" spans="2:9" x14ac:dyDescent="0.35">
      <c r="B110" s="79" t="s">
        <v>46</v>
      </c>
      <c r="C110" s="41">
        <v>0</v>
      </c>
      <c r="D110" s="41">
        <v>0</v>
      </c>
      <c r="E110" s="41"/>
      <c r="F110" s="59"/>
      <c r="G110" s="41"/>
      <c r="H110" s="41"/>
      <c r="I110" s="62" t="s">
        <v>149</v>
      </c>
    </row>
    <row r="111" spans="2:9" x14ac:dyDescent="0.35">
      <c r="B111" s="79" t="s">
        <v>10</v>
      </c>
      <c r="C111" s="41">
        <v>-0.9502384712725338</v>
      </c>
      <c r="D111" s="41">
        <v>0.33022553664193299</v>
      </c>
      <c r="E111" s="41">
        <v>-2.8775438778463922</v>
      </c>
      <c r="F111" s="59">
        <v>5.7646776120747756E-3</v>
      </c>
      <c r="G111" s="41">
        <v>-1.6125870189432989</v>
      </c>
      <c r="H111" s="41">
        <v>-0.28788992360176857</v>
      </c>
      <c r="I111" s="62" t="s">
        <v>243</v>
      </c>
    </row>
    <row r="112" spans="2:9" x14ac:dyDescent="0.35">
      <c r="B112" s="79" t="s">
        <v>274</v>
      </c>
      <c r="C112" s="41">
        <v>-0.84264365402415875</v>
      </c>
      <c r="D112" s="41">
        <v>0.64484143735771404</v>
      </c>
      <c r="E112" s="41">
        <v>-1.3067455116981224</v>
      </c>
      <c r="F112" s="56">
        <v>0.19694101904218941</v>
      </c>
      <c r="G112" s="41">
        <v>-2.1360317846184631</v>
      </c>
      <c r="H112" s="41">
        <v>0.45074447657014549</v>
      </c>
      <c r="I112" s="62" t="s">
        <v>160</v>
      </c>
    </row>
    <row r="113" spans="2:9" x14ac:dyDescent="0.35">
      <c r="B113" s="79" t="s">
        <v>29</v>
      </c>
      <c r="C113" s="41">
        <v>0</v>
      </c>
      <c r="D113" s="41">
        <v>0</v>
      </c>
      <c r="E113" s="41"/>
      <c r="F113" s="59"/>
      <c r="G113" s="41"/>
      <c r="H113" s="41"/>
      <c r="I113" s="62" t="s">
        <v>149</v>
      </c>
    </row>
    <row r="114" spans="2:9" x14ac:dyDescent="0.35">
      <c r="B114" s="79" t="s">
        <v>11</v>
      </c>
      <c r="C114" s="41">
        <v>0</v>
      </c>
      <c r="D114" s="41">
        <v>0</v>
      </c>
      <c r="E114" s="41"/>
      <c r="F114" s="59"/>
      <c r="G114" s="41"/>
      <c r="H114" s="41"/>
      <c r="I114" s="62" t="s">
        <v>149</v>
      </c>
    </row>
    <row r="115" spans="2:9" x14ac:dyDescent="0.35">
      <c r="B115" s="79" t="s">
        <v>14</v>
      </c>
      <c r="C115" s="41">
        <v>0</v>
      </c>
      <c r="D115" s="41">
        <v>0</v>
      </c>
      <c r="E115" s="41"/>
      <c r="F115" s="59"/>
      <c r="G115" s="41"/>
      <c r="H115" s="41"/>
      <c r="I115" s="62" t="s">
        <v>149</v>
      </c>
    </row>
    <row r="116" spans="2:9" x14ac:dyDescent="0.35">
      <c r="B116" s="79" t="s">
        <v>13</v>
      </c>
      <c r="C116" s="41">
        <v>0</v>
      </c>
      <c r="D116" s="41">
        <v>0</v>
      </c>
      <c r="E116" s="41"/>
      <c r="F116" s="59"/>
      <c r="G116" s="41"/>
      <c r="H116" s="41"/>
      <c r="I116" s="62" t="s">
        <v>149</v>
      </c>
    </row>
    <row r="117" spans="2:9" ht="15" thickBot="1" x14ac:dyDescent="0.4">
      <c r="B117" s="83" t="s">
        <v>19</v>
      </c>
      <c r="C117" s="42">
        <v>0</v>
      </c>
      <c r="D117" s="42">
        <v>0</v>
      </c>
      <c r="E117" s="42"/>
      <c r="F117" s="60"/>
      <c r="G117" s="42"/>
      <c r="H117" s="42"/>
      <c r="I117" s="63" t="s">
        <v>149</v>
      </c>
    </row>
    <row r="118" spans="2:9" x14ac:dyDescent="0.35">
      <c r="B118" s="64" t="s">
        <v>151</v>
      </c>
    </row>
    <row r="121" spans="2:9" x14ac:dyDescent="0.35">
      <c r="B121" s="78" t="s">
        <v>244</v>
      </c>
    </row>
    <row r="123" spans="2:9" x14ac:dyDescent="0.35">
      <c r="B123" t="s">
        <v>287</v>
      </c>
    </row>
    <row r="126" spans="2:9" x14ac:dyDescent="0.35">
      <c r="B126" s="78" t="s">
        <v>245</v>
      </c>
    </row>
    <row r="127" spans="2:9" ht="15" thickBot="1" x14ac:dyDescent="0.4"/>
    <row r="128" spans="2:9" ht="29" customHeight="1" x14ac:dyDescent="0.35">
      <c r="B128" s="80" t="s">
        <v>139</v>
      </c>
      <c r="C128" s="81" t="s">
        <v>153</v>
      </c>
      <c r="D128" s="81" t="s">
        <v>154</v>
      </c>
      <c r="E128" s="81" t="s">
        <v>155</v>
      </c>
      <c r="F128" s="81" t="s">
        <v>156</v>
      </c>
      <c r="G128" s="81" t="s">
        <v>157</v>
      </c>
      <c r="H128" s="81" t="s">
        <v>158</v>
      </c>
      <c r="I128" s="81" t="s">
        <v>144</v>
      </c>
    </row>
    <row r="129" spans="2:9" x14ac:dyDescent="0.35">
      <c r="B129" s="87" t="s">
        <v>23</v>
      </c>
      <c r="C129" s="46">
        <v>0</v>
      </c>
      <c r="D129" s="46">
        <v>0</v>
      </c>
      <c r="E129" s="46"/>
      <c r="F129" s="58"/>
      <c r="G129" s="46"/>
      <c r="H129" s="46"/>
      <c r="I129" s="61" t="s">
        <v>149</v>
      </c>
    </row>
    <row r="130" spans="2:9" x14ac:dyDescent="0.35">
      <c r="B130" s="79" t="s">
        <v>32</v>
      </c>
      <c r="C130" s="41">
        <v>-0.68917321334489712</v>
      </c>
      <c r="D130" s="41">
        <v>0.16126155831092825</v>
      </c>
      <c r="E130" s="41">
        <v>-4.2736360764671693</v>
      </c>
      <c r="F130" s="59">
        <v>8.0370976264232397E-5</v>
      </c>
      <c r="G130" s="41">
        <v>-1.0126229381255232</v>
      </c>
      <c r="H130" s="41">
        <v>-0.36572348856427112</v>
      </c>
      <c r="I130" s="62" t="s">
        <v>148</v>
      </c>
    </row>
    <row r="131" spans="2:9" x14ac:dyDescent="0.35">
      <c r="B131" s="79" t="s">
        <v>30</v>
      </c>
      <c r="C131" s="41">
        <v>0.15584003415521561</v>
      </c>
      <c r="D131" s="41">
        <v>9.1914677567534811E-2</v>
      </c>
      <c r="E131" s="41">
        <v>1.6954858383821374</v>
      </c>
      <c r="F131" s="56">
        <v>9.5851140112348521E-2</v>
      </c>
      <c r="G131" s="41">
        <v>-2.8517462286665213E-2</v>
      </c>
      <c r="H131" s="41">
        <v>0.34019753059709645</v>
      </c>
      <c r="I131" s="62" t="s">
        <v>161</v>
      </c>
    </row>
    <row r="132" spans="2:9" x14ac:dyDescent="0.35">
      <c r="B132" s="79" t="s">
        <v>52</v>
      </c>
      <c r="C132" s="41">
        <v>0.46900561604654972</v>
      </c>
      <c r="D132" s="41">
        <v>9.1985330699519488E-2</v>
      </c>
      <c r="E132" s="41">
        <v>5.0987001131583662</v>
      </c>
      <c r="F132" s="59">
        <v>4.6870503429552457E-6</v>
      </c>
      <c r="G132" s="41">
        <v>0.28450640736813404</v>
      </c>
      <c r="H132" s="41">
        <v>0.65350482472496541</v>
      </c>
      <c r="I132" s="62" t="s">
        <v>148</v>
      </c>
    </row>
    <row r="133" spans="2:9" x14ac:dyDescent="0.35">
      <c r="B133" s="79" t="s">
        <v>35</v>
      </c>
      <c r="C133" s="41">
        <v>0.31458612474818859</v>
      </c>
      <c r="D133" s="41">
        <v>0.13878059200058815</v>
      </c>
      <c r="E133" s="41">
        <v>2.2667875976984981</v>
      </c>
      <c r="F133" s="59">
        <v>2.7509138600527949E-2</v>
      </c>
      <c r="G133" s="41">
        <v>3.6227508115370122E-2</v>
      </c>
      <c r="H133" s="41">
        <v>0.59294474138100706</v>
      </c>
      <c r="I133" s="62" t="s">
        <v>250</v>
      </c>
    </row>
    <row r="134" spans="2:9" x14ac:dyDescent="0.35">
      <c r="B134" s="79" t="s">
        <v>46</v>
      </c>
      <c r="C134" s="41">
        <v>0</v>
      </c>
      <c r="D134" s="41">
        <v>0</v>
      </c>
      <c r="E134" s="41"/>
      <c r="F134" s="59"/>
      <c r="G134" s="41"/>
      <c r="H134" s="41"/>
      <c r="I134" s="62" t="s">
        <v>149</v>
      </c>
    </row>
    <row r="135" spans="2:9" x14ac:dyDescent="0.35">
      <c r="B135" s="79" t="s">
        <v>10</v>
      </c>
      <c r="C135" s="41">
        <v>-0.28431622572855547</v>
      </c>
      <c r="D135" s="41">
        <v>9.8805174759435149E-2</v>
      </c>
      <c r="E135" s="41">
        <v>-2.8775438778463922</v>
      </c>
      <c r="F135" s="59">
        <v>5.7646776120747756E-3</v>
      </c>
      <c r="G135" s="41">
        <v>-0.48249430931882931</v>
      </c>
      <c r="H135" s="41">
        <v>-8.6138142138281665E-2</v>
      </c>
      <c r="I135" s="62" t="s">
        <v>243</v>
      </c>
    </row>
    <row r="136" spans="2:9" x14ac:dyDescent="0.35">
      <c r="B136" s="79" t="s">
        <v>274</v>
      </c>
      <c r="C136" s="41">
        <v>-0.17131710193525979</v>
      </c>
      <c r="D136" s="41">
        <v>0.13110211621284421</v>
      </c>
      <c r="E136" s="41">
        <v>-1.3067455116981221</v>
      </c>
      <c r="F136" s="56">
        <v>0.19694101904218941</v>
      </c>
      <c r="G136" s="41">
        <v>-0.43427464650667691</v>
      </c>
      <c r="H136" s="41">
        <v>9.1640442636157338E-2</v>
      </c>
      <c r="I136" s="62" t="s">
        <v>160</v>
      </c>
    </row>
    <row r="137" spans="2:9" x14ac:dyDescent="0.35">
      <c r="B137" s="79" t="s">
        <v>29</v>
      </c>
      <c r="C137" s="41">
        <v>0</v>
      </c>
      <c r="D137" s="41">
        <v>0</v>
      </c>
      <c r="E137" s="41"/>
      <c r="F137" s="59"/>
      <c r="G137" s="41"/>
      <c r="H137" s="41"/>
      <c r="I137" s="62" t="s">
        <v>149</v>
      </c>
    </row>
    <row r="138" spans="2:9" x14ac:dyDescent="0.35">
      <c r="B138" s="79" t="s">
        <v>11</v>
      </c>
      <c r="C138" s="41">
        <v>0</v>
      </c>
      <c r="D138" s="41">
        <v>0</v>
      </c>
      <c r="E138" s="41"/>
      <c r="F138" s="59"/>
      <c r="G138" s="41"/>
      <c r="H138" s="41"/>
      <c r="I138" s="62" t="s">
        <v>149</v>
      </c>
    </row>
    <row r="139" spans="2:9" x14ac:dyDescent="0.35">
      <c r="B139" s="79" t="s">
        <v>14</v>
      </c>
      <c r="C139" s="41">
        <v>0</v>
      </c>
      <c r="D139" s="41">
        <v>0</v>
      </c>
      <c r="E139" s="41"/>
      <c r="F139" s="59"/>
      <c r="G139" s="41"/>
      <c r="H139" s="41"/>
      <c r="I139" s="62" t="s">
        <v>149</v>
      </c>
    </row>
    <row r="140" spans="2:9" x14ac:dyDescent="0.35">
      <c r="B140" s="79" t="s">
        <v>13</v>
      </c>
      <c r="C140" s="41">
        <v>0</v>
      </c>
      <c r="D140" s="41">
        <v>0</v>
      </c>
      <c r="E140" s="41"/>
      <c r="F140" s="59"/>
      <c r="G140" s="41"/>
      <c r="H140" s="41"/>
      <c r="I140" s="62" t="s">
        <v>149</v>
      </c>
    </row>
    <row r="141" spans="2:9" ht="15" thickBot="1" x14ac:dyDescent="0.4">
      <c r="B141" s="83" t="s">
        <v>19</v>
      </c>
      <c r="C141" s="42">
        <v>0</v>
      </c>
      <c r="D141" s="42">
        <v>0</v>
      </c>
      <c r="E141" s="42"/>
      <c r="F141" s="60"/>
      <c r="G141" s="42"/>
      <c r="H141" s="42"/>
      <c r="I141" s="63" t="s">
        <v>149</v>
      </c>
    </row>
    <row r="142" spans="2:9" x14ac:dyDescent="0.35">
      <c r="B142" s="64" t="s">
        <v>151</v>
      </c>
    </row>
    <row r="162" spans="2:13" x14ac:dyDescent="0.35">
      <c r="F162" t="s">
        <v>164</v>
      </c>
    </row>
    <row r="165" spans="2:13" x14ac:dyDescent="0.35">
      <c r="B165" s="78" t="s">
        <v>246</v>
      </c>
    </row>
    <row r="166" spans="2:13" ht="15" thickBot="1" x14ac:dyDescent="0.4"/>
    <row r="167" spans="2:13" ht="29" customHeight="1" x14ac:dyDescent="0.35">
      <c r="B167" s="80" t="s">
        <v>166</v>
      </c>
      <c r="C167" s="81" t="s">
        <v>167</v>
      </c>
      <c r="D167" s="81" t="s">
        <v>103</v>
      </c>
      <c r="E167" s="81" t="s">
        <v>247</v>
      </c>
      <c r="F167" s="81" t="s">
        <v>230</v>
      </c>
      <c r="G167" s="81" t="s">
        <v>231</v>
      </c>
      <c r="H167" s="81" t="s">
        <v>232</v>
      </c>
      <c r="I167" s="81" t="s">
        <v>233</v>
      </c>
      <c r="J167" s="81" t="s">
        <v>234</v>
      </c>
      <c r="K167" s="81" t="s">
        <v>235</v>
      </c>
      <c r="L167" s="81" t="s">
        <v>236</v>
      </c>
      <c r="M167" s="81" t="s">
        <v>237</v>
      </c>
    </row>
    <row r="168" spans="2:13" x14ac:dyDescent="0.35">
      <c r="B168" s="87" t="s">
        <v>168</v>
      </c>
      <c r="C168" s="95">
        <v>1</v>
      </c>
      <c r="D168" s="46">
        <v>28.6034090909091</v>
      </c>
      <c r="E168" s="46">
        <v>28.151994319647592</v>
      </c>
      <c r="F168" s="46">
        <v>0.45141477126150775</v>
      </c>
      <c r="G168" s="46">
        <v>0.84046334038878967</v>
      </c>
      <c r="H168" s="46">
        <v>0.19877690266184458</v>
      </c>
      <c r="I168" s="46">
        <v>27.753298343172201</v>
      </c>
      <c r="J168" s="46">
        <v>28.550690296122983</v>
      </c>
      <c r="K168" s="46">
        <v>0.57270508088545602</v>
      </c>
      <c r="L168" s="46">
        <v>27.003293397164235</v>
      </c>
      <c r="M168" s="46">
        <v>29.300695242130949</v>
      </c>
    </row>
    <row r="169" spans="2:13" x14ac:dyDescent="0.35">
      <c r="B169" s="79" t="s">
        <v>170</v>
      </c>
      <c r="C169" s="85">
        <v>1</v>
      </c>
      <c r="D169" s="41">
        <v>29.391358024691399</v>
      </c>
      <c r="E169" s="41">
        <v>28.693833314946058</v>
      </c>
      <c r="F169" s="41">
        <v>0.6975247097453412</v>
      </c>
      <c r="G169" s="41">
        <v>1.2986813566556401</v>
      </c>
      <c r="H169" s="41">
        <v>0.15690304584543821</v>
      </c>
      <c r="I169" s="41">
        <v>28.379125659088626</v>
      </c>
      <c r="J169" s="41">
        <v>29.008540970803491</v>
      </c>
      <c r="K169" s="41">
        <v>0.55955108652897456</v>
      </c>
      <c r="L169" s="41">
        <v>27.571515963965631</v>
      </c>
      <c r="M169" s="41">
        <v>29.816150665926486</v>
      </c>
    </row>
    <row r="170" spans="2:13" x14ac:dyDescent="0.35">
      <c r="B170" s="79" t="s">
        <v>171</v>
      </c>
      <c r="C170" s="85">
        <v>1</v>
      </c>
      <c r="D170" s="41">
        <v>26.724175824175799</v>
      </c>
      <c r="E170" s="41">
        <v>27.659343102804172</v>
      </c>
      <c r="F170" s="41">
        <v>-0.93516727862837357</v>
      </c>
      <c r="G170" s="41">
        <v>-1.7411344618206492</v>
      </c>
      <c r="H170" s="41">
        <v>0.15452221003261965</v>
      </c>
      <c r="I170" s="41">
        <v>27.349410798843806</v>
      </c>
      <c r="J170" s="41">
        <v>27.969275406764538</v>
      </c>
      <c r="K170" s="41">
        <v>0.55888815163102656</v>
      </c>
      <c r="L170" s="41">
        <v>26.538355430840458</v>
      </c>
      <c r="M170" s="41">
        <v>28.780330774767886</v>
      </c>
    </row>
    <row r="171" spans="2:13" x14ac:dyDescent="0.35">
      <c r="B171" s="79" t="s">
        <v>172</v>
      </c>
      <c r="C171" s="85">
        <v>1</v>
      </c>
      <c r="D171" s="41">
        <v>29.3413043478261</v>
      </c>
      <c r="E171" s="41">
        <v>28.239306767509287</v>
      </c>
      <c r="F171" s="41">
        <v>1.1019975803168123</v>
      </c>
      <c r="G171" s="41">
        <v>2.0517462573613567</v>
      </c>
      <c r="H171" s="41">
        <v>0.1713573160084047</v>
      </c>
      <c r="I171" s="41">
        <v>27.895607517157263</v>
      </c>
      <c r="J171" s="41">
        <v>28.583006017861312</v>
      </c>
      <c r="K171" s="41">
        <v>0.56377493948364232</v>
      </c>
      <c r="L171" s="41">
        <v>27.108517440380229</v>
      </c>
      <c r="M171" s="41">
        <v>29.370096094638345</v>
      </c>
    </row>
    <row r="172" spans="2:13" x14ac:dyDescent="0.35">
      <c r="B172" s="79" t="s">
        <v>173</v>
      </c>
      <c r="C172" s="85">
        <v>1</v>
      </c>
      <c r="D172" s="41">
        <v>29.259782608695701</v>
      </c>
      <c r="E172" s="41">
        <v>29.255143062513557</v>
      </c>
      <c r="F172" s="41">
        <v>4.6395461821440165E-3</v>
      </c>
      <c r="G172" s="41">
        <v>8.6381056411507732E-3</v>
      </c>
      <c r="H172" s="41">
        <v>0.21166598558039995</v>
      </c>
      <c r="I172" s="41">
        <v>28.83059485959097</v>
      </c>
      <c r="J172" s="41">
        <v>29.679691265436144</v>
      </c>
      <c r="K172" s="41">
        <v>0.57730524169792741</v>
      </c>
      <c r="L172" s="41">
        <v>28.097215385902775</v>
      </c>
      <c r="M172" s="41">
        <v>30.41307073912434</v>
      </c>
    </row>
    <row r="173" spans="2:13" x14ac:dyDescent="0.35">
      <c r="B173" s="79" t="s">
        <v>174</v>
      </c>
      <c r="C173" s="85">
        <v>1</v>
      </c>
      <c r="D173" s="41">
        <v>26.834444444444401</v>
      </c>
      <c r="E173" s="41">
        <v>27.545147118644515</v>
      </c>
      <c r="F173" s="41">
        <v>-0.7107026742001139</v>
      </c>
      <c r="G173" s="41">
        <v>-1.3232166548565198</v>
      </c>
      <c r="H173" s="41">
        <v>0.28804693381021157</v>
      </c>
      <c r="I173" s="41">
        <v>26.967398134691514</v>
      </c>
      <c r="J173" s="41">
        <v>28.122896102597515</v>
      </c>
      <c r="K173" s="41">
        <v>0.60946688894282408</v>
      </c>
      <c r="L173" s="41">
        <v>26.322711346869504</v>
      </c>
      <c r="M173" s="41">
        <v>28.767582890419526</v>
      </c>
    </row>
    <row r="174" spans="2:13" x14ac:dyDescent="0.35">
      <c r="B174" s="79" t="s">
        <v>175</v>
      </c>
      <c r="C174" s="85">
        <v>1</v>
      </c>
      <c r="D174" s="41">
        <v>27.667391304347799</v>
      </c>
      <c r="E174" s="41">
        <v>28.371383114893817</v>
      </c>
      <c r="F174" s="41">
        <v>-0.70399181054601812</v>
      </c>
      <c r="G174" s="41">
        <v>-1.3107220816996579</v>
      </c>
      <c r="H174" s="41">
        <v>0.19075739125886476</v>
      </c>
      <c r="I174" s="41">
        <v>27.988772241299348</v>
      </c>
      <c r="J174" s="41">
        <v>28.753993988488286</v>
      </c>
      <c r="K174" s="41">
        <v>0.5699712580122509</v>
      </c>
      <c r="L174" s="41">
        <v>27.228165546690295</v>
      </c>
      <c r="M174" s="41">
        <v>29.514600683097338</v>
      </c>
    </row>
    <row r="175" spans="2:13" x14ac:dyDescent="0.35">
      <c r="B175" s="79" t="s">
        <v>176</v>
      </c>
      <c r="C175" s="85">
        <v>1</v>
      </c>
      <c r="D175" s="41">
        <v>27.6879120879121</v>
      </c>
      <c r="E175" s="41">
        <v>28.069502675109476</v>
      </c>
      <c r="F175" s="41">
        <v>-0.38159058719737615</v>
      </c>
      <c r="G175" s="41">
        <v>-0.71046168622389905</v>
      </c>
      <c r="H175" s="41">
        <v>0.1167136405762713</v>
      </c>
      <c r="I175" s="41">
        <v>27.835404757924824</v>
      </c>
      <c r="J175" s="41">
        <v>28.303600592294128</v>
      </c>
      <c r="K175" s="41">
        <v>0.549637086209389</v>
      </c>
      <c r="L175" s="41">
        <v>26.967070290567619</v>
      </c>
      <c r="M175" s="41">
        <v>29.171935059651332</v>
      </c>
    </row>
    <row r="176" spans="2:13" x14ac:dyDescent="0.35">
      <c r="B176" s="79" t="s">
        <v>177</v>
      </c>
      <c r="C176" s="85">
        <v>1</v>
      </c>
      <c r="D176" s="41">
        <v>27.456179775280901</v>
      </c>
      <c r="E176" s="41">
        <v>27.196765110375576</v>
      </c>
      <c r="F176" s="41">
        <v>0.25941466490532505</v>
      </c>
      <c r="G176" s="41">
        <v>0.48298932532241523</v>
      </c>
      <c r="H176" s="41">
        <v>0.15808107507257874</v>
      </c>
      <c r="I176" s="41">
        <v>26.879694627113441</v>
      </c>
      <c r="J176" s="41">
        <v>27.513835593637712</v>
      </c>
      <c r="K176" s="41">
        <v>0.55988255816401589</v>
      </c>
      <c r="L176" s="41">
        <v>26.073782911490603</v>
      </c>
      <c r="M176" s="41">
        <v>28.319747309260549</v>
      </c>
    </row>
    <row r="177" spans="2:13" x14ac:dyDescent="0.35">
      <c r="B177" s="79" t="s">
        <v>178</v>
      </c>
      <c r="C177" s="85">
        <v>1</v>
      </c>
      <c r="D177" s="41">
        <v>29.3912087912088</v>
      </c>
      <c r="E177" s="41">
        <v>29.455549699803353</v>
      </c>
      <c r="F177" s="41">
        <v>-6.4340908594552104E-2</v>
      </c>
      <c r="G177" s="41">
        <v>-0.11979265722720521</v>
      </c>
      <c r="H177" s="41">
        <v>0.210903153149992</v>
      </c>
      <c r="I177" s="41">
        <v>29.032531544973157</v>
      </c>
      <c r="J177" s="41">
        <v>29.878567854633548</v>
      </c>
      <c r="K177" s="41">
        <v>0.57702598957827655</v>
      </c>
      <c r="L177" s="41">
        <v>28.298182132013242</v>
      </c>
      <c r="M177" s="41">
        <v>30.612917267593463</v>
      </c>
    </row>
    <row r="178" spans="2:13" x14ac:dyDescent="0.35">
      <c r="B178" s="79" t="s">
        <v>179</v>
      </c>
      <c r="C178" s="85">
        <v>1</v>
      </c>
      <c r="D178" s="41">
        <v>28.504347826086999</v>
      </c>
      <c r="E178" s="41">
        <v>28.638778849416219</v>
      </c>
      <c r="F178" s="41">
        <v>-0.13443102332922052</v>
      </c>
      <c r="G178" s="41">
        <v>-0.25028943249556929</v>
      </c>
      <c r="H178" s="41">
        <v>0.16258049045866999</v>
      </c>
      <c r="I178" s="41">
        <v>28.312683681762167</v>
      </c>
      <c r="J178" s="41">
        <v>28.964874017070272</v>
      </c>
      <c r="K178" s="41">
        <v>0.5611695541616295</v>
      </c>
      <c r="L178" s="41">
        <v>27.513215263463042</v>
      </c>
      <c r="M178" s="41">
        <v>29.764342435369397</v>
      </c>
    </row>
    <row r="179" spans="2:13" x14ac:dyDescent="0.35">
      <c r="B179" s="79" t="s">
        <v>180</v>
      </c>
      <c r="C179" s="85">
        <v>1</v>
      </c>
      <c r="D179" s="41">
        <v>26.4478260869565</v>
      </c>
      <c r="E179" s="41">
        <v>27.545920632724791</v>
      </c>
      <c r="F179" s="41">
        <v>-1.0980945457682907</v>
      </c>
      <c r="G179" s="41">
        <v>-2.0444794206002643</v>
      </c>
      <c r="H179" s="41">
        <v>0.3424889161839586</v>
      </c>
      <c r="I179" s="41">
        <v>26.858974860648562</v>
      </c>
      <c r="J179" s="41">
        <v>28.232866404801019</v>
      </c>
      <c r="K179" s="41">
        <v>0.63700667998777138</v>
      </c>
      <c r="L179" s="41">
        <v>26.268247035349525</v>
      </c>
      <c r="M179" s="41">
        <v>28.823594230100056</v>
      </c>
    </row>
    <row r="180" spans="2:13" x14ac:dyDescent="0.35">
      <c r="B180" s="79" t="s">
        <v>181</v>
      </c>
      <c r="C180" s="85">
        <v>1</v>
      </c>
      <c r="D180" s="41">
        <v>28.538202247190998</v>
      </c>
      <c r="E180" s="41">
        <v>28.533758569777149</v>
      </c>
      <c r="F180" s="41">
        <v>4.443677413849656E-3</v>
      </c>
      <c r="G180" s="41">
        <v>8.2734287857202937E-3</v>
      </c>
      <c r="H180" s="41">
        <v>0.25738838029759298</v>
      </c>
      <c r="I180" s="41">
        <v>28.017502856754277</v>
      </c>
      <c r="J180" s="41">
        <v>29.050014282800021</v>
      </c>
      <c r="K180" s="41">
        <v>0.5955901535052428</v>
      </c>
      <c r="L180" s="41">
        <v>27.339156004534129</v>
      </c>
      <c r="M180" s="41">
        <v>29.728361135020169</v>
      </c>
    </row>
    <row r="181" spans="2:13" x14ac:dyDescent="0.35">
      <c r="B181" s="79" t="s">
        <v>182</v>
      </c>
      <c r="C181" s="85">
        <v>1</v>
      </c>
      <c r="D181" s="41">
        <v>29.616304347826102</v>
      </c>
      <c r="E181" s="41">
        <v>29.730470001948323</v>
      </c>
      <c r="F181" s="41">
        <v>-0.11416565412222113</v>
      </c>
      <c r="G181" s="41">
        <v>-0.21255850080645117</v>
      </c>
      <c r="H181" s="41">
        <v>0.21497956011869998</v>
      </c>
      <c r="I181" s="41">
        <v>29.29927561016536</v>
      </c>
      <c r="J181" s="41">
        <v>30.161664393731286</v>
      </c>
      <c r="K181" s="41">
        <v>0.57852836050535161</v>
      </c>
      <c r="L181" s="41">
        <v>28.570089059687753</v>
      </c>
      <c r="M181" s="41">
        <v>30.890850944208893</v>
      </c>
    </row>
    <row r="182" spans="2:13" x14ac:dyDescent="0.35">
      <c r="B182" s="79" t="s">
        <v>183</v>
      </c>
      <c r="C182" s="85">
        <v>1</v>
      </c>
      <c r="D182" s="41">
        <v>27.8554347826087</v>
      </c>
      <c r="E182" s="41">
        <v>28.071793701043092</v>
      </c>
      <c r="F182" s="41">
        <v>-0.21635891843439126</v>
      </c>
      <c r="G182" s="41">
        <v>-0.40282629388069346</v>
      </c>
      <c r="H182" s="41">
        <v>0.16442297914643553</v>
      </c>
      <c r="I182" s="41">
        <v>27.742002969082137</v>
      </c>
      <c r="J182" s="41">
        <v>28.401584433004047</v>
      </c>
      <c r="K182" s="41">
        <v>0.56170612308534562</v>
      </c>
      <c r="L182" s="41">
        <v>26.945153894119962</v>
      </c>
      <c r="M182" s="41">
        <v>29.198433507966222</v>
      </c>
    </row>
    <row r="183" spans="2:13" x14ac:dyDescent="0.35">
      <c r="B183" s="79" t="s">
        <v>184</v>
      </c>
      <c r="C183" s="85">
        <v>1</v>
      </c>
      <c r="D183" s="41">
        <v>29.9467391304348</v>
      </c>
      <c r="E183" s="41">
        <v>29.701243180540516</v>
      </c>
      <c r="F183" s="41">
        <v>0.24549594989428414</v>
      </c>
      <c r="G183" s="41">
        <v>0.45707486603388164</v>
      </c>
      <c r="H183" s="41">
        <v>0.2272125617833369</v>
      </c>
      <c r="I183" s="41">
        <v>29.245512494658009</v>
      </c>
      <c r="J183" s="41">
        <v>30.156973866423023</v>
      </c>
      <c r="K183" s="41">
        <v>0.58318470562277869</v>
      </c>
      <c r="L183" s="41">
        <v>28.531522792707854</v>
      </c>
      <c r="M183" s="41">
        <v>30.870963568373178</v>
      </c>
    </row>
    <row r="184" spans="2:13" x14ac:dyDescent="0.35">
      <c r="B184" s="79" t="s">
        <v>185</v>
      </c>
      <c r="C184" s="85">
        <v>1</v>
      </c>
      <c r="D184" s="41">
        <v>27.4989130434783</v>
      </c>
      <c r="E184" s="41">
        <v>27.442068995575578</v>
      </c>
      <c r="F184" s="41">
        <v>5.6844047902721684E-2</v>
      </c>
      <c r="G184" s="41">
        <v>0.10583468114707582</v>
      </c>
      <c r="H184" s="41">
        <v>0.14920700302681142</v>
      </c>
      <c r="I184" s="41">
        <v>27.142797646781389</v>
      </c>
      <c r="J184" s="41">
        <v>27.741340344369767</v>
      </c>
      <c r="K184" s="41">
        <v>0.55744199912853998</v>
      </c>
      <c r="L184" s="41">
        <v>26.323981938202344</v>
      </c>
      <c r="M184" s="41">
        <v>28.560156052948813</v>
      </c>
    </row>
    <row r="185" spans="2:13" x14ac:dyDescent="0.35">
      <c r="B185" s="79" t="s">
        <v>186</v>
      </c>
      <c r="C185" s="85">
        <v>1</v>
      </c>
      <c r="D185" s="41">
        <v>28.293333333333301</v>
      </c>
      <c r="E185" s="41">
        <v>28.077000822307507</v>
      </c>
      <c r="F185" s="41">
        <v>0.21633251102579365</v>
      </c>
      <c r="G185" s="41">
        <v>0.40277712743720534</v>
      </c>
      <c r="H185" s="41">
        <v>0.11365645267256359</v>
      </c>
      <c r="I185" s="41">
        <v>27.849034847517647</v>
      </c>
      <c r="J185" s="41">
        <v>28.304966797097368</v>
      </c>
      <c r="K185" s="41">
        <v>0.54899603083655435</v>
      </c>
      <c r="L185" s="41">
        <v>26.975854232012491</v>
      </c>
      <c r="M185" s="41">
        <v>29.178147412602524</v>
      </c>
    </row>
    <row r="186" spans="2:13" x14ac:dyDescent="0.35">
      <c r="B186" s="79" t="s">
        <v>187</v>
      </c>
      <c r="C186" s="85">
        <v>1</v>
      </c>
      <c r="D186" s="41">
        <v>28.3923913043478</v>
      </c>
      <c r="E186" s="41">
        <v>28.301767062911928</v>
      </c>
      <c r="F186" s="41">
        <v>9.0624241435872221E-2</v>
      </c>
      <c r="G186" s="41">
        <v>0.16872809116223986</v>
      </c>
      <c r="H186" s="41">
        <v>0.19633889108310701</v>
      </c>
      <c r="I186" s="41">
        <v>27.907961118397125</v>
      </c>
      <c r="J186" s="41">
        <v>28.695573007426731</v>
      </c>
      <c r="K186" s="41">
        <v>0.57186345642288117</v>
      </c>
      <c r="L186" s="41">
        <v>27.154754225323941</v>
      </c>
      <c r="M186" s="41">
        <v>29.448779900499915</v>
      </c>
    </row>
    <row r="187" spans="2:13" x14ac:dyDescent="0.35">
      <c r="B187" s="79" t="s">
        <v>188</v>
      </c>
      <c r="C187" s="85">
        <v>1</v>
      </c>
      <c r="D187" s="41">
        <v>28.9644444444444</v>
      </c>
      <c r="E187" s="41">
        <v>28.234301585721727</v>
      </c>
      <c r="F187" s="41">
        <v>0.73014285872267237</v>
      </c>
      <c r="G187" s="41">
        <v>1.3594112223846144</v>
      </c>
      <c r="H187" s="41">
        <v>0.17789200625492049</v>
      </c>
      <c r="I187" s="41">
        <v>27.877495406577122</v>
      </c>
      <c r="J187" s="41">
        <v>28.591107764866333</v>
      </c>
      <c r="K187" s="41">
        <v>0.56579538574433508</v>
      </c>
      <c r="L187" s="41">
        <v>27.099459756596531</v>
      </c>
      <c r="M187" s="41">
        <v>29.369143414846924</v>
      </c>
    </row>
    <row r="188" spans="2:13" x14ac:dyDescent="0.35">
      <c r="B188" s="79" t="s">
        <v>189</v>
      </c>
      <c r="C188" s="85">
        <v>1</v>
      </c>
      <c r="D188" s="41">
        <v>28.7043956043956</v>
      </c>
      <c r="E188" s="41">
        <v>28.877234965982325</v>
      </c>
      <c r="F188" s="41">
        <v>-0.17283936158672475</v>
      </c>
      <c r="G188" s="41">
        <v>-0.32179972042982041</v>
      </c>
      <c r="H188" s="41">
        <v>0.17464635485149926</v>
      </c>
      <c r="I188" s="41">
        <v>28.526938739142324</v>
      </c>
      <c r="J188" s="41">
        <v>29.227531192822326</v>
      </c>
      <c r="K188" s="41">
        <v>0.56478332296828326</v>
      </c>
      <c r="L188" s="41">
        <v>27.744423077717205</v>
      </c>
      <c r="M188" s="41">
        <v>30.010046854247445</v>
      </c>
    </row>
    <row r="189" spans="2:13" x14ac:dyDescent="0.35">
      <c r="B189" s="79" t="s">
        <v>190</v>
      </c>
      <c r="C189" s="85">
        <v>1</v>
      </c>
      <c r="D189" s="41">
        <v>28.958241758241801</v>
      </c>
      <c r="E189" s="41">
        <v>28.830853165737263</v>
      </c>
      <c r="F189" s="41">
        <v>0.12738859250453771</v>
      </c>
      <c r="G189" s="41">
        <v>0.23717753339038686</v>
      </c>
      <c r="H189" s="41">
        <v>0.14925714097115292</v>
      </c>
      <c r="I189" s="41">
        <v>28.531481252961999</v>
      </c>
      <c r="J189" s="41">
        <v>29.130225078512527</v>
      </c>
      <c r="K189" s="41">
        <v>0.55745542133076698</v>
      </c>
      <c r="L189" s="41">
        <v>27.712739186835663</v>
      </c>
      <c r="M189" s="41">
        <v>29.948967144638864</v>
      </c>
    </row>
    <row r="190" spans="2:13" x14ac:dyDescent="0.35">
      <c r="B190" s="79" t="s">
        <v>191</v>
      </c>
      <c r="C190" s="85">
        <v>1</v>
      </c>
      <c r="D190" s="41">
        <v>27.5223529411765</v>
      </c>
      <c r="E190" s="41">
        <v>27.837569575087485</v>
      </c>
      <c r="F190" s="41">
        <v>-0.31521663391098542</v>
      </c>
      <c r="G190" s="41">
        <v>-0.58688381938096212</v>
      </c>
      <c r="H190" s="41">
        <v>0.19219640652147277</v>
      </c>
      <c r="I190" s="41">
        <v>27.45207240239284</v>
      </c>
      <c r="J190" s="41">
        <v>28.223066747782131</v>
      </c>
      <c r="K190" s="41">
        <v>0.57045447786825854</v>
      </c>
      <c r="L190" s="41">
        <v>26.693382790592921</v>
      </c>
      <c r="M190" s="41">
        <v>28.98175635958205</v>
      </c>
    </row>
    <row r="191" spans="2:13" x14ac:dyDescent="0.35">
      <c r="B191" s="79" t="s">
        <v>192</v>
      </c>
      <c r="C191" s="85">
        <v>1</v>
      </c>
      <c r="D191" s="41">
        <v>28.0695652173913</v>
      </c>
      <c r="E191" s="41">
        <v>28.328560822014058</v>
      </c>
      <c r="F191" s="41">
        <v>-0.25899560462275772</v>
      </c>
      <c r="G191" s="41">
        <v>-0.4822091009537563</v>
      </c>
      <c r="H191" s="41">
        <v>0.1872387794088855</v>
      </c>
      <c r="I191" s="41">
        <v>27.953007390046757</v>
      </c>
      <c r="J191" s="41">
        <v>28.704114253981359</v>
      </c>
      <c r="K191" s="41">
        <v>0.56880331675783113</v>
      </c>
      <c r="L191" s="41">
        <v>27.187685847304355</v>
      </c>
      <c r="M191" s="41">
        <v>29.469435796723761</v>
      </c>
    </row>
    <row r="192" spans="2:13" x14ac:dyDescent="0.35">
      <c r="B192" s="79" t="s">
        <v>193</v>
      </c>
      <c r="C192" s="85">
        <v>1</v>
      </c>
      <c r="D192" s="41">
        <v>28.472826086956498</v>
      </c>
      <c r="E192" s="41">
        <v>28.395654277123025</v>
      </c>
      <c r="F192" s="41">
        <v>7.7171809833473048E-2</v>
      </c>
      <c r="G192" s="41">
        <v>0.14368177827950451</v>
      </c>
      <c r="H192" s="41">
        <v>0.1567482086868974</v>
      </c>
      <c r="I192" s="41">
        <v>28.081257185276261</v>
      </c>
      <c r="J192" s="41">
        <v>28.71005136896979</v>
      </c>
      <c r="K192" s="41">
        <v>0.55950768856802269</v>
      </c>
      <c r="L192" s="41">
        <v>27.273423971428979</v>
      </c>
      <c r="M192" s="41">
        <v>29.517884582817072</v>
      </c>
    </row>
    <row r="193" spans="2:13" x14ac:dyDescent="0.35">
      <c r="B193" s="79" t="s">
        <v>194</v>
      </c>
      <c r="C193" s="85">
        <v>1</v>
      </c>
      <c r="D193" s="41">
        <v>27.227173913043501</v>
      </c>
      <c r="E193" s="41">
        <v>28.05505778040898</v>
      </c>
      <c r="F193" s="41">
        <v>-0.82788386736547892</v>
      </c>
      <c r="G193" s="41">
        <v>-1.5413896153098958</v>
      </c>
      <c r="H193" s="41">
        <v>0.21193914045293299</v>
      </c>
      <c r="I193" s="41">
        <v>27.629961698194709</v>
      </c>
      <c r="J193" s="41">
        <v>28.480153862623251</v>
      </c>
      <c r="K193" s="41">
        <v>0.57740544844685038</v>
      </c>
      <c r="L193" s="41">
        <v>26.89692911451284</v>
      </c>
      <c r="M193" s="41">
        <v>29.213186446305119</v>
      </c>
    </row>
    <row r="194" spans="2:13" x14ac:dyDescent="0.35">
      <c r="B194" s="79" t="s">
        <v>195</v>
      </c>
      <c r="C194" s="85">
        <v>1</v>
      </c>
      <c r="D194" s="41">
        <v>26.635164835164801</v>
      </c>
      <c r="E194" s="41">
        <v>27.464059896819645</v>
      </c>
      <c r="F194" s="41">
        <v>-0.82889506165484406</v>
      </c>
      <c r="G194" s="41">
        <v>-1.5432723001140436</v>
      </c>
      <c r="H194" s="41">
        <v>0.17181167962291929</v>
      </c>
      <c r="I194" s="41">
        <v>27.119449308467392</v>
      </c>
      <c r="J194" s="41">
        <v>27.808670485171898</v>
      </c>
      <c r="K194" s="41">
        <v>0.56391320776785236</v>
      </c>
      <c r="L194" s="41">
        <v>26.33299323863325</v>
      </c>
      <c r="M194" s="41">
        <v>28.59512655500604</v>
      </c>
    </row>
    <row r="195" spans="2:13" x14ac:dyDescent="0.35">
      <c r="B195" s="79" t="s">
        <v>196</v>
      </c>
      <c r="C195" s="85">
        <v>1</v>
      </c>
      <c r="D195" s="41">
        <v>28.255434782608699</v>
      </c>
      <c r="E195" s="41">
        <v>28.435372106447147</v>
      </c>
      <c r="F195" s="41">
        <v>-0.17993732383844829</v>
      </c>
      <c r="G195" s="41">
        <v>-0.33501501032245268</v>
      </c>
      <c r="H195" s="41">
        <v>0.11033332789895132</v>
      </c>
      <c r="I195" s="41">
        <v>28.214071475863896</v>
      </c>
      <c r="J195" s="41">
        <v>28.656672737030398</v>
      </c>
      <c r="K195" s="41">
        <v>0.54831769612646808</v>
      </c>
      <c r="L195" s="41">
        <v>27.335586083280372</v>
      </c>
      <c r="M195" s="41">
        <v>29.535158129613922</v>
      </c>
    </row>
    <row r="196" spans="2:13" x14ac:dyDescent="0.35">
      <c r="B196" s="79" t="s">
        <v>197</v>
      </c>
      <c r="C196" s="85">
        <v>1</v>
      </c>
      <c r="D196" s="41">
        <v>28.957303370786502</v>
      </c>
      <c r="E196" s="41">
        <v>28.642292944241984</v>
      </c>
      <c r="F196" s="41">
        <v>0.31501042654451794</v>
      </c>
      <c r="G196" s="41">
        <v>0.58649989368099065</v>
      </c>
      <c r="H196" s="41">
        <v>0.15980947579313293</v>
      </c>
      <c r="I196" s="41">
        <v>28.321755728156294</v>
      </c>
      <c r="J196" s="41">
        <v>28.962830160327673</v>
      </c>
      <c r="K196" s="41">
        <v>0.56037301968729381</v>
      </c>
      <c r="L196" s="41">
        <v>27.518327004120838</v>
      </c>
      <c r="M196" s="41">
        <v>29.766258884363129</v>
      </c>
    </row>
    <row r="197" spans="2:13" x14ac:dyDescent="0.35">
      <c r="B197" s="79" t="s">
        <v>198</v>
      </c>
      <c r="C197" s="85">
        <v>1</v>
      </c>
      <c r="D197" s="41">
        <v>26.7711111111111</v>
      </c>
      <c r="E197" s="41">
        <v>27.474701795463428</v>
      </c>
      <c r="F197" s="41">
        <v>-0.70359068435232786</v>
      </c>
      <c r="G197" s="41">
        <v>-1.3099752477851978</v>
      </c>
      <c r="H197" s="41">
        <v>0.1880031823557585</v>
      </c>
      <c r="I197" s="41">
        <v>27.097615165346628</v>
      </c>
      <c r="J197" s="41">
        <v>27.851788425580228</v>
      </c>
      <c r="K197" s="41">
        <v>0.56905540083200412</v>
      </c>
      <c r="L197" s="41">
        <v>26.333321204131469</v>
      </c>
      <c r="M197" s="41">
        <v>28.616082386795387</v>
      </c>
    </row>
    <row r="198" spans="2:13" x14ac:dyDescent="0.35">
      <c r="B198" s="79" t="s">
        <v>199</v>
      </c>
      <c r="C198" s="85">
        <v>1</v>
      </c>
      <c r="D198" s="41">
        <v>27.238043478260899</v>
      </c>
      <c r="E198" s="41">
        <v>27.24032816061802</v>
      </c>
      <c r="F198" s="41">
        <v>-2.2846823571214259E-3</v>
      </c>
      <c r="G198" s="41">
        <v>-4.253719390323687E-3</v>
      </c>
      <c r="H198" s="41">
        <v>0.17441812805920637</v>
      </c>
      <c r="I198" s="41">
        <v>26.890489698752685</v>
      </c>
      <c r="J198" s="41">
        <v>27.590166622483355</v>
      </c>
      <c r="K198" s="41">
        <v>0.56471279074929581</v>
      </c>
      <c r="L198" s="41">
        <v>26.107657742068675</v>
      </c>
      <c r="M198" s="41">
        <v>28.372998579167366</v>
      </c>
    </row>
    <row r="199" spans="2:13" x14ac:dyDescent="0.35">
      <c r="B199" s="79" t="s">
        <v>200</v>
      </c>
      <c r="C199" s="85">
        <v>1</v>
      </c>
      <c r="D199" s="41">
        <v>27.901086956521699</v>
      </c>
      <c r="E199" s="41">
        <v>28.380189822426708</v>
      </c>
      <c r="F199" s="41">
        <v>-0.47910286590500917</v>
      </c>
      <c r="G199" s="41">
        <v>-0.89201421996689101</v>
      </c>
      <c r="H199" s="41">
        <v>0.20277553733327008</v>
      </c>
      <c r="I199" s="41">
        <v>27.973473600472371</v>
      </c>
      <c r="J199" s="41">
        <v>28.786906044381045</v>
      </c>
      <c r="K199" s="41">
        <v>0.5741051917383927</v>
      </c>
      <c r="L199" s="41">
        <v>27.228680633207073</v>
      </c>
      <c r="M199" s="41">
        <v>29.531699011646342</v>
      </c>
    </row>
    <row r="200" spans="2:13" x14ac:dyDescent="0.35">
      <c r="B200" s="79" t="s">
        <v>201</v>
      </c>
      <c r="C200" s="85">
        <v>1</v>
      </c>
      <c r="D200" s="41">
        <v>27.478260869565201</v>
      </c>
      <c r="E200" s="41">
        <v>27.9191625573072</v>
      </c>
      <c r="F200" s="41">
        <v>-0.44090168774199867</v>
      </c>
      <c r="G200" s="41">
        <v>-0.82088963156242456</v>
      </c>
      <c r="H200" s="41">
        <v>0.13356110858078321</v>
      </c>
      <c r="I200" s="41">
        <v>27.651272898641274</v>
      </c>
      <c r="J200" s="41">
        <v>28.187052215973125</v>
      </c>
      <c r="K200" s="41">
        <v>0.55345950381713394</v>
      </c>
      <c r="L200" s="41">
        <v>26.809063373956182</v>
      </c>
      <c r="M200" s="41">
        <v>29.029261740658217</v>
      </c>
    </row>
    <row r="201" spans="2:13" x14ac:dyDescent="0.35">
      <c r="B201" s="79" t="s">
        <v>202</v>
      </c>
      <c r="C201" s="85">
        <v>1</v>
      </c>
      <c r="D201" s="41">
        <v>28.7043956043956</v>
      </c>
      <c r="E201" s="41">
        <v>27.163655689420057</v>
      </c>
      <c r="F201" s="41">
        <v>1.5407399149755427</v>
      </c>
      <c r="G201" s="41">
        <v>2.8686155129392503</v>
      </c>
      <c r="H201" s="41">
        <v>0.15307608915609899</v>
      </c>
      <c r="I201" s="41">
        <v>26.856623936616515</v>
      </c>
      <c r="J201" s="41">
        <v>27.4706874422236</v>
      </c>
      <c r="K201" s="41">
        <v>0.55849005515900307</v>
      </c>
      <c r="L201" s="41">
        <v>26.043466497860852</v>
      </c>
      <c r="M201" s="41">
        <v>28.283844880979263</v>
      </c>
    </row>
    <row r="202" spans="2:13" x14ac:dyDescent="0.35">
      <c r="B202" s="79" t="s">
        <v>203</v>
      </c>
      <c r="C202" s="85">
        <v>1</v>
      </c>
      <c r="D202" s="41">
        <v>28.798913043478301</v>
      </c>
      <c r="E202" s="41">
        <v>28.499824564933665</v>
      </c>
      <c r="F202" s="41">
        <v>0.29908847854463616</v>
      </c>
      <c r="G202" s="41">
        <v>0.55685572948122175</v>
      </c>
      <c r="H202" s="41">
        <v>0.16677215592639932</v>
      </c>
      <c r="I202" s="41">
        <v>28.165321981054007</v>
      </c>
      <c r="J202" s="41">
        <v>28.834327148813323</v>
      </c>
      <c r="K202" s="41">
        <v>0.56239826158383488</v>
      </c>
      <c r="L202" s="41">
        <v>27.371796503988985</v>
      </c>
      <c r="M202" s="41">
        <v>29.627852625878344</v>
      </c>
    </row>
    <row r="203" spans="2:13" x14ac:dyDescent="0.35">
      <c r="B203" s="79" t="s">
        <v>204</v>
      </c>
      <c r="C203" s="85">
        <v>1</v>
      </c>
      <c r="D203" s="41">
        <v>28.054347826087</v>
      </c>
      <c r="E203" s="41">
        <v>28.102191911892366</v>
      </c>
      <c r="F203" s="41">
        <v>-4.7844085805365921E-2</v>
      </c>
      <c r="G203" s="41">
        <v>-8.9078166541721529E-2</v>
      </c>
      <c r="H203" s="41">
        <v>0.12332738889232225</v>
      </c>
      <c r="I203" s="41">
        <v>27.854828495508762</v>
      </c>
      <c r="J203" s="41">
        <v>28.349555328275969</v>
      </c>
      <c r="K203" s="41">
        <v>0.55107939309248211</v>
      </c>
      <c r="L203" s="41">
        <v>26.996866626095731</v>
      </c>
      <c r="M203" s="41">
        <v>29.207517197689</v>
      </c>
    </row>
    <row r="204" spans="2:13" x14ac:dyDescent="0.35">
      <c r="B204" s="79" t="s">
        <v>205</v>
      </c>
      <c r="C204" s="85">
        <v>1</v>
      </c>
      <c r="D204" s="41">
        <v>27.380434782608699</v>
      </c>
      <c r="E204" s="41">
        <v>27.02075023154315</v>
      </c>
      <c r="F204" s="41">
        <v>0.35968455106554842</v>
      </c>
      <c r="G204" s="41">
        <v>0.66967609063830902</v>
      </c>
      <c r="H204" s="41">
        <v>0.18866155471382967</v>
      </c>
      <c r="I204" s="41">
        <v>26.642343073705721</v>
      </c>
      <c r="J204" s="41">
        <v>27.39915738938058</v>
      </c>
      <c r="K204" s="41">
        <v>0.5692732514945873</v>
      </c>
      <c r="L204" s="41">
        <v>25.878932687117139</v>
      </c>
      <c r="M204" s="41">
        <v>28.162567775969162</v>
      </c>
    </row>
    <row r="205" spans="2:13" x14ac:dyDescent="0.35">
      <c r="B205" s="79" t="s">
        <v>206</v>
      </c>
      <c r="C205" s="85">
        <v>1</v>
      </c>
      <c r="D205" s="41">
        <v>28.6076086956522</v>
      </c>
      <c r="E205" s="41">
        <v>28.166950585207076</v>
      </c>
      <c r="F205" s="41">
        <v>0.44065811044512415</v>
      </c>
      <c r="G205" s="41">
        <v>0.82043612892669571</v>
      </c>
      <c r="H205" s="41">
        <v>0.14720618550661824</v>
      </c>
      <c r="I205" s="41">
        <v>27.871692368141375</v>
      </c>
      <c r="J205" s="41">
        <v>28.462208802272777</v>
      </c>
      <c r="K205" s="41">
        <v>0.55690978954547854</v>
      </c>
      <c r="L205" s="41">
        <v>27.049931005073734</v>
      </c>
      <c r="M205" s="41">
        <v>29.283970165340417</v>
      </c>
    </row>
    <row r="206" spans="2:13" x14ac:dyDescent="0.35">
      <c r="B206" s="79" t="s">
        <v>207</v>
      </c>
      <c r="C206" s="85">
        <v>1</v>
      </c>
      <c r="D206" s="41">
        <v>27.513043478260901</v>
      </c>
      <c r="E206" s="41">
        <v>27.044655952755225</v>
      </c>
      <c r="F206" s="41">
        <v>0.46838752550567619</v>
      </c>
      <c r="G206" s="41">
        <v>0.87206394062565695</v>
      </c>
      <c r="H206" s="41">
        <v>0.18611128739342855</v>
      </c>
      <c r="I206" s="41">
        <v>26.671363983382676</v>
      </c>
      <c r="J206" s="41">
        <v>27.417947922127773</v>
      </c>
      <c r="K206" s="41">
        <v>0.56843316575954617</v>
      </c>
      <c r="L206" s="41">
        <v>25.904523406927993</v>
      </c>
      <c r="M206" s="41">
        <v>28.184788498582456</v>
      </c>
    </row>
    <row r="207" spans="2:13" x14ac:dyDescent="0.35">
      <c r="B207" s="79" t="s">
        <v>208</v>
      </c>
      <c r="C207" s="85">
        <v>1</v>
      </c>
      <c r="D207" s="41">
        <v>27.4648351648352</v>
      </c>
      <c r="E207" s="41">
        <v>27.647352130598481</v>
      </c>
      <c r="F207" s="41">
        <v>-0.18251696576328058</v>
      </c>
      <c r="G207" s="41">
        <v>-0.33981789805936174</v>
      </c>
      <c r="H207" s="41">
        <v>0.21811154938527455</v>
      </c>
      <c r="I207" s="41">
        <v>27.209875763886711</v>
      </c>
      <c r="J207" s="41">
        <v>28.084828497310252</v>
      </c>
      <c r="K207" s="41">
        <v>0.57969949164668533</v>
      </c>
      <c r="L207" s="41">
        <v>26.484622196741192</v>
      </c>
      <c r="M207" s="41">
        <v>28.81008206445577</v>
      </c>
    </row>
    <row r="208" spans="2:13" x14ac:dyDescent="0.35">
      <c r="B208" s="79" t="s">
        <v>209</v>
      </c>
      <c r="C208" s="85">
        <v>1</v>
      </c>
      <c r="D208" s="41">
        <v>28.745652173913001</v>
      </c>
      <c r="E208" s="41">
        <v>28.248578357281133</v>
      </c>
      <c r="F208" s="41">
        <v>0.49707381663186823</v>
      </c>
      <c r="G208" s="41">
        <v>0.92547330513517079</v>
      </c>
      <c r="H208" s="41">
        <v>0.15527290117582643</v>
      </c>
      <c r="I208" s="41">
        <v>27.937140357566559</v>
      </c>
      <c r="J208" s="41">
        <v>28.560016356995707</v>
      </c>
      <c r="K208" s="41">
        <v>0.55909616925868688</v>
      </c>
      <c r="L208" s="41">
        <v>27.127173454793784</v>
      </c>
      <c r="M208" s="41">
        <v>29.369983259768482</v>
      </c>
    </row>
    <row r="209" spans="2:13" x14ac:dyDescent="0.35">
      <c r="B209" s="79" t="s">
        <v>210</v>
      </c>
      <c r="C209" s="85">
        <v>1</v>
      </c>
      <c r="D209" s="41">
        <v>28.185869565217399</v>
      </c>
      <c r="E209" s="41">
        <v>27.397532579287031</v>
      </c>
      <c r="F209" s="41">
        <v>0.78833698593036772</v>
      </c>
      <c r="G209" s="41">
        <v>1.4677595389612021</v>
      </c>
      <c r="H209" s="41">
        <v>0.15422357235095935</v>
      </c>
      <c r="I209" s="41">
        <v>27.088199266660705</v>
      </c>
      <c r="J209" s="41">
        <v>27.706865891913356</v>
      </c>
      <c r="K209" s="41">
        <v>0.55880565754909095</v>
      </c>
      <c r="L209" s="41">
        <v>26.276710369497795</v>
      </c>
      <c r="M209" s="41">
        <v>28.518354789076266</v>
      </c>
    </row>
    <row r="210" spans="2:13" x14ac:dyDescent="0.35">
      <c r="B210" s="79" t="s">
        <v>211</v>
      </c>
      <c r="C210" s="85">
        <v>1</v>
      </c>
      <c r="D210" s="41">
        <v>26.813043478260902</v>
      </c>
      <c r="E210" s="41">
        <v>26.889482027074617</v>
      </c>
      <c r="F210" s="41">
        <v>-7.6438548813715812E-2</v>
      </c>
      <c r="G210" s="41">
        <v>-0.14231656153145741</v>
      </c>
      <c r="H210" s="41">
        <v>0.18809262897126597</v>
      </c>
      <c r="I210" s="41">
        <v>26.512215989766968</v>
      </c>
      <c r="J210" s="41">
        <v>27.266748064382266</v>
      </c>
      <c r="K210" s="41">
        <v>0.56908495825623673</v>
      </c>
      <c r="L210" s="41">
        <v>25.748042151057373</v>
      </c>
      <c r="M210" s="41">
        <v>28.030921903091862</v>
      </c>
    </row>
    <row r="211" spans="2:13" x14ac:dyDescent="0.35">
      <c r="B211" s="79" t="s">
        <v>212</v>
      </c>
      <c r="C211" s="85">
        <v>1</v>
      </c>
      <c r="D211" s="41">
        <v>28.4445652173913</v>
      </c>
      <c r="E211" s="41">
        <v>28.114498150391842</v>
      </c>
      <c r="F211" s="41">
        <v>0.33006706699945809</v>
      </c>
      <c r="G211" s="41">
        <v>0.61453299126091254</v>
      </c>
      <c r="H211" s="41">
        <v>0.24433811514957321</v>
      </c>
      <c r="I211" s="41">
        <v>27.624417954427429</v>
      </c>
      <c r="J211" s="41">
        <v>28.604578346356256</v>
      </c>
      <c r="K211" s="41">
        <v>0.59006776488385337</v>
      </c>
      <c r="L211" s="41">
        <v>26.930972094010755</v>
      </c>
      <c r="M211" s="41">
        <v>29.298024206772929</v>
      </c>
    </row>
    <row r="212" spans="2:13" x14ac:dyDescent="0.35">
      <c r="B212" s="79" t="s">
        <v>213</v>
      </c>
      <c r="C212" s="85">
        <v>1</v>
      </c>
      <c r="D212" s="41">
        <v>28.360439560439598</v>
      </c>
      <c r="E212" s="41">
        <v>28.56514659903501</v>
      </c>
      <c r="F212" s="41">
        <v>-0.20470703859541217</v>
      </c>
      <c r="G212" s="41">
        <v>-0.38113232532953145</v>
      </c>
      <c r="H212" s="41">
        <v>0.1685618347658322</v>
      </c>
      <c r="I212" s="41">
        <v>28.22705437399026</v>
      </c>
      <c r="J212" s="41">
        <v>28.903238824079761</v>
      </c>
      <c r="K212" s="41">
        <v>0.56293156314049764</v>
      </c>
      <c r="L212" s="41">
        <v>27.436048870628756</v>
      </c>
      <c r="M212" s="41">
        <v>29.694244327441265</v>
      </c>
    </row>
    <row r="213" spans="2:13" x14ac:dyDescent="0.35">
      <c r="B213" s="79" t="s">
        <v>214</v>
      </c>
      <c r="C213" s="85">
        <v>1</v>
      </c>
      <c r="D213" s="41">
        <v>28.2604395604396</v>
      </c>
      <c r="E213" s="41">
        <v>28.513980220781256</v>
      </c>
      <c r="F213" s="41">
        <v>-0.25354066034165612</v>
      </c>
      <c r="G213" s="41">
        <v>-0.47205285223527244</v>
      </c>
      <c r="H213" s="41">
        <v>0.20944836386662377</v>
      </c>
      <c r="I213" s="41">
        <v>28.093880003730206</v>
      </c>
      <c r="J213" s="41">
        <v>28.934080437832307</v>
      </c>
      <c r="K213" s="41">
        <v>0.57649585407579984</v>
      </c>
      <c r="L213" s="41">
        <v>27.357675970152215</v>
      </c>
      <c r="M213" s="41">
        <v>29.670284471410298</v>
      </c>
    </row>
    <row r="214" spans="2:13" x14ac:dyDescent="0.35">
      <c r="B214" s="79" t="s">
        <v>215</v>
      </c>
      <c r="C214" s="85">
        <v>1</v>
      </c>
      <c r="D214" s="41">
        <v>28.469565217391299</v>
      </c>
      <c r="E214" s="41">
        <v>28.241380329210845</v>
      </c>
      <c r="F214" s="41">
        <v>0.22818488818045424</v>
      </c>
      <c r="G214" s="41">
        <v>0.42484439047141176</v>
      </c>
      <c r="H214" s="41">
        <v>0.14264574269688909</v>
      </c>
      <c r="I214" s="41">
        <v>27.955269202047628</v>
      </c>
      <c r="J214" s="41">
        <v>28.527491456374062</v>
      </c>
      <c r="K214" s="41">
        <v>0.55572174741477176</v>
      </c>
      <c r="L214" s="41">
        <v>27.126743659823436</v>
      </c>
      <c r="M214" s="41">
        <v>29.356016998598253</v>
      </c>
    </row>
    <row r="215" spans="2:13" x14ac:dyDescent="0.35">
      <c r="B215" s="79" t="s">
        <v>216</v>
      </c>
      <c r="C215" s="85">
        <v>1</v>
      </c>
      <c r="D215" s="41">
        <v>29.0056179775281</v>
      </c>
      <c r="E215" s="41">
        <v>28.570854026127904</v>
      </c>
      <c r="F215" s="41">
        <v>0.43476395140019619</v>
      </c>
      <c r="G215" s="41">
        <v>0.80946213136379108</v>
      </c>
      <c r="H215" s="41">
        <v>0.21850409250427066</v>
      </c>
      <c r="I215" s="41">
        <v>28.132590317627219</v>
      </c>
      <c r="J215" s="41">
        <v>29.009117734628589</v>
      </c>
      <c r="K215" s="41">
        <v>0.57984729979650262</v>
      </c>
      <c r="L215" s="41">
        <v>27.407827626666041</v>
      </c>
      <c r="M215" s="41">
        <v>29.733880425589767</v>
      </c>
    </row>
    <row r="216" spans="2:13" x14ac:dyDescent="0.35">
      <c r="B216" s="79" t="s">
        <v>217</v>
      </c>
      <c r="C216" s="85">
        <v>1</v>
      </c>
      <c r="D216" s="41">
        <v>27.8571428571429</v>
      </c>
      <c r="E216" s="41">
        <v>27.985491984818228</v>
      </c>
      <c r="F216" s="41">
        <v>-0.12834912767532813</v>
      </c>
      <c r="G216" s="41">
        <v>-0.23896589887950764</v>
      </c>
      <c r="H216" s="41">
        <v>0.15275020585774762</v>
      </c>
      <c r="I216" s="41">
        <v>27.679113871135296</v>
      </c>
      <c r="J216" s="41">
        <v>28.29187009850116</v>
      </c>
      <c r="K216" s="41">
        <v>0.55840082201745067</v>
      </c>
      <c r="L216" s="41">
        <v>26.865481772275341</v>
      </c>
      <c r="M216" s="41">
        <v>29.105502197361115</v>
      </c>
    </row>
    <row r="217" spans="2:13" x14ac:dyDescent="0.35">
      <c r="B217" s="79" t="s">
        <v>218</v>
      </c>
      <c r="C217" s="85">
        <v>1</v>
      </c>
      <c r="D217" s="41">
        <v>28.3391304347826</v>
      </c>
      <c r="E217" s="41">
        <v>28.632165939856705</v>
      </c>
      <c r="F217" s="41">
        <v>-0.29303550507410492</v>
      </c>
      <c r="G217" s="41">
        <v>-0.54558604442392811</v>
      </c>
      <c r="H217" s="41">
        <v>0.22237183674394875</v>
      </c>
      <c r="I217" s="41">
        <v>28.186144518836379</v>
      </c>
      <c r="J217" s="41">
        <v>29.078187360877031</v>
      </c>
      <c r="K217" s="41">
        <v>0.58131582329836651</v>
      </c>
      <c r="L217" s="41">
        <v>27.466194055261951</v>
      </c>
      <c r="M217" s="41">
        <v>29.798137824451459</v>
      </c>
    </row>
    <row r="218" spans="2:13" x14ac:dyDescent="0.35">
      <c r="B218" s="79" t="s">
        <v>219</v>
      </c>
      <c r="C218" s="85">
        <v>1</v>
      </c>
      <c r="D218" s="41">
        <v>27.301086956521701</v>
      </c>
      <c r="E218" s="41">
        <v>27.324990108162449</v>
      </c>
      <c r="F218" s="41">
        <v>-2.3903151640748632E-2</v>
      </c>
      <c r="G218" s="41">
        <v>-4.4503910710899743E-2</v>
      </c>
      <c r="H218" s="41">
        <v>0.19193924496499556</v>
      </c>
      <c r="I218" s="41">
        <v>26.940008736229856</v>
      </c>
      <c r="J218" s="41">
        <v>27.709971480095042</v>
      </c>
      <c r="K218" s="41">
        <v>0.57036788689223461</v>
      </c>
      <c r="L218" s="41">
        <v>26.180977003171275</v>
      </c>
      <c r="M218" s="41">
        <v>28.469003213153623</v>
      </c>
    </row>
    <row r="219" spans="2:13" x14ac:dyDescent="0.35">
      <c r="B219" s="79" t="s">
        <v>220</v>
      </c>
      <c r="C219" s="85">
        <v>1</v>
      </c>
      <c r="D219" s="41">
        <v>28.196666666666701</v>
      </c>
      <c r="E219" s="41">
        <v>28.693036888813175</v>
      </c>
      <c r="F219" s="41">
        <v>-0.4963702221464743</v>
      </c>
      <c r="G219" s="41">
        <v>-0.92416332281044367</v>
      </c>
      <c r="H219" s="41">
        <v>0.13373129387219751</v>
      </c>
      <c r="I219" s="41">
        <v>28.424805881680534</v>
      </c>
      <c r="J219" s="41">
        <v>28.961267895945817</v>
      </c>
      <c r="K219" s="41">
        <v>0.55350059765181137</v>
      </c>
      <c r="L219" s="41">
        <v>27.582855281667822</v>
      </c>
      <c r="M219" s="41">
        <v>29.803218495958529</v>
      </c>
    </row>
    <row r="220" spans="2:13" x14ac:dyDescent="0.35">
      <c r="B220" s="79" t="s">
        <v>221</v>
      </c>
      <c r="C220" s="85">
        <v>1</v>
      </c>
      <c r="D220" s="41">
        <v>28.6955555555556</v>
      </c>
      <c r="E220" s="41">
        <v>28.55597881634769</v>
      </c>
      <c r="F220" s="41">
        <v>0.1395767392079108</v>
      </c>
      <c r="G220" s="41">
        <v>0.25986994654035733</v>
      </c>
      <c r="H220" s="41">
        <v>0.13692279726916678</v>
      </c>
      <c r="I220" s="41">
        <v>28.281346464057538</v>
      </c>
      <c r="J220" s="41">
        <v>28.830611168637841</v>
      </c>
      <c r="K220" s="41">
        <v>0.55428034878768129</v>
      </c>
      <c r="L220" s="41">
        <v>27.444233226484222</v>
      </c>
      <c r="M220" s="41">
        <v>29.667724406211157</v>
      </c>
    </row>
    <row r="221" spans="2:13" x14ac:dyDescent="0.35">
      <c r="B221" s="79" t="s">
        <v>222</v>
      </c>
      <c r="C221" s="85">
        <v>1</v>
      </c>
      <c r="D221" s="41">
        <v>26.889130434782601</v>
      </c>
      <c r="E221" s="41">
        <v>27.22783404652294</v>
      </c>
      <c r="F221" s="41">
        <v>-0.33870361174033903</v>
      </c>
      <c r="G221" s="41">
        <v>-0.63061287987876424</v>
      </c>
      <c r="H221" s="41">
        <v>0.16890871238841423</v>
      </c>
      <c r="I221" s="41">
        <v>26.889046073075829</v>
      </c>
      <c r="J221" s="41">
        <v>27.566622019970051</v>
      </c>
      <c r="K221" s="41">
        <v>0.56303552797393908</v>
      </c>
      <c r="L221" s="41">
        <v>26.09852779106836</v>
      </c>
      <c r="M221" s="41">
        <v>28.35714030197752</v>
      </c>
    </row>
    <row r="222" spans="2:13" x14ac:dyDescent="0.35">
      <c r="B222" s="79" t="s">
        <v>223</v>
      </c>
      <c r="C222" s="85">
        <v>1</v>
      </c>
      <c r="D222" s="41">
        <v>28.664473684210499</v>
      </c>
      <c r="E222" s="41">
        <v>27.470935010462242</v>
      </c>
      <c r="F222" s="41">
        <v>1.1935386737482574</v>
      </c>
      <c r="G222" s="41">
        <v>2.2221813828075834</v>
      </c>
      <c r="H222" s="41">
        <v>0.2175851696004551</v>
      </c>
      <c r="I222" s="41">
        <v>27.034514427895889</v>
      </c>
      <c r="J222" s="41">
        <v>27.907355593028594</v>
      </c>
      <c r="K222" s="41">
        <v>0.57950164682271532</v>
      </c>
      <c r="L222" s="41">
        <v>26.308601903068322</v>
      </c>
      <c r="M222" s="41">
        <v>28.633268117856161</v>
      </c>
    </row>
    <row r="223" spans="2:13" x14ac:dyDescent="0.35">
      <c r="B223" s="79" t="s">
        <v>224</v>
      </c>
      <c r="C223" s="85">
        <v>1</v>
      </c>
      <c r="D223" s="41">
        <v>28.678409090909099</v>
      </c>
      <c r="E223" s="41">
        <v>28.534612897605239</v>
      </c>
      <c r="F223" s="41">
        <v>0.14379619330386006</v>
      </c>
      <c r="G223" s="41">
        <v>0.26772590675669744</v>
      </c>
      <c r="H223" s="41">
        <v>0.1067418905543778</v>
      </c>
      <c r="I223" s="41">
        <v>28.320515778093295</v>
      </c>
      <c r="J223" s="41">
        <v>28.748710017117183</v>
      </c>
      <c r="K223" s="41">
        <v>0.54760632194972247</v>
      </c>
      <c r="L223" s="41">
        <v>27.436253710344641</v>
      </c>
      <c r="M223" s="41">
        <v>29.632972084865838</v>
      </c>
    </row>
    <row r="224" spans="2:13" x14ac:dyDescent="0.35">
      <c r="B224" s="79" t="s">
        <v>225</v>
      </c>
      <c r="C224" s="85">
        <v>1</v>
      </c>
      <c r="D224" s="41">
        <v>29.031460674157302</v>
      </c>
      <c r="E224" s="41">
        <v>28.733383855083144</v>
      </c>
      <c r="F224" s="41">
        <v>0.29807681907415784</v>
      </c>
      <c r="G224" s="41">
        <v>0.55497217858296899</v>
      </c>
      <c r="H224" s="41">
        <v>0.1462173960033453</v>
      </c>
      <c r="I224" s="41">
        <v>28.440108898603842</v>
      </c>
      <c r="J224" s="41">
        <v>29.026658811562445</v>
      </c>
      <c r="K224" s="41">
        <v>0.55664924282188633</v>
      </c>
      <c r="L224" s="41">
        <v>27.616886865497239</v>
      </c>
      <c r="M224" s="41">
        <v>29.849880844669048</v>
      </c>
    </row>
    <row r="225" spans="2:13" x14ac:dyDescent="0.35">
      <c r="B225" s="79" t="s">
        <v>226</v>
      </c>
      <c r="C225" s="85">
        <v>1</v>
      </c>
      <c r="D225" s="41">
        <v>27.360439560439598</v>
      </c>
      <c r="E225" s="41">
        <v>27.813873320403271</v>
      </c>
      <c r="F225" s="41">
        <v>-0.45343375996367286</v>
      </c>
      <c r="G225" s="41">
        <v>-0.84422237996139127</v>
      </c>
      <c r="H225" s="41">
        <v>0.21465408775714853</v>
      </c>
      <c r="I225" s="41">
        <v>27.383331743506076</v>
      </c>
      <c r="J225" s="41">
        <v>28.244414897300466</v>
      </c>
      <c r="K225" s="41">
        <v>0.57840749479154741</v>
      </c>
      <c r="L225" s="41">
        <v>26.653734804064136</v>
      </c>
      <c r="M225" s="41">
        <v>28.974011836742406</v>
      </c>
    </row>
    <row r="226" spans="2:13" x14ac:dyDescent="0.35">
      <c r="B226" s="79" t="s">
        <v>227</v>
      </c>
      <c r="C226" s="85">
        <v>1</v>
      </c>
      <c r="D226" s="41">
        <v>27.478260869565201</v>
      </c>
      <c r="E226" s="41">
        <v>27.777570747623077</v>
      </c>
      <c r="F226" s="41">
        <v>-0.29930987805787623</v>
      </c>
      <c r="G226" s="41">
        <v>-0.55726794057023465</v>
      </c>
      <c r="H226" s="41">
        <v>0.14441797058300157</v>
      </c>
      <c r="I226" s="41">
        <v>27.4879049814745</v>
      </c>
      <c r="J226" s="41">
        <v>28.067236513771654</v>
      </c>
      <c r="K226" s="41">
        <v>0.55617929021808521</v>
      </c>
      <c r="L226" s="41">
        <v>26.662016363590237</v>
      </c>
      <c r="M226" s="41">
        <v>28.893125131655918</v>
      </c>
    </row>
    <row r="227" spans="2:13" ht="15" thickBot="1" x14ac:dyDescent="0.4">
      <c r="B227" s="83" t="s">
        <v>228</v>
      </c>
      <c r="C227" s="86">
        <v>1</v>
      </c>
      <c r="D227" s="42">
        <v>28.0622222222222</v>
      </c>
      <c r="E227" s="42">
        <v>28.235997595149993</v>
      </c>
      <c r="F227" s="42">
        <v>-0.17377537292779266</v>
      </c>
      <c r="G227" s="42">
        <v>-0.32354242640321446</v>
      </c>
      <c r="H227" s="42">
        <v>0.13101571266243853</v>
      </c>
      <c r="I227" s="42">
        <v>27.973213354153781</v>
      </c>
      <c r="J227" s="42">
        <v>28.498781836146204</v>
      </c>
      <c r="K227" s="42">
        <v>0.55285076612466311</v>
      </c>
      <c r="L227" s="42">
        <v>27.127119384987846</v>
      </c>
      <c r="M227" s="42">
        <v>29.344875805312139</v>
      </c>
    </row>
    <row r="247" spans="6:6" x14ac:dyDescent="0.35">
      <c r="F247" t="s">
        <v>164</v>
      </c>
    </row>
    <row r="267" spans="2:8" x14ac:dyDescent="0.35">
      <c r="F267" t="s">
        <v>164</v>
      </c>
    </row>
    <row r="270" spans="2:8" x14ac:dyDescent="0.35">
      <c r="B270" s="78" t="s">
        <v>248</v>
      </c>
    </row>
    <row r="272" spans="2:8" x14ac:dyDescent="0.35">
      <c r="B272" s="96" t="s">
        <v>288</v>
      </c>
      <c r="C272" s="77"/>
      <c r="D272" s="77"/>
      <c r="E272" s="77"/>
      <c r="F272" s="77"/>
      <c r="G272" s="77"/>
      <c r="H272" s="77"/>
    </row>
    <row r="273" spans="2:8" x14ac:dyDescent="0.35">
      <c r="B273" s="77"/>
      <c r="C273" s="77"/>
      <c r="D273" s="77"/>
      <c r="E273" s="77"/>
      <c r="F273" s="77"/>
      <c r="G273" s="77"/>
      <c r="H273" s="77"/>
    </row>
    <row r="275" spans="2:8" x14ac:dyDescent="0.35">
      <c r="B275" s="96" t="s">
        <v>289</v>
      </c>
      <c r="C275" s="77"/>
      <c r="D275" s="77"/>
      <c r="E275" s="77"/>
      <c r="F275" s="77"/>
      <c r="G275" s="77"/>
      <c r="H275" s="77"/>
    </row>
    <row r="276" spans="2:8" x14ac:dyDescent="0.35">
      <c r="B276" s="77"/>
      <c r="C276" s="77"/>
      <c r="D276" s="77"/>
      <c r="E276" s="77"/>
      <c r="F276" s="77"/>
      <c r="G276" s="77"/>
      <c r="H276" s="77"/>
    </row>
    <row r="278" spans="2:8" x14ac:dyDescent="0.35">
      <c r="B278" s="96" t="s">
        <v>249</v>
      </c>
      <c r="C278" s="77"/>
      <c r="D278" s="77"/>
      <c r="E278" s="77"/>
      <c r="F278" s="77"/>
      <c r="G278" s="77"/>
      <c r="H278" s="77"/>
    </row>
    <row r="279" spans="2:8" x14ac:dyDescent="0.35">
      <c r="B279" s="77"/>
      <c r="C279" s="77"/>
      <c r="D279" s="77"/>
      <c r="E279" s="77"/>
      <c r="F279" s="77"/>
      <c r="G279" s="77"/>
      <c r="H279" s="77"/>
    </row>
    <row r="280" spans="2:8" x14ac:dyDescent="0.35">
      <c r="B280" s="77"/>
      <c r="C280" s="77"/>
      <c r="D280" s="77"/>
      <c r="E280" s="77"/>
      <c r="F280" s="77"/>
      <c r="G280" s="77"/>
      <c r="H280" s="77"/>
    </row>
    <row r="281" spans="2:8" x14ac:dyDescent="0.35">
      <c r="B281" s="77"/>
      <c r="C281" s="77"/>
      <c r="D281" s="77"/>
      <c r="E281" s="77"/>
      <c r="F281" s="77"/>
      <c r="G281" s="77"/>
      <c r="H281" s="77"/>
    </row>
  </sheetData>
  <mergeCells count="4">
    <mergeCell ref="B1:K2"/>
    <mergeCell ref="B272:H273"/>
    <mergeCell ref="B275:H276"/>
    <mergeCell ref="B278:H281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3" name="DD884190">
              <controlPr defaultSize="0" autoFill="0" autoPict="0" macro="[0]!GoToResultsNew1510202510274255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360C-3D07-4417-A970-199F401166EB}">
  <sheetPr codeName="XLSTAT_20251015_102722_1_HID">
    <tabColor rgb="FF007800"/>
  </sheetPr>
  <dimension ref="A1:H70"/>
  <sheetViews>
    <sheetView topLeftCell="A6"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26.7758425081+(A1-1)*0.1289959637</f>
        <v>26.775842508099998</v>
      </c>
      <c r="D1">
        <f t="shared" ref="D1:D32" si="1">0+1*C1-1.07729073497197*(1.01666666666667+(C1-28.132813568738)^2/24.318644385343)^0.5</f>
        <v>25.649888074692182</v>
      </c>
      <c r="E1">
        <v>1</v>
      </c>
      <c r="G1">
        <f t="shared" ref="G1:G32" si="2">21.5115856217+(E1-1)*0.2052895417</f>
        <v>21.5115856217</v>
      </c>
      <c r="H1">
        <f t="shared" ref="H1:H32" si="3">0+1*G1+1.07729073497197*(1.01666666666667+(G1-28.132813568738)^2/24.318644385343)^0.5</f>
        <v>23.320480226923813</v>
      </c>
    </row>
    <row r="2" spans="1:8" x14ac:dyDescent="0.35">
      <c r="A2">
        <v>2</v>
      </c>
      <c r="C2">
        <f t="shared" si="0"/>
        <v>26.904838471799998</v>
      </c>
      <c r="D2">
        <f t="shared" si="1"/>
        <v>25.785972835951938</v>
      </c>
      <c r="E2">
        <v>2</v>
      </c>
      <c r="G2">
        <f t="shared" si="2"/>
        <v>21.716875163400001</v>
      </c>
      <c r="H2">
        <f t="shared" si="3"/>
        <v>23.490113588952468</v>
      </c>
    </row>
    <row r="3" spans="1:8" x14ac:dyDescent="0.35">
      <c r="A3">
        <v>3</v>
      </c>
      <c r="C3">
        <f t="shared" si="0"/>
        <v>27.033834435499998</v>
      </c>
      <c r="D3">
        <f t="shared" si="1"/>
        <v>25.921388729419231</v>
      </c>
      <c r="E3">
        <v>3</v>
      </c>
      <c r="G3">
        <f t="shared" si="2"/>
        <v>21.922164705099998</v>
      </c>
      <c r="H3">
        <f t="shared" si="3"/>
        <v>23.660172697049301</v>
      </c>
    </row>
    <row r="4" spans="1:8" x14ac:dyDescent="0.35">
      <c r="A4">
        <v>4</v>
      </c>
      <c r="C4">
        <f t="shared" si="0"/>
        <v>27.162830399199997</v>
      </c>
      <c r="D4">
        <f t="shared" si="1"/>
        <v>26.056124114859713</v>
      </c>
      <c r="E4">
        <v>4</v>
      </c>
      <c r="G4">
        <f t="shared" si="2"/>
        <v>22.127454246799999</v>
      </c>
      <c r="H4">
        <f t="shared" si="3"/>
        <v>23.830683970436649</v>
      </c>
    </row>
    <row r="5" spans="1:8" x14ac:dyDescent="0.35">
      <c r="A5">
        <v>5</v>
      </c>
      <c r="C5">
        <f t="shared" si="0"/>
        <v>27.291826362899997</v>
      </c>
      <c r="D5">
        <f t="shared" si="1"/>
        <v>26.19016835628274</v>
      </c>
      <c r="E5">
        <v>5</v>
      </c>
      <c r="G5">
        <f t="shared" si="2"/>
        <v>22.3327437885</v>
      </c>
      <c r="H5">
        <f t="shared" si="3"/>
        <v>24.001675676881003</v>
      </c>
    </row>
    <row r="6" spans="1:8" x14ac:dyDescent="0.35">
      <c r="A6">
        <v>6</v>
      </c>
      <c r="C6">
        <f t="shared" si="0"/>
        <v>27.4208223266</v>
      </c>
      <c r="D6">
        <f t="shared" si="1"/>
        <v>26.323511914631524</v>
      </c>
      <c r="E6">
        <v>6</v>
      </c>
      <c r="G6">
        <f t="shared" si="2"/>
        <v>22.538033330200001</v>
      </c>
      <c r="H6">
        <f t="shared" si="3"/>
        <v>24.173178048506752</v>
      </c>
    </row>
    <row r="7" spans="1:8" x14ac:dyDescent="0.35">
      <c r="A7">
        <v>7</v>
      </c>
      <c r="C7">
        <f t="shared" si="0"/>
        <v>27.549818290299999</v>
      </c>
      <c r="D7">
        <f t="shared" si="1"/>
        <v>26.456146433749858</v>
      </c>
      <c r="E7">
        <v>7</v>
      </c>
      <c r="G7">
        <f t="shared" si="2"/>
        <v>22.743322871899998</v>
      </c>
      <c r="H7">
        <f t="shared" si="3"/>
        <v>24.345223398379041</v>
      </c>
    </row>
    <row r="8" spans="1:8" x14ac:dyDescent="0.35">
      <c r="A8">
        <v>8</v>
      </c>
      <c r="C8">
        <f t="shared" si="0"/>
        <v>27.678814253999999</v>
      </c>
      <c r="D8">
        <f t="shared" si="1"/>
        <v>26.58806481791024</v>
      </c>
      <c r="E8">
        <v>8</v>
      </c>
      <c r="G8">
        <f t="shared" si="2"/>
        <v>22.948612413599999</v>
      </c>
      <c r="H8">
        <f t="shared" si="3"/>
        <v>24.517846235832067</v>
      </c>
    </row>
    <row r="9" spans="1:8" x14ac:dyDescent="0.35">
      <c r="A9">
        <v>9</v>
      </c>
      <c r="C9">
        <f t="shared" si="0"/>
        <v>27.807810217699998</v>
      </c>
      <c r="D9">
        <f t="shared" si="1"/>
        <v>26.719261299288288</v>
      </c>
      <c r="E9">
        <v>9</v>
      </c>
      <c r="G9">
        <f t="shared" si="2"/>
        <v>23.1539019553</v>
      </c>
      <c r="H9">
        <f t="shared" si="3"/>
        <v>24.691083377942164</v>
      </c>
    </row>
    <row r="10" spans="1:8" x14ac:dyDescent="0.35">
      <c r="A10">
        <v>10</v>
      </c>
      <c r="C10">
        <f t="shared" si="0"/>
        <v>27.936806181399998</v>
      </c>
      <c r="D10">
        <f t="shared" si="1"/>
        <v>26.849731493926605</v>
      </c>
      <c r="E10">
        <v>10</v>
      </c>
      <c r="G10">
        <f t="shared" si="2"/>
        <v>23.359191497000001</v>
      </c>
      <c r="H10">
        <f t="shared" si="3"/>
        <v>24.86497405386908</v>
      </c>
    </row>
    <row r="11" spans="1:8" x14ac:dyDescent="0.35">
      <c r="A11">
        <v>11</v>
      </c>
      <c r="C11">
        <f t="shared" si="0"/>
        <v>28.065802145099997</v>
      </c>
      <c r="D11">
        <f t="shared" si="1"/>
        <v>26.979472444944317</v>
      </c>
      <c r="E11">
        <v>11</v>
      </c>
      <c r="G11">
        <f t="shared" si="2"/>
        <v>23.564481038699999</v>
      </c>
      <c r="H11">
        <f t="shared" si="3"/>
        <v>25.039559998011008</v>
      </c>
    </row>
    <row r="12" spans="1:8" x14ac:dyDescent="0.35">
      <c r="A12">
        <v>12</v>
      </c>
      <c r="C12">
        <f t="shared" si="0"/>
        <v>28.194798108799997</v>
      </c>
      <c r="D12">
        <f t="shared" si="1"/>
        <v>27.108482652010316</v>
      </c>
      <c r="E12">
        <v>12</v>
      </c>
      <c r="G12">
        <f t="shared" si="2"/>
        <v>23.769770580399999</v>
      </c>
      <c r="H12">
        <f t="shared" si="3"/>
        <v>25.214885527042235</v>
      </c>
    </row>
    <row r="13" spans="1:8" x14ac:dyDescent="0.35">
      <c r="A13">
        <v>13</v>
      </c>
      <c r="C13">
        <f t="shared" si="0"/>
        <v>28.3237940725</v>
      </c>
      <c r="D13">
        <f t="shared" si="1"/>
        <v>27.236762086399818</v>
      </c>
      <c r="E13">
        <v>13</v>
      </c>
      <c r="G13">
        <f t="shared" si="2"/>
        <v>23.9750601221</v>
      </c>
      <c r="H13">
        <f t="shared" si="3"/>
        <v>25.390997594939609</v>
      </c>
    </row>
    <row r="14" spans="1:8" x14ac:dyDescent="0.35">
      <c r="A14">
        <v>14</v>
      </c>
      <c r="C14">
        <f t="shared" si="0"/>
        <v>28.4527900362</v>
      </c>
      <c r="D14">
        <f t="shared" si="1"/>
        <v>27.36431219128329</v>
      </c>
      <c r="E14">
        <v>14</v>
      </c>
      <c r="G14">
        <f t="shared" si="2"/>
        <v>24.180349663800001</v>
      </c>
      <c r="H14">
        <f t="shared" si="3"/>
        <v>25.567945819080752</v>
      </c>
    </row>
    <row r="15" spans="1:8" x14ac:dyDescent="0.35">
      <c r="A15">
        <v>15</v>
      </c>
      <c r="C15">
        <f t="shared" si="0"/>
        <v>28.581785999899999</v>
      </c>
      <c r="D15">
        <f t="shared" si="1"/>
        <v>27.491135867241027</v>
      </c>
      <c r="E15">
        <v>15</v>
      </c>
      <c r="G15">
        <f t="shared" si="2"/>
        <v>24.385639205499999</v>
      </c>
      <c r="H15">
        <f t="shared" si="3"/>
        <v>25.745782469455786</v>
      </c>
    </row>
    <row r="16" spans="1:8" x14ac:dyDescent="0.35">
      <c r="A16">
        <v>16</v>
      </c>
      <c r="C16">
        <f t="shared" si="0"/>
        <v>28.710781963599999</v>
      </c>
      <c r="D16">
        <f t="shared" si="1"/>
        <v>27.617237443341025</v>
      </c>
      <c r="E16">
        <v>16</v>
      </c>
      <c r="G16">
        <f t="shared" si="2"/>
        <v>24.5909287472</v>
      </c>
      <c r="H16">
        <f t="shared" si="3"/>
        <v>25.924562412039993</v>
      </c>
    </row>
    <row r="17" spans="1:8" x14ac:dyDescent="0.35">
      <c r="A17">
        <v>17</v>
      </c>
      <c r="C17">
        <f t="shared" si="0"/>
        <v>28.839777927299998</v>
      </c>
      <c r="D17">
        <f t="shared" si="1"/>
        <v>27.7426226344482</v>
      </c>
      <c r="E17">
        <v>17</v>
      </c>
      <c r="G17">
        <f t="shared" si="2"/>
        <v>24.7962182889</v>
      </c>
      <c r="H17">
        <f t="shared" si="3"/>
        <v>26.104342996518003</v>
      </c>
    </row>
    <row r="18" spans="1:8" x14ac:dyDescent="0.35">
      <c r="A18">
        <v>18</v>
      </c>
      <c r="C18">
        <f t="shared" si="0"/>
        <v>28.968773890999998</v>
      </c>
      <c r="D18">
        <f t="shared" si="1"/>
        <v>27.867298485735819</v>
      </c>
      <c r="E18">
        <v>18</v>
      </c>
      <c r="G18">
        <f t="shared" si="2"/>
        <v>25.001507830600001</v>
      </c>
      <c r="H18">
        <f t="shared" si="3"/>
        <v>26.285183877951006</v>
      </c>
    </row>
    <row r="19" spans="1:8" x14ac:dyDescent="0.35">
      <c r="A19">
        <v>19</v>
      </c>
      <c r="C19">
        <f t="shared" si="0"/>
        <v>29.097769854699997</v>
      </c>
      <c r="D19">
        <f t="shared" si="1"/>
        <v>27.991273305633555</v>
      </c>
      <c r="E19">
        <v>19</v>
      </c>
      <c r="G19">
        <f t="shared" si="2"/>
        <v>25.206797372299999</v>
      </c>
      <c r="H19">
        <f t="shared" si="3"/>
        <v>26.467146761787131</v>
      </c>
    </row>
    <row r="20" spans="1:8" x14ac:dyDescent="0.35">
      <c r="A20">
        <v>20</v>
      </c>
      <c r="C20">
        <f t="shared" si="0"/>
        <v>29.226765818399997</v>
      </c>
      <c r="D20">
        <f t="shared" si="1"/>
        <v>28.114556588661777</v>
      </c>
      <c r="E20">
        <v>20</v>
      </c>
      <c r="G20">
        <f t="shared" si="2"/>
        <v>25.412086914</v>
      </c>
      <c r="H20">
        <f t="shared" si="3"/>
        <v>26.650295062008382</v>
      </c>
    </row>
    <row r="21" spans="1:8" x14ac:dyDescent="0.35">
      <c r="A21">
        <v>21</v>
      </c>
      <c r="C21">
        <f t="shared" si="0"/>
        <v>29.355761782099997</v>
      </c>
      <c r="D21">
        <f t="shared" si="1"/>
        <v>28.237158929761993</v>
      </c>
      <c r="E21">
        <v>21</v>
      </c>
      <c r="G21">
        <f t="shared" si="2"/>
        <v>25.617376455700001</v>
      </c>
      <c r="H21">
        <f t="shared" si="3"/>
        <v>26.83469346337877</v>
      </c>
    </row>
    <row r="22" spans="1:8" x14ac:dyDescent="0.35">
      <c r="A22">
        <v>22</v>
      </c>
      <c r="C22">
        <f t="shared" si="0"/>
        <v>29.4847577458</v>
      </c>
      <c r="D22">
        <f t="shared" si="1"/>
        <v>28.359091931835906</v>
      </c>
      <c r="E22">
        <v>22</v>
      </c>
      <c r="G22">
        <f t="shared" si="2"/>
        <v>25.822665997400001</v>
      </c>
      <c r="H22">
        <f t="shared" si="3"/>
        <v>27.020407380900426</v>
      </c>
    </row>
    <row r="23" spans="1:8" x14ac:dyDescent="0.35">
      <c r="A23">
        <v>23</v>
      </c>
      <c r="C23">
        <f t="shared" si="0"/>
        <v>29.613753709499999</v>
      </c>
      <c r="D23">
        <f t="shared" si="1"/>
        <v>28.480368108249898</v>
      </c>
      <c r="E23">
        <v>23</v>
      </c>
      <c r="G23">
        <f t="shared" si="2"/>
        <v>26.027955539099999</v>
      </c>
      <c r="H23">
        <f t="shared" si="3"/>
        <v>27.20750231286139</v>
      </c>
    </row>
    <row r="24" spans="1:8" x14ac:dyDescent="0.35">
      <c r="A24">
        <v>24</v>
      </c>
      <c r="C24">
        <f t="shared" si="0"/>
        <v>29.742749673199999</v>
      </c>
      <c r="D24">
        <f t="shared" si="1"/>
        <v>28.601000782051184</v>
      </c>
      <c r="E24">
        <v>24</v>
      </c>
      <c r="G24">
        <f t="shared" si="2"/>
        <v>26.2332450808</v>
      </c>
      <c r="H24">
        <f t="shared" si="3"/>
        <v>27.396043088369751</v>
      </c>
    </row>
    <row r="25" spans="1:8" x14ac:dyDescent="0.35">
      <c r="A25">
        <v>25</v>
      </c>
      <c r="C25">
        <f t="shared" si="0"/>
        <v>29.871745636899998</v>
      </c>
      <c r="D25">
        <f t="shared" si="1"/>
        <v>28.721003983581177</v>
      </c>
      <c r="E25">
        <v>25</v>
      </c>
      <c r="G25">
        <f t="shared" si="2"/>
        <v>26.438534622500001</v>
      </c>
      <c r="H25">
        <f t="shared" si="3"/>
        <v>27.586093016003936</v>
      </c>
    </row>
    <row r="26" spans="1:8" x14ac:dyDescent="0.35">
      <c r="A26">
        <v>26</v>
      </c>
      <c r="C26">
        <f t="shared" si="0"/>
        <v>30.000741600599998</v>
      </c>
      <c r="D26">
        <f t="shared" si="1"/>
        <v>28.840392348068153</v>
      </c>
      <c r="E26">
        <v>26</v>
      </c>
      <c r="G26">
        <f t="shared" si="2"/>
        <v>26.643824164199998</v>
      </c>
      <c r="H26">
        <f t="shared" si="3"/>
        <v>27.777712947004716</v>
      </c>
    </row>
    <row r="27" spans="1:8" x14ac:dyDescent="0.35">
      <c r="A27">
        <v>27</v>
      </c>
      <c r="C27">
        <f t="shared" si="0"/>
        <v>30.129737564299997</v>
      </c>
      <c r="D27">
        <f t="shared" si="1"/>
        <v>28.959181014643224</v>
      </c>
      <c r="E27">
        <v>27</v>
      </c>
      <c r="G27">
        <f t="shared" si="2"/>
        <v>26.849113705899999</v>
      </c>
      <c r="H27">
        <f t="shared" si="3"/>
        <v>27.970960273936495</v>
      </c>
    </row>
    <row r="28" spans="1:8" x14ac:dyDescent="0.35">
      <c r="A28">
        <v>28</v>
      </c>
      <c r="C28">
        <f t="shared" si="0"/>
        <v>30.258733527999997</v>
      </c>
      <c r="D28">
        <f t="shared" si="1"/>
        <v>29.077385528059921</v>
      </c>
      <c r="E28">
        <v>28</v>
      </c>
      <c r="G28">
        <f t="shared" si="2"/>
        <v>27.0544032476</v>
      </c>
      <c r="H28">
        <f t="shared" si="3"/>
        <v>28.165887893394107</v>
      </c>
    </row>
    <row r="29" spans="1:8" x14ac:dyDescent="0.35">
      <c r="A29">
        <v>29</v>
      </c>
      <c r="C29">
        <f t="shared" si="0"/>
        <v>30.3877294917</v>
      </c>
      <c r="D29">
        <f t="shared" si="1"/>
        <v>29.195021744217261</v>
      </c>
      <c r="E29">
        <v>29</v>
      </c>
      <c r="G29">
        <f t="shared" si="2"/>
        <v>27.259692789300001</v>
      </c>
      <c r="H29">
        <f t="shared" si="3"/>
        <v>28.3625431683781</v>
      </c>
    </row>
    <row r="30" spans="1:8" x14ac:dyDescent="0.35">
      <c r="A30">
        <v>30</v>
      </c>
      <c r="C30">
        <f t="shared" si="0"/>
        <v>30.5167254554</v>
      </c>
      <c r="D30">
        <f t="shared" si="1"/>
        <v>29.312105740397303</v>
      </c>
      <c r="E30">
        <v>30</v>
      </c>
      <c r="G30">
        <f t="shared" si="2"/>
        <v>27.464982331000002</v>
      </c>
      <c r="H30">
        <f t="shared" si="3"/>
        <v>28.560966931532896</v>
      </c>
    </row>
    <row r="31" spans="1:8" x14ac:dyDescent="0.35">
      <c r="A31">
        <v>31</v>
      </c>
      <c r="C31">
        <f t="shared" si="0"/>
        <v>30.645721419099999</v>
      </c>
      <c r="D31">
        <f t="shared" si="1"/>
        <v>29.428653730938866</v>
      </c>
      <c r="E31">
        <v>31</v>
      </c>
      <c r="G31">
        <f t="shared" si="2"/>
        <v>27.670271872699999</v>
      </c>
      <c r="H31">
        <f t="shared" si="3"/>
        <v>28.761192573646525</v>
      </c>
    </row>
    <row r="32" spans="1:8" x14ac:dyDescent="0.35">
      <c r="A32">
        <v>32</v>
      </c>
      <c r="C32">
        <f t="shared" si="0"/>
        <v>30.774717382799999</v>
      </c>
      <c r="D32">
        <f t="shared" si="1"/>
        <v>29.544681988885056</v>
      </c>
      <c r="E32">
        <v>32</v>
      </c>
      <c r="G32">
        <f t="shared" si="2"/>
        <v>27.8755614144</v>
      </c>
      <c r="H32">
        <f t="shared" si="3"/>
        <v>28.963245261884161</v>
      </c>
    </row>
    <row r="33" spans="1:8" x14ac:dyDescent="0.35">
      <c r="A33">
        <v>33</v>
      </c>
      <c r="C33">
        <f t="shared" ref="C33:C64" si="4">26.7758425081+(A33-1)*0.1289959637</f>
        <v>30.903713346499998</v>
      </c>
      <c r="D33">
        <f t="shared" ref="D33:D64" si="5">0+1*C33-1.07729073497197*(1.01666666666667+(C33-28.132813568738)^2/24.318644385343)^0.5</f>
        <v>29.66020677396973</v>
      </c>
      <c r="E33">
        <v>33</v>
      </c>
      <c r="G33">
        <f t="shared" ref="G33:G64" si="6">21.5115856217+(E33-1)*0.2052895417</f>
        <v>28.080850956100001</v>
      </c>
      <c r="H33">
        <f t="shared" ref="H33:H64" si="7">0+1*G33+1.07729073497197*(1.01666666666667+(G33-28.132813568738)^2/24.318644385343)^0.5</f>
        <v>29.167141328688341</v>
      </c>
    </row>
    <row r="34" spans="1:8" x14ac:dyDescent="0.35">
      <c r="A34">
        <v>34</v>
      </c>
      <c r="C34">
        <f t="shared" si="4"/>
        <v>31.032709310199998</v>
      </c>
      <c r="D34">
        <f t="shared" si="5"/>
        <v>29.775244267149755</v>
      </c>
      <c r="E34">
        <v>34</v>
      </c>
      <c r="G34">
        <f t="shared" si="6"/>
        <v>28.286140497799998</v>
      </c>
      <c r="H34">
        <f t="shared" si="7"/>
        <v>29.372887865063504</v>
      </c>
    </row>
    <row r="35" spans="1:8" x14ac:dyDescent="0.35">
      <c r="A35">
        <v>35</v>
      </c>
      <c r="C35">
        <f t="shared" si="4"/>
        <v>31.161705273899997</v>
      </c>
      <c r="D35">
        <f t="shared" si="5"/>
        <v>29.889810511749602</v>
      </c>
      <c r="E35">
        <v>35</v>
      </c>
      <c r="G35">
        <f t="shared" si="6"/>
        <v>28.491430039499999</v>
      </c>
      <c r="H35">
        <f t="shared" si="7"/>
        <v>29.580482541497073</v>
      </c>
    </row>
    <row r="36" spans="1:8" x14ac:dyDescent="0.35">
      <c r="A36">
        <v>36</v>
      </c>
      <c r="C36">
        <f t="shared" si="4"/>
        <v>31.290701237599997</v>
      </c>
      <c r="D36">
        <f t="shared" si="5"/>
        <v>30.003921361163176</v>
      </c>
      <c r="E36">
        <v>36</v>
      </c>
      <c r="G36">
        <f t="shared" si="6"/>
        <v>28.6967195812</v>
      </c>
      <c r="H36">
        <f t="shared" si="7"/>
        <v>29.78991366695691</v>
      </c>
    </row>
    <row r="37" spans="1:8" x14ac:dyDescent="0.35">
      <c r="A37">
        <v>37</v>
      </c>
      <c r="C37">
        <f t="shared" si="4"/>
        <v>31.419697201299996</v>
      </c>
      <c r="D37">
        <f t="shared" si="5"/>
        <v>30.11759243295576</v>
      </c>
      <c r="E37">
        <v>37</v>
      </c>
      <c r="G37">
        <f t="shared" si="6"/>
        <v>28.902009122900001</v>
      </c>
      <c r="H37">
        <f t="shared" si="7"/>
        <v>30.001160482512297</v>
      </c>
    </row>
    <row r="38" spans="1:8" x14ac:dyDescent="0.35">
      <c r="A38">
        <v>38</v>
      </c>
      <c r="C38">
        <f t="shared" si="4"/>
        <v>31.548693164999996</v>
      </c>
      <c r="D38">
        <f t="shared" si="5"/>
        <v>30.230839069126056</v>
      </c>
      <c r="E38">
        <v>38</v>
      </c>
      <c r="G38">
        <f t="shared" si="6"/>
        <v>29.107298664600002</v>
      </c>
      <c r="H38">
        <f t="shared" si="7"/>
        <v>30.214193672591779</v>
      </c>
    </row>
    <row r="39" spans="1:8" x14ac:dyDescent="0.35">
      <c r="A39">
        <v>39</v>
      </c>
      <c r="C39">
        <f t="shared" si="4"/>
        <v>31.677689128699999</v>
      </c>
      <c r="D39">
        <f t="shared" si="5"/>
        <v>30.343676302223606</v>
      </c>
      <c r="E39">
        <v>39</v>
      </c>
      <c r="G39">
        <f t="shared" si="6"/>
        <v>29.312588206299999</v>
      </c>
      <c r="H39">
        <f t="shared" si="7"/>
        <v>30.428976065098432</v>
      </c>
    </row>
    <row r="40" spans="1:8" x14ac:dyDescent="0.35">
      <c r="A40">
        <v>40</v>
      </c>
      <c r="C40">
        <f t="shared" si="4"/>
        <v>31.806685092399999</v>
      </c>
      <c r="D40">
        <f t="shared" si="5"/>
        <v>30.456118826969</v>
      </c>
      <c r="E40">
        <v>40</v>
      </c>
      <c r="G40">
        <f t="shared" si="6"/>
        <v>29.517877748</v>
      </c>
      <c r="H40">
        <f t="shared" si="7"/>
        <v>30.645463482657838</v>
      </c>
    </row>
    <row r="41" spans="1:8" x14ac:dyDescent="0.35">
      <c r="A41">
        <v>41</v>
      </c>
      <c r="C41">
        <f t="shared" si="4"/>
        <v>31.935681056099998</v>
      </c>
      <c r="D41">
        <f t="shared" si="5"/>
        <v>30.568180976991471</v>
      </c>
      <c r="E41">
        <v>41</v>
      </c>
      <c r="G41">
        <f t="shared" si="6"/>
        <v>29.723167289700001</v>
      </c>
      <c r="H41">
        <f t="shared" si="7"/>
        <v>30.863605701851679</v>
      </c>
    </row>
    <row r="42" spans="1:8" x14ac:dyDescent="0.35">
      <c r="A42">
        <v>42</v>
      </c>
      <c r="C42">
        <f t="shared" si="4"/>
        <v>32.064677019800001</v>
      </c>
      <c r="D42">
        <f t="shared" si="5"/>
        <v>30.67987670627884</v>
      </c>
      <c r="E42">
        <v>42</v>
      </c>
      <c r="G42">
        <f t="shared" si="6"/>
        <v>29.928456831399998</v>
      </c>
      <c r="H42">
        <f t="shared" si="7"/>
        <v>31.08334747557117</v>
      </c>
    </row>
    <row r="43" spans="1:8" x14ac:dyDescent="0.35">
      <c r="A43">
        <v>43</v>
      </c>
      <c r="C43">
        <f t="shared" si="4"/>
        <v>32.193672983500001</v>
      </c>
      <c r="D43">
        <f t="shared" si="5"/>
        <v>30.791219574926416</v>
      </c>
      <c r="E43">
        <v>43</v>
      </c>
      <c r="G43">
        <f t="shared" si="6"/>
        <v>30.133746373099999</v>
      </c>
      <c r="H43">
        <f t="shared" si="7"/>
        <v>31.304629575325158</v>
      </c>
    </row>
    <row r="44" spans="1:8" x14ac:dyDescent="0.35">
      <c r="A44">
        <v>44</v>
      </c>
      <c r="C44">
        <f t="shared" si="4"/>
        <v>32.3226689472</v>
      </c>
      <c r="D44">
        <f t="shared" si="5"/>
        <v>30.902222738772551</v>
      </c>
      <c r="E44">
        <v>44</v>
      </c>
      <c r="G44">
        <f t="shared" si="6"/>
        <v>30.3390359148</v>
      </c>
      <c r="H44">
        <f t="shared" si="7"/>
        <v>31.527389814817948</v>
      </c>
    </row>
    <row r="45" spans="1:8" x14ac:dyDescent="0.35">
      <c r="A45">
        <v>45</v>
      </c>
      <c r="C45">
        <f t="shared" si="4"/>
        <v>32.4516649109</v>
      </c>
      <c r="D45">
        <f t="shared" si="5"/>
        <v>31.012898942517005</v>
      </c>
      <c r="E45">
        <v>45</v>
      </c>
      <c r="G45">
        <f t="shared" si="6"/>
        <v>30.544325456499998</v>
      </c>
      <c r="H45">
        <f t="shared" si="7"/>
        <v>31.751564022525187</v>
      </c>
    </row>
    <row r="46" spans="1:8" x14ac:dyDescent="0.35">
      <c r="A46">
        <v>46</v>
      </c>
      <c r="C46">
        <f t="shared" si="4"/>
        <v>32.580660874599999</v>
      </c>
      <c r="D46">
        <f t="shared" si="5"/>
        <v>31.123260515932866</v>
      </c>
      <c r="E46">
        <v>46</v>
      </c>
      <c r="G46">
        <f t="shared" si="6"/>
        <v>30.749614998200002</v>
      </c>
      <c r="H46">
        <f t="shared" si="7"/>
        <v>31.977086938443495</v>
      </c>
    </row>
    <row r="47" spans="1:8" x14ac:dyDescent="0.35">
      <c r="A47">
        <v>47</v>
      </c>
      <c r="C47">
        <f t="shared" si="4"/>
        <v>32.709656838299999</v>
      </c>
      <c r="D47">
        <f t="shared" si="5"/>
        <v>31.233319372801677</v>
      </c>
      <c r="E47">
        <v>47</v>
      </c>
      <c r="G47">
        <f t="shared" si="6"/>
        <v>30.954904539899999</v>
      </c>
      <c r="H47">
        <f t="shared" si="7"/>
        <v>32.203893017848287</v>
      </c>
    </row>
    <row r="48" spans="1:8" x14ac:dyDescent="0.35">
      <c r="A48">
        <v>48</v>
      </c>
      <c r="C48">
        <f t="shared" si="4"/>
        <v>32.838652801999999</v>
      </c>
      <c r="D48">
        <f t="shared" si="5"/>
        <v>31.343087012223499</v>
      </c>
      <c r="E48">
        <v>48</v>
      </c>
      <c r="G48">
        <f t="shared" si="6"/>
        <v>31.1601940816</v>
      </c>
      <c r="H48">
        <f t="shared" si="7"/>
        <v>32.431917132105063</v>
      </c>
    </row>
    <row r="49" spans="1:8" x14ac:dyDescent="0.35">
      <c r="A49">
        <v>49</v>
      </c>
      <c r="C49">
        <f t="shared" si="4"/>
        <v>32.967648765699998</v>
      </c>
      <c r="D49">
        <f t="shared" si="5"/>
        <v>31.452574521977766</v>
      </c>
      <c r="E49">
        <v>49</v>
      </c>
      <c r="G49">
        <f t="shared" si="6"/>
        <v>31.365483623300001</v>
      </c>
      <c r="H49">
        <f t="shared" si="7"/>
        <v>32.661095162882802</v>
      </c>
    </row>
    <row r="50" spans="1:8" x14ac:dyDescent="0.35">
      <c r="A50">
        <v>50</v>
      </c>
      <c r="C50">
        <f t="shared" si="4"/>
        <v>33.096644729399998</v>
      </c>
      <c r="D50">
        <f t="shared" si="5"/>
        <v>31.561792583636088</v>
      </c>
      <c r="E50">
        <v>50</v>
      </c>
      <c r="G50">
        <f t="shared" si="6"/>
        <v>31.570773164999999</v>
      </c>
      <c r="H50">
        <f t="shared" si="7"/>
        <v>32.891364491258877</v>
      </c>
    </row>
    <row r="51" spans="1:8" x14ac:dyDescent="0.35">
      <c r="A51">
        <v>51</v>
      </c>
      <c r="C51">
        <f t="shared" si="4"/>
        <v>33.225640693099997</v>
      </c>
      <c r="D51">
        <f t="shared" si="5"/>
        <v>31.670751479153697</v>
      </c>
      <c r="E51">
        <v>51</v>
      </c>
      <c r="G51">
        <f t="shared" si="6"/>
        <v>31.776062706699999</v>
      </c>
      <c r="H51">
        <f t="shared" si="7"/>
        <v>33.122664387100016</v>
      </c>
    </row>
    <row r="52" spans="1:8" x14ac:dyDescent="0.35">
      <c r="A52">
        <v>52</v>
      </c>
      <c r="C52">
        <f t="shared" si="4"/>
        <v>33.354636656799997</v>
      </c>
      <c r="D52">
        <f t="shared" si="5"/>
        <v>31.779461098691666</v>
      </c>
      <c r="E52">
        <v>52</v>
      </c>
      <c r="G52">
        <f t="shared" si="6"/>
        <v>31.9813522484</v>
      </c>
      <c r="H52">
        <f t="shared" si="7"/>
        <v>33.354936306802678</v>
      </c>
    </row>
    <row r="53" spans="1:8" x14ac:dyDescent="0.35">
      <c r="A53">
        <v>53</v>
      </c>
      <c r="C53">
        <f t="shared" si="4"/>
        <v>33.483632620499996</v>
      </c>
      <c r="D53">
        <f t="shared" si="5"/>
        <v>31.887930949446744</v>
      </c>
      <c r="E53">
        <v>53</v>
      </c>
      <c r="G53">
        <f t="shared" si="6"/>
        <v>32.186641790099998</v>
      </c>
      <c r="H53">
        <f t="shared" si="7"/>
        <v>33.588124109116436</v>
      </c>
    </row>
    <row r="54" spans="1:8" x14ac:dyDescent="0.35">
      <c r="A54">
        <v>54</v>
      </c>
      <c r="C54">
        <f t="shared" si="4"/>
        <v>33.612628584199996</v>
      </c>
      <c r="D54">
        <f t="shared" si="5"/>
        <v>31.9961701652893</v>
      </c>
      <c r="E54">
        <v>54</v>
      </c>
      <c r="G54">
        <f t="shared" si="6"/>
        <v>32.391931331800002</v>
      </c>
      <c r="H54">
        <f t="shared" si="7"/>
        <v>33.822174199535858</v>
      </c>
    </row>
    <row r="55" spans="1:8" x14ac:dyDescent="0.35">
      <c r="A55">
        <v>55</v>
      </c>
      <c r="C55">
        <f t="shared" si="4"/>
        <v>33.741624547899995</v>
      </c>
      <c r="D55">
        <f t="shared" si="5"/>
        <v>32.104187517032159</v>
      </c>
      <c r="E55">
        <v>55</v>
      </c>
      <c r="G55">
        <f t="shared" si="6"/>
        <v>32.5972208735</v>
      </c>
      <c r="H55">
        <f t="shared" si="7"/>
        <v>34.057035613827942</v>
      </c>
    </row>
    <row r="56" spans="1:8" x14ac:dyDescent="0.35">
      <c r="A56">
        <v>56</v>
      </c>
      <c r="C56">
        <f t="shared" si="4"/>
        <v>33.870620511599995</v>
      </c>
      <c r="D56">
        <f t="shared" si="5"/>
        <v>32.211991423174197</v>
      </c>
      <c r="E56">
        <v>56</v>
      </c>
      <c r="G56">
        <f t="shared" si="6"/>
        <v>32.802510415200004</v>
      </c>
      <c r="H56">
        <f t="shared" si="7"/>
        <v>34.292660050848752</v>
      </c>
    </row>
    <row r="57" spans="1:8" x14ac:dyDescent="0.35">
      <c r="A57">
        <v>57</v>
      </c>
      <c r="C57">
        <f t="shared" si="4"/>
        <v>33.999616475300002</v>
      </c>
      <c r="D57">
        <f t="shared" si="5"/>
        <v>32.319589960981851</v>
      </c>
      <c r="E57">
        <v>57</v>
      </c>
      <c r="G57">
        <f t="shared" si="6"/>
        <v>33.007799956900001</v>
      </c>
      <c r="H57">
        <f t="shared" si="7"/>
        <v>34.529001864059374</v>
      </c>
    </row>
    <row r="58" spans="1:8" x14ac:dyDescent="0.35">
      <c r="A58">
        <v>58</v>
      </c>
      <c r="C58">
        <f t="shared" si="4"/>
        <v>34.128612438999994</v>
      </c>
      <c r="D58">
        <f t="shared" si="5"/>
        <v>32.426990877789436</v>
      </c>
      <c r="E58">
        <v>58</v>
      </c>
      <c r="G58">
        <f t="shared" si="6"/>
        <v>33.213089498599999</v>
      </c>
      <c r="H58">
        <f t="shared" si="7"/>
        <v>34.766018020214048</v>
      </c>
    </row>
    <row r="59" spans="1:8" x14ac:dyDescent="0.35">
      <c r="A59">
        <v>59</v>
      </c>
      <c r="C59">
        <f t="shared" si="4"/>
        <v>34.257608402700001</v>
      </c>
      <c r="D59">
        <f t="shared" si="5"/>
        <v>32.534201602415685</v>
      </c>
      <c r="E59">
        <v>59</v>
      </c>
      <c r="G59">
        <f t="shared" si="6"/>
        <v>33.418379040299996</v>
      </c>
      <c r="H59">
        <f t="shared" si="7"/>
        <v>35.003668032665544</v>
      </c>
    </row>
    <row r="60" spans="1:8" x14ac:dyDescent="0.35">
      <c r="A60">
        <v>60</v>
      </c>
      <c r="C60">
        <f t="shared" si="4"/>
        <v>34.3866043664</v>
      </c>
      <c r="D60">
        <f t="shared" si="5"/>
        <v>32.641229256608213</v>
      </c>
      <c r="E60">
        <v>60</v>
      </c>
      <c r="G60">
        <f t="shared" si="6"/>
        <v>33.623668582000001</v>
      </c>
      <c r="H60">
        <f t="shared" si="7"/>
        <v>35.241913875694451</v>
      </c>
    </row>
    <row r="61" spans="1:8" x14ac:dyDescent="0.35">
      <c r="A61">
        <v>61</v>
      </c>
      <c r="C61">
        <f t="shared" si="4"/>
        <v>34.5156003301</v>
      </c>
      <c r="D61">
        <f t="shared" si="5"/>
        <v>32.748080666441339</v>
      </c>
      <c r="E61">
        <v>61</v>
      </c>
      <c r="G61">
        <f t="shared" si="6"/>
        <v>33.828958123699998</v>
      </c>
      <c r="H61">
        <f t="shared" si="7"/>
        <v>35.480719885271249</v>
      </c>
    </row>
    <row r="62" spans="1:8" x14ac:dyDescent="0.35">
      <c r="A62">
        <v>62</v>
      </c>
      <c r="C62">
        <f t="shared" si="4"/>
        <v>34.644596293799999</v>
      </c>
      <c r="D62">
        <f t="shared" si="5"/>
        <v>32.854762373603975</v>
      </c>
      <c r="E62">
        <v>62</v>
      </c>
      <c r="G62">
        <f t="shared" si="6"/>
        <v>34.034247665400002</v>
      </c>
      <c r="H62">
        <f t="shared" si="7"/>
        <v>35.720052650737742</v>
      </c>
    </row>
    <row r="63" spans="1:8" x14ac:dyDescent="0.35">
      <c r="A63">
        <v>63</v>
      </c>
      <c r="C63">
        <f t="shared" si="4"/>
        <v>34.773592257499999</v>
      </c>
      <c r="D63">
        <f t="shared" si="5"/>
        <v>32.961280646525388</v>
      </c>
      <c r="E63">
        <v>63</v>
      </c>
      <c r="G63">
        <f t="shared" si="6"/>
        <v>34.2395372071</v>
      </c>
      <c r="H63">
        <f t="shared" si="7"/>
        <v>35.959880901065262</v>
      </c>
    </row>
    <row r="64" spans="1:8" x14ac:dyDescent="0.35">
      <c r="A64">
        <v>64</v>
      </c>
      <c r="C64">
        <f t="shared" si="4"/>
        <v>34.902588221199998</v>
      </c>
      <c r="D64">
        <f t="shared" si="5"/>
        <v>33.067641491295454</v>
      </c>
      <c r="E64">
        <v>64</v>
      </c>
      <c r="G64">
        <f t="shared" si="6"/>
        <v>34.444826748799997</v>
      </c>
      <c r="H64">
        <f t="shared" si="7"/>
        <v>36.200175388620139</v>
      </c>
    </row>
    <row r="65" spans="1:8" x14ac:dyDescent="0.35">
      <c r="A65">
        <v>65</v>
      </c>
      <c r="C65">
        <f t="shared" ref="C65:C70" si="8">26.7758425081+(A65-1)*0.1289959637</f>
        <v>35.031584184899998</v>
      </c>
      <c r="D65">
        <f t="shared" ref="D65:D96" si="9">0+1*C65-1.07729073497197*(1.01666666666667+(C65-28.132813568738)^2/24.318644385343)^0.5</f>
        <v>33.173850662344549</v>
      </c>
      <c r="E65">
        <v>65</v>
      </c>
      <c r="G65">
        <f t="shared" ref="G65:G70" si="10">21.5115856217+(E65-1)*0.2052895417</f>
        <v>34.650116290500002</v>
      </c>
      <c r="H65">
        <f t="shared" ref="H65:H96" si="11">0+1*G65+1.07729073497197*(1.01666666666667+(G65-28.132813568738)^2/24.318644385343)^0.5</f>
        <v>36.440908772739817</v>
      </c>
    </row>
    <row r="66" spans="1:8" x14ac:dyDescent="0.35">
      <c r="A66">
        <v>66</v>
      </c>
      <c r="C66">
        <f t="shared" si="8"/>
        <v>35.160580148599998</v>
      </c>
      <c r="D66">
        <f t="shared" si="9"/>
        <v>33.27991367285528</v>
      </c>
      <c r="E66">
        <v>66</v>
      </c>
      <c r="G66">
        <f t="shared" si="10"/>
        <v>34.855405832199999</v>
      </c>
      <c r="H66">
        <f t="shared" si="11"/>
        <v>36.682055504893363</v>
      </c>
    </row>
    <row r="67" spans="1:8" x14ac:dyDescent="0.35">
      <c r="A67">
        <v>67</v>
      </c>
      <c r="C67">
        <f t="shared" si="8"/>
        <v>35.289576112299997</v>
      </c>
      <c r="D67">
        <f t="shared" si="9"/>
        <v>33.385835804884422</v>
      </c>
      <c r="E67">
        <v>67</v>
      </c>
      <c r="G67">
        <f t="shared" si="10"/>
        <v>35.060695373900003</v>
      </c>
      <c r="H67">
        <f t="shared" si="11"/>
        <v>36.923591716757208</v>
      </c>
    </row>
    <row r="68" spans="1:8" x14ac:dyDescent="0.35">
      <c r="A68">
        <v>68</v>
      </c>
      <c r="C68">
        <f t="shared" si="8"/>
        <v>35.418572075999997</v>
      </c>
      <c r="D68">
        <f t="shared" si="9"/>
        <v>33.491622119179034</v>
      </c>
      <c r="E68">
        <v>68</v>
      </c>
      <c r="G68">
        <f t="shared" si="10"/>
        <v>35.265984915600001</v>
      </c>
      <c r="H68">
        <f t="shared" si="11"/>
        <v>37.165495112173481</v>
      </c>
    </row>
    <row r="69" spans="1:8" x14ac:dyDescent="0.35">
      <c r="A69">
        <v>69</v>
      </c>
      <c r="C69">
        <f t="shared" si="8"/>
        <v>35.547568039699996</v>
      </c>
      <c r="D69">
        <f t="shared" si="9"/>
        <v>33.597277464675152</v>
      </c>
      <c r="E69">
        <v>69</v>
      </c>
      <c r="G69">
        <f t="shared" si="10"/>
        <v>35.471274457299998</v>
      </c>
      <c r="H69">
        <f t="shared" si="11"/>
        <v>37.407744863662657</v>
      </c>
    </row>
    <row r="70" spans="1:8" x14ac:dyDescent="0.35">
      <c r="A70">
        <v>70</v>
      </c>
      <c r="C70">
        <f t="shared" si="8"/>
        <v>35.676564003399996</v>
      </c>
      <c r="D70">
        <f t="shared" si="9"/>
        <v>33.702806487671666</v>
      </c>
      <c r="E70">
        <v>70</v>
      </c>
      <c r="G70">
        <f t="shared" si="10"/>
        <v>35.676563998999995</v>
      </c>
      <c r="H70">
        <f t="shared" si="11"/>
        <v>37.650321513925775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7829-EFC5-4A6B-A24A-215F69C20272}">
  <sheetPr codeName="XLSTAT_20251015_115441_1">
    <tabColor rgb="FF007800"/>
  </sheetPr>
  <dimension ref="B1:AT401"/>
  <sheetViews>
    <sheetView topLeftCell="D51" zoomScaleNormal="100" workbookViewId="0">
      <selection activeCell="J66" sqref="J66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394</v>
      </c>
    </row>
    <row r="4" spans="2:13" x14ac:dyDescent="0.35">
      <c r="B4" t="s">
        <v>355</v>
      </c>
    </row>
    <row r="5" spans="2:13" x14ac:dyDescent="0.35">
      <c r="B5" t="s">
        <v>356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276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277</v>
      </c>
    </row>
    <row r="17" spans="2:9" x14ac:dyDescent="0.35">
      <c r="B17" s="78" t="s">
        <v>116</v>
      </c>
    </row>
    <row r="18" spans="2:9" ht="15" thickBot="1" x14ac:dyDescent="0.4"/>
    <row r="19" spans="2:9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9" x14ac:dyDescent="0.35">
      <c r="B20" s="82" t="s">
        <v>103</v>
      </c>
      <c r="C20" s="84">
        <v>60</v>
      </c>
      <c r="D20" s="84">
        <v>0</v>
      </c>
      <c r="E20" s="84">
        <v>60</v>
      </c>
      <c r="F20" s="40">
        <v>26.4478260869565</v>
      </c>
      <c r="G20" s="40">
        <v>29.9467391304348</v>
      </c>
      <c r="H20" s="40">
        <v>28.132813568737987</v>
      </c>
      <c r="I20" s="40">
        <v>0.81934268378938613</v>
      </c>
    </row>
    <row r="21" spans="2:9" x14ac:dyDescent="0.35">
      <c r="B21" s="79" t="s">
        <v>13</v>
      </c>
      <c r="C21" s="85">
        <v>60</v>
      </c>
      <c r="D21" s="85">
        <v>0</v>
      </c>
      <c r="E21" s="85">
        <v>60</v>
      </c>
      <c r="F21" s="41">
        <v>-0.55418999999999996</v>
      </c>
      <c r="G21" s="41">
        <v>0.46361999999999998</v>
      </c>
      <c r="H21" s="41">
        <v>6.2961666666666626E-3</v>
      </c>
      <c r="I21" s="41">
        <v>0.22837037090085804</v>
      </c>
    </row>
    <row r="22" spans="2:9" x14ac:dyDescent="0.35">
      <c r="B22" s="79" t="s">
        <v>14</v>
      </c>
      <c r="C22" s="85">
        <v>60</v>
      </c>
      <c r="D22" s="85">
        <v>0</v>
      </c>
      <c r="E22" s="85">
        <v>60</v>
      </c>
      <c r="F22" s="41">
        <v>-0.56721999999999995</v>
      </c>
      <c r="G22" s="41">
        <v>0.59745000000000004</v>
      </c>
      <c r="H22" s="41">
        <v>5.9416666666666593E-3</v>
      </c>
      <c r="I22" s="41">
        <v>0.23480159908477705</v>
      </c>
    </row>
    <row r="23" spans="2:9" x14ac:dyDescent="0.35">
      <c r="B23" s="79" t="s">
        <v>15</v>
      </c>
      <c r="C23" s="85">
        <v>60</v>
      </c>
      <c r="D23" s="85">
        <v>0</v>
      </c>
      <c r="E23" s="85">
        <v>60</v>
      </c>
      <c r="F23" s="41">
        <v>-0.68493999999999999</v>
      </c>
      <c r="G23" s="41">
        <v>0.63407000000000002</v>
      </c>
      <c r="H23" s="41">
        <v>2.9685833333333338E-2</v>
      </c>
      <c r="I23" s="41">
        <v>0.28562103181409459</v>
      </c>
    </row>
    <row r="24" spans="2:9" x14ac:dyDescent="0.35">
      <c r="B24" s="79" t="s">
        <v>17</v>
      </c>
      <c r="C24" s="85">
        <v>60</v>
      </c>
      <c r="D24" s="85">
        <v>0</v>
      </c>
      <c r="E24" s="85">
        <v>60</v>
      </c>
      <c r="F24" s="41">
        <v>1</v>
      </c>
      <c r="G24" s="41">
        <v>237</v>
      </c>
      <c r="H24" s="41">
        <v>91.883333333333312</v>
      </c>
      <c r="I24" s="41">
        <v>58.581853980726912</v>
      </c>
    </row>
    <row r="25" spans="2:9" x14ac:dyDescent="0.35">
      <c r="B25" s="79" t="s">
        <v>18</v>
      </c>
      <c r="C25" s="85">
        <v>60</v>
      </c>
      <c r="D25" s="85">
        <v>0</v>
      </c>
      <c r="E25" s="85">
        <v>60</v>
      </c>
      <c r="F25" s="41">
        <v>-0.30653000000000002</v>
      </c>
      <c r="G25" s="41">
        <v>0.41843999999999998</v>
      </c>
      <c r="H25" s="41">
        <v>-6.1256833333333337E-2</v>
      </c>
      <c r="I25" s="41">
        <v>0.18135540637655564</v>
      </c>
    </row>
    <row r="26" spans="2:9" x14ac:dyDescent="0.35">
      <c r="B26" s="79" t="s">
        <v>19</v>
      </c>
      <c r="C26" s="85">
        <v>60</v>
      </c>
      <c r="D26" s="85">
        <v>0</v>
      </c>
      <c r="E26" s="85">
        <v>60</v>
      </c>
      <c r="F26" s="41">
        <v>-0.32074999999999998</v>
      </c>
      <c r="G26" s="41">
        <v>0.48743999999999998</v>
      </c>
      <c r="H26" s="41">
        <v>-2.4528333333333339E-2</v>
      </c>
      <c r="I26" s="41">
        <v>0.20118622202518832</v>
      </c>
    </row>
    <row r="27" spans="2:9" x14ac:dyDescent="0.35">
      <c r="B27" s="79" t="s">
        <v>32</v>
      </c>
      <c r="C27" s="85">
        <v>60</v>
      </c>
      <c r="D27" s="85">
        <v>0</v>
      </c>
      <c r="E27" s="85">
        <v>60</v>
      </c>
      <c r="F27" s="41">
        <v>-170.29886999999999</v>
      </c>
      <c r="G27" s="41">
        <v>197.04381000000001</v>
      </c>
      <c r="H27" s="41">
        <v>-43.529814333333334</v>
      </c>
      <c r="I27" s="41">
        <v>72.798716261982065</v>
      </c>
    </row>
    <row r="28" spans="2:9" x14ac:dyDescent="0.35">
      <c r="B28" s="79" t="s">
        <v>33</v>
      </c>
      <c r="C28" s="85">
        <v>60</v>
      </c>
      <c r="D28" s="85">
        <v>0</v>
      </c>
      <c r="E28" s="85">
        <v>60</v>
      </c>
      <c r="F28" s="41">
        <v>-151.8425</v>
      </c>
      <c r="G28" s="41">
        <v>143.55984000000001</v>
      </c>
      <c r="H28" s="41">
        <v>-27.092296333333334</v>
      </c>
      <c r="I28" s="41">
        <v>60.10949720704447</v>
      </c>
    </row>
    <row r="29" spans="2:9" x14ac:dyDescent="0.35">
      <c r="B29" s="79" t="s">
        <v>34</v>
      </c>
      <c r="C29" s="85">
        <v>60</v>
      </c>
      <c r="D29" s="85">
        <v>0</v>
      </c>
      <c r="E29" s="85">
        <v>60</v>
      </c>
      <c r="F29" s="41">
        <v>-113.28691000000001</v>
      </c>
      <c r="G29" s="41">
        <v>100.2594</v>
      </c>
      <c r="H29" s="41">
        <v>-11.400937499999998</v>
      </c>
      <c r="I29" s="41">
        <v>47.936915676780053</v>
      </c>
    </row>
    <row r="30" spans="2:9" x14ac:dyDescent="0.35">
      <c r="B30" s="79" t="s">
        <v>35</v>
      </c>
      <c r="C30" s="85">
        <v>60</v>
      </c>
      <c r="D30" s="85">
        <v>0</v>
      </c>
      <c r="E30" s="85">
        <v>60</v>
      </c>
      <c r="F30" s="41">
        <v>-69.927850000000007</v>
      </c>
      <c r="G30" s="41">
        <v>92.677629999999994</v>
      </c>
      <c r="H30" s="41">
        <v>1.4562285000000001</v>
      </c>
      <c r="I30" s="41">
        <v>34.781300906527591</v>
      </c>
    </row>
    <row r="31" spans="2:9" x14ac:dyDescent="0.35">
      <c r="B31" s="79" t="s">
        <v>46</v>
      </c>
      <c r="C31" s="85">
        <v>60</v>
      </c>
      <c r="D31" s="85">
        <v>0</v>
      </c>
      <c r="E31" s="85">
        <v>60</v>
      </c>
      <c r="F31" s="41">
        <v>-1.7043900000000001</v>
      </c>
      <c r="G31" s="41">
        <v>2.2560699999999998</v>
      </c>
      <c r="H31" s="41">
        <v>8.9286833333333301E-2</v>
      </c>
      <c r="I31" s="41">
        <v>0.82616856553794304</v>
      </c>
    </row>
    <row r="32" spans="2:9" x14ac:dyDescent="0.35">
      <c r="B32" s="79" t="s">
        <v>47</v>
      </c>
      <c r="C32" s="85">
        <v>60</v>
      </c>
      <c r="D32" s="85">
        <v>0</v>
      </c>
      <c r="E32" s="85">
        <v>60</v>
      </c>
      <c r="F32" s="41">
        <v>-2.6099600000000001</v>
      </c>
      <c r="G32" s="41">
        <v>1.95221</v>
      </c>
      <c r="H32" s="41">
        <v>7.4518333333333298E-2</v>
      </c>
      <c r="I32" s="41">
        <v>0.90309147789017108</v>
      </c>
    </row>
    <row r="33" spans="2:18" x14ac:dyDescent="0.35">
      <c r="B33" s="79" t="s">
        <v>52</v>
      </c>
      <c r="C33" s="85">
        <v>60</v>
      </c>
      <c r="D33" s="85">
        <v>0</v>
      </c>
      <c r="E33" s="85">
        <v>60</v>
      </c>
      <c r="F33" s="41">
        <v>35.014279999999999</v>
      </c>
      <c r="G33" s="41">
        <v>7582.9506799999999</v>
      </c>
      <c r="H33" s="41">
        <v>1909.7104711666664</v>
      </c>
      <c r="I33" s="41">
        <v>1587.6915213851798</v>
      </c>
    </row>
    <row r="34" spans="2:18" x14ac:dyDescent="0.35">
      <c r="B34" s="79" t="s">
        <v>274</v>
      </c>
      <c r="C34" s="85">
        <v>60</v>
      </c>
      <c r="D34" s="85">
        <v>0</v>
      </c>
      <c r="E34" s="85">
        <v>60</v>
      </c>
      <c r="F34" s="41">
        <v>0.79027999999999998</v>
      </c>
      <c r="G34" s="41">
        <v>1.32057</v>
      </c>
      <c r="H34" s="41">
        <v>1.0356834999999998</v>
      </c>
      <c r="I34" s="41">
        <v>0.16657980322798613</v>
      </c>
    </row>
    <row r="35" spans="2:18" ht="15" thickBot="1" x14ac:dyDescent="0.4">
      <c r="B35" s="83" t="s">
        <v>106</v>
      </c>
      <c r="C35" s="86">
        <v>60</v>
      </c>
      <c r="D35" s="86">
        <v>0</v>
      </c>
      <c r="E35" s="86">
        <v>60</v>
      </c>
      <c r="F35" s="42">
        <v>0.83272999999999997</v>
      </c>
      <c r="G35" s="42">
        <v>1.21187</v>
      </c>
      <c r="H35" s="42">
        <v>0.99557866666666628</v>
      </c>
      <c r="I35" s="42">
        <v>0.10122973577448352</v>
      </c>
    </row>
    <row r="38" spans="2:18" x14ac:dyDescent="0.35">
      <c r="B38" s="31" t="s">
        <v>122</v>
      </c>
    </row>
    <row r="39" spans="2:18" ht="15" thickBot="1" x14ac:dyDescent="0.4"/>
    <row r="40" spans="2:18" ht="29" x14ac:dyDescent="0.35">
      <c r="B40" s="80"/>
      <c r="C40" s="81" t="s">
        <v>13</v>
      </c>
      <c r="D40" s="81" t="s">
        <v>14</v>
      </c>
      <c r="E40" s="81" t="s">
        <v>15</v>
      </c>
      <c r="F40" s="81" t="s">
        <v>17</v>
      </c>
      <c r="G40" s="81" t="s">
        <v>18</v>
      </c>
      <c r="H40" s="81" t="s">
        <v>19</v>
      </c>
      <c r="I40" s="81" t="s">
        <v>32</v>
      </c>
      <c r="J40" s="81" t="s">
        <v>33</v>
      </c>
      <c r="K40" s="81" t="s">
        <v>34</v>
      </c>
      <c r="L40" s="81" t="s">
        <v>35</v>
      </c>
      <c r="M40" s="81" t="s">
        <v>46</v>
      </c>
      <c r="N40" s="81" t="s">
        <v>47</v>
      </c>
      <c r="O40" s="81" t="s">
        <v>52</v>
      </c>
      <c r="P40" s="81" t="s">
        <v>274</v>
      </c>
      <c r="Q40" s="81" t="s">
        <v>106</v>
      </c>
      <c r="R40" s="43" t="s">
        <v>103</v>
      </c>
    </row>
    <row r="41" spans="2:18" x14ac:dyDescent="0.35">
      <c r="B41" s="87" t="s">
        <v>13</v>
      </c>
      <c r="C41" s="89">
        <v>1</v>
      </c>
      <c r="D41" s="46">
        <v>0.91987537509261685</v>
      </c>
      <c r="E41" s="46">
        <v>0.52756480402841621</v>
      </c>
      <c r="F41" s="46">
        <v>0.29918691875879855</v>
      </c>
      <c r="G41" s="46">
        <v>0.15759187301298738</v>
      </c>
      <c r="H41" s="46">
        <v>0.12177677721657072</v>
      </c>
      <c r="I41" s="46">
        <v>0.16279034340639195</v>
      </c>
      <c r="J41" s="46">
        <v>0.1316816068106913</v>
      </c>
      <c r="K41" s="46">
        <v>8.1269447202893683E-2</v>
      </c>
      <c r="L41" s="46">
        <v>5.981125049705683E-2</v>
      </c>
      <c r="M41" s="46">
        <v>0.13081213555523133</v>
      </c>
      <c r="N41" s="46">
        <v>0.16303220410844535</v>
      </c>
      <c r="O41" s="46">
        <v>-2.3452431181709234E-2</v>
      </c>
      <c r="P41" s="46">
        <v>0.49393974526926665</v>
      </c>
      <c r="Q41" s="46">
        <v>0.1038007847204503</v>
      </c>
      <c r="R41" s="47">
        <v>-0.44371230767977843</v>
      </c>
    </row>
    <row r="42" spans="2:18" x14ac:dyDescent="0.35">
      <c r="B42" s="79" t="s">
        <v>14</v>
      </c>
      <c r="C42" s="41">
        <v>0.91987537509261685</v>
      </c>
      <c r="D42" s="90">
        <v>1</v>
      </c>
      <c r="E42" s="41">
        <v>0.63544478798970394</v>
      </c>
      <c r="F42" s="41">
        <v>0.37007221357944897</v>
      </c>
      <c r="G42" s="41">
        <v>0.21021116384439822</v>
      </c>
      <c r="H42" s="41">
        <v>0.15096715751343426</v>
      </c>
      <c r="I42" s="41">
        <v>0.16370493943120398</v>
      </c>
      <c r="J42" s="41">
        <v>0.13815461091020373</v>
      </c>
      <c r="K42" s="41">
        <v>9.3020220515967811E-2</v>
      </c>
      <c r="L42" s="41">
        <v>5.7799306822034678E-2</v>
      </c>
      <c r="M42" s="41">
        <v>0.10085407942575064</v>
      </c>
      <c r="N42" s="41">
        <v>0.13991504906573327</v>
      </c>
      <c r="O42" s="41">
        <v>-0.10035994938400651</v>
      </c>
      <c r="P42" s="41">
        <v>0.49831248129389349</v>
      </c>
      <c r="Q42" s="41">
        <v>0.12736006166858813</v>
      </c>
      <c r="R42" s="48">
        <v>-0.46896919014476535</v>
      </c>
    </row>
    <row r="43" spans="2:18" x14ac:dyDescent="0.35">
      <c r="B43" s="79" t="s">
        <v>15</v>
      </c>
      <c r="C43" s="41">
        <v>0.52756480402841621</v>
      </c>
      <c r="D43" s="41">
        <v>0.63544478798970394</v>
      </c>
      <c r="E43" s="90">
        <v>1</v>
      </c>
      <c r="F43" s="41">
        <v>0.80424395981395314</v>
      </c>
      <c r="G43" s="41">
        <v>0.14379463004912818</v>
      </c>
      <c r="H43" s="41">
        <v>0.19078073929356557</v>
      </c>
      <c r="I43" s="41">
        <v>5.9021669471870923E-2</v>
      </c>
      <c r="J43" s="41">
        <v>4.7460171963664519E-2</v>
      </c>
      <c r="K43" s="41">
        <v>3.0277743229552893E-2</v>
      </c>
      <c r="L43" s="41">
        <v>2.6794653644779676E-3</v>
      </c>
      <c r="M43" s="41">
        <v>-6.6204186799033157E-2</v>
      </c>
      <c r="N43" s="41">
        <v>-5.2962164974829994E-2</v>
      </c>
      <c r="O43" s="41">
        <v>-9.4347491907446346E-2</v>
      </c>
      <c r="P43" s="41">
        <v>0.37441989017861427</v>
      </c>
      <c r="Q43" s="41">
        <v>5.9460469274048543E-3</v>
      </c>
      <c r="R43" s="48">
        <v>-0.26765285630190983</v>
      </c>
    </row>
    <row r="44" spans="2:18" x14ac:dyDescent="0.35">
      <c r="B44" s="79" t="s">
        <v>17</v>
      </c>
      <c r="C44" s="41">
        <v>0.29918691875879855</v>
      </c>
      <c r="D44" s="41">
        <v>0.37007221357944897</v>
      </c>
      <c r="E44" s="41">
        <v>0.80424395981395314</v>
      </c>
      <c r="F44" s="90">
        <v>1</v>
      </c>
      <c r="G44" s="41">
        <v>7.7457883879494538E-2</v>
      </c>
      <c r="H44" s="41">
        <v>7.6045094232719518E-2</v>
      </c>
      <c r="I44" s="41">
        <v>6.3227606604491171E-2</v>
      </c>
      <c r="J44" s="41">
        <v>5.9444717162769542E-2</v>
      </c>
      <c r="K44" s="41">
        <v>4.8501000564153969E-2</v>
      </c>
      <c r="L44" s="41">
        <v>3.0736093773729628E-2</v>
      </c>
      <c r="M44" s="41">
        <v>-5.2886624693728727E-2</v>
      </c>
      <c r="N44" s="41">
        <v>-6.14063980239948E-2</v>
      </c>
      <c r="O44" s="41">
        <v>-9.6380428577783658E-2</v>
      </c>
      <c r="P44" s="41">
        <v>0.23717882267372573</v>
      </c>
      <c r="Q44" s="41">
        <v>6.0291720241820005E-4</v>
      </c>
      <c r="R44" s="48">
        <v>-0.2348223645212095</v>
      </c>
    </row>
    <row r="45" spans="2:18" x14ac:dyDescent="0.35">
      <c r="B45" s="79" t="s">
        <v>18</v>
      </c>
      <c r="C45" s="41">
        <v>0.15759187301298738</v>
      </c>
      <c r="D45" s="41">
        <v>0.21021116384439822</v>
      </c>
      <c r="E45" s="41">
        <v>0.14379463004912818</v>
      </c>
      <c r="F45" s="41">
        <v>7.7457883879494538E-2</v>
      </c>
      <c r="G45" s="90">
        <v>1</v>
      </c>
      <c r="H45" s="41">
        <v>0.7507954163002607</v>
      </c>
      <c r="I45" s="41">
        <v>0.12279052511521892</v>
      </c>
      <c r="J45" s="41">
        <v>0.12343972566937213</v>
      </c>
      <c r="K45" s="41">
        <v>0.17855110758572981</v>
      </c>
      <c r="L45" s="41">
        <v>0.15530481634771526</v>
      </c>
      <c r="M45" s="41">
        <v>0.15500322678885245</v>
      </c>
      <c r="N45" s="41">
        <v>0.1723312987329978</v>
      </c>
      <c r="O45" s="41">
        <v>-0.10161054280564506</v>
      </c>
      <c r="P45" s="41">
        <v>0.28425040187297823</v>
      </c>
      <c r="Q45" s="41">
        <v>0.29868484946150642</v>
      </c>
      <c r="R45" s="48">
        <v>-0.20139438915857164</v>
      </c>
    </row>
    <row r="46" spans="2:18" x14ac:dyDescent="0.35">
      <c r="B46" s="79" t="s">
        <v>19</v>
      </c>
      <c r="C46" s="41">
        <v>0.12177677721657072</v>
      </c>
      <c r="D46" s="41">
        <v>0.15096715751343426</v>
      </c>
      <c r="E46" s="41">
        <v>0.19078073929356557</v>
      </c>
      <c r="F46" s="41">
        <v>7.6045094232719518E-2</v>
      </c>
      <c r="G46" s="41">
        <v>0.7507954163002607</v>
      </c>
      <c r="H46" s="90">
        <v>1</v>
      </c>
      <c r="I46" s="41">
        <v>0.10552801233789075</v>
      </c>
      <c r="J46" s="41">
        <v>0.10715642042245561</v>
      </c>
      <c r="K46" s="41">
        <v>0.18079869734398255</v>
      </c>
      <c r="L46" s="41">
        <v>0.2058592889080432</v>
      </c>
      <c r="M46" s="41">
        <v>0.20219972402865008</v>
      </c>
      <c r="N46" s="41">
        <v>0.20105046144292316</v>
      </c>
      <c r="O46" s="41">
        <v>-0.10523984634039232</v>
      </c>
      <c r="P46" s="41">
        <v>0.27661377471414983</v>
      </c>
      <c r="Q46" s="41">
        <v>0.3716584949865121</v>
      </c>
      <c r="R46" s="48">
        <v>-0.23068717286085644</v>
      </c>
    </row>
    <row r="47" spans="2:18" x14ac:dyDescent="0.35">
      <c r="B47" s="79" t="s">
        <v>32</v>
      </c>
      <c r="C47" s="41">
        <v>0.16279034340639195</v>
      </c>
      <c r="D47" s="41">
        <v>0.16370493943120398</v>
      </c>
      <c r="E47" s="41">
        <v>5.9021669471870923E-2</v>
      </c>
      <c r="F47" s="41">
        <v>6.3227606604491171E-2</v>
      </c>
      <c r="G47" s="41">
        <v>0.12279052511521892</v>
      </c>
      <c r="H47" s="41">
        <v>0.10552801233789075</v>
      </c>
      <c r="I47" s="90">
        <v>1</v>
      </c>
      <c r="J47" s="41">
        <v>0.98241656802057542</v>
      </c>
      <c r="K47" s="41">
        <v>0.92599940329418606</v>
      </c>
      <c r="L47" s="41">
        <v>0.77018231475051824</v>
      </c>
      <c r="M47" s="41">
        <v>0.64187951787769426</v>
      </c>
      <c r="N47" s="41">
        <v>0.6487797031024225</v>
      </c>
      <c r="O47" s="41">
        <v>0.30109080532479571</v>
      </c>
      <c r="P47" s="41">
        <v>0.65979597144069968</v>
      </c>
      <c r="Q47" s="41">
        <v>0.70503746219162555</v>
      </c>
      <c r="R47" s="48">
        <v>-0.49852410132643454</v>
      </c>
    </row>
    <row r="48" spans="2:18" x14ac:dyDescent="0.35">
      <c r="B48" s="79" t="s">
        <v>33</v>
      </c>
      <c r="C48" s="41">
        <v>0.1316816068106913</v>
      </c>
      <c r="D48" s="41">
        <v>0.13815461091020373</v>
      </c>
      <c r="E48" s="41">
        <v>4.7460171963664519E-2</v>
      </c>
      <c r="F48" s="41">
        <v>5.9444717162769542E-2</v>
      </c>
      <c r="G48" s="41">
        <v>0.12343972566937213</v>
      </c>
      <c r="H48" s="41">
        <v>0.10715642042245561</v>
      </c>
      <c r="I48" s="41">
        <v>0.98241656802057542</v>
      </c>
      <c r="J48" s="90">
        <v>1</v>
      </c>
      <c r="K48" s="41">
        <v>0.97087622774966553</v>
      </c>
      <c r="L48" s="41">
        <v>0.83265215435456719</v>
      </c>
      <c r="M48" s="41">
        <v>0.67923256754199046</v>
      </c>
      <c r="N48" s="41">
        <v>0.65431909686653567</v>
      </c>
      <c r="O48" s="41">
        <v>0.25273804801039584</v>
      </c>
      <c r="P48" s="41">
        <v>0.64532296753353791</v>
      </c>
      <c r="Q48" s="41">
        <v>0.72120504428298304</v>
      </c>
      <c r="R48" s="48">
        <v>-0.47029497965175926</v>
      </c>
    </row>
    <row r="49" spans="2:18" x14ac:dyDescent="0.35">
      <c r="B49" s="79" t="s">
        <v>34</v>
      </c>
      <c r="C49" s="41">
        <v>8.1269447202893683E-2</v>
      </c>
      <c r="D49" s="41">
        <v>9.3020220515967811E-2</v>
      </c>
      <c r="E49" s="41">
        <v>3.0277743229552893E-2</v>
      </c>
      <c r="F49" s="41">
        <v>4.8501000564153969E-2</v>
      </c>
      <c r="G49" s="41">
        <v>0.17855110758572981</v>
      </c>
      <c r="H49" s="41">
        <v>0.18079869734398255</v>
      </c>
      <c r="I49" s="41">
        <v>0.92599940329418606</v>
      </c>
      <c r="J49" s="41">
        <v>0.97087622774966553</v>
      </c>
      <c r="K49" s="90">
        <v>1</v>
      </c>
      <c r="L49" s="41">
        <v>0.89902269477334562</v>
      </c>
      <c r="M49" s="41">
        <v>0.72135699532484832</v>
      </c>
      <c r="N49" s="41">
        <v>0.65123996834240394</v>
      </c>
      <c r="O49" s="41">
        <v>0.22514040051143494</v>
      </c>
      <c r="P49" s="41">
        <v>0.60196078918118856</v>
      </c>
      <c r="Q49" s="41">
        <v>0.74891627001632022</v>
      </c>
      <c r="R49" s="48">
        <v>-0.40079613859468599</v>
      </c>
    </row>
    <row r="50" spans="2:18" x14ac:dyDescent="0.35">
      <c r="B50" s="79" t="s">
        <v>35</v>
      </c>
      <c r="C50" s="41">
        <v>5.981125049705683E-2</v>
      </c>
      <c r="D50" s="41">
        <v>5.7799306822034678E-2</v>
      </c>
      <c r="E50" s="41">
        <v>2.6794653644779676E-3</v>
      </c>
      <c r="F50" s="41">
        <v>3.0736093773729628E-2</v>
      </c>
      <c r="G50" s="41">
        <v>0.15530481634771526</v>
      </c>
      <c r="H50" s="41">
        <v>0.2058592889080432</v>
      </c>
      <c r="I50" s="41">
        <v>0.77018231475051824</v>
      </c>
      <c r="J50" s="41">
        <v>0.83265215435456719</v>
      </c>
      <c r="K50" s="41">
        <v>0.89902269477334562</v>
      </c>
      <c r="L50" s="90">
        <v>1</v>
      </c>
      <c r="M50" s="41">
        <v>0.88929435661994627</v>
      </c>
      <c r="N50" s="41">
        <v>0.74554197334911398</v>
      </c>
      <c r="O50" s="41">
        <v>0.11124232317693077</v>
      </c>
      <c r="P50" s="41">
        <v>0.50846584443747356</v>
      </c>
      <c r="Q50" s="41">
        <v>0.75217845731738853</v>
      </c>
      <c r="R50" s="48">
        <v>-0.29822784718639844</v>
      </c>
    </row>
    <row r="51" spans="2:18" x14ac:dyDescent="0.35">
      <c r="B51" s="79" t="s">
        <v>46</v>
      </c>
      <c r="C51" s="41">
        <v>0.13081213555523133</v>
      </c>
      <c r="D51" s="41">
        <v>0.10085407942575064</v>
      </c>
      <c r="E51" s="41">
        <v>-6.6204186799033157E-2</v>
      </c>
      <c r="F51" s="41">
        <v>-5.2886624693728727E-2</v>
      </c>
      <c r="G51" s="41">
        <v>0.15500322678885245</v>
      </c>
      <c r="H51" s="41">
        <v>0.20219972402865008</v>
      </c>
      <c r="I51" s="41">
        <v>0.64187951787769426</v>
      </c>
      <c r="J51" s="41">
        <v>0.67923256754199046</v>
      </c>
      <c r="K51" s="41">
        <v>0.72135699532484832</v>
      </c>
      <c r="L51" s="41">
        <v>0.88929435661994627</v>
      </c>
      <c r="M51" s="90">
        <v>1</v>
      </c>
      <c r="N51" s="41">
        <v>0.9122800656040051</v>
      </c>
      <c r="O51" s="41">
        <v>0.10986002026054852</v>
      </c>
      <c r="P51" s="41">
        <v>0.42675862697312755</v>
      </c>
      <c r="Q51" s="41">
        <v>0.72975284400234885</v>
      </c>
      <c r="R51" s="48">
        <v>-0.26962957730343784</v>
      </c>
    </row>
    <row r="52" spans="2:18" x14ac:dyDescent="0.35">
      <c r="B52" s="79" t="s">
        <v>47</v>
      </c>
      <c r="C52" s="41">
        <v>0.16303220410844535</v>
      </c>
      <c r="D52" s="41">
        <v>0.13991504906573327</v>
      </c>
      <c r="E52" s="41">
        <v>-5.2962164974829994E-2</v>
      </c>
      <c r="F52" s="41">
        <v>-6.14063980239948E-2</v>
      </c>
      <c r="G52" s="41">
        <v>0.1723312987329978</v>
      </c>
      <c r="H52" s="41">
        <v>0.20105046144292316</v>
      </c>
      <c r="I52" s="41">
        <v>0.6487797031024225</v>
      </c>
      <c r="J52" s="41">
        <v>0.65431909686653567</v>
      </c>
      <c r="K52" s="41">
        <v>0.65123996834240394</v>
      </c>
      <c r="L52" s="41">
        <v>0.74554197334911398</v>
      </c>
      <c r="M52" s="41">
        <v>0.9122800656040051</v>
      </c>
      <c r="N52" s="90">
        <v>1</v>
      </c>
      <c r="O52" s="41">
        <v>0.19680213500190374</v>
      </c>
      <c r="P52" s="41">
        <v>0.48312703176239757</v>
      </c>
      <c r="Q52" s="41">
        <v>0.77344560891197334</v>
      </c>
      <c r="R52" s="48">
        <v>-0.25595712360648198</v>
      </c>
    </row>
    <row r="53" spans="2:18" x14ac:dyDescent="0.35">
      <c r="B53" s="79" t="s">
        <v>52</v>
      </c>
      <c r="C53" s="41">
        <v>-2.3452431181709234E-2</v>
      </c>
      <c r="D53" s="41">
        <v>-0.10035994938400651</v>
      </c>
      <c r="E53" s="41">
        <v>-9.4347491907446346E-2</v>
      </c>
      <c r="F53" s="41">
        <v>-9.6380428577783658E-2</v>
      </c>
      <c r="G53" s="41">
        <v>-0.10161054280564506</v>
      </c>
      <c r="H53" s="41">
        <v>-0.10523984634039232</v>
      </c>
      <c r="I53" s="41">
        <v>0.30109080532479571</v>
      </c>
      <c r="J53" s="41">
        <v>0.25273804801039584</v>
      </c>
      <c r="K53" s="41">
        <v>0.22514040051143494</v>
      </c>
      <c r="L53" s="41">
        <v>0.11124232317693077</v>
      </c>
      <c r="M53" s="41">
        <v>0.10986002026054852</v>
      </c>
      <c r="N53" s="41">
        <v>0.19680213500190374</v>
      </c>
      <c r="O53" s="90">
        <v>1</v>
      </c>
      <c r="P53" s="41">
        <v>0.19150948265071116</v>
      </c>
      <c r="Q53" s="41">
        <v>0.20567397910039242</v>
      </c>
      <c r="R53" s="48">
        <v>0.23615008440759477</v>
      </c>
    </row>
    <row r="54" spans="2:18" x14ac:dyDescent="0.35">
      <c r="B54" s="79" t="s">
        <v>274</v>
      </c>
      <c r="C54" s="41">
        <v>0.49393974526926665</v>
      </c>
      <c r="D54" s="41">
        <v>0.49831248129389349</v>
      </c>
      <c r="E54" s="41">
        <v>0.37441989017861427</v>
      </c>
      <c r="F54" s="41">
        <v>0.23717882267372573</v>
      </c>
      <c r="G54" s="41">
        <v>0.28425040187297823</v>
      </c>
      <c r="H54" s="41">
        <v>0.27661377471414983</v>
      </c>
      <c r="I54" s="41">
        <v>0.65979597144069968</v>
      </c>
      <c r="J54" s="41">
        <v>0.64532296753353791</v>
      </c>
      <c r="K54" s="41">
        <v>0.60196078918118856</v>
      </c>
      <c r="L54" s="41">
        <v>0.50846584443747356</v>
      </c>
      <c r="M54" s="41">
        <v>0.42675862697312755</v>
      </c>
      <c r="N54" s="41">
        <v>0.48312703176239757</v>
      </c>
      <c r="O54" s="41">
        <v>0.19150948265071116</v>
      </c>
      <c r="P54" s="90">
        <v>1</v>
      </c>
      <c r="Q54" s="41">
        <v>0.69576767925883087</v>
      </c>
      <c r="R54" s="48">
        <v>-0.54529078695696054</v>
      </c>
    </row>
    <row r="55" spans="2:18" x14ac:dyDescent="0.35">
      <c r="B55" s="79" t="s">
        <v>106</v>
      </c>
      <c r="C55" s="41">
        <v>0.1038007847204503</v>
      </c>
      <c r="D55" s="41">
        <v>0.12736006166858813</v>
      </c>
      <c r="E55" s="41">
        <v>5.9460469274048543E-3</v>
      </c>
      <c r="F55" s="41">
        <v>6.0291720241820005E-4</v>
      </c>
      <c r="G55" s="41">
        <v>0.29868484946150642</v>
      </c>
      <c r="H55" s="41">
        <v>0.3716584949865121</v>
      </c>
      <c r="I55" s="41">
        <v>0.70503746219162555</v>
      </c>
      <c r="J55" s="41">
        <v>0.72120504428298304</v>
      </c>
      <c r="K55" s="41">
        <v>0.74891627001632022</v>
      </c>
      <c r="L55" s="41">
        <v>0.75217845731738853</v>
      </c>
      <c r="M55" s="41">
        <v>0.72975284400234885</v>
      </c>
      <c r="N55" s="41">
        <v>0.77344560891197334</v>
      </c>
      <c r="O55" s="41">
        <v>0.20567397910039242</v>
      </c>
      <c r="P55" s="41">
        <v>0.69576767925883087</v>
      </c>
      <c r="Q55" s="90">
        <v>1</v>
      </c>
      <c r="R55" s="48">
        <v>-0.28669655925455034</v>
      </c>
    </row>
    <row r="56" spans="2:18" ht="15" thickBot="1" x14ac:dyDescent="0.4">
      <c r="B56" s="88" t="s">
        <v>103</v>
      </c>
      <c r="C56" s="49">
        <v>-0.44371230767977843</v>
      </c>
      <c r="D56" s="49">
        <v>-0.46896919014476535</v>
      </c>
      <c r="E56" s="49">
        <v>-0.26765285630190983</v>
      </c>
      <c r="F56" s="49">
        <v>-0.2348223645212095</v>
      </c>
      <c r="G56" s="49">
        <v>-0.20139438915857164</v>
      </c>
      <c r="H56" s="49">
        <v>-0.23068717286085644</v>
      </c>
      <c r="I56" s="49">
        <v>-0.49852410132643454</v>
      </c>
      <c r="J56" s="49">
        <v>-0.47029497965175926</v>
      </c>
      <c r="K56" s="49">
        <v>-0.40079613859468599</v>
      </c>
      <c r="L56" s="49">
        <v>-0.29822784718639844</v>
      </c>
      <c r="M56" s="49">
        <v>-0.26962957730343784</v>
      </c>
      <c r="N56" s="49">
        <v>-0.25595712360648198</v>
      </c>
      <c r="O56" s="49">
        <v>0.23615008440759477</v>
      </c>
      <c r="P56" s="49">
        <v>-0.54529078695696054</v>
      </c>
      <c r="Q56" s="49">
        <v>-0.28669655925455034</v>
      </c>
      <c r="R56" s="91">
        <v>1</v>
      </c>
    </row>
    <row r="59" spans="2:18" x14ac:dyDescent="0.35">
      <c r="B59" s="78" t="s">
        <v>307</v>
      </c>
    </row>
    <row r="60" spans="2:18" ht="15" thickBot="1" x14ac:dyDescent="0.4"/>
    <row r="61" spans="2:18" ht="29" x14ac:dyDescent="0.35">
      <c r="B61" s="80"/>
      <c r="C61" s="81" t="s">
        <v>13</v>
      </c>
      <c r="D61" s="81" t="s">
        <v>14</v>
      </c>
      <c r="E61" s="81" t="s">
        <v>15</v>
      </c>
      <c r="F61" s="81" t="s">
        <v>17</v>
      </c>
      <c r="G61" s="81" t="s">
        <v>18</v>
      </c>
      <c r="H61" s="81" t="s">
        <v>19</v>
      </c>
      <c r="I61" s="81" t="s">
        <v>32</v>
      </c>
      <c r="J61" s="81" t="s">
        <v>33</v>
      </c>
      <c r="K61" s="81" t="s">
        <v>34</v>
      </c>
      <c r="L61" s="81" t="s">
        <v>35</v>
      </c>
      <c r="M61" s="81" t="s">
        <v>46</v>
      </c>
      <c r="N61" s="81" t="s">
        <v>47</v>
      </c>
      <c r="O61" s="81" t="s">
        <v>52</v>
      </c>
      <c r="P61" s="81" t="s">
        <v>274</v>
      </c>
      <c r="Q61" s="81" t="s">
        <v>106</v>
      </c>
    </row>
    <row r="62" spans="2:18" x14ac:dyDescent="0.35">
      <c r="B62" s="87" t="s">
        <v>308</v>
      </c>
      <c r="C62" s="46">
        <v>0.12167327141260069</v>
      </c>
      <c r="D62" s="46">
        <v>0.10195262089302511</v>
      </c>
      <c r="E62" s="46">
        <v>0.1743105894657164</v>
      </c>
      <c r="F62" s="46">
        <v>0.29512589083241469</v>
      </c>
      <c r="G62" s="46">
        <v>0.3859059255712366</v>
      </c>
      <c r="H62" s="46">
        <v>0.3337962786306205</v>
      </c>
      <c r="I62" s="46">
        <v>1.6987490007819423E-2</v>
      </c>
      <c r="J62" s="46">
        <v>6.2701980921791439E-3</v>
      </c>
      <c r="K62" s="46">
        <v>1.5092448053306019E-2</v>
      </c>
      <c r="L62" s="46">
        <v>3.7250932848601322E-2</v>
      </c>
      <c r="M62" s="46">
        <v>3.8707647177410084E-2</v>
      </c>
      <c r="N62" s="46">
        <v>7.831013913588647E-2</v>
      </c>
      <c r="O62" s="46">
        <v>0.68997781627451571</v>
      </c>
      <c r="P62" s="46">
        <v>0.2172033588594646</v>
      </c>
      <c r="Q62" s="46">
        <v>0.15163403326182961</v>
      </c>
    </row>
    <row r="63" spans="2:18" ht="15" thickBot="1" x14ac:dyDescent="0.4">
      <c r="B63" s="83" t="s">
        <v>309</v>
      </c>
      <c r="C63" s="42">
        <v>8.2187319235376322</v>
      </c>
      <c r="D63" s="42">
        <v>9.8084776167673109</v>
      </c>
      <c r="E63" s="42">
        <v>5.736886112686121</v>
      </c>
      <c r="F63" s="42">
        <v>3.388384520176996</v>
      </c>
      <c r="G63" s="42">
        <v>2.5913051180018853</v>
      </c>
      <c r="H63" s="42">
        <v>2.9958392708943338</v>
      </c>
      <c r="I63" s="42">
        <v>58.866848459642668</v>
      </c>
      <c r="J63" s="42">
        <v>159.48459447354719</v>
      </c>
      <c r="K63" s="42">
        <v>66.258303256571338</v>
      </c>
      <c r="L63" s="42">
        <v>26.844965307695574</v>
      </c>
      <c r="M63" s="42">
        <v>25.834688308919056</v>
      </c>
      <c r="N63" s="42">
        <v>12.769738517061825</v>
      </c>
      <c r="O63" s="42">
        <v>1.4493219584934283</v>
      </c>
      <c r="P63" s="42">
        <v>4.6039803677576749</v>
      </c>
      <c r="Q63" s="42">
        <v>6.5948255710726853</v>
      </c>
    </row>
    <row r="66" spans="2:10" x14ac:dyDescent="0.35">
      <c r="B66" s="31" t="s">
        <v>239</v>
      </c>
    </row>
    <row r="68" spans="2:10" x14ac:dyDescent="0.35">
      <c r="B68" s="78" t="s">
        <v>267</v>
      </c>
    </row>
    <row r="69" spans="2:10" ht="15" thickBot="1" x14ac:dyDescent="0.4"/>
    <row r="70" spans="2:10" x14ac:dyDescent="0.35">
      <c r="B70" s="100" t="s">
        <v>268</v>
      </c>
      <c r="C70" s="100" t="s">
        <v>110</v>
      </c>
      <c r="D70" s="100" t="s">
        <v>129</v>
      </c>
      <c r="E70" s="100" t="s">
        <v>127</v>
      </c>
      <c r="F70" s="100" t="s">
        <v>128</v>
      </c>
      <c r="G70" s="100" t="s">
        <v>269</v>
      </c>
      <c r="H70" s="100" t="s">
        <v>270</v>
      </c>
      <c r="I70" s="100" t="s">
        <v>271</v>
      </c>
      <c r="J70" s="100" t="s">
        <v>272</v>
      </c>
    </row>
    <row r="71" spans="2:10" x14ac:dyDescent="0.35">
      <c r="B71" s="65">
        <v>1</v>
      </c>
      <c r="C71" s="101" t="s">
        <v>274</v>
      </c>
      <c r="D71" s="104">
        <v>0.4798429819369735</v>
      </c>
      <c r="E71" s="104">
        <v>0.29734204234014139</v>
      </c>
      <c r="F71" s="104">
        <v>0.28522724996669557</v>
      </c>
      <c r="G71" s="104">
        <v>35.867766166219141</v>
      </c>
      <c r="H71" s="104">
        <v>-42.091874074175252</v>
      </c>
      <c r="I71" s="104">
        <v>-37.903184949731049</v>
      </c>
      <c r="J71" s="104">
        <v>0.72607988958185388</v>
      </c>
    </row>
    <row r="72" spans="2:10" x14ac:dyDescent="0.35">
      <c r="B72" s="38">
        <v>2</v>
      </c>
      <c r="C72" s="102" t="s">
        <v>278</v>
      </c>
      <c r="D72" s="105">
        <v>0.40459119900194396</v>
      </c>
      <c r="E72" s="105">
        <v>0.41775185274560434</v>
      </c>
      <c r="F72" s="105">
        <v>0.39732209319281853</v>
      </c>
      <c r="G72" s="105">
        <v>22.124999453253778</v>
      </c>
      <c r="H72" s="105">
        <v>-51.370284072949289</v>
      </c>
      <c r="I72" s="105">
        <v>-45.087250386282989</v>
      </c>
      <c r="J72" s="105">
        <v>0.62172259791571061</v>
      </c>
    </row>
    <row r="73" spans="2:10" x14ac:dyDescent="0.35">
      <c r="B73" s="38">
        <v>3</v>
      </c>
      <c r="C73" s="102" t="s">
        <v>357</v>
      </c>
      <c r="D73" s="105">
        <v>0.33501575721588683</v>
      </c>
      <c r="E73" s="105">
        <v>0.52633631495305888</v>
      </c>
      <c r="F73" s="105">
        <v>0.50096147468268704</v>
      </c>
      <c r="G73" s="105">
        <v>9.9283168787315503</v>
      </c>
      <c r="H73" s="105">
        <v>-61.754234997092084</v>
      </c>
      <c r="I73" s="105">
        <v>-53.376856748203679</v>
      </c>
      <c r="J73" s="105">
        <v>0.52266337660352113</v>
      </c>
    </row>
    <row r="74" spans="2:10" x14ac:dyDescent="0.35">
      <c r="B74" s="38">
        <v>4</v>
      </c>
      <c r="C74" s="102" t="s">
        <v>358</v>
      </c>
      <c r="D74" s="105">
        <v>0.31797584386045363</v>
      </c>
      <c r="E74" s="105">
        <v>0.55845634713156334</v>
      </c>
      <c r="F74" s="105">
        <v>0.52634408146840428</v>
      </c>
      <c r="G74" s="105">
        <v>7.7288403435854178</v>
      </c>
      <c r="H74" s="105">
        <v>-63.967474326792697</v>
      </c>
      <c r="I74" s="105">
        <v>-53.495751515682194</v>
      </c>
      <c r="J74" s="105">
        <v>0.50351469186751552</v>
      </c>
    </row>
    <row r="75" spans="2:10" x14ac:dyDescent="0.35">
      <c r="B75" s="38">
        <v>5</v>
      </c>
      <c r="C75" s="102" t="s">
        <v>359</v>
      </c>
      <c r="D75" s="105">
        <v>0.30948560476310416</v>
      </c>
      <c r="E75" s="105">
        <v>0.57805966699027167</v>
      </c>
      <c r="F75" s="105">
        <v>0.53899111763751906</v>
      </c>
      <c r="G75" s="105">
        <v>7.1658391205448311</v>
      </c>
      <c r="H75" s="105">
        <v>-64.692252891793046</v>
      </c>
      <c r="I75" s="105">
        <v>-52.126185518460446</v>
      </c>
      <c r="J75" s="105">
        <v>0.49728682104717981</v>
      </c>
    </row>
    <row r="76" spans="2:10" x14ac:dyDescent="0.35">
      <c r="B76" s="38">
        <v>6</v>
      </c>
      <c r="C76" s="102" t="s">
        <v>360</v>
      </c>
      <c r="D76" s="105">
        <v>0.30489649360984572</v>
      </c>
      <c r="E76" s="105">
        <v>0.59201412484993776</v>
      </c>
      <c r="F76" s="105">
        <v>0.54582704464427034</v>
      </c>
      <c r="G76" s="105">
        <v>7.3413883224671395</v>
      </c>
      <c r="H76" s="105">
        <v>-64.710134431343818</v>
      </c>
      <c r="I76" s="105">
        <v>-50.049722495789112</v>
      </c>
      <c r="J76" s="105">
        <v>0.49700097518280306</v>
      </c>
    </row>
    <row r="77" spans="2:10" x14ac:dyDescent="0.35">
      <c r="B77" s="38">
        <v>7</v>
      </c>
      <c r="C77" s="102" t="s">
        <v>361</v>
      </c>
      <c r="D77" s="105">
        <v>0.29782250425307649</v>
      </c>
      <c r="E77" s="105">
        <v>0.6089991667539687</v>
      </c>
      <c r="F77" s="105">
        <v>0.55636443920161838</v>
      </c>
      <c r="G77" s="105">
        <v>7.120709198360089</v>
      </c>
      <c r="H77" s="105">
        <v>-65.261506212995712</v>
      </c>
      <c r="I77" s="105">
        <v>-48.506749715218909</v>
      </c>
      <c r="J77" s="105">
        <v>0.49237141964315051</v>
      </c>
    </row>
    <row r="78" spans="2:10" x14ac:dyDescent="0.35">
      <c r="B78" s="38">
        <v>8</v>
      </c>
      <c r="C78" s="102" t="s">
        <v>362</v>
      </c>
      <c r="D78" s="105">
        <v>0.29397145761378063</v>
      </c>
      <c r="E78" s="105">
        <v>0.62147709012012509</v>
      </c>
      <c r="F78" s="105">
        <v>0.56210094739387018</v>
      </c>
      <c r="G78" s="105">
        <v>7.4893052790765609</v>
      </c>
      <c r="H78" s="105">
        <v>-65.20749172802455</v>
      </c>
      <c r="I78" s="105">
        <v>-46.358390668025649</v>
      </c>
      <c r="J78" s="105">
        <v>0.49279397701342209</v>
      </c>
    </row>
    <row r="79" spans="2:10" x14ac:dyDescent="0.35">
      <c r="B79" s="38">
        <v>9</v>
      </c>
      <c r="C79" s="102" t="s">
        <v>363</v>
      </c>
      <c r="D79" s="105">
        <v>0.29002103090835379</v>
      </c>
      <c r="E79" s="105">
        <v>0.63388601004391454</v>
      </c>
      <c r="F79" s="105">
        <v>0.56798549185181912</v>
      </c>
      <c r="G79" s="105">
        <v>7.8669230922574798</v>
      </c>
      <c r="H79" s="105">
        <v>-65.207403703084807</v>
      </c>
      <c r="I79" s="105">
        <v>-44.263958080863802</v>
      </c>
      <c r="J79" s="105">
        <v>0.49284575571011496</v>
      </c>
    </row>
    <row r="80" spans="2:10" ht="15" thickBot="1" x14ac:dyDescent="0.4">
      <c r="B80" s="114">
        <v>10</v>
      </c>
      <c r="C80" s="115" t="s">
        <v>364</v>
      </c>
      <c r="D80" s="117">
        <v>0.28891228583524375</v>
      </c>
      <c r="E80" s="116">
        <v>0.64257994395950957</v>
      </c>
      <c r="F80" s="116">
        <v>0.56963707537981767</v>
      </c>
      <c r="G80" s="116">
        <v>8.7302501501585681</v>
      </c>
      <c r="H80" s="116">
        <v>-64.649384616202042</v>
      </c>
      <c r="I80" s="116">
        <v>-41.611594431758938</v>
      </c>
      <c r="J80" s="116">
        <v>0.49758478389950628</v>
      </c>
    </row>
    <row r="81" spans="2:3" x14ac:dyDescent="0.35">
      <c r="B81" s="64" t="s">
        <v>273</v>
      </c>
    </row>
    <row r="84" spans="2:3" x14ac:dyDescent="0.35">
      <c r="B84" s="78" t="s">
        <v>240</v>
      </c>
    </row>
    <row r="85" spans="2:3" ht="15" thickBot="1" x14ac:dyDescent="0.4"/>
    <row r="86" spans="2:3" x14ac:dyDescent="0.35">
      <c r="B86" s="92" t="s">
        <v>118</v>
      </c>
      <c r="C86" s="93">
        <v>60</v>
      </c>
    </row>
    <row r="87" spans="2:3" x14ac:dyDescent="0.35">
      <c r="B87" s="79" t="s">
        <v>125</v>
      </c>
      <c r="C87" s="85">
        <v>60</v>
      </c>
    </row>
    <row r="88" spans="2:3" x14ac:dyDescent="0.35">
      <c r="B88" s="79" t="s">
        <v>126</v>
      </c>
      <c r="C88" s="85">
        <v>49</v>
      </c>
    </row>
    <row r="89" spans="2:3" x14ac:dyDescent="0.35">
      <c r="B89" s="79" t="s">
        <v>127</v>
      </c>
      <c r="C89" s="41">
        <v>0.64257994395950957</v>
      </c>
    </row>
    <row r="90" spans="2:3" x14ac:dyDescent="0.35">
      <c r="B90" s="79" t="s">
        <v>128</v>
      </c>
      <c r="C90" s="41">
        <v>0.56963707537981767</v>
      </c>
    </row>
    <row r="91" spans="2:3" x14ac:dyDescent="0.35">
      <c r="B91" s="79" t="s">
        <v>129</v>
      </c>
      <c r="C91" s="41">
        <v>0.28891228583524375</v>
      </c>
    </row>
    <row r="92" spans="2:3" x14ac:dyDescent="0.35">
      <c r="B92" s="79" t="s">
        <v>130</v>
      </c>
      <c r="C92" s="41">
        <v>0.53750561470113389</v>
      </c>
    </row>
    <row r="93" spans="2:3" x14ac:dyDescent="0.35">
      <c r="B93" s="79" t="s">
        <v>131</v>
      </c>
      <c r="C93" s="41">
        <v>1.3310032342393667</v>
      </c>
    </row>
    <row r="94" spans="2:3" x14ac:dyDescent="0.35">
      <c r="B94" s="79" t="s">
        <v>132</v>
      </c>
      <c r="C94" s="41">
        <v>2.1173056389721325</v>
      </c>
    </row>
    <row r="95" spans="2:3" x14ac:dyDescent="0.35">
      <c r="B95" s="79" t="s">
        <v>133</v>
      </c>
      <c r="C95" s="41">
        <v>8.7302501501585681</v>
      </c>
    </row>
    <row r="96" spans="2:3" x14ac:dyDescent="0.35">
      <c r="B96" s="79" t="s">
        <v>134</v>
      </c>
      <c r="C96" s="41">
        <v>-64.649384616202042</v>
      </c>
    </row>
    <row r="97" spans="2:8" x14ac:dyDescent="0.35">
      <c r="B97" s="79" t="s">
        <v>135</v>
      </c>
      <c r="C97" s="41">
        <v>-59.149384616202042</v>
      </c>
    </row>
    <row r="98" spans="2:8" x14ac:dyDescent="0.35">
      <c r="B98" s="79" t="s">
        <v>136</v>
      </c>
      <c r="C98" s="41">
        <v>-41.611594431758938</v>
      </c>
    </row>
    <row r="99" spans="2:8" ht="15" thickBot="1" x14ac:dyDescent="0.4">
      <c r="B99" s="83" t="s">
        <v>137</v>
      </c>
      <c r="C99" s="42">
        <v>0.5178943669158127</v>
      </c>
    </row>
    <row r="102" spans="2:8" x14ac:dyDescent="0.35">
      <c r="B102" s="94" t="s">
        <v>241</v>
      </c>
    </row>
    <row r="103" spans="2:8" ht="15" thickBot="1" x14ac:dyDescent="0.4"/>
    <row r="104" spans="2:8" ht="29" customHeight="1" x14ac:dyDescent="0.35">
      <c r="B104" s="80" t="s">
        <v>139</v>
      </c>
      <c r="C104" s="81" t="s">
        <v>126</v>
      </c>
      <c r="D104" s="81" t="s">
        <v>140</v>
      </c>
      <c r="E104" s="81" t="s">
        <v>141</v>
      </c>
      <c r="F104" s="81" t="s">
        <v>142</v>
      </c>
      <c r="G104" s="81" t="s">
        <v>143</v>
      </c>
      <c r="H104" s="81" t="s">
        <v>144</v>
      </c>
    </row>
    <row r="105" spans="2:8" x14ac:dyDescent="0.35">
      <c r="B105" s="87" t="s">
        <v>145</v>
      </c>
      <c r="C105" s="46">
        <v>10</v>
      </c>
      <c r="D105" s="46">
        <v>25.451321569345495</v>
      </c>
      <c r="E105" s="46">
        <v>2.5451321569345495</v>
      </c>
      <c r="F105" s="46">
        <v>8.8093593859346857</v>
      </c>
      <c r="G105" s="58">
        <v>4.6446559866324858E-8</v>
      </c>
      <c r="H105" s="61" t="s">
        <v>148</v>
      </c>
    </row>
    <row r="106" spans="2:8" x14ac:dyDescent="0.35">
      <c r="B106" s="79" t="s">
        <v>146</v>
      </c>
      <c r="C106" s="41">
        <v>49</v>
      </c>
      <c r="D106" s="41">
        <v>14.156702005926943</v>
      </c>
      <c r="E106" s="41">
        <v>0.28891228583524375</v>
      </c>
      <c r="F106" s="41"/>
      <c r="G106" s="59"/>
      <c r="H106" s="62" t="s">
        <v>149</v>
      </c>
    </row>
    <row r="107" spans="2:8" ht="15" thickBot="1" x14ac:dyDescent="0.4">
      <c r="B107" s="83" t="s">
        <v>147</v>
      </c>
      <c r="C107" s="42">
        <v>59</v>
      </c>
      <c r="D107" s="42">
        <v>39.608023575272441</v>
      </c>
      <c r="E107" s="42"/>
      <c r="F107" s="42"/>
      <c r="G107" s="60"/>
      <c r="H107" s="63" t="s">
        <v>149</v>
      </c>
    </row>
    <row r="108" spans="2:8" x14ac:dyDescent="0.35">
      <c r="B108" s="64" t="s">
        <v>150</v>
      </c>
    </row>
    <row r="109" spans="2:8" x14ac:dyDescent="0.35">
      <c r="B109" s="64" t="s">
        <v>151</v>
      </c>
    </row>
    <row r="112" spans="2:8" x14ac:dyDescent="0.35">
      <c r="B112" s="78" t="s">
        <v>242</v>
      </c>
    </row>
    <row r="113" spans="2:9" ht="15" thickBot="1" x14ac:dyDescent="0.4"/>
    <row r="114" spans="2:9" ht="29" customHeight="1" x14ac:dyDescent="0.35">
      <c r="B114" s="80" t="s">
        <v>139</v>
      </c>
      <c r="C114" s="81" t="s">
        <v>153</v>
      </c>
      <c r="D114" s="81" t="s">
        <v>154</v>
      </c>
      <c r="E114" s="81" t="s">
        <v>155</v>
      </c>
      <c r="F114" s="81" t="s">
        <v>156</v>
      </c>
      <c r="G114" s="81" t="s">
        <v>157</v>
      </c>
      <c r="H114" s="81" t="s">
        <v>158</v>
      </c>
      <c r="I114" s="81" t="s">
        <v>144</v>
      </c>
    </row>
    <row r="115" spans="2:9" x14ac:dyDescent="0.35">
      <c r="B115" s="87" t="s">
        <v>159</v>
      </c>
      <c r="C115" s="46">
        <v>26.372638113992483</v>
      </c>
      <c r="D115" s="46">
        <v>1.2764175281169432</v>
      </c>
      <c r="E115" s="46">
        <v>20.661450922645326</v>
      </c>
      <c r="F115" s="58">
        <v>7.7271216331237924E-26</v>
      </c>
      <c r="G115" s="46">
        <v>23.807581057253817</v>
      </c>
      <c r="H115" s="46">
        <v>28.93769517073115</v>
      </c>
      <c r="I115" s="61" t="s">
        <v>148</v>
      </c>
    </row>
    <row r="116" spans="2:9" x14ac:dyDescent="0.35">
      <c r="B116" s="79" t="s">
        <v>13</v>
      </c>
      <c r="C116" s="41">
        <v>0</v>
      </c>
      <c r="D116" s="41">
        <v>0</v>
      </c>
      <c r="E116" s="41"/>
      <c r="F116" s="59"/>
      <c r="G116" s="41"/>
      <c r="H116" s="41"/>
      <c r="I116" s="62" t="s">
        <v>149</v>
      </c>
    </row>
    <row r="117" spans="2:9" x14ac:dyDescent="0.35">
      <c r="B117" s="79" t="s">
        <v>14</v>
      </c>
      <c r="C117" s="41">
        <v>-0.8470779993753359</v>
      </c>
      <c r="D117" s="41">
        <v>0.47102271431286818</v>
      </c>
      <c r="E117" s="41">
        <v>-1.7983803617858647</v>
      </c>
      <c r="F117" s="56">
        <v>7.8278310356975522E-2</v>
      </c>
      <c r="G117" s="41">
        <v>-1.7936335821828213</v>
      </c>
      <c r="H117" s="41">
        <v>9.9477583432149408E-2</v>
      </c>
      <c r="I117" s="62" t="s">
        <v>161</v>
      </c>
    </row>
    <row r="118" spans="2:9" x14ac:dyDescent="0.35">
      <c r="B118" s="79" t="s">
        <v>15</v>
      </c>
      <c r="C118" s="41">
        <v>0.98166993767236999</v>
      </c>
      <c r="D118" s="41">
        <v>0.55743008817714157</v>
      </c>
      <c r="E118" s="41">
        <v>1.7610637791055377</v>
      </c>
      <c r="F118" s="56">
        <v>8.4466995209960816E-2</v>
      </c>
      <c r="G118" s="41">
        <v>-0.13852776395793398</v>
      </c>
      <c r="H118" s="41">
        <v>2.1018676393026738</v>
      </c>
      <c r="I118" s="62" t="s">
        <v>161</v>
      </c>
    </row>
    <row r="119" spans="2:9" x14ac:dyDescent="0.35">
      <c r="B119" s="79" t="s">
        <v>17</v>
      </c>
      <c r="C119" s="41">
        <v>-3.4444045834044652E-3</v>
      </c>
      <c r="D119" s="41">
        <v>2.1602237517301562E-3</v>
      </c>
      <c r="E119" s="41">
        <v>-1.5944665827536564</v>
      </c>
      <c r="F119" s="56">
        <v>0.11726224511516437</v>
      </c>
      <c r="G119" s="41">
        <v>-7.7855367415349715E-3</v>
      </c>
      <c r="H119" s="41">
        <v>8.96727574726041E-4</v>
      </c>
      <c r="I119" s="62" t="s">
        <v>160</v>
      </c>
    </row>
    <row r="120" spans="2:9" x14ac:dyDescent="0.35">
      <c r="B120" s="79" t="s">
        <v>18</v>
      </c>
      <c r="C120" s="41">
        <v>0</v>
      </c>
      <c r="D120" s="41">
        <v>0</v>
      </c>
      <c r="E120" s="41"/>
      <c r="F120" s="59"/>
      <c r="G120" s="41"/>
      <c r="H120" s="41"/>
      <c r="I120" s="62" t="s">
        <v>149</v>
      </c>
    </row>
    <row r="121" spans="2:9" x14ac:dyDescent="0.35">
      <c r="B121" s="79" t="s">
        <v>19</v>
      </c>
      <c r="C121" s="41">
        <v>-0.78961386438500658</v>
      </c>
      <c r="D121" s="41">
        <v>0.40507836399223207</v>
      </c>
      <c r="E121" s="41">
        <v>-1.949286692587088</v>
      </c>
      <c r="F121" s="56">
        <v>5.699717289453865E-2</v>
      </c>
      <c r="G121" s="41">
        <v>-1.6036493137597136</v>
      </c>
      <c r="H121" s="41">
        <v>2.4421584989700484E-2</v>
      </c>
      <c r="I121" s="62" t="s">
        <v>161</v>
      </c>
    </row>
    <row r="122" spans="2:9" x14ac:dyDescent="0.35">
      <c r="B122" s="79" t="s">
        <v>32</v>
      </c>
      <c r="C122" s="41">
        <v>-8.1794812283844023E-3</v>
      </c>
      <c r="D122" s="41">
        <v>1.8866841801994693E-3</v>
      </c>
      <c r="E122" s="41">
        <v>-4.3353738342787338</v>
      </c>
      <c r="F122" s="59">
        <v>7.2213036137913633E-5</v>
      </c>
      <c r="G122" s="41">
        <v>-1.1970915037192512E-2</v>
      </c>
      <c r="H122" s="41">
        <v>-4.3880474195762938E-3</v>
      </c>
      <c r="I122" s="62" t="s">
        <v>148</v>
      </c>
    </row>
    <row r="123" spans="2:9" x14ac:dyDescent="0.35">
      <c r="B123" s="79" t="s">
        <v>33</v>
      </c>
      <c r="C123" s="41">
        <v>0</v>
      </c>
      <c r="D123" s="41">
        <v>0</v>
      </c>
      <c r="E123" s="41"/>
      <c r="F123" s="59"/>
      <c r="G123" s="41"/>
      <c r="H123" s="41"/>
      <c r="I123" s="62" t="s">
        <v>149</v>
      </c>
    </row>
    <row r="124" spans="2:9" x14ac:dyDescent="0.35">
      <c r="B124" s="79" t="s">
        <v>34</v>
      </c>
      <c r="C124" s="41">
        <v>0</v>
      </c>
      <c r="D124" s="41">
        <v>0</v>
      </c>
      <c r="E124" s="41"/>
      <c r="F124" s="59"/>
      <c r="G124" s="41"/>
      <c r="H124" s="41"/>
      <c r="I124" s="62" t="s">
        <v>149</v>
      </c>
    </row>
    <row r="125" spans="2:9" x14ac:dyDescent="0.35">
      <c r="B125" s="79" t="s">
        <v>35</v>
      </c>
      <c r="C125" s="41">
        <v>9.8529236105293627E-3</v>
      </c>
      <c r="D125" s="41">
        <v>5.7804693544656971E-3</v>
      </c>
      <c r="E125" s="41">
        <v>1.7045196516641843</v>
      </c>
      <c r="F125" s="56">
        <v>9.4617922471019966E-2</v>
      </c>
      <c r="G125" s="41">
        <v>-1.7633644631763982E-3</v>
      </c>
      <c r="H125" s="41">
        <v>2.1469211684235122E-2</v>
      </c>
      <c r="I125" s="62" t="s">
        <v>161</v>
      </c>
    </row>
    <row r="126" spans="2:9" x14ac:dyDescent="0.35">
      <c r="B126" s="79" t="s">
        <v>46</v>
      </c>
      <c r="C126" s="41">
        <v>-0.27545953446483024</v>
      </c>
      <c r="D126" s="41">
        <v>0.20921060680624334</v>
      </c>
      <c r="E126" s="41">
        <v>-1.3166614191791057</v>
      </c>
      <c r="F126" s="56">
        <v>0.19407740860721301</v>
      </c>
      <c r="G126" s="41">
        <v>-0.69588398924697037</v>
      </c>
      <c r="H126" s="41">
        <v>0.14496492031730984</v>
      </c>
      <c r="I126" s="62" t="s">
        <v>160</v>
      </c>
    </row>
    <row r="127" spans="2:9" x14ac:dyDescent="0.35">
      <c r="B127" s="79" t="s">
        <v>47</v>
      </c>
      <c r="C127" s="41">
        <v>0</v>
      </c>
      <c r="D127" s="41">
        <v>0</v>
      </c>
      <c r="E127" s="41"/>
      <c r="F127" s="59"/>
      <c r="G127" s="41"/>
      <c r="H127" s="41"/>
      <c r="I127" s="62" t="s">
        <v>149</v>
      </c>
    </row>
    <row r="128" spans="2:9" x14ac:dyDescent="0.35">
      <c r="B128" s="79" t="s">
        <v>52</v>
      </c>
      <c r="C128" s="41">
        <v>2.0451509482506696E-4</v>
      </c>
      <c r="D128" s="41">
        <v>4.9257158439288693E-5</v>
      </c>
      <c r="E128" s="41">
        <v>4.1519872705840219</v>
      </c>
      <c r="F128" s="59">
        <v>1.3117418355435007E-4</v>
      </c>
      <c r="G128" s="41">
        <v>1.0552912897423117E-4</v>
      </c>
      <c r="H128" s="41">
        <v>3.0350106067590274E-4</v>
      </c>
      <c r="I128" s="62" t="s">
        <v>148</v>
      </c>
    </row>
    <row r="129" spans="2:9" x14ac:dyDescent="0.35">
      <c r="B129" s="79" t="s">
        <v>274</v>
      </c>
      <c r="C129" s="41">
        <v>-2.1329690186137067</v>
      </c>
      <c r="D129" s="41">
        <v>0.82590091186156256</v>
      </c>
      <c r="E129" s="41">
        <v>-2.5825967594660253</v>
      </c>
      <c r="F129" s="59">
        <v>1.2844067583113628E-2</v>
      </c>
      <c r="G129" s="41">
        <v>-3.7926790394113121</v>
      </c>
      <c r="H129" s="41">
        <v>-0.47325899781610148</v>
      </c>
      <c r="I129" s="62" t="s">
        <v>250</v>
      </c>
    </row>
    <row r="130" spans="2:9" ht="15" thickBot="1" x14ac:dyDescent="0.4">
      <c r="B130" s="83" t="s">
        <v>106</v>
      </c>
      <c r="C130" s="42">
        <v>3.5214635489225401</v>
      </c>
      <c r="D130" s="42">
        <v>1.4896233532459007</v>
      </c>
      <c r="E130" s="42">
        <v>2.3639959330989568</v>
      </c>
      <c r="F130" s="60">
        <v>2.2087412413388963E-2</v>
      </c>
      <c r="G130" s="42">
        <v>0.52795334559349216</v>
      </c>
      <c r="H130" s="42">
        <v>6.5149737522515885</v>
      </c>
      <c r="I130" s="63" t="s">
        <v>250</v>
      </c>
    </row>
    <row r="131" spans="2:9" x14ac:dyDescent="0.35">
      <c r="B131" s="64" t="s">
        <v>151</v>
      </c>
    </row>
    <row r="134" spans="2:9" x14ac:dyDescent="0.35">
      <c r="B134" s="78" t="s">
        <v>244</v>
      </c>
    </row>
    <row r="136" spans="2:9" x14ac:dyDescent="0.35">
      <c r="B136" t="s">
        <v>365</v>
      </c>
    </row>
    <row r="139" spans="2:9" x14ac:dyDescent="0.35">
      <c r="B139" s="78" t="s">
        <v>245</v>
      </c>
    </row>
    <row r="140" spans="2:9" ht="15" thickBot="1" x14ac:dyDescent="0.4"/>
    <row r="141" spans="2:9" ht="29" customHeight="1" x14ac:dyDescent="0.35">
      <c r="B141" s="80" t="s">
        <v>139</v>
      </c>
      <c r="C141" s="81" t="s">
        <v>153</v>
      </c>
      <c r="D141" s="81" t="s">
        <v>154</v>
      </c>
      <c r="E141" s="81" t="s">
        <v>155</v>
      </c>
      <c r="F141" s="81" t="s">
        <v>156</v>
      </c>
      <c r="G141" s="81" t="s">
        <v>157</v>
      </c>
      <c r="H141" s="81" t="s">
        <v>158</v>
      </c>
      <c r="I141" s="81" t="s">
        <v>144</v>
      </c>
    </row>
    <row r="142" spans="2:9" x14ac:dyDescent="0.35">
      <c r="B142" s="87" t="s">
        <v>13</v>
      </c>
      <c r="C142" s="46">
        <v>0</v>
      </c>
      <c r="D142" s="46">
        <v>0</v>
      </c>
      <c r="E142" s="46"/>
      <c r="F142" s="58"/>
      <c r="G142" s="46"/>
      <c r="H142" s="46"/>
      <c r="I142" s="61" t="s">
        <v>149</v>
      </c>
    </row>
    <row r="143" spans="2:9" x14ac:dyDescent="0.35">
      <c r="B143" s="79" t="s">
        <v>14</v>
      </c>
      <c r="C143" s="41">
        <v>-0.24274979533958849</v>
      </c>
      <c r="D143" s="41">
        <v>0.13498245448950968</v>
      </c>
      <c r="E143" s="41">
        <v>-1.7983803617858649</v>
      </c>
      <c r="F143" s="56">
        <v>7.8278310356975522E-2</v>
      </c>
      <c r="G143" s="41">
        <v>-0.51400719332832945</v>
      </c>
      <c r="H143" s="41">
        <v>2.8507602649152447E-2</v>
      </c>
      <c r="I143" s="62" t="s">
        <v>161</v>
      </c>
    </row>
    <row r="144" spans="2:9" x14ac:dyDescent="0.35">
      <c r="B144" s="79" t="s">
        <v>15</v>
      </c>
      <c r="C144" s="41">
        <v>0.34220795040495411</v>
      </c>
      <c r="D144" s="41">
        <v>0.19431888524716864</v>
      </c>
      <c r="E144" s="41">
        <v>1.7610637791055377</v>
      </c>
      <c r="F144" s="56">
        <v>8.4466995209960816E-2</v>
      </c>
      <c r="G144" s="41">
        <v>-4.8290469493879162E-2</v>
      </c>
      <c r="H144" s="41">
        <v>0.73270637030378738</v>
      </c>
      <c r="I144" s="62" t="s">
        <v>161</v>
      </c>
    </row>
    <row r="145" spans="2:9" x14ac:dyDescent="0.35">
      <c r="B145" s="79" t="s">
        <v>17</v>
      </c>
      <c r="C145" s="41">
        <v>-0.2462701020558753</v>
      </c>
      <c r="D145" s="41">
        <v>0.15445297174592701</v>
      </c>
      <c r="E145" s="41">
        <v>-1.5944665827536564</v>
      </c>
      <c r="F145" s="56">
        <v>0.11726224511516437</v>
      </c>
      <c r="G145" s="41">
        <v>-0.55665496937716641</v>
      </c>
      <c r="H145" s="41">
        <v>6.4114765265415818E-2</v>
      </c>
      <c r="I145" s="62" t="s">
        <v>160</v>
      </c>
    </row>
    <row r="146" spans="2:9" x14ac:dyDescent="0.35">
      <c r="B146" s="79" t="s">
        <v>18</v>
      </c>
      <c r="C146" s="41">
        <v>0</v>
      </c>
      <c r="D146" s="41">
        <v>0</v>
      </c>
      <c r="E146" s="41"/>
      <c r="F146" s="59"/>
      <c r="G146" s="41"/>
      <c r="H146" s="41"/>
      <c r="I146" s="62" t="s">
        <v>149</v>
      </c>
    </row>
    <row r="147" spans="2:9" x14ac:dyDescent="0.35">
      <c r="B147" s="79" t="s">
        <v>19</v>
      </c>
      <c r="C147" s="41">
        <v>-0.19388643284104071</v>
      </c>
      <c r="D147" s="41">
        <v>9.9465324202113736E-2</v>
      </c>
      <c r="E147" s="41">
        <v>-1.9492866925870878</v>
      </c>
      <c r="F147" s="56">
        <v>5.699717289453865E-2</v>
      </c>
      <c r="G147" s="41">
        <v>-0.39376948531041733</v>
      </c>
      <c r="H147" s="41">
        <v>5.9966196283359474E-3</v>
      </c>
      <c r="I147" s="62" t="s">
        <v>161</v>
      </c>
    </row>
    <row r="148" spans="2:9" x14ac:dyDescent="0.35">
      <c r="B148" s="79" t="s">
        <v>32</v>
      </c>
      <c r="C148" s="41">
        <v>-0.72674809319274736</v>
      </c>
      <c r="D148" s="41">
        <v>0.16763216298592962</v>
      </c>
      <c r="E148" s="41">
        <v>-4.3353738342787338</v>
      </c>
      <c r="F148" s="59">
        <v>7.2213036137913633E-5</v>
      </c>
      <c r="G148" s="41">
        <v>-1.0636175368753089</v>
      </c>
      <c r="H148" s="41">
        <v>-0.38987864951018592</v>
      </c>
      <c r="I148" s="62" t="s">
        <v>148</v>
      </c>
    </row>
    <row r="149" spans="2:9" x14ac:dyDescent="0.35">
      <c r="B149" s="79" t="s">
        <v>33</v>
      </c>
      <c r="C149" s="41">
        <v>0</v>
      </c>
      <c r="D149" s="41">
        <v>0</v>
      </c>
      <c r="E149" s="41"/>
      <c r="F149" s="59"/>
      <c r="G149" s="41"/>
      <c r="H149" s="41"/>
      <c r="I149" s="62" t="s">
        <v>149</v>
      </c>
    </row>
    <row r="150" spans="2:9" x14ac:dyDescent="0.35">
      <c r="B150" s="79" t="s">
        <v>34</v>
      </c>
      <c r="C150" s="41">
        <v>0</v>
      </c>
      <c r="D150" s="41">
        <v>0</v>
      </c>
      <c r="E150" s="41"/>
      <c r="F150" s="59"/>
      <c r="G150" s="41"/>
      <c r="H150" s="41"/>
      <c r="I150" s="62" t="s">
        <v>149</v>
      </c>
    </row>
    <row r="151" spans="2:9" x14ac:dyDescent="0.35">
      <c r="B151" s="79" t="s">
        <v>35</v>
      </c>
      <c r="C151" s="41">
        <v>0.41825906020409792</v>
      </c>
      <c r="D151" s="41">
        <v>0.24538236317530068</v>
      </c>
      <c r="E151" s="41">
        <v>1.7045196516641845</v>
      </c>
      <c r="F151" s="56">
        <v>9.4617922471019966E-2</v>
      </c>
      <c r="G151" s="41">
        <v>-7.4855260460690631E-2</v>
      </c>
      <c r="H151" s="41">
        <v>0.91137338086888642</v>
      </c>
      <c r="I151" s="62" t="s">
        <v>161</v>
      </c>
    </row>
    <row r="152" spans="2:9" x14ac:dyDescent="0.35">
      <c r="B152" s="79" t="s">
        <v>46</v>
      </c>
      <c r="C152" s="41">
        <v>-0.27775436695185929</v>
      </c>
      <c r="D152" s="41">
        <v>0.21095352450216837</v>
      </c>
      <c r="E152" s="41">
        <v>-1.316661419179106</v>
      </c>
      <c r="F152" s="56">
        <v>0.19407740860721301</v>
      </c>
      <c r="G152" s="41">
        <v>-0.70168134597608067</v>
      </c>
      <c r="H152" s="41">
        <v>0.14617261207236215</v>
      </c>
      <c r="I152" s="62" t="s">
        <v>160</v>
      </c>
    </row>
    <row r="153" spans="2:9" x14ac:dyDescent="0.35">
      <c r="B153" s="79" t="s">
        <v>47</v>
      </c>
      <c r="C153" s="41">
        <v>0</v>
      </c>
      <c r="D153" s="41">
        <v>0</v>
      </c>
      <c r="E153" s="41"/>
      <c r="F153" s="59"/>
      <c r="G153" s="41"/>
      <c r="H153" s="41"/>
      <c r="I153" s="62" t="s">
        <v>149</v>
      </c>
    </row>
    <row r="154" spans="2:9" x14ac:dyDescent="0.35">
      <c r="B154" s="79" t="s">
        <v>52</v>
      </c>
      <c r="C154" s="41">
        <v>0.39630167996045912</v>
      </c>
      <c r="D154" s="41">
        <v>9.5448674124840233E-2</v>
      </c>
      <c r="E154" s="41">
        <v>4.1519872705840219</v>
      </c>
      <c r="F154" s="59">
        <v>1.3117418355435007E-4</v>
      </c>
      <c r="G154" s="41">
        <v>0.20449038802257555</v>
      </c>
      <c r="H154" s="41">
        <v>0.58811297189834266</v>
      </c>
      <c r="I154" s="62" t="s">
        <v>148</v>
      </c>
    </row>
    <row r="155" spans="2:9" x14ac:dyDescent="0.35">
      <c r="B155" s="79" t="s">
        <v>274</v>
      </c>
      <c r="C155" s="41">
        <v>-0.43365195838301407</v>
      </c>
      <c r="D155" s="41">
        <v>0.16791315051160968</v>
      </c>
      <c r="E155" s="41">
        <v>-2.5825967594660248</v>
      </c>
      <c r="F155" s="59">
        <v>1.2844067583113628E-2</v>
      </c>
      <c r="G155" s="41">
        <v>-0.7710860676391238</v>
      </c>
      <c r="H155" s="41">
        <v>-9.6217849126904398E-2</v>
      </c>
      <c r="I155" s="62" t="s">
        <v>250</v>
      </c>
    </row>
    <row r="156" spans="2:9" ht="15" thickBot="1" x14ac:dyDescent="0.4">
      <c r="B156" s="83" t="s">
        <v>106</v>
      </c>
      <c r="C156" s="42">
        <v>0.43507659450650193</v>
      </c>
      <c r="D156" s="42">
        <v>0.1840428692853803</v>
      </c>
      <c r="E156" s="42">
        <v>2.3639959330989568</v>
      </c>
      <c r="F156" s="60">
        <v>2.2087412413388963E-2</v>
      </c>
      <c r="G156" s="42">
        <v>6.5228601820800314E-2</v>
      </c>
      <c r="H156" s="42">
        <v>0.8049245871922035</v>
      </c>
      <c r="I156" s="63" t="s">
        <v>250</v>
      </c>
    </row>
    <row r="157" spans="2:9" x14ac:dyDescent="0.35">
      <c r="B157" s="64" t="s">
        <v>151</v>
      </c>
    </row>
    <row r="177" spans="2:13" x14ac:dyDescent="0.35">
      <c r="F177" t="s">
        <v>164</v>
      </c>
    </row>
    <row r="180" spans="2:13" x14ac:dyDescent="0.35">
      <c r="B180" s="78" t="s">
        <v>246</v>
      </c>
    </row>
    <row r="181" spans="2:13" ht="15" thickBot="1" x14ac:dyDescent="0.4"/>
    <row r="182" spans="2:13" ht="29" customHeight="1" x14ac:dyDescent="0.35">
      <c r="B182" s="80" t="s">
        <v>166</v>
      </c>
      <c r="C182" s="81" t="s">
        <v>167</v>
      </c>
      <c r="D182" s="81" t="s">
        <v>103</v>
      </c>
      <c r="E182" s="81" t="s">
        <v>247</v>
      </c>
      <c r="F182" s="81" t="s">
        <v>230</v>
      </c>
      <c r="G182" s="81" t="s">
        <v>231</v>
      </c>
      <c r="H182" s="81" t="s">
        <v>232</v>
      </c>
      <c r="I182" s="81" t="s">
        <v>233</v>
      </c>
      <c r="J182" s="81" t="s">
        <v>234</v>
      </c>
      <c r="K182" s="81" t="s">
        <v>235</v>
      </c>
      <c r="L182" s="81" t="s">
        <v>236</v>
      </c>
      <c r="M182" s="81" t="s">
        <v>237</v>
      </c>
    </row>
    <row r="183" spans="2:13" x14ac:dyDescent="0.35">
      <c r="B183" s="87" t="s">
        <v>168</v>
      </c>
      <c r="C183" s="95">
        <v>1</v>
      </c>
      <c r="D183" s="46">
        <v>28.6034090909091</v>
      </c>
      <c r="E183" s="46">
        <v>28.328725493913844</v>
      </c>
      <c r="F183" s="46">
        <v>0.27468359699525635</v>
      </c>
      <c r="G183" s="46">
        <v>0.51103391198617909</v>
      </c>
      <c r="H183" s="46">
        <v>0.16512631046525902</v>
      </c>
      <c r="I183" s="46">
        <v>27.996891749404714</v>
      </c>
      <c r="J183" s="46">
        <v>28.660559238422973</v>
      </c>
      <c r="K183" s="46">
        <v>0.56229794970559233</v>
      </c>
      <c r="L183" s="46">
        <v>27.198745458298202</v>
      </c>
      <c r="M183" s="46">
        <v>29.458705529529485</v>
      </c>
    </row>
    <row r="184" spans="2:13" x14ac:dyDescent="0.35">
      <c r="B184" s="79" t="s">
        <v>170</v>
      </c>
      <c r="C184" s="85">
        <v>1</v>
      </c>
      <c r="D184" s="41">
        <v>29.391358024691399</v>
      </c>
      <c r="E184" s="41">
        <v>28.860050448510783</v>
      </c>
      <c r="F184" s="41">
        <v>0.53130757618061608</v>
      </c>
      <c r="G184" s="41">
        <v>0.98846888599672755</v>
      </c>
      <c r="H184" s="41">
        <v>0.18375077266539225</v>
      </c>
      <c r="I184" s="41">
        <v>28.490789445959457</v>
      </c>
      <c r="J184" s="41">
        <v>29.229311451062109</v>
      </c>
      <c r="K184" s="41">
        <v>0.56804632935208055</v>
      </c>
      <c r="L184" s="41">
        <v>27.718518611503953</v>
      </c>
      <c r="M184" s="41">
        <v>30.001582285517614</v>
      </c>
    </row>
    <row r="185" spans="2:13" x14ac:dyDescent="0.35">
      <c r="B185" s="79" t="s">
        <v>171</v>
      </c>
      <c r="C185" s="85">
        <v>1</v>
      </c>
      <c r="D185" s="41">
        <v>26.724175824175799</v>
      </c>
      <c r="E185" s="41">
        <v>27.969757163060834</v>
      </c>
      <c r="F185" s="41">
        <v>-1.2455813388850352</v>
      </c>
      <c r="G185" s="41">
        <v>-2.3173364236903988</v>
      </c>
      <c r="H185" s="41">
        <v>0.17587642104044449</v>
      </c>
      <c r="I185" s="41">
        <v>27.616320262543436</v>
      </c>
      <c r="J185" s="41">
        <v>28.323194063578232</v>
      </c>
      <c r="K185" s="41">
        <v>0.56554823075776606</v>
      </c>
      <c r="L185" s="41">
        <v>26.833245443129041</v>
      </c>
      <c r="M185" s="41">
        <v>29.106268882992627</v>
      </c>
    </row>
    <row r="186" spans="2:13" x14ac:dyDescent="0.35">
      <c r="B186" s="79" t="s">
        <v>172</v>
      </c>
      <c r="C186" s="85">
        <v>1</v>
      </c>
      <c r="D186" s="41">
        <v>29.3413043478261</v>
      </c>
      <c r="E186" s="41">
        <v>28.581300092622758</v>
      </c>
      <c r="F186" s="41">
        <v>0.76000425520334147</v>
      </c>
      <c r="G186" s="41">
        <v>1.4139466350057053</v>
      </c>
      <c r="H186" s="41">
        <v>0.21072279831753307</v>
      </c>
      <c r="I186" s="41">
        <v>28.157836775225736</v>
      </c>
      <c r="J186" s="41">
        <v>29.00476341001978</v>
      </c>
      <c r="K186" s="41">
        <v>0.5773355900739322</v>
      </c>
      <c r="L186" s="41">
        <v>27.42110078729808</v>
      </c>
      <c r="M186" s="41">
        <v>29.741499397947436</v>
      </c>
    </row>
    <row r="187" spans="2:13" x14ac:dyDescent="0.35">
      <c r="B187" s="79" t="s">
        <v>173</v>
      </c>
      <c r="C187" s="85">
        <v>1</v>
      </c>
      <c r="D187" s="41">
        <v>29.259782608695701</v>
      </c>
      <c r="E187" s="41">
        <v>29.307396735787613</v>
      </c>
      <c r="F187" s="41">
        <v>-4.7614127091911485E-2</v>
      </c>
      <c r="G187" s="41">
        <v>-8.8583497157301488E-2</v>
      </c>
      <c r="H187" s="41">
        <v>0.25781847900677862</v>
      </c>
      <c r="I187" s="41">
        <v>28.789291104701842</v>
      </c>
      <c r="J187" s="41">
        <v>29.825502366873383</v>
      </c>
      <c r="K187" s="41">
        <v>0.59613979396833805</v>
      </c>
      <c r="L187" s="41">
        <v>28.10940896796285</v>
      </c>
      <c r="M187" s="41">
        <v>30.505384503612376</v>
      </c>
    </row>
    <row r="188" spans="2:13" x14ac:dyDescent="0.35">
      <c r="B188" s="79" t="s">
        <v>174</v>
      </c>
      <c r="C188" s="85">
        <v>1</v>
      </c>
      <c r="D188" s="41">
        <v>26.834444444444401</v>
      </c>
      <c r="E188" s="41">
        <v>27.564123729527722</v>
      </c>
      <c r="F188" s="41">
        <v>-0.72967928508332136</v>
      </c>
      <c r="G188" s="41">
        <v>-1.3575286752847051</v>
      </c>
      <c r="H188" s="41">
        <v>0.32430482483259104</v>
      </c>
      <c r="I188" s="41">
        <v>26.912408784263338</v>
      </c>
      <c r="J188" s="41">
        <v>28.215838674792106</v>
      </c>
      <c r="K188" s="41">
        <v>0.62776261854696425</v>
      </c>
      <c r="L188" s="41">
        <v>26.302587516501738</v>
      </c>
      <c r="M188" s="41">
        <v>28.825659942553706</v>
      </c>
    </row>
    <row r="189" spans="2:13" x14ac:dyDescent="0.35">
      <c r="B189" s="79" t="s">
        <v>175</v>
      </c>
      <c r="C189" s="85">
        <v>1</v>
      </c>
      <c r="D189" s="41">
        <v>27.667391304347799</v>
      </c>
      <c r="E189" s="41">
        <v>27.820616171391542</v>
      </c>
      <c r="F189" s="41">
        <v>-0.15322486704374327</v>
      </c>
      <c r="G189" s="41">
        <v>-0.28506654228893963</v>
      </c>
      <c r="H189" s="41">
        <v>0.26799268507073842</v>
      </c>
      <c r="I189" s="41">
        <v>27.282064707742212</v>
      </c>
      <c r="J189" s="41">
        <v>28.359167635040873</v>
      </c>
      <c r="K189" s="41">
        <v>0.60060999416149219</v>
      </c>
      <c r="L189" s="41">
        <v>26.613645199953616</v>
      </c>
      <c r="M189" s="41">
        <v>29.027587142829468</v>
      </c>
    </row>
    <row r="190" spans="2:13" x14ac:dyDescent="0.35">
      <c r="B190" s="79" t="s">
        <v>176</v>
      </c>
      <c r="C190" s="85">
        <v>1</v>
      </c>
      <c r="D190" s="41">
        <v>27.6879120879121</v>
      </c>
      <c r="E190" s="41">
        <v>27.842229329952943</v>
      </c>
      <c r="F190" s="41">
        <v>-0.15431724204084318</v>
      </c>
      <c r="G190" s="41">
        <v>-0.2870988466355785</v>
      </c>
      <c r="H190" s="41">
        <v>0.19205871560286694</v>
      </c>
      <c r="I190" s="41">
        <v>27.456272891003003</v>
      </c>
      <c r="J190" s="41">
        <v>28.228185768902883</v>
      </c>
      <c r="K190" s="41">
        <v>0.57078790813599645</v>
      </c>
      <c r="L190" s="41">
        <v>26.695188084111322</v>
      </c>
      <c r="M190" s="41">
        <v>28.989270575794563</v>
      </c>
    </row>
    <row r="191" spans="2:13" x14ac:dyDescent="0.35">
      <c r="B191" s="79" t="s">
        <v>177</v>
      </c>
      <c r="C191" s="85">
        <v>1</v>
      </c>
      <c r="D191" s="41">
        <v>27.456179775280901</v>
      </c>
      <c r="E191" s="41">
        <v>27.059689782408554</v>
      </c>
      <c r="F191" s="41">
        <v>0.39648999287234687</v>
      </c>
      <c r="G191" s="41">
        <v>0.7376480952534884</v>
      </c>
      <c r="H191" s="41">
        <v>0.20587651040521177</v>
      </c>
      <c r="I191" s="41">
        <v>26.645965445192122</v>
      </c>
      <c r="J191" s="41">
        <v>27.473414119624987</v>
      </c>
      <c r="K191" s="41">
        <v>0.57558441897941526</v>
      </c>
      <c r="L191" s="41">
        <v>25.903009587151388</v>
      </c>
      <c r="M191" s="41">
        <v>28.216369977665721</v>
      </c>
    </row>
    <row r="192" spans="2:13" x14ac:dyDescent="0.35">
      <c r="B192" s="79" t="s">
        <v>178</v>
      </c>
      <c r="C192" s="85">
        <v>1</v>
      </c>
      <c r="D192" s="41">
        <v>29.3912087912088</v>
      </c>
      <c r="E192" s="41">
        <v>29.5871914756998</v>
      </c>
      <c r="F192" s="41">
        <v>-0.19598268449099976</v>
      </c>
      <c r="G192" s="41">
        <v>-0.36461513913667837</v>
      </c>
      <c r="H192" s="41">
        <v>0.23271557910477225</v>
      </c>
      <c r="I192" s="41">
        <v>29.11953201063718</v>
      </c>
      <c r="J192" s="41">
        <v>30.054850940762421</v>
      </c>
      <c r="K192" s="41">
        <v>0.58572077527889799</v>
      </c>
      <c r="L192" s="41">
        <v>28.410141509828499</v>
      </c>
      <c r="M192" s="41">
        <v>30.764241441571102</v>
      </c>
    </row>
    <row r="193" spans="2:13" x14ac:dyDescent="0.35">
      <c r="B193" s="79" t="s">
        <v>179</v>
      </c>
      <c r="C193" s="85">
        <v>1</v>
      </c>
      <c r="D193" s="41">
        <v>28.504347826086999</v>
      </c>
      <c r="E193" s="41">
        <v>28.61729624054194</v>
      </c>
      <c r="F193" s="41">
        <v>-0.11294841445494086</v>
      </c>
      <c r="G193" s="41">
        <v>-0.21013438997794079</v>
      </c>
      <c r="H193" s="41">
        <v>0.20975942968613778</v>
      </c>
      <c r="I193" s="41">
        <v>28.195768884890796</v>
      </c>
      <c r="J193" s="41">
        <v>29.038823596193083</v>
      </c>
      <c r="K193" s="41">
        <v>0.576984665461308</v>
      </c>
      <c r="L193" s="41">
        <v>27.457802144628889</v>
      </c>
      <c r="M193" s="41">
        <v>29.77679033645499</v>
      </c>
    </row>
    <row r="194" spans="2:13" x14ac:dyDescent="0.35">
      <c r="B194" s="79" t="s">
        <v>180</v>
      </c>
      <c r="C194" s="85">
        <v>1</v>
      </c>
      <c r="D194" s="41">
        <v>26.4478260869565</v>
      </c>
      <c r="E194" s="41">
        <v>27.217967894782348</v>
      </c>
      <c r="F194" s="41">
        <v>-0.77014180782584774</v>
      </c>
      <c r="G194" s="41">
        <v>-1.4328070010097758</v>
      </c>
      <c r="H194" s="41">
        <v>0.37592994288747228</v>
      </c>
      <c r="I194" s="41">
        <v>26.462508390661117</v>
      </c>
      <c r="J194" s="41">
        <v>27.973427398903578</v>
      </c>
      <c r="K194" s="41">
        <v>0.65592347708755017</v>
      </c>
      <c r="L194" s="41">
        <v>25.899840317776967</v>
      </c>
      <c r="M194" s="41">
        <v>28.536095471787728</v>
      </c>
    </row>
    <row r="195" spans="2:13" x14ac:dyDescent="0.35">
      <c r="B195" s="79" t="s">
        <v>181</v>
      </c>
      <c r="C195" s="85">
        <v>1</v>
      </c>
      <c r="D195" s="41">
        <v>28.538202247190998</v>
      </c>
      <c r="E195" s="41">
        <v>28.586099608650592</v>
      </c>
      <c r="F195" s="41">
        <v>-4.7897361459593668E-2</v>
      </c>
      <c r="G195" s="41">
        <v>-8.9110439313691184E-2</v>
      </c>
      <c r="H195" s="41">
        <v>0.27756665822044702</v>
      </c>
      <c r="I195" s="41">
        <v>28.028308525638689</v>
      </c>
      <c r="J195" s="41">
        <v>29.143890691662495</v>
      </c>
      <c r="K195" s="41">
        <v>0.60494258867342954</v>
      </c>
      <c r="L195" s="41">
        <v>27.370421962568962</v>
      </c>
      <c r="M195" s="41">
        <v>29.801777254732222</v>
      </c>
    </row>
    <row r="196" spans="2:13" x14ac:dyDescent="0.35">
      <c r="B196" s="79" t="s">
        <v>182</v>
      </c>
      <c r="C196" s="85">
        <v>1</v>
      </c>
      <c r="D196" s="41">
        <v>29.616304347826102</v>
      </c>
      <c r="E196" s="41">
        <v>29.685522193709875</v>
      </c>
      <c r="F196" s="41">
        <v>-6.9217845883773776E-2</v>
      </c>
      <c r="G196" s="41">
        <v>-0.12877604250191985</v>
      </c>
      <c r="H196" s="41">
        <v>0.25356744659584202</v>
      </c>
      <c r="I196" s="41">
        <v>29.175959332089349</v>
      </c>
      <c r="J196" s="41">
        <v>30.195085055330402</v>
      </c>
      <c r="K196" s="41">
        <v>0.59431366786266915</v>
      </c>
      <c r="L196" s="41">
        <v>28.491204163686934</v>
      </c>
      <c r="M196" s="41">
        <v>30.879840223732817</v>
      </c>
    </row>
    <row r="197" spans="2:13" x14ac:dyDescent="0.35">
      <c r="B197" s="79" t="s">
        <v>183</v>
      </c>
      <c r="C197" s="85">
        <v>1</v>
      </c>
      <c r="D197" s="41">
        <v>27.8554347826087</v>
      </c>
      <c r="E197" s="41">
        <v>28.375502751412682</v>
      </c>
      <c r="F197" s="41">
        <v>-0.52006796880398198</v>
      </c>
      <c r="G197" s="41">
        <v>-0.96755820698385142</v>
      </c>
      <c r="H197" s="41">
        <v>0.14851864593996997</v>
      </c>
      <c r="I197" s="41">
        <v>28.077043358280086</v>
      </c>
      <c r="J197" s="41">
        <v>28.673962144545278</v>
      </c>
      <c r="K197" s="41">
        <v>0.55764690802252814</v>
      </c>
      <c r="L197" s="41">
        <v>27.254869333990172</v>
      </c>
      <c r="M197" s="41">
        <v>29.496136168835193</v>
      </c>
    </row>
    <row r="198" spans="2:13" x14ac:dyDescent="0.35">
      <c r="B198" s="79" t="s">
        <v>184</v>
      </c>
      <c r="C198" s="85">
        <v>1</v>
      </c>
      <c r="D198" s="41">
        <v>29.9467391304348</v>
      </c>
      <c r="E198" s="41">
        <v>29.739677050789084</v>
      </c>
      <c r="F198" s="41">
        <v>0.20706207964571632</v>
      </c>
      <c r="G198" s="41">
        <v>0.38522775201306098</v>
      </c>
      <c r="H198" s="41">
        <v>0.27491917617926509</v>
      </c>
      <c r="I198" s="41">
        <v>29.187206282127878</v>
      </c>
      <c r="J198" s="41">
        <v>30.292147819450289</v>
      </c>
      <c r="K198" s="41">
        <v>0.6037324235672038</v>
      </c>
      <c r="L198" s="41">
        <v>28.526431322537761</v>
      </c>
      <c r="M198" s="41">
        <v>30.952922779040406</v>
      </c>
    </row>
    <row r="199" spans="2:13" x14ac:dyDescent="0.35">
      <c r="B199" s="79" t="s">
        <v>185</v>
      </c>
      <c r="C199" s="85">
        <v>1</v>
      </c>
      <c r="D199" s="41">
        <v>27.4989130434783</v>
      </c>
      <c r="E199" s="41">
        <v>27.280731103730691</v>
      </c>
      <c r="F199" s="41">
        <v>0.21818193974760902</v>
      </c>
      <c r="G199" s="41">
        <v>0.40591564772569577</v>
      </c>
      <c r="H199" s="41">
        <v>0.18618701607777816</v>
      </c>
      <c r="I199" s="41">
        <v>26.906574286746221</v>
      </c>
      <c r="J199" s="41">
        <v>27.654887920715161</v>
      </c>
      <c r="K199" s="41">
        <v>0.56883907284151169</v>
      </c>
      <c r="L199" s="41">
        <v>26.137606189038106</v>
      </c>
      <c r="M199" s="41">
        <v>28.423856018423276</v>
      </c>
    </row>
    <row r="200" spans="2:13" x14ac:dyDescent="0.35">
      <c r="B200" s="79" t="s">
        <v>186</v>
      </c>
      <c r="C200" s="85">
        <v>1</v>
      </c>
      <c r="D200" s="41">
        <v>28.293333333333301</v>
      </c>
      <c r="E200" s="41">
        <v>28.185297285931405</v>
      </c>
      <c r="F200" s="41">
        <v>0.10803604740189598</v>
      </c>
      <c r="G200" s="41">
        <v>0.20099519790498679</v>
      </c>
      <c r="H200" s="41">
        <v>0.1939266966488748</v>
      </c>
      <c r="I200" s="41">
        <v>27.795586998527988</v>
      </c>
      <c r="J200" s="41">
        <v>28.575007573334823</v>
      </c>
      <c r="K200" s="41">
        <v>0.57141915395652298</v>
      </c>
      <c r="L200" s="41">
        <v>27.036987504120315</v>
      </c>
      <c r="M200" s="41">
        <v>29.333607067742495</v>
      </c>
    </row>
    <row r="201" spans="2:13" x14ac:dyDescent="0.35">
      <c r="B201" s="79" t="s">
        <v>187</v>
      </c>
      <c r="C201" s="85">
        <v>1</v>
      </c>
      <c r="D201" s="41">
        <v>28.3923913043478</v>
      </c>
      <c r="E201" s="41">
        <v>28.342104496049281</v>
      </c>
      <c r="F201" s="41">
        <v>5.0286808298519503E-2</v>
      </c>
      <c r="G201" s="41">
        <v>9.3555875367888355E-2</v>
      </c>
      <c r="H201" s="41">
        <v>0.28041270073101104</v>
      </c>
      <c r="I201" s="41">
        <v>27.778594076484335</v>
      </c>
      <c r="J201" s="41">
        <v>28.905614915614226</v>
      </c>
      <c r="K201" s="41">
        <v>0.60625371633211733</v>
      </c>
      <c r="L201" s="41">
        <v>27.123792040292042</v>
      </c>
      <c r="M201" s="41">
        <v>29.56041695180652</v>
      </c>
    </row>
    <row r="202" spans="2:13" x14ac:dyDescent="0.35">
      <c r="B202" s="79" t="s">
        <v>188</v>
      </c>
      <c r="C202" s="85">
        <v>1</v>
      </c>
      <c r="D202" s="41">
        <v>28.9644444444444</v>
      </c>
      <c r="E202" s="41">
        <v>27.838069022836088</v>
      </c>
      <c r="F202" s="41">
        <v>1.1263754216083122</v>
      </c>
      <c r="G202" s="41">
        <v>2.0955602896066567</v>
      </c>
      <c r="H202" s="41">
        <v>0.17213052264526379</v>
      </c>
      <c r="I202" s="41">
        <v>27.492159786974437</v>
      </c>
      <c r="J202" s="41">
        <v>28.183978258697739</v>
      </c>
      <c r="K202" s="41">
        <v>0.56439454520873555</v>
      </c>
      <c r="L202" s="41">
        <v>26.703875720815056</v>
      </c>
      <c r="M202" s="41">
        <v>28.97226232485712</v>
      </c>
    </row>
    <row r="203" spans="2:13" x14ac:dyDescent="0.35">
      <c r="B203" s="79" t="s">
        <v>189</v>
      </c>
      <c r="C203" s="85">
        <v>1</v>
      </c>
      <c r="D203" s="41">
        <v>28.7043956043956</v>
      </c>
      <c r="E203" s="41">
        <v>28.595908519236161</v>
      </c>
      <c r="F203" s="41">
        <v>0.10848708515943883</v>
      </c>
      <c r="G203" s="41">
        <v>0.20183432915349223</v>
      </c>
      <c r="H203" s="41">
        <v>0.17889931940515991</v>
      </c>
      <c r="I203" s="41">
        <v>28.236396877020677</v>
      </c>
      <c r="J203" s="41">
        <v>28.955420161451645</v>
      </c>
      <c r="K203" s="41">
        <v>0.56649558896682783</v>
      </c>
      <c r="L203" s="41">
        <v>27.457493011706749</v>
      </c>
      <c r="M203" s="41">
        <v>29.734324026765574</v>
      </c>
    </row>
    <row r="204" spans="2:13" x14ac:dyDescent="0.35">
      <c r="B204" s="79" t="s">
        <v>190</v>
      </c>
      <c r="C204" s="85">
        <v>1</v>
      </c>
      <c r="D204" s="41">
        <v>28.958241758241801</v>
      </c>
      <c r="E204" s="41">
        <v>28.522000628531757</v>
      </c>
      <c r="F204" s="41">
        <v>0.43624112971004436</v>
      </c>
      <c r="G204" s="41">
        <v>0.81160292614358076</v>
      </c>
      <c r="H204" s="41">
        <v>0.30627604346491832</v>
      </c>
      <c r="I204" s="41">
        <v>27.906515875859423</v>
      </c>
      <c r="J204" s="41">
        <v>29.13748538120409</v>
      </c>
      <c r="K204" s="41">
        <v>0.61864149605063534</v>
      </c>
      <c r="L204" s="41">
        <v>27.278793997409199</v>
      </c>
      <c r="M204" s="41">
        <v>29.765207259654314</v>
      </c>
    </row>
    <row r="205" spans="2:13" x14ac:dyDescent="0.35">
      <c r="B205" s="79" t="s">
        <v>191</v>
      </c>
      <c r="C205" s="85">
        <v>1</v>
      </c>
      <c r="D205" s="41">
        <v>27.5223529411765</v>
      </c>
      <c r="E205" s="41">
        <v>27.986794547941258</v>
      </c>
      <c r="F205" s="41">
        <v>-0.46444160676475832</v>
      </c>
      <c r="G205" s="41">
        <v>-0.86406838191448299</v>
      </c>
      <c r="H205" s="41">
        <v>0.23304820070484186</v>
      </c>
      <c r="I205" s="41">
        <v>27.518466654747805</v>
      </c>
      <c r="J205" s="41">
        <v>28.455122441134712</v>
      </c>
      <c r="K205" s="41">
        <v>0.58585301030805337</v>
      </c>
      <c r="L205" s="41">
        <v>26.809478845829886</v>
      </c>
      <c r="M205" s="41">
        <v>29.16411025005263</v>
      </c>
    </row>
    <row r="206" spans="2:13" x14ac:dyDescent="0.35">
      <c r="B206" s="79" t="s">
        <v>192</v>
      </c>
      <c r="C206" s="85">
        <v>1</v>
      </c>
      <c r="D206" s="41">
        <v>28.0695652173913</v>
      </c>
      <c r="E206" s="41">
        <v>28.010969259959225</v>
      </c>
      <c r="F206" s="41">
        <v>5.8595957432075352E-2</v>
      </c>
      <c r="G206" s="41">
        <v>0.10901459599572019</v>
      </c>
      <c r="H206" s="41">
        <v>0.22569011171413211</v>
      </c>
      <c r="I206" s="41">
        <v>27.557428000194079</v>
      </c>
      <c r="J206" s="41">
        <v>28.464510519724371</v>
      </c>
      <c r="K206" s="41">
        <v>0.58296510389626344</v>
      </c>
      <c r="L206" s="41">
        <v>26.839457023060124</v>
      </c>
      <c r="M206" s="41">
        <v>29.182481496858326</v>
      </c>
    </row>
    <row r="207" spans="2:13" x14ac:dyDescent="0.35">
      <c r="B207" s="79" t="s">
        <v>193</v>
      </c>
      <c r="C207" s="85">
        <v>1</v>
      </c>
      <c r="D207" s="41">
        <v>28.472826086956498</v>
      </c>
      <c r="E207" s="41">
        <v>28.474804996418303</v>
      </c>
      <c r="F207" s="41">
        <v>-1.9789094618047898E-3</v>
      </c>
      <c r="G207" s="41">
        <v>-3.6816535635727475E-3</v>
      </c>
      <c r="H207" s="41">
        <v>0.15944380687864126</v>
      </c>
      <c r="I207" s="41">
        <v>28.154390670401725</v>
      </c>
      <c r="J207" s="41">
        <v>28.795219322434882</v>
      </c>
      <c r="K207" s="41">
        <v>0.5606555211421691</v>
      </c>
      <c r="L207" s="41">
        <v>27.348125544572468</v>
      </c>
      <c r="M207" s="41">
        <v>29.601484448264138</v>
      </c>
    </row>
    <row r="208" spans="2:13" x14ac:dyDescent="0.35">
      <c r="B208" s="79" t="s">
        <v>194</v>
      </c>
      <c r="C208" s="85">
        <v>1</v>
      </c>
      <c r="D208" s="41">
        <v>27.227173913043501</v>
      </c>
      <c r="E208" s="41">
        <v>27.813318598421521</v>
      </c>
      <c r="F208" s="41">
        <v>-0.58614468537802011</v>
      </c>
      <c r="G208" s="41">
        <v>-1.0904903490244111</v>
      </c>
      <c r="H208" s="41">
        <v>0.21970043983141743</v>
      </c>
      <c r="I208" s="41">
        <v>27.371814034950393</v>
      </c>
      <c r="J208" s="41">
        <v>28.254823161892649</v>
      </c>
      <c r="K208" s="41">
        <v>0.58067251450138579</v>
      </c>
      <c r="L208" s="41">
        <v>26.646413492399269</v>
      </c>
      <c r="M208" s="41">
        <v>28.980223704443773</v>
      </c>
    </row>
    <row r="209" spans="2:13" x14ac:dyDescent="0.35">
      <c r="B209" s="79" t="s">
        <v>195</v>
      </c>
      <c r="C209" s="85">
        <v>1</v>
      </c>
      <c r="D209" s="41">
        <v>26.635164835164801</v>
      </c>
      <c r="E209" s="41">
        <v>27.356875265526504</v>
      </c>
      <c r="F209" s="41">
        <v>-0.72171043036170346</v>
      </c>
      <c r="G209" s="41">
        <v>-1.3427030539262215</v>
      </c>
      <c r="H209" s="41">
        <v>0.17915419597749213</v>
      </c>
      <c r="I209" s="41">
        <v>26.996851429662737</v>
      </c>
      <c r="J209" s="41">
        <v>27.716899101390272</v>
      </c>
      <c r="K209" s="41">
        <v>0.56657613060522183</v>
      </c>
      <c r="L209" s="41">
        <v>26.218297903515019</v>
      </c>
      <c r="M209" s="41">
        <v>28.49545262753799</v>
      </c>
    </row>
    <row r="210" spans="2:13" x14ac:dyDescent="0.35">
      <c r="B210" s="79" t="s">
        <v>196</v>
      </c>
      <c r="C210" s="85">
        <v>1</v>
      </c>
      <c r="D210" s="41">
        <v>28.255434782608699</v>
      </c>
      <c r="E210" s="41">
        <v>28.349154500930897</v>
      </c>
      <c r="F210" s="41">
        <v>-9.3719718322198275E-2</v>
      </c>
      <c r="G210" s="41">
        <v>-0.1743604452844808</v>
      </c>
      <c r="H210" s="41">
        <v>0.15524124308565662</v>
      </c>
      <c r="I210" s="41">
        <v>28.037185543045148</v>
      </c>
      <c r="J210" s="41">
        <v>28.661123458816647</v>
      </c>
      <c r="K210" s="41">
        <v>0.55947486931052015</v>
      </c>
      <c r="L210" s="41">
        <v>27.224847657769612</v>
      </c>
      <c r="M210" s="41">
        <v>29.473461344092183</v>
      </c>
    </row>
    <row r="211" spans="2:13" x14ac:dyDescent="0.35">
      <c r="B211" s="79" t="s">
        <v>197</v>
      </c>
      <c r="C211" s="85">
        <v>1</v>
      </c>
      <c r="D211" s="41">
        <v>28.957303370786502</v>
      </c>
      <c r="E211" s="41">
        <v>28.541417307694143</v>
      </c>
      <c r="F211" s="41">
        <v>0.41588606309235843</v>
      </c>
      <c r="G211" s="41">
        <v>0.77373343034491115</v>
      </c>
      <c r="H211" s="41">
        <v>0.18383073906859521</v>
      </c>
      <c r="I211" s="41">
        <v>28.17199560663914</v>
      </c>
      <c r="J211" s="41">
        <v>28.910839008749146</v>
      </c>
      <c r="K211" s="41">
        <v>0.56807220180338847</v>
      </c>
      <c r="L211" s="41">
        <v>27.399833478049842</v>
      </c>
      <c r="M211" s="41">
        <v>29.683001137338444</v>
      </c>
    </row>
    <row r="212" spans="2:13" x14ac:dyDescent="0.35">
      <c r="B212" s="79" t="s">
        <v>198</v>
      </c>
      <c r="C212" s="85">
        <v>1</v>
      </c>
      <c r="D212" s="41">
        <v>26.7711111111111</v>
      </c>
      <c r="E212" s="41">
        <v>27.323872105737241</v>
      </c>
      <c r="F212" s="41">
        <v>-0.5527609946261407</v>
      </c>
      <c r="G212" s="41">
        <v>-1.028381805710977</v>
      </c>
      <c r="H212" s="41">
        <v>0.21559767419762177</v>
      </c>
      <c r="I212" s="41">
        <v>26.890612358487527</v>
      </c>
      <c r="J212" s="41">
        <v>27.757131852986955</v>
      </c>
      <c r="K212" s="41">
        <v>0.57913266438240874</v>
      </c>
      <c r="L212" s="41">
        <v>26.160061444382972</v>
      </c>
      <c r="M212" s="41">
        <v>28.48768276709151</v>
      </c>
    </row>
    <row r="213" spans="2:13" x14ac:dyDescent="0.35">
      <c r="B213" s="79" t="s">
        <v>199</v>
      </c>
      <c r="C213" s="85">
        <v>1</v>
      </c>
      <c r="D213" s="41">
        <v>27.238043478260899</v>
      </c>
      <c r="E213" s="41">
        <v>27.101556740520724</v>
      </c>
      <c r="F213" s="41">
        <v>0.13648673774017439</v>
      </c>
      <c r="G213" s="41">
        <v>0.25392616189891209</v>
      </c>
      <c r="H213" s="41">
        <v>0.24249589525369075</v>
      </c>
      <c r="I213" s="41">
        <v>26.614242994313965</v>
      </c>
      <c r="J213" s="41">
        <v>27.588870486727483</v>
      </c>
      <c r="K213" s="41">
        <v>0.58967494863707137</v>
      </c>
      <c r="L213" s="41">
        <v>25.916560565785531</v>
      </c>
      <c r="M213" s="41">
        <v>28.286552915255918</v>
      </c>
    </row>
    <row r="214" spans="2:13" x14ac:dyDescent="0.35">
      <c r="B214" s="79" t="s">
        <v>200</v>
      </c>
      <c r="C214" s="85">
        <v>1</v>
      </c>
      <c r="D214" s="41">
        <v>27.901086956521699</v>
      </c>
      <c r="E214" s="41">
        <v>28.559201879594738</v>
      </c>
      <c r="F214" s="41">
        <v>-0.65811492307303965</v>
      </c>
      <c r="G214" s="41">
        <v>-1.2243870669871373</v>
      </c>
      <c r="H214" s="41">
        <v>0.19640290174293454</v>
      </c>
      <c r="I214" s="41">
        <v>28.164515471752249</v>
      </c>
      <c r="J214" s="41">
        <v>28.953888287437227</v>
      </c>
      <c r="K214" s="41">
        <v>0.57226426207503867</v>
      </c>
      <c r="L214" s="41">
        <v>27.409193789435985</v>
      </c>
      <c r="M214" s="41">
        <v>29.709209969753491</v>
      </c>
    </row>
    <row r="215" spans="2:13" x14ac:dyDescent="0.35">
      <c r="B215" s="79" t="s">
        <v>201</v>
      </c>
      <c r="C215" s="85">
        <v>1</v>
      </c>
      <c r="D215" s="41">
        <v>27.478260869565201</v>
      </c>
      <c r="E215" s="41">
        <v>28.128392357192865</v>
      </c>
      <c r="F215" s="41">
        <v>-0.65013148762766448</v>
      </c>
      <c r="G215" s="41">
        <v>-1.209534318984097</v>
      </c>
      <c r="H215" s="41">
        <v>0.23185417940414491</v>
      </c>
      <c r="I215" s="41">
        <v>27.662463939637895</v>
      </c>
      <c r="J215" s="41">
        <v>28.594320774747835</v>
      </c>
      <c r="K215" s="41">
        <v>0.58537906209772583</v>
      </c>
      <c r="L215" s="41">
        <v>26.952029089668645</v>
      </c>
      <c r="M215" s="41">
        <v>29.304755624717085</v>
      </c>
    </row>
    <row r="216" spans="2:13" x14ac:dyDescent="0.35">
      <c r="B216" s="79" t="s">
        <v>202</v>
      </c>
      <c r="C216" s="85">
        <v>1</v>
      </c>
      <c r="D216" s="41">
        <v>28.7043956043956</v>
      </c>
      <c r="E216" s="41">
        <v>27.476211130483836</v>
      </c>
      <c r="F216" s="41">
        <v>1.2281844739117638</v>
      </c>
      <c r="G216" s="41">
        <v>2.2849705013679977</v>
      </c>
      <c r="H216" s="41">
        <v>0.2136713148451472</v>
      </c>
      <c r="I216" s="41">
        <v>27.046822547286663</v>
      </c>
      <c r="J216" s="41">
        <v>27.90559971368101</v>
      </c>
      <c r="K216" s="41">
        <v>0.5784182886310717</v>
      </c>
      <c r="L216" s="41">
        <v>26.313836060949455</v>
      </c>
      <c r="M216" s="41">
        <v>28.638586200018217</v>
      </c>
    </row>
    <row r="217" spans="2:13" x14ac:dyDescent="0.35">
      <c r="B217" s="79" t="s">
        <v>203</v>
      </c>
      <c r="C217" s="85">
        <v>1</v>
      </c>
      <c r="D217" s="41">
        <v>28.798913043478301</v>
      </c>
      <c r="E217" s="41">
        <v>28.744247437088788</v>
      </c>
      <c r="F217" s="41">
        <v>5.4665606389512789E-2</v>
      </c>
      <c r="G217" s="41">
        <v>0.10170239136926632</v>
      </c>
      <c r="H217" s="41">
        <v>0.36403598797805975</v>
      </c>
      <c r="I217" s="41">
        <v>28.012689730225016</v>
      </c>
      <c r="J217" s="41">
        <v>29.475805143952559</v>
      </c>
      <c r="K217" s="41">
        <v>0.64917985672570422</v>
      </c>
      <c r="L217" s="41">
        <v>27.439671672571158</v>
      </c>
      <c r="M217" s="41">
        <v>30.048823201606417</v>
      </c>
    </row>
    <row r="218" spans="2:13" x14ac:dyDescent="0.35">
      <c r="B218" s="79" t="s">
        <v>204</v>
      </c>
      <c r="C218" s="85">
        <v>1</v>
      </c>
      <c r="D218" s="41">
        <v>28.054347826087</v>
      </c>
      <c r="E218" s="41">
        <v>27.940523879600971</v>
      </c>
      <c r="F218" s="41">
        <v>0.11382394648602912</v>
      </c>
      <c r="G218" s="41">
        <v>0.21176326976475954</v>
      </c>
      <c r="H218" s="41">
        <v>0.14516775983597893</v>
      </c>
      <c r="I218" s="41">
        <v>27.648798344205389</v>
      </c>
      <c r="J218" s="41">
        <v>28.232249414996552</v>
      </c>
      <c r="K218" s="41">
        <v>0.5567638317375152</v>
      </c>
      <c r="L218" s="41">
        <v>26.821665070413317</v>
      </c>
      <c r="M218" s="41">
        <v>29.059382688788624</v>
      </c>
    </row>
    <row r="219" spans="2:13" x14ac:dyDescent="0.35">
      <c r="B219" s="79" t="s">
        <v>205</v>
      </c>
      <c r="C219" s="85">
        <v>1</v>
      </c>
      <c r="D219" s="41">
        <v>27.380434782608699</v>
      </c>
      <c r="E219" s="41">
        <v>26.755730605951538</v>
      </c>
      <c r="F219" s="41">
        <v>0.62470417665716127</v>
      </c>
      <c r="G219" s="41">
        <v>1.1622281880804388</v>
      </c>
      <c r="H219" s="41">
        <v>0.24051872160223181</v>
      </c>
      <c r="I219" s="41">
        <v>26.27239013895425</v>
      </c>
      <c r="J219" s="41">
        <v>27.239071072948825</v>
      </c>
      <c r="K219" s="41">
        <v>0.58886462049983579</v>
      </c>
      <c r="L219" s="41">
        <v>25.57236284657488</v>
      </c>
      <c r="M219" s="41">
        <v>27.939098365328196</v>
      </c>
    </row>
    <row r="220" spans="2:13" x14ac:dyDescent="0.35">
      <c r="B220" s="79" t="s">
        <v>206</v>
      </c>
      <c r="C220" s="85">
        <v>1</v>
      </c>
      <c r="D220" s="41">
        <v>28.6076086956522</v>
      </c>
      <c r="E220" s="41">
        <v>27.946379231485835</v>
      </c>
      <c r="F220" s="41">
        <v>0.66122946416636452</v>
      </c>
      <c r="G220" s="41">
        <v>1.2301815015160802</v>
      </c>
      <c r="H220" s="41">
        <v>0.1453514615738781</v>
      </c>
      <c r="I220" s="41">
        <v>27.654284533626754</v>
      </c>
      <c r="J220" s="41">
        <v>28.238473929344917</v>
      </c>
      <c r="K220" s="41">
        <v>0.55681175743414968</v>
      </c>
      <c r="L220" s="41">
        <v>26.827424112005001</v>
      </c>
      <c r="M220" s="41">
        <v>29.065334350966669</v>
      </c>
    </row>
    <row r="221" spans="2:13" x14ac:dyDescent="0.35">
      <c r="B221" s="79" t="s">
        <v>207</v>
      </c>
      <c r="C221" s="85">
        <v>1</v>
      </c>
      <c r="D221" s="41">
        <v>27.513043478260901</v>
      </c>
      <c r="E221" s="41">
        <v>27.287250941670187</v>
      </c>
      <c r="F221" s="41">
        <v>0.22579253659071341</v>
      </c>
      <c r="G221" s="41">
        <v>0.4200747497610039</v>
      </c>
      <c r="H221" s="41">
        <v>0.25075113881736</v>
      </c>
      <c r="I221" s="41">
        <v>26.783347662421427</v>
      </c>
      <c r="J221" s="41">
        <v>27.791154220918948</v>
      </c>
      <c r="K221" s="41">
        <v>0.59311754269575157</v>
      </c>
      <c r="L221" s="41">
        <v>26.095336615163188</v>
      </c>
      <c r="M221" s="41">
        <v>28.479165268177187</v>
      </c>
    </row>
    <row r="222" spans="2:13" x14ac:dyDescent="0.35">
      <c r="B222" s="79" t="s">
        <v>208</v>
      </c>
      <c r="C222" s="85">
        <v>1</v>
      </c>
      <c r="D222" s="41">
        <v>27.4648351648352</v>
      </c>
      <c r="E222" s="41">
        <v>27.389079072109791</v>
      </c>
      <c r="F222" s="41">
        <v>7.5756092725409729E-2</v>
      </c>
      <c r="G222" s="41">
        <v>0.14094009560724671</v>
      </c>
      <c r="H222" s="41">
        <v>0.27670479326867309</v>
      </c>
      <c r="I222" s="41">
        <v>26.83301997156272</v>
      </c>
      <c r="J222" s="41">
        <v>27.945138172656861</v>
      </c>
      <c r="K222" s="41">
        <v>0.60454762298193088</v>
      </c>
      <c r="L222" s="41">
        <v>26.174195139301311</v>
      </c>
      <c r="M222" s="41">
        <v>28.60396300491827</v>
      </c>
    </row>
    <row r="223" spans="2:13" x14ac:dyDescent="0.35">
      <c r="B223" s="79" t="s">
        <v>209</v>
      </c>
      <c r="C223" s="85">
        <v>1</v>
      </c>
      <c r="D223" s="41">
        <v>28.745652173913001</v>
      </c>
      <c r="E223" s="41">
        <v>28.344009801836979</v>
      </c>
      <c r="F223" s="41">
        <v>0.40164237207602227</v>
      </c>
      <c r="G223" s="41">
        <v>0.74723381689574564</v>
      </c>
      <c r="H223" s="41">
        <v>0.27638519067850781</v>
      </c>
      <c r="I223" s="41">
        <v>27.788592966740826</v>
      </c>
      <c r="J223" s="41">
        <v>28.899426636933132</v>
      </c>
      <c r="K223" s="41">
        <v>0.6044014059064049</v>
      </c>
      <c r="L223" s="41">
        <v>27.129419703242721</v>
      </c>
      <c r="M223" s="41">
        <v>29.558599900431236</v>
      </c>
    </row>
    <row r="224" spans="2:13" x14ac:dyDescent="0.35">
      <c r="B224" s="79" t="s">
        <v>210</v>
      </c>
      <c r="C224" s="85">
        <v>1</v>
      </c>
      <c r="D224" s="41">
        <v>28.185869565217399</v>
      </c>
      <c r="E224" s="41">
        <v>27.570259950820397</v>
      </c>
      <c r="F224" s="41">
        <v>0.61560961439700179</v>
      </c>
      <c r="G224" s="41">
        <v>1.1453082489925164</v>
      </c>
      <c r="H224" s="41">
        <v>0.27286856496031042</v>
      </c>
      <c r="I224" s="41">
        <v>27.021910039685778</v>
      </c>
      <c r="J224" s="41">
        <v>28.118609861955015</v>
      </c>
      <c r="K224" s="41">
        <v>0.60280140973519869</v>
      </c>
      <c r="L224" s="41">
        <v>26.358885164911296</v>
      </c>
      <c r="M224" s="41">
        <v>28.781634736729497</v>
      </c>
    </row>
    <row r="225" spans="2:13" x14ac:dyDescent="0.35">
      <c r="B225" s="79" t="s">
        <v>211</v>
      </c>
      <c r="C225" s="85">
        <v>1</v>
      </c>
      <c r="D225" s="41">
        <v>26.813043478260902</v>
      </c>
      <c r="E225" s="41">
        <v>27.166923134854986</v>
      </c>
      <c r="F225" s="41">
        <v>-0.35387965659408493</v>
      </c>
      <c r="G225" s="41">
        <v>-0.65837387910980349</v>
      </c>
      <c r="H225" s="41">
        <v>0.22124713208661087</v>
      </c>
      <c r="I225" s="41">
        <v>26.722310376928366</v>
      </c>
      <c r="J225" s="41">
        <v>27.611535892781607</v>
      </c>
      <c r="K225" s="41">
        <v>0.5812594767328908</v>
      </c>
      <c r="L225" s="41">
        <v>25.998838484067171</v>
      </c>
      <c r="M225" s="41">
        <v>28.335007785642802</v>
      </c>
    </row>
    <row r="226" spans="2:13" x14ac:dyDescent="0.35">
      <c r="B226" s="79" t="s">
        <v>212</v>
      </c>
      <c r="C226" s="85">
        <v>1</v>
      </c>
      <c r="D226" s="41">
        <v>28.4445652173913</v>
      </c>
      <c r="E226" s="41">
        <v>28.226221655961545</v>
      </c>
      <c r="F226" s="41">
        <v>0.21834356142975508</v>
      </c>
      <c r="G226" s="41">
        <v>0.40621633608638558</v>
      </c>
      <c r="H226" s="41">
        <v>0.28064036465982661</v>
      </c>
      <c r="I226" s="41">
        <v>27.662253728602867</v>
      </c>
      <c r="J226" s="41">
        <v>28.790189583320224</v>
      </c>
      <c r="K226" s="41">
        <v>0.60635905213960828</v>
      </c>
      <c r="L226" s="41">
        <v>27.007697519973988</v>
      </c>
      <c r="M226" s="41">
        <v>29.444745791949103</v>
      </c>
    </row>
    <row r="227" spans="2:13" x14ac:dyDescent="0.35">
      <c r="B227" s="79" t="s">
        <v>213</v>
      </c>
      <c r="C227" s="85">
        <v>1</v>
      </c>
      <c r="D227" s="41">
        <v>28.360439560439598</v>
      </c>
      <c r="E227" s="41">
        <v>28.678643574878524</v>
      </c>
      <c r="F227" s="41">
        <v>-0.31820401443892621</v>
      </c>
      <c r="G227" s="41">
        <v>-0.59200128470444968</v>
      </c>
      <c r="H227" s="41">
        <v>0.17470661138002891</v>
      </c>
      <c r="I227" s="41">
        <v>28.327557494886847</v>
      </c>
      <c r="J227" s="41">
        <v>29.029729654870202</v>
      </c>
      <c r="K227" s="41">
        <v>0.56518553227691182</v>
      </c>
      <c r="L227" s="41">
        <v>27.542860724832401</v>
      </c>
      <c r="M227" s="41">
        <v>29.814426424924648</v>
      </c>
    </row>
    <row r="228" spans="2:13" x14ac:dyDescent="0.35">
      <c r="B228" s="79" t="s">
        <v>214</v>
      </c>
      <c r="C228" s="85">
        <v>1</v>
      </c>
      <c r="D228" s="41">
        <v>28.2604395604396</v>
      </c>
      <c r="E228" s="41">
        <v>28.42661825744689</v>
      </c>
      <c r="F228" s="41">
        <v>-0.1661786970072896</v>
      </c>
      <c r="G228" s="41">
        <v>-0.30916643931187393</v>
      </c>
      <c r="H228" s="41">
        <v>0.22165144801594605</v>
      </c>
      <c r="I228" s="41">
        <v>27.981192996240701</v>
      </c>
      <c r="J228" s="41">
        <v>28.872043518653079</v>
      </c>
      <c r="K228" s="41">
        <v>0.58141349334428882</v>
      </c>
      <c r="L228" s="41">
        <v>27.258224098690704</v>
      </c>
      <c r="M228" s="41">
        <v>29.595012416203076</v>
      </c>
    </row>
    <row r="229" spans="2:13" x14ac:dyDescent="0.35">
      <c r="B229" s="79" t="s">
        <v>215</v>
      </c>
      <c r="C229" s="85">
        <v>1</v>
      </c>
      <c r="D229" s="41">
        <v>28.469565217391299</v>
      </c>
      <c r="E229" s="41">
        <v>28.292401105209219</v>
      </c>
      <c r="F229" s="41">
        <v>0.17716411218207995</v>
      </c>
      <c r="G229" s="41">
        <v>0.32960420754039466</v>
      </c>
      <c r="H229" s="41">
        <v>0.15342522990973587</v>
      </c>
      <c r="I229" s="41">
        <v>27.984081562432095</v>
      </c>
      <c r="J229" s="41">
        <v>28.600720647986343</v>
      </c>
      <c r="K229" s="41">
        <v>0.55897369080136416</v>
      </c>
      <c r="L229" s="41">
        <v>27.169101417969312</v>
      </c>
      <c r="M229" s="41">
        <v>29.415700792449126</v>
      </c>
    </row>
    <row r="230" spans="2:13" x14ac:dyDescent="0.35">
      <c r="B230" s="79" t="s">
        <v>216</v>
      </c>
      <c r="C230" s="85">
        <v>1</v>
      </c>
      <c r="D230" s="41">
        <v>29.0056179775281</v>
      </c>
      <c r="E230" s="41">
        <v>28.876220964906537</v>
      </c>
      <c r="F230" s="41">
        <v>0.12939701262156333</v>
      </c>
      <c r="G230" s="41">
        <v>0.24073611341438955</v>
      </c>
      <c r="H230" s="41">
        <v>0.25800593633345847</v>
      </c>
      <c r="I230" s="41">
        <v>28.357738624219053</v>
      </c>
      <c r="J230" s="41">
        <v>29.394703305594021</v>
      </c>
      <c r="K230" s="41">
        <v>0.59622088945167662</v>
      </c>
      <c r="L230" s="41">
        <v>27.678070229606615</v>
      </c>
      <c r="M230" s="41">
        <v>30.074371700206459</v>
      </c>
    </row>
    <row r="231" spans="2:13" x14ac:dyDescent="0.35">
      <c r="B231" s="79" t="s">
        <v>217</v>
      </c>
      <c r="C231" s="85">
        <v>1</v>
      </c>
      <c r="D231" s="41">
        <v>27.8571428571429</v>
      </c>
      <c r="E231" s="41">
        <v>27.825832958665817</v>
      </c>
      <c r="F231" s="41">
        <v>3.1309898477083209E-2</v>
      </c>
      <c r="G231" s="41">
        <v>5.8250365430121638E-2</v>
      </c>
      <c r="H231" s="41">
        <v>0.24744193458106437</v>
      </c>
      <c r="I231" s="41">
        <v>27.328579774304909</v>
      </c>
      <c r="J231" s="41">
        <v>28.323086143026725</v>
      </c>
      <c r="K231" s="41">
        <v>0.59172611639546846</v>
      </c>
      <c r="L231" s="41">
        <v>26.636714807996153</v>
      </c>
      <c r="M231" s="41">
        <v>29.014951109335481</v>
      </c>
    </row>
    <row r="232" spans="2:13" x14ac:dyDescent="0.35">
      <c r="B232" s="79" t="s">
        <v>218</v>
      </c>
      <c r="C232" s="85">
        <v>1</v>
      </c>
      <c r="D232" s="41">
        <v>28.3391304347826</v>
      </c>
      <c r="E232" s="41">
        <v>28.835147611733095</v>
      </c>
      <c r="F232" s="41">
        <v>-0.4960171769504953</v>
      </c>
      <c r="G232" s="41">
        <v>-0.92281301512783798</v>
      </c>
      <c r="H232" s="41">
        <v>0.26080369286199473</v>
      </c>
      <c r="I232" s="41">
        <v>28.311042968806355</v>
      </c>
      <c r="J232" s="41">
        <v>29.359252254659836</v>
      </c>
      <c r="K232" s="41">
        <v>0.5974369021459065</v>
      </c>
      <c r="L232" s="41">
        <v>27.634553207434816</v>
      </c>
      <c r="M232" s="41">
        <v>30.035742016031374</v>
      </c>
    </row>
    <row r="233" spans="2:13" x14ac:dyDescent="0.35">
      <c r="B233" s="79" t="s">
        <v>219</v>
      </c>
      <c r="C233" s="85">
        <v>1</v>
      </c>
      <c r="D233" s="41">
        <v>27.301086956521701</v>
      </c>
      <c r="E233" s="41">
        <v>27.495518223751322</v>
      </c>
      <c r="F233" s="41">
        <v>-0.19443126722962134</v>
      </c>
      <c r="G233" s="41">
        <v>-0.36172881159153997</v>
      </c>
      <c r="H233" s="41">
        <v>0.24733186205458788</v>
      </c>
      <c r="I233" s="41">
        <v>26.998486238413911</v>
      </c>
      <c r="J233" s="41">
        <v>27.992550209088733</v>
      </c>
      <c r="K233" s="41">
        <v>0.59168009584794512</v>
      </c>
      <c r="L233" s="41">
        <v>26.30649255483436</v>
      </c>
      <c r="M233" s="41">
        <v>28.684543892668284</v>
      </c>
    </row>
    <row r="234" spans="2:13" x14ac:dyDescent="0.35">
      <c r="B234" s="79" t="s">
        <v>220</v>
      </c>
      <c r="C234" s="85">
        <v>1</v>
      </c>
      <c r="D234" s="41">
        <v>28.196666666666701</v>
      </c>
      <c r="E234" s="41">
        <v>28.310183197535185</v>
      </c>
      <c r="F234" s="41">
        <v>-0.11351653086848401</v>
      </c>
      <c r="G234" s="41">
        <v>-0.21119133970647347</v>
      </c>
      <c r="H234" s="41">
        <v>0.14112785702824182</v>
      </c>
      <c r="I234" s="41">
        <v>28.026576150782432</v>
      </c>
      <c r="J234" s="41">
        <v>28.593790244287938</v>
      </c>
      <c r="K234" s="41">
        <v>0.5557241742668998</v>
      </c>
      <c r="L234" s="41">
        <v>27.193413658255572</v>
      </c>
      <c r="M234" s="41">
        <v>29.426952736814798</v>
      </c>
    </row>
    <row r="235" spans="2:13" x14ac:dyDescent="0.35">
      <c r="B235" s="79" t="s">
        <v>221</v>
      </c>
      <c r="C235" s="85">
        <v>1</v>
      </c>
      <c r="D235" s="41">
        <v>28.6955555555556</v>
      </c>
      <c r="E235" s="41">
        <v>28.770176945191057</v>
      </c>
      <c r="F235" s="41">
        <v>-7.4621389635456836E-2</v>
      </c>
      <c r="G235" s="41">
        <v>-0.13882904214302605</v>
      </c>
      <c r="H235" s="41">
        <v>0.13238816226635536</v>
      </c>
      <c r="I235" s="41">
        <v>28.504132972611838</v>
      </c>
      <c r="J235" s="41">
        <v>29.036220917770276</v>
      </c>
      <c r="K235" s="41">
        <v>0.55356924710780908</v>
      </c>
      <c r="L235" s="41">
        <v>27.657737894168168</v>
      </c>
      <c r="M235" s="41">
        <v>29.882615996213946</v>
      </c>
    </row>
    <row r="236" spans="2:13" x14ac:dyDescent="0.35">
      <c r="B236" s="79" t="s">
        <v>222</v>
      </c>
      <c r="C236" s="85">
        <v>1</v>
      </c>
      <c r="D236" s="41">
        <v>26.889130434782601</v>
      </c>
      <c r="E236" s="41">
        <v>27.392253255255838</v>
      </c>
      <c r="F236" s="41">
        <v>-0.5031228204732372</v>
      </c>
      <c r="G236" s="41">
        <v>-0.93603267893859232</v>
      </c>
      <c r="H236" s="41">
        <v>0.24025280209857697</v>
      </c>
      <c r="I236" s="41">
        <v>26.909447173508163</v>
      </c>
      <c r="J236" s="41">
        <v>27.875059337003513</v>
      </c>
      <c r="K236" s="41">
        <v>0.58875605708261025</v>
      </c>
      <c r="L236" s="41">
        <v>26.209103662234092</v>
      </c>
      <c r="M236" s="41">
        <v>28.575402848277584</v>
      </c>
    </row>
    <row r="237" spans="2:13" x14ac:dyDescent="0.35">
      <c r="B237" s="79" t="s">
        <v>223</v>
      </c>
      <c r="C237" s="85">
        <v>1</v>
      </c>
      <c r="D237" s="41">
        <v>28.664473684210499</v>
      </c>
      <c r="E237" s="41">
        <v>27.644596435209088</v>
      </c>
      <c r="F237" s="41">
        <v>1.0198772490014107</v>
      </c>
      <c r="G237" s="41">
        <v>1.8974262242236988</v>
      </c>
      <c r="H237" s="41">
        <v>0.26992199003029904</v>
      </c>
      <c r="I237" s="41">
        <v>27.102167888088157</v>
      </c>
      <c r="J237" s="41">
        <v>28.187024982330019</v>
      </c>
      <c r="K237" s="41">
        <v>0.6014733298635615</v>
      </c>
      <c r="L237" s="41">
        <v>26.435890525722954</v>
      </c>
      <c r="M237" s="41">
        <v>28.853302344695223</v>
      </c>
    </row>
    <row r="238" spans="2:13" x14ac:dyDescent="0.35">
      <c r="B238" s="79" t="s">
        <v>224</v>
      </c>
      <c r="C238" s="85">
        <v>1</v>
      </c>
      <c r="D238" s="41">
        <v>28.678409090909099</v>
      </c>
      <c r="E238" s="41">
        <v>28.316762965800912</v>
      </c>
      <c r="F238" s="41">
        <v>0.36164612510818728</v>
      </c>
      <c r="G238" s="41">
        <v>0.67282297192238871</v>
      </c>
      <c r="H238" s="41">
        <v>0.16535924038914726</v>
      </c>
      <c r="I238" s="41">
        <v>27.98446113108475</v>
      </c>
      <c r="J238" s="41">
        <v>28.649064800517074</v>
      </c>
      <c r="K238" s="41">
        <v>0.56236639677110822</v>
      </c>
      <c r="L238" s="41">
        <v>27.186645380657357</v>
      </c>
      <c r="M238" s="41">
        <v>29.446880550944467</v>
      </c>
    </row>
    <row r="239" spans="2:13" x14ac:dyDescent="0.35">
      <c r="B239" s="79" t="s">
        <v>225</v>
      </c>
      <c r="C239" s="85">
        <v>1</v>
      </c>
      <c r="D239" s="41">
        <v>29.031460674157302</v>
      </c>
      <c r="E239" s="41">
        <v>28.664282759856878</v>
      </c>
      <c r="F239" s="41">
        <v>0.36717791430042368</v>
      </c>
      <c r="G239" s="41">
        <v>0.68311456523962721</v>
      </c>
      <c r="H239" s="41">
        <v>0.28507932681699</v>
      </c>
      <c r="I239" s="41">
        <v>28.09139440406862</v>
      </c>
      <c r="J239" s="41">
        <v>29.237171115645136</v>
      </c>
      <c r="K239" s="41">
        <v>0.6084262555262322</v>
      </c>
      <c r="L239" s="41">
        <v>27.441604423133455</v>
      </c>
      <c r="M239" s="41">
        <v>29.886961096580301</v>
      </c>
    </row>
    <row r="240" spans="2:13" x14ac:dyDescent="0.35">
      <c r="B240" s="79" t="s">
        <v>226</v>
      </c>
      <c r="C240" s="85">
        <v>1</v>
      </c>
      <c r="D240" s="41">
        <v>27.360439560439598</v>
      </c>
      <c r="E240" s="41">
        <v>28.217396820106085</v>
      </c>
      <c r="F240" s="41">
        <v>-0.85695725966648695</v>
      </c>
      <c r="G240" s="41">
        <v>-1.5943224335302542</v>
      </c>
      <c r="H240" s="41">
        <v>0.25354778158447111</v>
      </c>
      <c r="I240" s="41">
        <v>27.707873476805446</v>
      </c>
      <c r="J240" s="41">
        <v>28.726920163406724</v>
      </c>
      <c r="K240" s="41">
        <v>0.59430527793521271</v>
      </c>
      <c r="L240" s="41">
        <v>27.023095650273603</v>
      </c>
      <c r="M240" s="41">
        <v>29.411697989938567</v>
      </c>
    </row>
    <row r="241" spans="2:13" x14ac:dyDescent="0.35">
      <c r="B241" s="79" t="s">
        <v>227</v>
      </c>
      <c r="C241" s="85">
        <v>1</v>
      </c>
      <c r="D241" s="41">
        <v>27.478260869565201</v>
      </c>
      <c r="E241" s="41">
        <v>27.782062498265731</v>
      </c>
      <c r="F241" s="41">
        <v>-0.30380162870052985</v>
      </c>
      <c r="G241" s="41">
        <v>-0.56520642834484791</v>
      </c>
      <c r="H241" s="41">
        <v>0.17737816191036346</v>
      </c>
      <c r="I241" s="41">
        <v>27.42560773648356</v>
      </c>
      <c r="J241" s="41">
        <v>28.138517260047902</v>
      </c>
      <c r="K241" s="41">
        <v>0.56601704758597404</v>
      </c>
      <c r="L241" s="41">
        <v>26.644608655645222</v>
      </c>
      <c r="M241" s="41">
        <v>28.91951634088624</v>
      </c>
    </row>
    <row r="242" spans="2:13" ht="15" thickBot="1" x14ac:dyDescent="0.4">
      <c r="B242" s="83" t="s">
        <v>228</v>
      </c>
      <c r="C242" s="86">
        <v>1</v>
      </c>
      <c r="D242" s="42">
        <v>28.0622222222222</v>
      </c>
      <c r="E242" s="42">
        <v>28.040264929586538</v>
      </c>
      <c r="F242" s="42">
        <v>2.1957292635661929E-2</v>
      </c>
      <c r="G242" s="42">
        <v>4.0850350275635196E-2</v>
      </c>
      <c r="H242" s="42">
        <v>0.19697262178219435</v>
      </c>
      <c r="I242" s="42">
        <v>27.644433626461058</v>
      </c>
      <c r="J242" s="42">
        <v>28.436096232712018</v>
      </c>
      <c r="K242" s="42">
        <v>0.57246004189549782</v>
      </c>
      <c r="L242" s="42">
        <v>26.88986340514866</v>
      </c>
      <c r="M242" s="42">
        <v>29.190666454024417</v>
      </c>
    </row>
    <row r="262" spans="6:6" x14ac:dyDescent="0.35">
      <c r="F262" t="s">
        <v>164</v>
      </c>
    </row>
    <row r="282" spans="2:46" x14ac:dyDescent="0.35">
      <c r="F282" t="s">
        <v>164</v>
      </c>
    </row>
    <row r="285" spans="2:46" x14ac:dyDescent="0.35">
      <c r="B285" s="78" t="s">
        <v>366</v>
      </c>
    </row>
    <row r="286" spans="2:46" ht="15" thickBot="1" x14ac:dyDescent="0.4"/>
    <row r="287" spans="2:46" ht="43.5" x14ac:dyDescent="0.35">
      <c r="B287" s="80" t="s">
        <v>166</v>
      </c>
      <c r="C287" s="81" t="s">
        <v>167</v>
      </c>
      <c r="D287" s="119" t="s">
        <v>230</v>
      </c>
      <c r="E287" s="81" t="s">
        <v>231</v>
      </c>
      <c r="F287" s="81" t="s">
        <v>311</v>
      </c>
      <c r="G287" s="81" t="s">
        <v>312</v>
      </c>
      <c r="H287" s="81" t="s">
        <v>313</v>
      </c>
      <c r="I287" s="119" t="s">
        <v>314</v>
      </c>
      <c r="J287" s="119" t="s">
        <v>315</v>
      </c>
      <c r="K287" s="119" t="s">
        <v>316</v>
      </c>
      <c r="L287" s="119" t="s">
        <v>317</v>
      </c>
      <c r="M287" s="119" t="s">
        <v>318</v>
      </c>
      <c r="N287" s="81" t="s">
        <v>319</v>
      </c>
      <c r="O287" s="119" t="s">
        <v>320</v>
      </c>
      <c r="P287" s="81" t="s">
        <v>367</v>
      </c>
      <c r="Q287" s="81" t="s">
        <v>368</v>
      </c>
      <c r="R287" s="81" t="s">
        <v>369</v>
      </c>
      <c r="S287" s="81" t="s">
        <v>370</v>
      </c>
      <c r="T287" s="81" t="s">
        <v>371</v>
      </c>
      <c r="U287" s="81" t="s">
        <v>372</v>
      </c>
      <c r="V287" s="81" t="s">
        <v>373</v>
      </c>
      <c r="W287" s="81" t="s">
        <v>374</v>
      </c>
      <c r="X287" s="81" t="s">
        <v>375</v>
      </c>
      <c r="Y287" s="81" t="s">
        <v>376</v>
      </c>
      <c r="Z287" s="81" t="s">
        <v>377</v>
      </c>
      <c r="AA287" s="81" t="s">
        <v>334</v>
      </c>
      <c r="AB287" s="81" t="s">
        <v>336</v>
      </c>
      <c r="AC287" s="81" t="s">
        <v>378</v>
      </c>
      <c r="AD287" s="81" t="s">
        <v>379</v>
      </c>
      <c r="AE287" s="119" t="s">
        <v>337</v>
      </c>
      <c r="AF287" s="81" t="s">
        <v>380</v>
      </c>
      <c r="AG287" s="81" t="s">
        <v>381</v>
      </c>
      <c r="AH287" s="81" t="s">
        <v>382</v>
      </c>
      <c r="AI287" s="81" t="s">
        <v>383</v>
      </c>
      <c r="AJ287" s="81" t="s">
        <v>384</v>
      </c>
      <c r="AK287" s="81" t="s">
        <v>385</v>
      </c>
      <c r="AL287" s="81" t="s">
        <v>386</v>
      </c>
      <c r="AM287" s="81" t="s">
        <v>387</v>
      </c>
      <c r="AN287" s="81" t="s">
        <v>388</v>
      </c>
      <c r="AO287" s="81" t="s">
        <v>389</v>
      </c>
      <c r="AP287" s="81" t="s">
        <v>390</v>
      </c>
      <c r="AQ287" s="81" t="s">
        <v>351</v>
      </c>
      <c r="AR287" s="81" t="s">
        <v>353</v>
      </c>
      <c r="AS287" s="81" t="s">
        <v>391</v>
      </c>
      <c r="AT287" s="81" t="s">
        <v>392</v>
      </c>
    </row>
    <row r="288" spans="2:46" x14ac:dyDescent="0.35">
      <c r="B288" s="87" t="s">
        <v>168</v>
      </c>
      <c r="C288" s="46">
        <v>1</v>
      </c>
      <c r="D288" s="120">
        <v>0.27468359699525635</v>
      </c>
      <c r="E288" s="46">
        <v>0.51103391198617909</v>
      </c>
      <c r="F288" s="46">
        <v>0.5370021424926551</v>
      </c>
      <c r="G288" s="46">
        <v>0.30330901686379225</v>
      </c>
      <c r="H288" s="46">
        <v>0.56015292680295281</v>
      </c>
      <c r="I288" s="120">
        <v>7.7710415045318157E-2</v>
      </c>
      <c r="J288" s="120">
        <v>4.5849144876737711</v>
      </c>
      <c r="K288" s="120">
        <v>2.7319861372578163E-3</v>
      </c>
      <c r="L288" s="120">
        <v>1.2982494336672876</v>
      </c>
      <c r="M288" s="120">
        <v>2.8625419868535902E-2</v>
      </c>
      <c r="N288" s="46">
        <v>0.17208375795426417</v>
      </c>
      <c r="O288" s="120">
        <v>-8.6048462310332682E-3</v>
      </c>
      <c r="P288" s="46">
        <v>0</v>
      </c>
      <c r="Q288" s="46">
        <v>3.5348326188182882E-3</v>
      </c>
      <c r="R288" s="46">
        <v>-3.0028055429485837E-2</v>
      </c>
      <c r="S288" s="46">
        <v>8.9921619162084513E-5</v>
      </c>
      <c r="T288" s="46">
        <v>0</v>
      </c>
      <c r="U288" s="46">
        <v>-1.2965829432828927E-2</v>
      </c>
      <c r="V288" s="46">
        <v>-1.1244234687305207E-4</v>
      </c>
      <c r="W288" s="46">
        <v>0</v>
      </c>
      <c r="X288" s="46">
        <v>0</v>
      </c>
      <c r="Y288" s="46">
        <v>-2.1646809038858341E-4</v>
      </c>
      <c r="Z288" s="46">
        <v>1.3904403903861003E-2</v>
      </c>
      <c r="AA288" s="46">
        <v>0</v>
      </c>
      <c r="AB288" s="46">
        <v>3.2445667443310919E-6</v>
      </c>
      <c r="AC288" s="46">
        <v>7.6909163514401926E-2</v>
      </c>
      <c r="AD288" s="46">
        <v>-8.6101191207285613E-2</v>
      </c>
      <c r="AE288" s="120">
        <v>-6.6919802075463023E-3</v>
      </c>
      <c r="AF288" s="46">
        <v>0</v>
      </c>
      <c r="AG288" s="46">
        <v>7.4495715632024104E-3</v>
      </c>
      <c r="AH288" s="46">
        <v>-5.3473805919437602E-2</v>
      </c>
      <c r="AI288" s="46">
        <v>4.1320890737999466E-2</v>
      </c>
      <c r="AJ288" s="46">
        <v>0</v>
      </c>
      <c r="AK288" s="46">
        <v>-3.1773536076527296E-2</v>
      </c>
      <c r="AL288" s="46">
        <v>-5.9160929257693957E-2</v>
      </c>
      <c r="AM288" s="46">
        <v>0</v>
      </c>
      <c r="AN288" s="46">
        <v>0</v>
      </c>
      <c r="AO288" s="46">
        <v>-3.7173638923551106E-2</v>
      </c>
      <c r="AP288" s="46">
        <v>6.5974023248132535E-2</v>
      </c>
      <c r="AQ288" s="46">
        <v>0</v>
      </c>
      <c r="AR288" s="46">
        <v>6.5387036019033951E-2</v>
      </c>
      <c r="AS288" s="46">
        <v>9.243882907248907E-2</v>
      </c>
      <c r="AT288" s="46">
        <v>-5.7376886903912974E-2</v>
      </c>
    </row>
    <row r="289" spans="2:46" x14ac:dyDescent="0.35">
      <c r="B289" s="79" t="s">
        <v>170</v>
      </c>
      <c r="C289" s="41">
        <v>1</v>
      </c>
      <c r="D289" s="121">
        <v>0.53130757618061608</v>
      </c>
      <c r="E289" s="41">
        <v>0.98846888599672755</v>
      </c>
      <c r="F289" s="41">
        <v>1.0518407114557227</v>
      </c>
      <c r="G289" s="41">
        <v>0.60161679803825918</v>
      </c>
      <c r="H289" s="41">
        <v>1.1205176066070675</v>
      </c>
      <c r="I289" s="121">
        <v>0.10020045221516327</v>
      </c>
      <c r="J289" s="121">
        <v>5.9118266806946327</v>
      </c>
      <c r="K289" s="121">
        <v>1.3309861913867752E-2</v>
      </c>
      <c r="L289" s="121">
        <v>1.1050342724111961</v>
      </c>
      <c r="M289" s="121">
        <v>7.0309221857643114E-2</v>
      </c>
      <c r="N289" s="41">
        <v>0.38305827951901089</v>
      </c>
      <c r="O289" s="121">
        <v>0.11016003841773427</v>
      </c>
      <c r="P289" s="41">
        <v>0</v>
      </c>
      <c r="Q289" s="41">
        <v>-1.9212381971541216E-2</v>
      </c>
      <c r="R289" s="41">
        <v>5.1085666769524224E-2</v>
      </c>
      <c r="S289" s="41">
        <v>-1.9506828117589096E-4</v>
      </c>
      <c r="T289" s="41">
        <v>0</v>
      </c>
      <c r="U289" s="41">
        <v>-5.8466544897682752E-3</v>
      </c>
      <c r="V289" s="41">
        <v>4.4611079121251797E-5</v>
      </c>
      <c r="W289" s="41">
        <v>0</v>
      </c>
      <c r="X289" s="41">
        <v>0</v>
      </c>
      <c r="Y289" s="41">
        <v>2.8696580736538015E-4</v>
      </c>
      <c r="Z289" s="41">
        <v>-2.5194362808141885E-2</v>
      </c>
      <c r="AA289" s="41">
        <v>0</v>
      </c>
      <c r="AB289" s="41">
        <v>9.835600458125621E-6</v>
      </c>
      <c r="AC289" s="41">
        <v>-4.9832598186205883E-3</v>
      </c>
      <c r="AD289" s="41">
        <v>-9.4019555524246706E-2</v>
      </c>
      <c r="AE289" s="121">
        <v>8.6399863337347504E-2</v>
      </c>
      <c r="AF289" s="41">
        <v>0</v>
      </c>
      <c r="AG289" s="41">
        <v>-4.0833922289643984E-2</v>
      </c>
      <c r="AH289" s="41">
        <v>9.1746688046063757E-2</v>
      </c>
      <c r="AI289" s="41">
        <v>-9.0400255230901977E-2</v>
      </c>
      <c r="AJ289" s="41">
        <v>0</v>
      </c>
      <c r="AK289" s="41">
        <v>-1.4449410147906598E-2</v>
      </c>
      <c r="AL289" s="41">
        <v>2.3671471558467012E-2</v>
      </c>
      <c r="AM289" s="41">
        <v>0</v>
      </c>
      <c r="AN289" s="41">
        <v>0</v>
      </c>
      <c r="AO289" s="41">
        <v>4.9699129937997112E-2</v>
      </c>
      <c r="AP289" s="41">
        <v>-0.12055949390257896</v>
      </c>
      <c r="AQ289" s="41">
        <v>0</v>
      </c>
      <c r="AR289" s="41">
        <v>0.19990021454434223</v>
      </c>
      <c r="AS289" s="41">
        <v>-6.0404225718044408E-3</v>
      </c>
      <c r="AT289" s="41">
        <v>-6.3186377489724471E-2</v>
      </c>
    </row>
    <row r="290" spans="2:46" x14ac:dyDescent="0.35">
      <c r="B290" s="79" t="s">
        <v>171</v>
      </c>
      <c r="C290" s="41">
        <v>1</v>
      </c>
      <c r="D290" s="121">
        <v>-1.2455813388850352</v>
      </c>
      <c r="E290" s="41">
        <v>-2.3173364236903988</v>
      </c>
      <c r="F290" s="41">
        <v>-2.4523320110784104</v>
      </c>
      <c r="G290" s="41">
        <v>-1.3949301191820693</v>
      </c>
      <c r="H290" s="41">
        <v>-2.742370988742779</v>
      </c>
      <c r="I290" s="121">
        <v>9.0398754205173307E-2</v>
      </c>
      <c r="J290" s="121">
        <v>5.3335264981052255</v>
      </c>
      <c r="K290" s="121">
        <v>6.5553432371714307E-2</v>
      </c>
      <c r="L290" s="121">
        <v>0.33276040939325285</v>
      </c>
      <c r="M290" s="121">
        <v>-0.14934878029703416</v>
      </c>
      <c r="N290" s="41">
        <v>-0.89732717477454793</v>
      </c>
      <c r="O290" s="121">
        <v>0.52968909398091046</v>
      </c>
      <c r="P290" s="41">
        <v>0</v>
      </c>
      <c r="Q290" s="41">
        <v>7.1698250529181579E-2</v>
      </c>
      <c r="R290" s="41">
        <v>-5.8833486329366485E-3</v>
      </c>
      <c r="S290" s="41">
        <v>2.0666465511262296E-4</v>
      </c>
      <c r="T290" s="41">
        <v>0</v>
      </c>
      <c r="U290" s="41">
        <v>0.16211965533826633</v>
      </c>
      <c r="V290" s="41">
        <v>4.389239265382821E-4</v>
      </c>
      <c r="W290" s="41">
        <v>0</v>
      </c>
      <c r="X290" s="41">
        <v>0</v>
      </c>
      <c r="Y290" s="41">
        <v>4.7585714772921313E-4</v>
      </c>
      <c r="Z290" s="41">
        <v>8.3324034808513556E-3</v>
      </c>
      <c r="AA290" s="41">
        <v>0</v>
      </c>
      <c r="AB290" s="41">
        <v>2.3577950633004266E-5</v>
      </c>
      <c r="AC290" s="41">
        <v>-0.31392819392602422</v>
      </c>
      <c r="AD290" s="41">
        <v>-0.27163022673374748</v>
      </c>
      <c r="AE290" s="121">
        <v>0.4385155832276289</v>
      </c>
      <c r="AF290" s="41">
        <v>0</v>
      </c>
      <c r="AG290" s="41">
        <v>0.16085088973167477</v>
      </c>
      <c r="AH290" s="41">
        <v>-1.1152980352207673E-2</v>
      </c>
      <c r="AI290" s="41">
        <v>0.10109373221023844</v>
      </c>
      <c r="AJ290" s="41">
        <v>0</v>
      </c>
      <c r="AK290" s="41">
        <v>0.42291528719200339</v>
      </c>
      <c r="AL290" s="41">
        <v>0.24583675078708472</v>
      </c>
      <c r="AM290" s="41">
        <v>0</v>
      </c>
      <c r="AN290" s="41">
        <v>0</v>
      </c>
      <c r="AO290" s="41">
        <v>8.6990184813494659E-2</v>
      </c>
      <c r="AP290" s="41">
        <v>4.2086552485311325E-2</v>
      </c>
      <c r="AQ290" s="41">
        <v>0</v>
      </c>
      <c r="AR290" s="41">
        <v>0.50581704373563208</v>
      </c>
      <c r="AS290" s="41">
        <v>-0.40166050999902636</v>
      </c>
      <c r="AT290" s="41">
        <v>-0.19268964799992669</v>
      </c>
    </row>
    <row r="291" spans="2:46" x14ac:dyDescent="0.35">
      <c r="B291" s="79" t="s">
        <v>172</v>
      </c>
      <c r="C291" s="41">
        <v>1</v>
      </c>
      <c r="D291" s="121">
        <v>0.76000425520334147</v>
      </c>
      <c r="E291" s="41">
        <v>1.4139466350057053</v>
      </c>
      <c r="F291" s="41">
        <v>1.5369839067750188</v>
      </c>
      <c r="G291" s="41">
        <v>0.89802541304461669</v>
      </c>
      <c r="H291" s="41">
        <v>1.6949534256587571</v>
      </c>
      <c r="I291" s="121">
        <v>0.13702737788529737</v>
      </c>
      <c r="J291" s="121">
        <v>8.0846152952325454</v>
      </c>
      <c r="K291" s="121">
        <v>3.9000986979641682E-2</v>
      </c>
      <c r="L291" s="121">
        <v>0.8608457913449068</v>
      </c>
      <c r="M291" s="121">
        <v>0.13802115784127522</v>
      </c>
      <c r="N291" s="41">
        <v>0.66448669391350379</v>
      </c>
      <c r="O291" s="121">
        <v>-0.51727549527349637</v>
      </c>
      <c r="P291" s="41">
        <v>0</v>
      </c>
      <c r="Q291" s="41">
        <v>-7.3868129354911646E-2</v>
      </c>
      <c r="R291" s="41">
        <v>9.8663884222777512E-2</v>
      </c>
      <c r="S291" s="41">
        <v>-3.8293596574471883E-4</v>
      </c>
      <c r="T291" s="41">
        <v>0</v>
      </c>
      <c r="U291" s="41">
        <v>-0.13225406282800228</v>
      </c>
      <c r="V291" s="41">
        <v>-3.1026152156415177E-4</v>
      </c>
      <c r="W291" s="41">
        <v>0</v>
      </c>
      <c r="X291" s="41">
        <v>0</v>
      </c>
      <c r="Y291" s="41">
        <v>-8.9981296609592293E-4</v>
      </c>
      <c r="Z291" s="41">
        <v>6.5801562271010873E-3</v>
      </c>
      <c r="AA291" s="41">
        <v>0</v>
      </c>
      <c r="AB291" s="41">
        <v>7.9649530914569126E-6</v>
      </c>
      <c r="AC291" s="41">
        <v>0.1685580012776153</v>
      </c>
      <c r="AD291" s="41">
        <v>0.3607225922468309</v>
      </c>
      <c r="AE291" s="121">
        <v>-0.41113201159727131</v>
      </c>
      <c r="AF291" s="41">
        <v>0</v>
      </c>
      <c r="AG291" s="41">
        <v>-0.15909898083680421</v>
      </c>
      <c r="AH291" s="41">
        <v>0.17956428042892195</v>
      </c>
      <c r="AI291" s="41">
        <v>-0.17983721492930391</v>
      </c>
      <c r="AJ291" s="41">
        <v>0</v>
      </c>
      <c r="AK291" s="41">
        <v>-0.33122424777134513</v>
      </c>
      <c r="AL291" s="41">
        <v>-0.16683257670658086</v>
      </c>
      <c r="AM291" s="41">
        <v>0</v>
      </c>
      <c r="AN291" s="41">
        <v>0</v>
      </c>
      <c r="AO291" s="41">
        <v>-0.15792151120302139</v>
      </c>
      <c r="AP291" s="41">
        <v>3.1908372477572229E-2</v>
      </c>
      <c r="AQ291" s="41">
        <v>0</v>
      </c>
      <c r="AR291" s="41">
        <v>0.16404613976406776</v>
      </c>
      <c r="AS291" s="41">
        <v>0.20704920850122954</v>
      </c>
      <c r="AT291" s="41">
        <v>0.24566824220505637</v>
      </c>
    </row>
    <row r="292" spans="2:46" x14ac:dyDescent="0.35">
      <c r="B292" s="79" t="s">
        <v>173</v>
      </c>
      <c r="C292" s="41">
        <v>1</v>
      </c>
      <c r="D292" s="121">
        <v>-4.7614127091911485E-2</v>
      </c>
      <c r="E292" s="41">
        <v>-8.8583497157301488E-2</v>
      </c>
      <c r="F292" s="41">
        <v>-0.10095492524857155</v>
      </c>
      <c r="G292" s="41">
        <v>-6.1842239256457029E-2</v>
      </c>
      <c r="H292" s="41">
        <v>-0.11388589810535243</v>
      </c>
      <c r="I292" s="121">
        <v>0.21340443579684851</v>
      </c>
      <c r="J292" s="121">
        <v>12.590861712014062</v>
      </c>
      <c r="K292" s="121">
        <v>2.768686552308212E-4</v>
      </c>
      <c r="L292" s="121">
        <v>1.6257691935231984</v>
      </c>
      <c r="M292" s="121">
        <v>-1.4228112164545545E-2</v>
      </c>
      <c r="N292" s="41">
        <v>-5.4626199665223696E-2</v>
      </c>
      <c r="O292" s="121">
        <v>9.9493368401856568E-3</v>
      </c>
      <c r="P292" s="41">
        <v>0</v>
      </c>
      <c r="Q292" s="41">
        <v>-5.4553482596479295E-4</v>
      </c>
      <c r="R292" s="41">
        <v>9.5897749856174129E-3</v>
      </c>
      <c r="S292" s="41">
        <v>-1.0834647226826268E-5</v>
      </c>
      <c r="T292" s="41">
        <v>0</v>
      </c>
      <c r="U292" s="41">
        <v>3.4803700244894066E-3</v>
      </c>
      <c r="V292" s="41">
        <v>4.3578383693895749E-5</v>
      </c>
      <c r="W292" s="41">
        <v>0</v>
      </c>
      <c r="X292" s="41">
        <v>0</v>
      </c>
      <c r="Y292" s="41">
        <v>-1.8286091361669119E-4</v>
      </c>
      <c r="Z292" s="41">
        <v>4.1492580642419888E-3</v>
      </c>
      <c r="AA292" s="41">
        <v>0</v>
      </c>
      <c r="AB292" s="41">
        <v>-1.0798998252560944E-6</v>
      </c>
      <c r="AC292" s="41">
        <v>-2.052858237149694E-4</v>
      </c>
      <c r="AD292" s="41">
        <v>-6.1400567058803712E-3</v>
      </c>
      <c r="AE292" s="121">
        <v>7.7155896975702187E-3</v>
      </c>
      <c r="AF292" s="41">
        <v>0</v>
      </c>
      <c r="AG292" s="41">
        <v>-1.1464322092238422E-3</v>
      </c>
      <c r="AH292" s="41">
        <v>1.7028867245580032E-2</v>
      </c>
      <c r="AI292" s="41">
        <v>-4.9645945714848483E-3</v>
      </c>
      <c r="AJ292" s="41">
        <v>0</v>
      </c>
      <c r="AK292" s="41">
        <v>8.5046044976116002E-3</v>
      </c>
      <c r="AL292" s="41">
        <v>2.2863339222945839E-2</v>
      </c>
      <c r="AM292" s="41">
        <v>0</v>
      </c>
      <c r="AN292" s="41">
        <v>0</v>
      </c>
      <c r="AO292" s="41">
        <v>-3.1313061554764522E-2</v>
      </c>
      <c r="AP292" s="41">
        <v>1.9631545781251068E-2</v>
      </c>
      <c r="AQ292" s="41">
        <v>0</v>
      </c>
      <c r="AR292" s="41">
        <v>-2.1701105881108827E-2</v>
      </c>
      <c r="AS292" s="41">
        <v>-2.4603605994445217E-4</v>
      </c>
      <c r="AT292" s="41">
        <v>-4.0800328457806607E-3</v>
      </c>
    </row>
    <row r="293" spans="2:46" x14ac:dyDescent="0.35">
      <c r="B293" s="79" t="s">
        <v>174</v>
      </c>
      <c r="C293" s="41">
        <v>1</v>
      </c>
      <c r="D293" s="121">
        <v>-0.72967928508332136</v>
      </c>
      <c r="E293" s="41">
        <v>-1.3575286752847051</v>
      </c>
      <c r="F293" s="41">
        <v>-1.7022829027593422</v>
      </c>
      <c r="G293" s="41">
        <v>-1.1473540887240177</v>
      </c>
      <c r="H293" s="41">
        <v>-2.178081372621647</v>
      </c>
      <c r="I293" s="121">
        <v>0.34736637923043401</v>
      </c>
      <c r="J293" s="121">
        <v>20.494616374595605</v>
      </c>
      <c r="K293" s="121">
        <v>0.15079156521934722</v>
      </c>
      <c r="L293" s="121">
        <v>1.0089122736245228</v>
      </c>
      <c r="M293" s="121">
        <v>-0.41767480364069648</v>
      </c>
      <c r="N293" s="41">
        <v>-1.3141486873805912</v>
      </c>
      <c r="O293" s="121">
        <v>-0.71635683005163275</v>
      </c>
      <c r="P293" s="41">
        <v>0</v>
      </c>
      <c r="Q293" s="41">
        <v>-0.30782368264762261</v>
      </c>
      <c r="R293" s="41">
        <v>0.19159162595252796</v>
      </c>
      <c r="S293" s="41">
        <v>-1.2669320734363548E-6</v>
      </c>
      <c r="T293" s="41">
        <v>0</v>
      </c>
      <c r="U293" s="41">
        <v>4.4514050914789341E-2</v>
      </c>
      <c r="V293" s="41">
        <v>2.2398854965608472E-4</v>
      </c>
      <c r="W293" s="41">
        <v>0</v>
      </c>
      <c r="X293" s="41">
        <v>0</v>
      </c>
      <c r="Y293" s="41">
        <v>-3.1606069095352725E-3</v>
      </c>
      <c r="Z293" s="41">
        <v>-7.8295633000050602E-3</v>
      </c>
      <c r="AA293" s="41">
        <v>0</v>
      </c>
      <c r="AB293" s="41">
        <v>-1.1728929837482051E-5</v>
      </c>
      <c r="AC293" s="41">
        <v>7.1983794294329884E-2</v>
      </c>
      <c r="AD293" s="41">
        <v>0.66040206850420191</v>
      </c>
      <c r="AE293" s="121">
        <v>-0.57265925639237591</v>
      </c>
      <c r="AF293" s="41">
        <v>0</v>
      </c>
      <c r="AG293" s="41">
        <v>-0.66683719679758169</v>
      </c>
      <c r="AH293" s="41">
        <v>0.3507080662854361</v>
      </c>
      <c r="AI293" s="41">
        <v>-5.9843120607610092E-4</v>
      </c>
      <c r="AJ293" s="41">
        <v>0</v>
      </c>
      <c r="AK293" s="41">
        <v>0.11212893811571127</v>
      </c>
      <c r="AL293" s="41">
        <v>0.1211396314833303</v>
      </c>
      <c r="AM293" s="41">
        <v>0</v>
      </c>
      <c r="AN293" s="41">
        <v>0</v>
      </c>
      <c r="AO293" s="41">
        <v>-0.5579136929948415</v>
      </c>
      <c r="AP293" s="41">
        <v>-3.818681866477841E-2</v>
      </c>
      <c r="AQ293" s="41">
        <v>0</v>
      </c>
      <c r="AR293" s="41">
        <v>-0.24296777254805976</v>
      </c>
      <c r="AS293" s="41">
        <v>8.893371361094124E-2</v>
      </c>
      <c r="AT293" s="41">
        <v>0.45236770335833026</v>
      </c>
    </row>
    <row r="294" spans="2:46" x14ac:dyDescent="0.35">
      <c r="B294" s="79" t="s">
        <v>175</v>
      </c>
      <c r="C294" s="41">
        <v>1</v>
      </c>
      <c r="D294" s="121">
        <v>-0.15322486704374327</v>
      </c>
      <c r="E294" s="41">
        <v>-0.28506654228893963</v>
      </c>
      <c r="F294" s="41">
        <v>-0.32885703489523127</v>
      </c>
      <c r="G294" s="41">
        <v>-0.20391587188237911</v>
      </c>
      <c r="H294" s="41">
        <v>-0.37589832907457826</v>
      </c>
      <c r="I294" s="121">
        <v>0.23192116698600249</v>
      </c>
      <c r="J294" s="121">
        <v>13.683348852174147</v>
      </c>
      <c r="K294" s="121">
        <v>3.2525444116529522E-3</v>
      </c>
      <c r="L294" s="121">
        <v>1.6295573213158294</v>
      </c>
      <c r="M294" s="121">
        <v>-5.0691004838635853E-2</v>
      </c>
      <c r="N294" s="41">
        <v>-0.18741758182063462</v>
      </c>
      <c r="O294" s="121">
        <v>-5.7373298514852955E-2</v>
      </c>
      <c r="P294" s="41">
        <v>0</v>
      </c>
      <c r="Q294" s="41">
        <v>7.7322007527629985E-3</v>
      </c>
      <c r="R294" s="41">
        <v>-1.3475953803678104E-2</v>
      </c>
      <c r="S294" s="41">
        <v>-2.9797510539312285E-6</v>
      </c>
      <c r="T294" s="41">
        <v>0</v>
      </c>
      <c r="U294" s="41">
        <v>-4.4859674846463582E-2</v>
      </c>
      <c r="V294" s="41">
        <v>1.2720095099639063E-4</v>
      </c>
      <c r="W294" s="41">
        <v>0</v>
      </c>
      <c r="X294" s="41">
        <v>0</v>
      </c>
      <c r="Y294" s="41">
        <v>-3.2196453651927068E-4</v>
      </c>
      <c r="Z294" s="41">
        <v>-3.6975137808101864E-3</v>
      </c>
      <c r="AA294" s="41">
        <v>0</v>
      </c>
      <c r="AB294" s="41">
        <v>-2.7725669484189246E-6</v>
      </c>
      <c r="AC294" s="41">
        <v>-3.9682387287618422E-2</v>
      </c>
      <c r="AD294" s="41">
        <v>0.10670325135121385</v>
      </c>
      <c r="AE294" s="121">
        <v>-4.4536843076610808E-2</v>
      </c>
      <c r="AF294" s="41">
        <v>0</v>
      </c>
      <c r="AG294" s="41">
        <v>1.6265358511796731E-2</v>
      </c>
      <c r="AH294" s="41">
        <v>-2.3953637702033577E-2</v>
      </c>
      <c r="AI294" s="41">
        <v>-1.3667327933887983E-3</v>
      </c>
      <c r="AJ294" s="41">
        <v>0</v>
      </c>
      <c r="AK294" s="41">
        <v>-0.10972850037724485</v>
      </c>
      <c r="AL294" s="41">
        <v>6.6802623736535921E-2</v>
      </c>
      <c r="AM294" s="41">
        <v>0</v>
      </c>
      <c r="AN294" s="41">
        <v>0</v>
      </c>
      <c r="AO294" s="41">
        <v>-5.5188336637473696E-2</v>
      </c>
      <c r="AP294" s="41">
        <v>-1.75117065899053E-2</v>
      </c>
      <c r="AQ294" s="41">
        <v>0</v>
      </c>
      <c r="AR294" s="41">
        <v>-5.5771850817267425E-2</v>
      </c>
      <c r="AS294" s="41">
        <v>-4.7607153544010045E-2</v>
      </c>
      <c r="AT294" s="41">
        <v>7.0974697556887512E-2</v>
      </c>
    </row>
    <row r="295" spans="2:46" x14ac:dyDescent="0.35">
      <c r="B295" s="79" t="s">
        <v>176</v>
      </c>
      <c r="C295" s="41">
        <v>1</v>
      </c>
      <c r="D295" s="121">
        <v>-0.15431724204084318</v>
      </c>
      <c r="E295" s="41">
        <v>-0.2870988466355785</v>
      </c>
      <c r="F295" s="41">
        <v>-0.30739160849269165</v>
      </c>
      <c r="G295" s="41">
        <v>-0.17690315251471139</v>
      </c>
      <c r="H295" s="41">
        <v>-0.3260575703077962</v>
      </c>
      <c r="I295" s="121">
        <v>0.11100720546509166</v>
      </c>
      <c r="J295" s="121">
        <v>6.5494251224404074</v>
      </c>
      <c r="K295" s="121">
        <v>1.2572292576907909E-3</v>
      </c>
      <c r="L295" s="121">
        <v>1.4080019668914476</v>
      </c>
      <c r="M295" s="121">
        <v>-2.2585910473868202E-2</v>
      </c>
      <c r="N295" s="41">
        <v>-0.11650519818425764</v>
      </c>
      <c r="O295" s="121">
        <v>-8.174688411901114E-2</v>
      </c>
      <c r="P295" s="41">
        <v>0</v>
      </c>
      <c r="Q295" s="41">
        <v>4.5168765065750878E-3</v>
      </c>
      <c r="R295" s="41">
        <v>1.4369967200091198E-4</v>
      </c>
      <c r="S295" s="41">
        <v>1.3750043877467171E-5</v>
      </c>
      <c r="T295" s="41">
        <v>0</v>
      </c>
      <c r="U295" s="41">
        <v>-3.6454220519334939E-2</v>
      </c>
      <c r="V295" s="41">
        <v>-6.0780750031992376E-5</v>
      </c>
      <c r="W295" s="41">
        <v>0</v>
      </c>
      <c r="X295" s="41">
        <v>0</v>
      </c>
      <c r="Y295" s="41">
        <v>4.6034248368663499E-5</v>
      </c>
      <c r="Z295" s="41">
        <v>-1.4934690477638832E-3</v>
      </c>
      <c r="AA295" s="41">
        <v>0</v>
      </c>
      <c r="AB295" s="41">
        <v>1.604639074478135E-6</v>
      </c>
      <c r="AC295" s="41">
        <v>8.655799067681047E-3</v>
      </c>
      <c r="AD295" s="41">
        <v>6.2276650977169251E-2</v>
      </c>
      <c r="AE295" s="121">
        <v>-6.3448326159455018E-2</v>
      </c>
      <c r="AF295" s="41">
        <v>0</v>
      </c>
      <c r="AG295" s="41">
        <v>9.5003167850898733E-3</v>
      </c>
      <c r="AH295" s="41">
        <v>2.5539188343550367E-4</v>
      </c>
      <c r="AI295" s="41">
        <v>6.3058998351412723E-3</v>
      </c>
      <c r="AJ295" s="41">
        <v>0</v>
      </c>
      <c r="AK295" s="41">
        <v>-8.9155982416936772E-2</v>
      </c>
      <c r="AL295" s="41">
        <v>-3.191600819036907E-2</v>
      </c>
      <c r="AM295" s="41">
        <v>0</v>
      </c>
      <c r="AN295" s="41">
        <v>0</v>
      </c>
      <c r="AO295" s="41">
        <v>7.8896851843719869E-3</v>
      </c>
      <c r="AP295" s="41">
        <v>-7.0721953430676887E-3</v>
      </c>
      <c r="AQ295" s="41">
        <v>0</v>
      </c>
      <c r="AR295" s="41">
        <v>3.2273772236878176E-2</v>
      </c>
      <c r="AS295" s="41">
        <v>1.0382954277194179E-2</v>
      </c>
      <c r="AT295" s="41">
        <v>4.1418131080542195E-2</v>
      </c>
    </row>
    <row r="296" spans="2:46" x14ac:dyDescent="0.35">
      <c r="B296" s="79" t="s">
        <v>177</v>
      </c>
      <c r="C296" s="41">
        <v>1</v>
      </c>
      <c r="D296" s="121">
        <v>0.39648999287234687</v>
      </c>
      <c r="E296" s="41">
        <v>0.7376480952534884</v>
      </c>
      <c r="F296" s="41">
        <v>0.7985458453434352</v>
      </c>
      <c r="G296" s="41">
        <v>0.46465807495081501</v>
      </c>
      <c r="H296" s="41">
        <v>0.86122676611057458</v>
      </c>
      <c r="I296" s="121">
        <v>0.13003923548661864</v>
      </c>
      <c r="J296" s="121">
        <v>7.6723148937104995</v>
      </c>
      <c r="K296" s="121">
        <v>9.9668028686216437E-3</v>
      </c>
      <c r="L296" s="121">
        <v>1.272994374837225</v>
      </c>
      <c r="M296" s="121">
        <v>6.8168082078468181E-2</v>
      </c>
      <c r="N296" s="41">
        <v>0.3298688542500105</v>
      </c>
      <c r="O296" s="121">
        <v>-3.6630874115257048E-2</v>
      </c>
      <c r="P296" s="41">
        <v>0</v>
      </c>
      <c r="Q296" s="41">
        <v>2.5201271962890924E-2</v>
      </c>
      <c r="R296" s="41">
        <v>-2.9348398892579224E-2</v>
      </c>
      <c r="S296" s="41">
        <v>3.2422085837511834E-4</v>
      </c>
      <c r="T296" s="41">
        <v>0</v>
      </c>
      <c r="U296" s="41">
        <v>-1.7176825652751623E-2</v>
      </c>
      <c r="V296" s="41">
        <v>1.8458860522279296E-4</v>
      </c>
      <c r="W296" s="41">
        <v>0</v>
      </c>
      <c r="X296" s="41">
        <v>0</v>
      </c>
      <c r="Y296" s="41">
        <v>-6.8290477567201947E-4</v>
      </c>
      <c r="Z296" s="41">
        <v>9.4301115587978254E-3</v>
      </c>
      <c r="AA296" s="41">
        <v>0</v>
      </c>
      <c r="AB296" s="41">
        <v>-2.3760273125975828E-6</v>
      </c>
      <c r="AC296" s="41">
        <v>4.4667319820351672E-2</v>
      </c>
      <c r="AD296" s="41">
        <v>-1.873406575037144E-2</v>
      </c>
      <c r="AE296" s="121">
        <v>-2.8590487328618436E-2</v>
      </c>
      <c r="AF296" s="41">
        <v>0</v>
      </c>
      <c r="AG296" s="41">
        <v>5.3302508182569354E-2</v>
      </c>
      <c r="AH296" s="41">
        <v>-5.2451877908432538E-2</v>
      </c>
      <c r="AI296" s="41">
        <v>0.14952342950511319</v>
      </c>
      <c r="AJ296" s="41">
        <v>0</v>
      </c>
      <c r="AK296" s="41">
        <v>-4.2244570148242427E-2</v>
      </c>
      <c r="AL296" s="41">
        <v>9.7470392628646679E-2</v>
      </c>
      <c r="AM296" s="41">
        <v>0</v>
      </c>
      <c r="AN296" s="41">
        <v>0</v>
      </c>
      <c r="AO296" s="41">
        <v>-0.1176966446378002</v>
      </c>
      <c r="AP296" s="41">
        <v>4.4905565155702196E-2</v>
      </c>
      <c r="AQ296" s="41">
        <v>0</v>
      </c>
      <c r="AR296" s="41">
        <v>-4.8056164905352146E-2</v>
      </c>
      <c r="AS296" s="41">
        <v>5.3880173283071861E-2</v>
      </c>
      <c r="AT296" s="41">
        <v>-1.2529178687104995E-2</v>
      </c>
    </row>
    <row r="297" spans="2:46" x14ac:dyDescent="0.35">
      <c r="B297" s="79" t="s">
        <v>178</v>
      </c>
      <c r="C297" s="41">
        <v>1</v>
      </c>
      <c r="D297" s="121">
        <v>-0.19598268449099976</v>
      </c>
      <c r="E297" s="41">
        <v>-0.36461513913667837</v>
      </c>
      <c r="F297" s="41">
        <v>-0.40449167483098492</v>
      </c>
      <c r="G297" s="41">
        <v>-0.24119454602403068</v>
      </c>
      <c r="H297" s="41">
        <v>-0.44487022100215468</v>
      </c>
      <c r="I297" s="121">
        <v>0.17078310066151484</v>
      </c>
      <c r="J297" s="121">
        <v>10.076202939029375</v>
      </c>
      <c r="K297" s="121">
        <v>3.4313196433037097E-3</v>
      </c>
      <c r="L297" s="121">
        <v>1.4882466449698872</v>
      </c>
      <c r="M297" s="121">
        <v>-4.5211861533030917E-2</v>
      </c>
      <c r="N297" s="41">
        <v>-0.19260865054321086</v>
      </c>
      <c r="O297" s="121">
        <v>-1.5671651667977942E-2</v>
      </c>
      <c r="P297" s="41">
        <v>0</v>
      </c>
      <c r="Q297" s="41">
        <v>-9.869862854213856E-3</v>
      </c>
      <c r="R297" s="41">
        <v>-1.2472235567238574E-2</v>
      </c>
      <c r="S297" s="41">
        <v>1.2459110965599458E-4</v>
      </c>
      <c r="T297" s="41">
        <v>0</v>
      </c>
      <c r="U297" s="41">
        <v>-4.6977398135423032E-3</v>
      </c>
      <c r="V297" s="41">
        <v>7.0123734757708526E-5</v>
      </c>
      <c r="W297" s="41">
        <v>0</v>
      </c>
      <c r="X297" s="41">
        <v>0</v>
      </c>
      <c r="Y297" s="41">
        <v>-8.9519404058003522E-5</v>
      </c>
      <c r="Z297" s="41">
        <v>1.0213001019131964E-2</v>
      </c>
      <c r="AA297" s="41">
        <v>0</v>
      </c>
      <c r="AB297" s="41">
        <v>-5.4299375477200841E-6</v>
      </c>
      <c r="AC297" s="41">
        <v>2.4570836219297849E-2</v>
      </c>
      <c r="AD297" s="41">
        <v>-1.2344070446881555E-2</v>
      </c>
      <c r="AE297" s="121">
        <v>-1.2172250134427243E-2</v>
      </c>
      <c r="AF297" s="41">
        <v>0</v>
      </c>
      <c r="AG297" s="41">
        <v>-2.0773904218290166E-2</v>
      </c>
      <c r="AH297" s="41">
        <v>-2.218210495581106E-2</v>
      </c>
      <c r="AI297" s="41">
        <v>5.7179081487364863E-2</v>
      </c>
      <c r="AJ297" s="41">
        <v>0</v>
      </c>
      <c r="AK297" s="41">
        <v>-1.1497376939872709E-2</v>
      </c>
      <c r="AL297" s="41">
        <v>3.6848065119094407E-2</v>
      </c>
      <c r="AM297" s="41">
        <v>0</v>
      </c>
      <c r="AN297" s="41">
        <v>0</v>
      </c>
      <c r="AO297" s="41">
        <v>-1.5353342456145738E-2</v>
      </c>
      <c r="AP297" s="41">
        <v>4.8397010259068805E-2</v>
      </c>
      <c r="AQ297" s="41">
        <v>0</v>
      </c>
      <c r="AR297" s="41">
        <v>-0.10928846791288338</v>
      </c>
      <c r="AS297" s="41">
        <v>2.9494487155435713E-2</v>
      </c>
      <c r="AT297" s="41">
        <v>-8.2154390310342149E-3</v>
      </c>
    </row>
    <row r="298" spans="2:46" x14ac:dyDescent="0.35">
      <c r="B298" s="79" t="s">
        <v>179</v>
      </c>
      <c r="C298" s="41">
        <v>1</v>
      </c>
      <c r="D298" s="121">
        <v>-0.11294841445494086</v>
      </c>
      <c r="E298" s="41">
        <v>-0.21013438997794079</v>
      </c>
      <c r="F298" s="41">
        <v>-0.22823065809974211</v>
      </c>
      <c r="G298" s="41">
        <v>-0.13323975844868211</v>
      </c>
      <c r="H298" s="41">
        <v>-0.24547336179075924</v>
      </c>
      <c r="I298" s="121">
        <v>0.13562529355597625</v>
      </c>
      <c r="J298" s="121">
        <v>8.0018923198025984</v>
      </c>
      <c r="K298" s="121">
        <v>8.5071865151329371E-4</v>
      </c>
      <c r="L298" s="121">
        <v>1.4627693195573017</v>
      </c>
      <c r="M298" s="121">
        <v>-2.0291343993741245E-2</v>
      </c>
      <c r="N298" s="41">
        <v>-9.579500374335348E-2</v>
      </c>
      <c r="O298" s="121">
        <v>3.9644949843606697E-2</v>
      </c>
      <c r="P298" s="41">
        <v>0</v>
      </c>
      <c r="Q298" s="41">
        <v>2.5898686638124113E-2</v>
      </c>
      <c r="R298" s="41">
        <v>1.8275930861647825E-3</v>
      </c>
      <c r="S298" s="41">
        <v>-2.2431160660638865E-5</v>
      </c>
      <c r="T298" s="41">
        <v>0</v>
      </c>
      <c r="U298" s="41">
        <v>-8.7879648898597854E-3</v>
      </c>
      <c r="V298" s="41">
        <v>5.7405214289928877E-5</v>
      </c>
      <c r="W298" s="41">
        <v>0</v>
      </c>
      <c r="X298" s="41">
        <v>0</v>
      </c>
      <c r="Y298" s="41">
        <v>1.6007016516258451E-4</v>
      </c>
      <c r="Z298" s="41">
        <v>-6.3839235529239129E-3</v>
      </c>
      <c r="AA298" s="41">
        <v>0</v>
      </c>
      <c r="AB298" s="41">
        <v>-1.1055829240583372E-6</v>
      </c>
      <c r="AC298" s="41">
        <v>-4.3655944499913849E-2</v>
      </c>
      <c r="AD298" s="41">
        <v>9.9766830337375909E-3</v>
      </c>
      <c r="AE298" s="121">
        <v>3.0757331410794942E-2</v>
      </c>
      <c r="AF298" s="41">
        <v>0</v>
      </c>
      <c r="AG298" s="41">
        <v>5.4448939945237841E-2</v>
      </c>
      <c r="AH298" s="41">
        <v>3.2467035700760346E-3</v>
      </c>
      <c r="AI298" s="41">
        <v>-1.0282685382648557E-2</v>
      </c>
      <c r="AJ298" s="41">
        <v>0</v>
      </c>
      <c r="AK298" s="41">
        <v>-2.1483389613694975E-2</v>
      </c>
      <c r="AL298" s="41">
        <v>3.0130453850238503E-2</v>
      </c>
      <c r="AM298" s="41">
        <v>0</v>
      </c>
      <c r="AN298" s="41">
        <v>0</v>
      </c>
      <c r="AO298" s="41">
        <v>2.7422107487878402E-2</v>
      </c>
      <c r="AP298" s="41">
        <v>-3.021742949546042E-2</v>
      </c>
      <c r="AQ298" s="41">
        <v>0</v>
      </c>
      <c r="AR298" s="41">
        <v>-2.2226726557664497E-2</v>
      </c>
      <c r="AS298" s="41">
        <v>-5.2344250047822991E-2</v>
      </c>
      <c r="AT298" s="41">
        <v>6.6322859306212041E-3</v>
      </c>
    </row>
    <row r="299" spans="2:46" x14ac:dyDescent="0.35">
      <c r="B299" s="79" t="s">
        <v>180</v>
      </c>
      <c r="C299" s="41">
        <v>1</v>
      </c>
      <c r="D299" s="121">
        <v>-0.77014180782584774</v>
      </c>
      <c r="E299" s="41">
        <v>-1.4328070010097758</v>
      </c>
      <c r="F299" s="41">
        <v>-2.0046740018926359</v>
      </c>
      <c r="G299" s="41">
        <v>-1.507588536927438</v>
      </c>
      <c r="H299" s="41">
        <v>-2.8973737751742945</v>
      </c>
      <c r="I299" s="121">
        <v>0.47248983130230432</v>
      </c>
      <c r="J299" s="121">
        <v>27.876900046835956</v>
      </c>
      <c r="K299" s="121">
        <v>0.34982817525523718</v>
      </c>
      <c r="L299" s="121">
        <v>0.95809516784501902</v>
      </c>
      <c r="M299" s="121">
        <v>-0.73744672910159026</v>
      </c>
      <c r="N299" s="41">
        <v>-2.0264152188076388</v>
      </c>
      <c r="O299" s="121">
        <v>-0.78395801040598367</v>
      </c>
      <c r="P299" s="41">
        <v>0</v>
      </c>
      <c r="Q299" s="41">
        <v>1.7243041585042113E-2</v>
      </c>
      <c r="R299" s="41">
        <v>-6.5112153064327258E-2</v>
      </c>
      <c r="S299" s="41">
        <v>5.0554818579752838E-4</v>
      </c>
      <c r="T299" s="41">
        <v>0</v>
      </c>
      <c r="U299" s="41">
        <v>-0.2850486977345813</v>
      </c>
      <c r="V299" s="41">
        <v>-2.2301599796662663E-3</v>
      </c>
      <c r="W299" s="41">
        <v>0</v>
      </c>
      <c r="X299" s="41">
        <v>0</v>
      </c>
      <c r="Y299" s="41">
        <v>1.6886115772834494E-3</v>
      </c>
      <c r="Z299" s="41">
        <v>1.0782254438237661E-2</v>
      </c>
      <c r="AA299" s="41">
        <v>0</v>
      </c>
      <c r="AB299" s="41">
        <v>-4.3957113546144451E-5</v>
      </c>
      <c r="AC299" s="41">
        <v>8.6207453985091886E-2</v>
      </c>
      <c r="AD299" s="41">
        <v>0.60405103478231303</v>
      </c>
      <c r="AE299" s="121">
        <v>-0.63446072934756736</v>
      </c>
      <c r="AF299" s="41">
        <v>0</v>
      </c>
      <c r="AG299" s="41">
        <v>3.78160991775063E-2</v>
      </c>
      <c r="AH299" s="41">
        <v>-0.12066362077951383</v>
      </c>
      <c r="AI299" s="41">
        <v>0.24175113562802855</v>
      </c>
      <c r="AJ299" s="41">
        <v>0</v>
      </c>
      <c r="AK299" s="41">
        <v>-0.72691681896574867</v>
      </c>
      <c r="AL299" s="41">
        <v>-1.2210726775782912</v>
      </c>
      <c r="AM299" s="41">
        <v>0</v>
      </c>
      <c r="AN299" s="41">
        <v>0</v>
      </c>
      <c r="AO299" s="41">
        <v>0.30176673424686806</v>
      </c>
      <c r="AP299" s="41">
        <v>5.3239084703967349E-2</v>
      </c>
      <c r="AQ299" s="41">
        <v>0</v>
      </c>
      <c r="AR299" s="41">
        <v>-0.92185903310631523</v>
      </c>
      <c r="AS299" s="41">
        <v>0.10782552388141012</v>
      </c>
      <c r="AT299" s="41">
        <v>0.4188918047742114</v>
      </c>
    </row>
    <row r="300" spans="2:46" x14ac:dyDescent="0.35">
      <c r="B300" s="79" t="s">
        <v>181</v>
      </c>
      <c r="C300" s="41">
        <v>1</v>
      </c>
      <c r="D300" s="121">
        <v>-4.7897361459593668E-2</v>
      </c>
      <c r="E300" s="41">
        <v>-8.9110439313691184E-2</v>
      </c>
      <c r="F300" s="41">
        <v>-0.10405856787962371</v>
      </c>
      <c r="G300" s="41">
        <v>-6.531457564932025E-2</v>
      </c>
      <c r="H300" s="41">
        <v>-0.12028117841153253</v>
      </c>
      <c r="I300" s="121">
        <v>0.24999990839065517</v>
      </c>
      <c r="J300" s="121">
        <v>14.749994595048655</v>
      </c>
      <c r="K300" s="121">
        <v>3.5795637939242664E-4</v>
      </c>
      <c r="L300" s="121">
        <v>1.7066559598245739</v>
      </c>
      <c r="M300" s="121">
        <v>-1.7417214189726582E-2</v>
      </c>
      <c r="N300" s="41">
        <v>-6.211292277769026E-2</v>
      </c>
      <c r="O300" s="121">
        <v>-2.4948780842407366E-2</v>
      </c>
      <c r="P300" s="41">
        <v>0</v>
      </c>
      <c r="Q300" s="41">
        <v>1.1047381629095901E-2</v>
      </c>
      <c r="R300" s="41">
        <v>-3.0796625525486308E-2</v>
      </c>
      <c r="S300" s="41">
        <v>9.5954037209440535E-5</v>
      </c>
      <c r="T300" s="41">
        <v>0</v>
      </c>
      <c r="U300" s="41">
        <v>6.5932353128881445E-3</v>
      </c>
      <c r="V300" s="41">
        <v>-1.6940544327911193E-5</v>
      </c>
      <c r="W300" s="41">
        <v>0</v>
      </c>
      <c r="X300" s="41">
        <v>0</v>
      </c>
      <c r="Y300" s="41">
        <v>5.7295942983958408E-5</v>
      </c>
      <c r="Z300" s="41">
        <v>-2.6335579634720672E-3</v>
      </c>
      <c r="AA300" s="41">
        <v>0</v>
      </c>
      <c r="AB300" s="41">
        <v>4.0659985341705435E-7</v>
      </c>
      <c r="AC300" s="41">
        <v>7.5130096575678779E-3</v>
      </c>
      <c r="AD300" s="41">
        <v>6.9413215805936117E-3</v>
      </c>
      <c r="AE300" s="121">
        <v>-1.9347601716187504E-2</v>
      </c>
      <c r="AF300" s="41">
        <v>0</v>
      </c>
      <c r="AG300" s="41">
        <v>2.3216036398298178E-2</v>
      </c>
      <c r="AH300" s="41">
        <v>-5.468689872414096E-2</v>
      </c>
      <c r="AI300" s="41">
        <v>4.3967835399564781E-2</v>
      </c>
      <c r="AJ300" s="41">
        <v>0</v>
      </c>
      <c r="AK300" s="41">
        <v>1.6111281974928133E-2</v>
      </c>
      <c r="AL300" s="41">
        <v>-8.8878910610892502E-3</v>
      </c>
      <c r="AM300" s="41">
        <v>0</v>
      </c>
      <c r="AN300" s="41">
        <v>0</v>
      </c>
      <c r="AO300" s="41">
        <v>9.8114080546115798E-3</v>
      </c>
      <c r="AP300" s="41">
        <v>-1.246033596370771E-2</v>
      </c>
      <c r="AQ300" s="41">
        <v>0</v>
      </c>
      <c r="AR300" s="41">
        <v>8.1708724884848698E-3</v>
      </c>
      <c r="AS300" s="41">
        <v>9.0044371563536511E-3</v>
      </c>
      <c r="AT300" s="41">
        <v>4.6124987631824673E-3</v>
      </c>
    </row>
    <row r="301" spans="2:46" x14ac:dyDescent="0.35">
      <c r="B301" s="79" t="s">
        <v>182</v>
      </c>
      <c r="C301" s="41">
        <v>1</v>
      </c>
      <c r="D301" s="121">
        <v>-6.9217845883773776E-2</v>
      </c>
      <c r="E301" s="41">
        <v>-0.12877604250191985</v>
      </c>
      <c r="F301" s="41">
        <v>-0.14604876663344929</v>
      </c>
      <c r="G301" s="41">
        <v>-8.9031505717830958E-2</v>
      </c>
      <c r="H301" s="41">
        <v>-0.16397507528723887</v>
      </c>
      <c r="I301" s="121">
        <v>0.20587994393265249</v>
      </c>
      <c r="J301" s="121">
        <v>12.146916692026497</v>
      </c>
      <c r="K301" s="121">
        <v>5.5507251769486505E-4</v>
      </c>
      <c r="L301" s="121">
        <v>1.6060123108399964</v>
      </c>
      <c r="M301" s="121">
        <v>-1.9813659834057182E-2</v>
      </c>
      <c r="N301" s="41">
        <v>-7.7354989434045077E-2</v>
      </c>
      <c r="O301" s="121">
        <v>2.3302551827215266E-2</v>
      </c>
      <c r="P301" s="41">
        <v>0</v>
      </c>
      <c r="Q301" s="41">
        <v>1.269662525096263E-2</v>
      </c>
      <c r="R301" s="41">
        <v>-2.1950037188726299E-3</v>
      </c>
      <c r="S301" s="41">
        <v>5.00164691735132E-6</v>
      </c>
      <c r="T301" s="41">
        <v>0</v>
      </c>
      <c r="U301" s="41">
        <v>2.1753238385581221E-3</v>
      </c>
      <c r="V301" s="41">
        <v>3.7988817141229474E-5</v>
      </c>
      <c r="W301" s="41">
        <v>0</v>
      </c>
      <c r="X301" s="41">
        <v>0</v>
      </c>
      <c r="Y301" s="41">
        <v>1.5389272487159516E-4</v>
      </c>
      <c r="Z301" s="41">
        <v>-7.3859620961908255E-3</v>
      </c>
      <c r="AA301" s="41">
        <v>0</v>
      </c>
      <c r="AB301" s="41">
        <v>-1.2140471530824231E-6</v>
      </c>
      <c r="AC301" s="41">
        <v>4.6330357084368289E-3</v>
      </c>
      <c r="AD301" s="41">
        <v>-2.5707428615788237E-2</v>
      </c>
      <c r="AE301" s="121">
        <v>1.8072900142076839E-2</v>
      </c>
      <c r="AF301" s="41">
        <v>0</v>
      </c>
      <c r="AG301" s="41">
        <v>2.6684776909702512E-2</v>
      </c>
      <c r="AH301" s="41">
        <v>-3.8981808124989919E-3</v>
      </c>
      <c r="AI301" s="41">
        <v>2.2920886953347341E-3</v>
      </c>
      <c r="AJ301" s="41">
        <v>0</v>
      </c>
      <c r="AK301" s="41">
        <v>5.316208404418917E-3</v>
      </c>
      <c r="AL301" s="41">
        <v>1.9933046921186689E-2</v>
      </c>
      <c r="AM301" s="41">
        <v>0</v>
      </c>
      <c r="AN301" s="41">
        <v>0</v>
      </c>
      <c r="AO301" s="41">
        <v>2.6355551731040976E-2</v>
      </c>
      <c r="AP301" s="41">
        <v>-3.4949462526865413E-2</v>
      </c>
      <c r="AQ301" s="41">
        <v>0</v>
      </c>
      <c r="AR301" s="41">
        <v>-2.4399634805434098E-2</v>
      </c>
      <c r="AS301" s="41">
        <v>5.5533472119564335E-3</v>
      </c>
      <c r="AT301" s="41">
        <v>-1.7084382732460067E-2</v>
      </c>
    </row>
    <row r="302" spans="2:46" x14ac:dyDescent="0.35">
      <c r="B302" s="79" t="s">
        <v>183</v>
      </c>
      <c r="C302" s="41">
        <v>1</v>
      </c>
      <c r="D302" s="121">
        <v>-0.52006796880398198</v>
      </c>
      <c r="E302" s="41">
        <v>-0.96755820698385142</v>
      </c>
      <c r="F302" s="41">
        <v>-1.0067527921496118</v>
      </c>
      <c r="G302" s="41">
        <v>-0.56305599862002531</v>
      </c>
      <c r="H302" s="41">
        <v>-1.0476830008955438</v>
      </c>
      <c r="I302" s="121">
        <v>5.96810321792762E-2</v>
      </c>
      <c r="J302" s="121">
        <v>3.5211808985772959</v>
      </c>
      <c r="K302" s="121">
        <v>7.6162367496305653E-3</v>
      </c>
      <c r="L302" s="121">
        <v>1.0793010518144119</v>
      </c>
      <c r="M302" s="121">
        <v>-4.2988029816043313E-2</v>
      </c>
      <c r="N302" s="41">
        <v>-0.28948620518847629</v>
      </c>
      <c r="O302" s="121">
        <v>-3.0781183668971659E-2</v>
      </c>
      <c r="P302" s="41">
        <v>0</v>
      </c>
      <c r="Q302" s="41">
        <v>-3.19261584464373E-2</v>
      </c>
      <c r="R302" s="41">
        <v>-1.2911768957766436E-2</v>
      </c>
      <c r="S302" s="41">
        <v>-4.3720021059136522E-6</v>
      </c>
      <c r="T302" s="41">
        <v>0</v>
      </c>
      <c r="U302" s="41">
        <v>2.6132773482431433E-2</v>
      </c>
      <c r="V302" s="41">
        <v>-2.6254863374834545E-4</v>
      </c>
      <c r="W302" s="41">
        <v>0</v>
      </c>
      <c r="X302" s="41">
        <v>0</v>
      </c>
      <c r="Y302" s="41">
        <v>4.8428193060727015E-4</v>
      </c>
      <c r="Z302" s="41">
        <v>5.7041438621511743E-3</v>
      </c>
      <c r="AA302" s="41">
        <v>0</v>
      </c>
      <c r="AB302" s="41">
        <v>8.1310704397416002E-7</v>
      </c>
      <c r="AC302" s="41">
        <v>0.15597622380388509</v>
      </c>
      <c r="AD302" s="41">
        <v>-0.15340365675155662</v>
      </c>
      <c r="AE302" s="121">
        <v>-2.4118698565838346E-2</v>
      </c>
      <c r="AF302" s="41">
        <v>0</v>
      </c>
      <c r="AG302" s="41">
        <v>-6.7790076929999901E-2</v>
      </c>
      <c r="AH302" s="41">
        <v>-2.3166298732995756E-2</v>
      </c>
      <c r="AI302" s="41">
        <v>-2.0241511449632923E-3</v>
      </c>
      <c r="AJ302" s="41">
        <v>0</v>
      </c>
      <c r="AK302" s="41">
        <v>6.4521992388404809E-2</v>
      </c>
      <c r="AL302" s="41">
        <v>-0.1391784089983579</v>
      </c>
      <c r="AM302" s="41">
        <v>0</v>
      </c>
      <c r="AN302" s="41">
        <v>0</v>
      </c>
      <c r="AO302" s="41">
        <v>8.3790826615649669E-2</v>
      </c>
      <c r="AP302" s="41">
        <v>2.7268929172805139E-2</v>
      </c>
      <c r="AQ302" s="41">
        <v>0</v>
      </c>
      <c r="AR302" s="41">
        <v>1.6509719008427681E-2</v>
      </c>
      <c r="AS302" s="41">
        <v>0.18888252034237615</v>
      </c>
      <c r="AT302" s="41">
        <v>-0.10299604606967588</v>
      </c>
    </row>
    <row r="303" spans="2:46" x14ac:dyDescent="0.35">
      <c r="B303" s="79" t="s">
        <v>184</v>
      </c>
      <c r="C303" s="41">
        <v>1</v>
      </c>
      <c r="D303" s="121">
        <v>0.20706207964571632</v>
      </c>
      <c r="E303" s="41">
        <v>0.38522775201306098</v>
      </c>
      <c r="F303" s="41">
        <v>0.44830423495440119</v>
      </c>
      <c r="G303" s="41">
        <v>0.28042137972661596</v>
      </c>
      <c r="H303" s="41">
        <v>0.5174199508046361</v>
      </c>
      <c r="I303" s="121">
        <v>0.24493713883638712</v>
      </c>
      <c r="J303" s="121">
        <v>14.45129119134684</v>
      </c>
      <c r="K303" s="121">
        <v>6.473029784484303E-3</v>
      </c>
      <c r="L303" s="121">
        <v>1.6239751077919082</v>
      </c>
      <c r="M303" s="121">
        <v>7.3359300080899636E-2</v>
      </c>
      <c r="N303" s="41">
        <v>0.26464591759291689</v>
      </c>
      <c r="O303" s="121">
        <v>-0.14612341834387177</v>
      </c>
      <c r="P303" s="41">
        <v>0</v>
      </c>
      <c r="Q303" s="41">
        <v>-4.6356971300367235E-2</v>
      </c>
      <c r="R303" s="41">
        <v>3.2181213397029847E-2</v>
      </c>
      <c r="S303" s="41">
        <v>5.5982293037524983E-6</v>
      </c>
      <c r="T303" s="41">
        <v>0</v>
      </c>
      <c r="U303" s="41">
        <v>-3.6970539426539231E-2</v>
      </c>
      <c r="V303" s="41">
        <v>-2.2878174217179473E-4</v>
      </c>
      <c r="W303" s="41">
        <v>0</v>
      </c>
      <c r="X303" s="41">
        <v>0</v>
      </c>
      <c r="Y303" s="41">
        <v>-1.7978193053626179E-4</v>
      </c>
      <c r="Z303" s="41">
        <v>1.765075201763271E-2</v>
      </c>
      <c r="AA303" s="41">
        <v>0</v>
      </c>
      <c r="AB303" s="41">
        <v>4.3739583486433013E-6</v>
      </c>
      <c r="AC303" s="41">
        <v>-1.5247667904468342E-2</v>
      </c>
      <c r="AD303" s="41">
        <v>0.14550509745465945</v>
      </c>
      <c r="AE303" s="121">
        <v>-0.11353822951302343</v>
      </c>
      <c r="AF303" s="41">
        <v>0</v>
      </c>
      <c r="AG303" s="41">
        <v>-9.7608638907156056E-2</v>
      </c>
      <c r="AH303" s="41">
        <v>5.7256798670852461E-2</v>
      </c>
      <c r="AI303" s="41">
        <v>2.5702004784697108E-3</v>
      </c>
      <c r="AJ303" s="41">
        <v>0</v>
      </c>
      <c r="AK303" s="41">
        <v>-9.0517342228882955E-2</v>
      </c>
      <c r="AL303" s="41">
        <v>-0.12026443315141984</v>
      </c>
      <c r="AM303" s="41">
        <v>0</v>
      </c>
      <c r="AN303" s="41">
        <v>0</v>
      </c>
      <c r="AO303" s="41">
        <v>-3.0845938637936762E-2</v>
      </c>
      <c r="AP303" s="41">
        <v>8.3674777851187085E-2</v>
      </c>
      <c r="AQ303" s="41">
        <v>0</v>
      </c>
      <c r="AR303" s="41">
        <v>8.8068447865757266E-2</v>
      </c>
      <c r="AS303" s="41">
        <v>-1.8310092257433984E-2</v>
      </c>
      <c r="AT303" s="41">
        <v>9.6876131854913353E-2</v>
      </c>
    </row>
    <row r="304" spans="2:46" x14ac:dyDescent="0.35">
      <c r="B304" s="79" t="s">
        <v>185</v>
      </c>
      <c r="C304" s="41">
        <v>1</v>
      </c>
      <c r="D304" s="121">
        <v>0.21818193974760902</v>
      </c>
      <c r="E304" s="41">
        <v>0.40591564772569577</v>
      </c>
      <c r="F304" s="41">
        <v>0.43270424170543453</v>
      </c>
      <c r="G304" s="41">
        <v>0.24793024916763845</v>
      </c>
      <c r="H304" s="41">
        <v>0.4574044830198567</v>
      </c>
      <c r="I304" s="121">
        <v>0.10331994053395395</v>
      </c>
      <c r="J304" s="121">
        <v>6.095876491503283</v>
      </c>
      <c r="K304" s="121">
        <v>2.3207753949206602E-3</v>
      </c>
      <c r="L304" s="121">
        <v>1.3668624267000042</v>
      </c>
      <c r="M304" s="121">
        <v>2.9748309420029432E-2</v>
      </c>
      <c r="N304" s="41">
        <v>0.15844071858006251</v>
      </c>
      <c r="O304" s="121">
        <v>-5.5251686063150354E-2</v>
      </c>
      <c r="P304" s="41">
        <v>0</v>
      </c>
      <c r="Q304" s="41">
        <v>1.2277988271625904E-2</v>
      </c>
      <c r="R304" s="41">
        <v>-9.4405398111859964E-3</v>
      </c>
      <c r="S304" s="41">
        <v>2.3553374743214148E-5</v>
      </c>
      <c r="T304" s="41">
        <v>0</v>
      </c>
      <c r="U304" s="41">
        <v>1.4035698780944362E-2</v>
      </c>
      <c r="V304" s="41">
        <v>5.380837568808961E-5</v>
      </c>
      <c r="W304" s="41">
        <v>0</v>
      </c>
      <c r="X304" s="41">
        <v>0</v>
      </c>
      <c r="Y304" s="41">
        <v>-2.2984121346807012E-4</v>
      </c>
      <c r="Z304" s="41">
        <v>8.3940288697325737E-3</v>
      </c>
      <c r="AA304" s="41">
        <v>0</v>
      </c>
      <c r="AB304" s="41">
        <v>-1.108188955038168E-6</v>
      </c>
      <c r="AC304" s="41">
        <v>-1.4702888557012092E-2</v>
      </c>
      <c r="AD304" s="41">
        <v>7.7384761807279975E-2</v>
      </c>
      <c r="AE304" s="121">
        <v>-4.2924641948695039E-2</v>
      </c>
      <c r="AF304" s="41">
        <v>0</v>
      </c>
      <c r="AG304" s="41">
        <v>2.5848733472313597E-2</v>
      </c>
      <c r="AH304" s="41">
        <v>-1.6794238885237494E-2</v>
      </c>
      <c r="AI304" s="41">
        <v>1.0812056592201769E-2</v>
      </c>
      <c r="AJ304" s="41">
        <v>0</v>
      </c>
      <c r="AK304" s="41">
        <v>3.43596631180106E-2</v>
      </c>
      <c r="AL304" s="41">
        <v>2.8281639325043482E-2</v>
      </c>
      <c r="AM304" s="41">
        <v>0</v>
      </c>
      <c r="AN304" s="41">
        <v>0</v>
      </c>
      <c r="AO304" s="41">
        <v>-3.9429267401777761E-2</v>
      </c>
      <c r="AP304" s="41">
        <v>3.9786951503550466E-2</v>
      </c>
      <c r="AQ304" s="41">
        <v>0</v>
      </c>
      <c r="AR304" s="41">
        <v>-2.230993823682861E-2</v>
      </c>
      <c r="AS304" s="41">
        <v>-1.7653410697220279E-2</v>
      </c>
      <c r="AT304" s="41">
        <v>5.1514902600674442E-2</v>
      </c>
    </row>
    <row r="305" spans="2:46" x14ac:dyDescent="0.35">
      <c r="B305" s="79" t="s">
        <v>186</v>
      </c>
      <c r="C305" s="41">
        <v>1</v>
      </c>
      <c r="D305" s="121">
        <v>0.10803604740189598</v>
      </c>
      <c r="E305" s="41">
        <v>0.20099519790498679</v>
      </c>
      <c r="F305" s="41">
        <v>0.21551046406502669</v>
      </c>
      <c r="G305" s="41">
        <v>0.12420356107496157</v>
      </c>
      <c r="H305" s="41">
        <v>0.22881239260885258</v>
      </c>
      <c r="I305" s="121">
        <v>0.11350281908026674</v>
      </c>
      <c r="J305" s="121">
        <v>6.6966663257357375</v>
      </c>
      <c r="K305" s="121">
        <v>6.3185669157731937E-4</v>
      </c>
      <c r="L305" s="121">
        <v>1.4273759199838689</v>
      </c>
      <c r="M305" s="121">
        <v>1.6167513673065584E-2</v>
      </c>
      <c r="N305" s="41">
        <v>8.2553242677534763E-2</v>
      </c>
      <c r="O305" s="121">
        <v>-6.3025187576805398E-3</v>
      </c>
      <c r="P305" s="41">
        <v>0</v>
      </c>
      <c r="Q305" s="41">
        <v>1.7056304924052704E-2</v>
      </c>
      <c r="R305" s="41">
        <v>-5.7910235733677692E-3</v>
      </c>
      <c r="S305" s="41">
        <v>-5.2900580240555939E-5</v>
      </c>
      <c r="T305" s="41">
        <v>0</v>
      </c>
      <c r="U305" s="41">
        <v>9.2097098903482413E-3</v>
      </c>
      <c r="V305" s="41">
        <v>-5.4026170489496118E-6</v>
      </c>
      <c r="W305" s="41">
        <v>0</v>
      </c>
      <c r="X305" s="41">
        <v>0</v>
      </c>
      <c r="Y305" s="41">
        <v>7.1585441665651981E-5</v>
      </c>
      <c r="Z305" s="41">
        <v>-5.5640102266513499E-3</v>
      </c>
      <c r="AA305" s="41">
        <v>0</v>
      </c>
      <c r="AB305" s="41">
        <v>-9.4814879166920096E-7</v>
      </c>
      <c r="AC305" s="41">
        <v>-2.2827075724043137E-2</v>
      </c>
      <c r="AD305" s="41">
        <v>3.9313232511035405E-2</v>
      </c>
      <c r="AE305" s="121">
        <v>-4.8893360432072288E-3</v>
      </c>
      <c r="AF305" s="41">
        <v>0</v>
      </c>
      <c r="AG305" s="41">
        <v>3.5856805917976346E-2</v>
      </c>
      <c r="AH305" s="41">
        <v>-1.0287110996622892E-2</v>
      </c>
      <c r="AI305" s="41">
        <v>-2.4248797041328155E-2</v>
      </c>
      <c r="AJ305" s="41">
        <v>0</v>
      </c>
      <c r="AK305" s="41">
        <v>2.2513105287627878E-2</v>
      </c>
      <c r="AL305" s="41">
        <v>-2.8355249734031847E-3</v>
      </c>
      <c r="AM305" s="41">
        <v>0</v>
      </c>
      <c r="AN305" s="41">
        <v>0</v>
      </c>
      <c r="AO305" s="41">
        <v>1.2262812996914015E-2</v>
      </c>
      <c r="AP305" s="41">
        <v>-2.6334963466109994E-2</v>
      </c>
      <c r="AQ305" s="41">
        <v>0</v>
      </c>
      <c r="AR305" s="41">
        <v>-1.9060559345710548E-2</v>
      </c>
      <c r="AS305" s="41">
        <v>-2.7368489805028276E-2</v>
      </c>
      <c r="AT305" s="41">
        <v>2.6133091103396032E-2</v>
      </c>
    </row>
    <row r="306" spans="2:46" x14ac:dyDescent="0.35">
      <c r="B306" s="79" t="s">
        <v>187</v>
      </c>
      <c r="C306" s="41">
        <v>1</v>
      </c>
      <c r="D306" s="121">
        <v>5.0286808298519503E-2</v>
      </c>
      <c r="E306" s="41">
        <v>9.3555875367888355E-2</v>
      </c>
      <c r="F306" s="41">
        <v>0.10966146710985587</v>
      </c>
      <c r="G306" s="41">
        <v>6.9090771484001459E-2</v>
      </c>
      <c r="H306" s="41">
        <v>0.12723685174520338</v>
      </c>
      <c r="I306" s="121">
        <v>0.25549650044800615</v>
      </c>
      <c r="J306" s="121">
        <v>15.074293526432363</v>
      </c>
      <c r="K306" s="121">
        <v>4.0879986044766857E-4</v>
      </c>
      <c r="L306" s="121">
        <v>1.7190822650253084</v>
      </c>
      <c r="M306" s="121">
        <v>1.8803963185481963E-2</v>
      </c>
      <c r="N306" s="41">
        <v>6.6378523785694837E-2</v>
      </c>
      <c r="O306" s="121">
        <v>-2.047981815492713E-2</v>
      </c>
      <c r="P306" s="41">
        <v>0</v>
      </c>
      <c r="Q306" s="41">
        <v>-5.1718117808946973E-4</v>
      </c>
      <c r="R306" s="41">
        <v>-7.5598220646030667E-3</v>
      </c>
      <c r="S306" s="41">
        <v>4.1327483405284259E-5</v>
      </c>
      <c r="T306" s="41">
        <v>0</v>
      </c>
      <c r="U306" s="41">
        <v>-8.5896192084958835E-3</v>
      </c>
      <c r="V306" s="41">
        <v>5.3222744972612163E-5</v>
      </c>
      <c r="W306" s="41">
        <v>0</v>
      </c>
      <c r="X306" s="41">
        <v>0</v>
      </c>
      <c r="Y306" s="41">
        <v>-2.476120441731027E-4</v>
      </c>
      <c r="Z306" s="41">
        <v>5.038351100769509E-3</v>
      </c>
      <c r="AA306" s="41">
        <v>0</v>
      </c>
      <c r="AB306" s="41">
        <v>-6.1721377802298201E-7</v>
      </c>
      <c r="AC306" s="41">
        <v>-1.9304188526320022E-2</v>
      </c>
      <c r="AD306" s="41">
        <v>4.1433244417005764E-2</v>
      </c>
      <c r="AE306" s="121">
        <v>-1.588214711179943E-2</v>
      </c>
      <c r="AF306" s="41">
        <v>0</v>
      </c>
      <c r="AG306" s="41">
        <v>-1.0868678393043249E-3</v>
      </c>
      <c r="AH306" s="41">
        <v>-1.3424466783282695E-2</v>
      </c>
      <c r="AI306" s="41">
        <v>1.8937214615595731E-2</v>
      </c>
      <c r="AJ306" s="41">
        <v>0</v>
      </c>
      <c r="AK306" s="41">
        <v>-2.0989917989107938E-2</v>
      </c>
      <c r="AL306" s="41">
        <v>2.7923762750324651E-2</v>
      </c>
      <c r="AM306" s="41">
        <v>0</v>
      </c>
      <c r="AN306" s="41">
        <v>0</v>
      </c>
      <c r="AO306" s="41">
        <v>-4.2401824109422961E-2</v>
      </c>
      <c r="AP306" s="41">
        <v>2.3838592341564751E-2</v>
      </c>
      <c r="AQ306" s="41">
        <v>0</v>
      </c>
      <c r="AR306" s="41">
        <v>-1.2403439580121235E-2</v>
      </c>
      <c r="AS306" s="41">
        <v>-2.313659702306467E-2</v>
      </c>
      <c r="AT306" s="41">
        <v>2.7532671139199862E-2</v>
      </c>
    </row>
    <row r="307" spans="2:46" x14ac:dyDescent="0.35">
      <c r="B307" s="79" t="s">
        <v>188</v>
      </c>
      <c r="C307" s="41">
        <v>1</v>
      </c>
      <c r="D307" s="121">
        <v>1.1263754216083122</v>
      </c>
      <c r="E307" s="41">
        <v>2.0955602896066567</v>
      </c>
      <c r="F307" s="41">
        <v>2.2120545607147046</v>
      </c>
      <c r="G307" s="41">
        <v>1.2550889746964735</v>
      </c>
      <c r="H307" s="41">
        <v>2.4358990211265779</v>
      </c>
      <c r="I307" s="121">
        <v>8.5886662765048735E-2</v>
      </c>
      <c r="J307" s="121">
        <v>5.0673131031378755</v>
      </c>
      <c r="K307" s="121">
        <v>5.083233949455037E-2</v>
      </c>
      <c r="L307" s="121">
        <v>0.43944079887206139</v>
      </c>
      <c r="M307" s="121">
        <v>0.12871355308816138</v>
      </c>
      <c r="N307" s="41">
        <v>0.78007105442189895</v>
      </c>
      <c r="O307" s="121">
        <v>0.20770460934391169</v>
      </c>
      <c r="P307" s="41">
        <v>0</v>
      </c>
      <c r="Q307" s="41">
        <v>-0.1349623376021431</v>
      </c>
      <c r="R307" s="41">
        <v>1.4969027591464411E-3</v>
      </c>
      <c r="S307" s="41">
        <v>4.469152272359624E-4</v>
      </c>
      <c r="T307" s="41">
        <v>0</v>
      </c>
      <c r="U307" s="41">
        <v>-4.2735422238714516E-2</v>
      </c>
      <c r="V307" s="41">
        <v>4.316025409883031E-4</v>
      </c>
      <c r="W307" s="41">
        <v>0</v>
      </c>
      <c r="X307" s="41">
        <v>0</v>
      </c>
      <c r="Y307" s="41">
        <v>-1.8863008145319589E-3</v>
      </c>
      <c r="Z307" s="41">
        <v>5.5541158717077446E-2</v>
      </c>
      <c r="AA307" s="41">
        <v>0</v>
      </c>
      <c r="AB307" s="41">
        <v>-1.8796481333798239E-5</v>
      </c>
      <c r="AC307" s="41">
        <v>0.12925710834998286</v>
      </c>
      <c r="AD307" s="41">
        <v>-0.31091418794185299</v>
      </c>
      <c r="AE307" s="121">
        <v>0.1697544416767407</v>
      </c>
      <c r="AF307" s="41">
        <v>0</v>
      </c>
      <c r="AG307" s="41">
        <v>-0.29890867026991613</v>
      </c>
      <c r="AH307" s="41">
        <v>2.8013730976282382E-3</v>
      </c>
      <c r="AI307" s="41">
        <v>0.21582124167692682</v>
      </c>
      <c r="AJ307" s="41">
        <v>0</v>
      </c>
      <c r="AK307" s="41">
        <v>-0.11005676004787747</v>
      </c>
      <c r="AL307" s="41">
        <v>0.23864511915975614</v>
      </c>
      <c r="AM307" s="41">
        <v>0</v>
      </c>
      <c r="AN307" s="41">
        <v>0</v>
      </c>
      <c r="AO307" s="41">
        <v>-0.3404204337398215</v>
      </c>
      <c r="AP307" s="41">
        <v>0.2769484942777124</v>
      </c>
      <c r="AQ307" s="41">
        <v>0</v>
      </c>
      <c r="AR307" s="41">
        <v>-0.39808423119237979</v>
      </c>
      <c r="AS307" s="41">
        <v>0.16326543954948386</v>
      </c>
      <c r="AT307" s="41">
        <v>-0.21773680199259077</v>
      </c>
    </row>
    <row r="308" spans="2:46" x14ac:dyDescent="0.35">
      <c r="B308" s="79" t="s">
        <v>189</v>
      </c>
      <c r="C308" s="41">
        <v>1</v>
      </c>
      <c r="D308" s="121">
        <v>0.10848708515943883</v>
      </c>
      <c r="E308" s="41">
        <v>0.20183432915349223</v>
      </c>
      <c r="F308" s="41">
        <v>0.21403746658907091</v>
      </c>
      <c r="G308" s="41">
        <v>0.12200217508835748</v>
      </c>
      <c r="H308" s="41">
        <v>0.22475546547498038</v>
      </c>
      <c r="I308" s="121">
        <v>9.4110783974116069E-2</v>
      </c>
      <c r="J308" s="121">
        <v>5.552536254472848</v>
      </c>
      <c r="K308" s="121">
        <v>5.1883327056922415E-4</v>
      </c>
      <c r="L308" s="121">
        <v>1.3964464388462701</v>
      </c>
      <c r="M308" s="121">
        <v>1.3515089928918653E-2</v>
      </c>
      <c r="N308" s="41">
        <v>7.4805915894331373E-2</v>
      </c>
      <c r="O308" s="121">
        <v>4.167414663081475E-2</v>
      </c>
      <c r="P308" s="41">
        <v>0</v>
      </c>
      <c r="Q308" s="41">
        <v>-6.7024937969741329E-3</v>
      </c>
      <c r="R308" s="41">
        <v>2.2396956122558979E-2</v>
      </c>
      <c r="S308" s="41">
        <v>-4.3954035395746677E-5</v>
      </c>
      <c r="T308" s="41">
        <v>0</v>
      </c>
      <c r="U308" s="41">
        <v>-9.8176064084821973E-3</v>
      </c>
      <c r="V308" s="41">
        <v>-2.5377450098939683E-6</v>
      </c>
      <c r="W308" s="41">
        <v>0</v>
      </c>
      <c r="X308" s="41">
        <v>0</v>
      </c>
      <c r="Y308" s="41">
        <v>-1.1412991115161641E-6</v>
      </c>
      <c r="Z308" s="41">
        <v>2.8732236273059505E-3</v>
      </c>
      <c r="AA308" s="41">
        <v>0</v>
      </c>
      <c r="AB308" s="41">
        <v>3.0448948716166888E-7</v>
      </c>
      <c r="AC308" s="41">
        <v>-6.8243541570003081E-3</v>
      </c>
      <c r="AD308" s="41">
        <v>-3.0481723846655585E-2</v>
      </c>
      <c r="AE308" s="121">
        <v>3.2329549224739434E-2</v>
      </c>
      <c r="AF308" s="41">
        <v>0</v>
      </c>
      <c r="AG308" s="41">
        <v>-1.409030075395001E-2</v>
      </c>
      <c r="AH308" s="41">
        <v>3.9785451010318537E-2</v>
      </c>
      <c r="AI308" s="41">
        <v>-2.014771087112539E-2</v>
      </c>
      <c r="AJ308" s="41">
        <v>0</v>
      </c>
      <c r="AK308" s="41">
        <v>-2.3998951218117699E-2</v>
      </c>
      <c r="AL308" s="41">
        <v>-1.3319087368121728E-3</v>
      </c>
      <c r="AM308" s="41">
        <v>0</v>
      </c>
      <c r="AN308" s="41">
        <v>0</v>
      </c>
      <c r="AO308" s="41">
        <v>-1.9550689088977089E-4</v>
      </c>
      <c r="AP308" s="41">
        <v>1.3599139323217104E-2</v>
      </c>
      <c r="AQ308" s="41">
        <v>0</v>
      </c>
      <c r="AR308" s="41">
        <v>6.121088256376573E-3</v>
      </c>
      <c r="AS308" s="41">
        <v>-8.181996784379187E-3</v>
      </c>
      <c r="AT308" s="41">
        <v>-2.0262300186182615E-2</v>
      </c>
    </row>
    <row r="309" spans="2:46" x14ac:dyDescent="0.35">
      <c r="B309" s="79" t="s">
        <v>190</v>
      </c>
      <c r="C309" s="41">
        <v>1</v>
      </c>
      <c r="D309" s="121">
        <v>0.43624112971004436</v>
      </c>
      <c r="E309" s="41">
        <v>0.81160292614358076</v>
      </c>
      <c r="F309" s="41">
        <v>0.98762001361750773</v>
      </c>
      <c r="G309" s="41">
        <v>0.64598013847187707</v>
      </c>
      <c r="H309" s="41">
        <v>1.2015030297161451</v>
      </c>
      <c r="I309" s="121">
        <v>0.3080167040295112</v>
      </c>
      <c r="J309" s="121">
        <v>18.172985537741162</v>
      </c>
      <c r="K309" s="121">
        <v>4.2632390069919777E-2</v>
      </c>
      <c r="L309" s="121">
        <v>1.4891585220899053</v>
      </c>
      <c r="M309" s="121">
        <v>0.2097390087618328</v>
      </c>
      <c r="N309" s="41">
        <v>0.68462837240720809</v>
      </c>
      <c r="O309" s="121">
        <v>8.0144190709549423E-2</v>
      </c>
      <c r="P309" s="41">
        <v>0</v>
      </c>
      <c r="Q309" s="41">
        <v>-2.4409494670092572E-2</v>
      </c>
      <c r="R309" s="41">
        <v>-0.22222670998297681</v>
      </c>
      <c r="S309" s="41">
        <v>5.7127208049002529E-4</v>
      </c>
      <c r="T309" s="41">
        <v>0</v>
      </c>
      <c r="U309" s="41">
        <v>0.16604024672777082</v>
      </c>
      <c r="V309" s="41">
        <v>-1.3354386742992448E-4</v>
      </c>
      <c r="W309" s="41">
        <v>0</v>
      </c>
      <c r="X309" s="41">
        <v>0</v>
      </c>
      <c r="Y309" s="41">
        <v>9.7118092183884114E-4</v>
      </c>
      <c r="Z309" s="41">
        <v>-3.3098651584202575E-2</v>
      </c>
      <c r="AA309" s="41">
        <v>0</v>
      </c>
      <c r="AB309" s="41">
        <v>2.3523594092446474E-6</v>
      </c>
      <c r="AC309" s="41">
        <v>8.9567751238443932E-2</v>
      </c>
      <c r="AD309" s="41">
        <v>-0.21352589332926497</v>
      </c>
      <c r="AE309" s="121">
        <v>6.27722937752552E-2</v>
      </c>
      <c r="AF309" s="41">
        <v>0</v>
      </c>
      <c r="AG309" s="41">
        <v>-5.1809052290429841E-2</v>
      </c>
      <c r="AH309" s="41">
        <v>-0.39856078001888656</v>
      </c>
      <c r="AI309" s="41">
        <v>0.26438266309908126</v>
      </c>
      <c r="AJ309" s="41">
        <v>0</v>
      </c>
      <c r="AK309" s="41">
        <v>0.40979158213126177</v>
      </c>
      <c r="AL309" s="41">
        <v>-7.0764175603852564E-2</v>
      </c>
      <c r="AM309" s="41">
        <v>0</v>
      </c>
      <c r="AN309" s="41">
        <v>0</v>
      </c>
      <c r="AO309" s="41">
        <v>0.16796768999008638</v>
      </c>
      <c r="AP309" s="41">
        <v>-0.1581667942526597</v>
      </c>
      <c r="AQ309" s="41">
        <v>0</v>
      </c>
      <c r="AR309" s="41">
        <v>4.7744465149810685E-2</v>
      </c>
      <c r="AS309" s="41">
        <v>0.10842075699404694</v>
      </c>
      <c r="AT309" s="41">
        <v>-0.14330547582126313</v>
      </c>
    </row>
    <row r="310" spans="2:46" x14ac:dyDescent="0.35">
      <c r="B310" s="79" t="s">
        <v>191</v>
      </c>
      <c r="C310" s="41">
        <v>1</v>
      </c>
      <c r="D310" s="121">
        <v>-0.46444160676475832</v>
      </c>
      <c r="E310" s="41">
        <v>-0.86406838191448299</v>
      </c>
      <c r="F310" s="41">
        <v>-0.95888462288563348</v>
      </c>
      <c r="G310" s="41">
        <v>-0.57196255798647133</v>
      </c>
      <c r="H310" s="41">
        <v>-1.0632136501633258</v>
      </c>
      <c r="I310" s="121">
        <v>0.17131932948005352</v>
      </c>
      <c r="J310" s="121">
        <v>10.107840439323157</v>
      </c>
      <c r="K310" s="121">
        <v>1.9350937138119254E-2</v>
      </c>
      <c r="L310" s="121">
        <v>1.2544275998597993</v>
      </c>
      <c r="M310" s="121">
        <v>-0.10752095122171301</v>
      </c>
      <c r="N310" s="41">
        <v>-0.46098128346652145</v>
      </c>
      <c r="O310" s="121">
        <v>7.9910698248994494E-2</v>
      </c>
      <c r="P310" s="41">
        <v>0</v>
      </c>
      <c r="Q310" s="41">
        <v>6.3207431704548789E-2</v>
      </c>
      <c r="R310" s="41">
        <v>1.8508084746116985E-2</v>
      </c>
      <c r="S310" s="41">
        <v>4.7123347252662717E-5</v>
      </c>
      <c r="T310" s="41">
        <v>0</v>
      </c>
      <c r="U310" s="41">
        <v>4.6674913689781364E-3</v>
      </c>
      <c r="V310" s="41">
        <v>1.54137454433905E-5</v>
      </c>
      <c r="W310" s="41">
        <v>0</v>
      </c>
      <c r="X310" s="41">
        <v>0</v>
      </c>
      <c r="Y310" s="41">
        <v>-6.4520566922448343E-5</v>
      </c>
      <c r="Z310" s="41">
        <v>1.4145194424605247E-2</v>
      </c>
      <c r="AA310" s="41">
        <v>0</v>
      </c>
      <c r="AB310" s="41">
        <v>-8.061955739065632E-6</v>
      </c>
      <c r="AC310" s="41">
        <v>-0.24253990946519935</v>
      </c>
      <c r="AD310" s="41">
        <v>0.17227042574475679</v>
      </c>
      <c r="AE310" s="121">
        <v>6.2552995991943722E-2</v>
      </c>
      <c r="AF310" s="41">
        <v>0</v>
      </c>
      <c r="AG310" s="41">
        <v>0.13407945697691004</v>
      </c>
      <c r="AH310" s="41">
        <v>3.3174701340456178E-2</v>
      </c>
      <c r="AI310" s="41">
        <v>2.1795826582894588E-2</v>
      </c>
      <c r="AJ310" s="41">
        <v>0</v>
      </c>
      <c r="AK310" s="41">
        <v>1.1512785821502889E-2</v>
      </c>
      <c r="AL310" s="41">
        <v>8.1629084086997407E-3</v>
      </c>
      <c r="AM310" s="41">
        <v>0</v>
      </c>
      <c r="AN310" s="41">
        <v>0</v>
      </c>
      <c r="AO310" s="41">
        <v>-1.1152468898021796E-2</v>
      </c>
      <c r="AP310" s="41">
        <v>6.7555571315356777E-2</v>
      </c>
      <c r="AQ310" s="41">
        <v>0</v>
      </c>
      <c r="AR310" s="41">
        <v>-0.16353360253880006</v>
      </c>
      <c r="AS310" s="41">
        <v>-0.29342101468999843</v>
      </c>
      <c r="AT310" s="41">
        <v>0.11555006759553851</v>
      </c>
    </row>
    <row r="311" spans="2:46" x14ac:dyDescent="0.35">
      <c r="B311" s="79" t="s">
        <v>192</v>
      </c>
      <c r="C311" s="41">
        <v>1</v>
      </c>
      <c r="D311" s="121">
        <v>5.8595957432075352E-2</v>
      </c>
      <c r="E311" s="41">
        <v>0.10901459599572019</v>
      </c>
      <c r="F311" s="41">
        <v>0.1201159935639486</v>
      </c>
      <c r="G311" s="41">
        <v>7.1137734711485323E-2</v>
      </c>
      <c r="H311" s="41">
        <v>0.13100973028993018</v>
      </c>
      <c r="I311" s="121">
        <v>0.15963606957136375</v>
      </c>
      <c r="J311" s="121">
        <v>9.418528104710461</v>
      </c>
      <c r="K311" s="121">
        <v>2.8073749484644212E-4</v>
      </c>
      <c r="L311" s="121">
        <v>1.5181993457939933</v>
      </c>
      <c r="M311" s="121">
        <v>1.2541777279409978E-2</v>
      </c>
      <c r="N311" s="41">
        <v>5.5008914988195913E-2</v>
      </c>
      <c r="O311" s="121">
        <v>2.9346450764949076E-2</v>
      </c>
      <c r="P311" s="41">
        <v>0</v>
      </c>
      <c r="Q311" s="41">
        <v>-4.5952677051571368E-3</v>
      </c>
      <c r="R311" s="41">
        <v>5.2072927868393355E-3</v>
      </c>
      <c r="S311" s="41">
        <v>3.4887305728479628E-5</v>
      </c>
      <c r="T311" s="41">
        <v>0</v>
      </c>
      <c r="U311" s="41">
        <v>-2.5446457300080144E-3</v>
      </c>
      <c r="V311" s="41">
        <v>2.0134891962213404E-5</v>
      </c>
      <c r="W311" s="41">
        <v>0</v>
      </c>
      <c r="X311" s="41">
        <v>0</v>
      </c>
      <c r="Y311" s="41">
        <v>-4.0096760709208878E-5</v>
      </c>
      <c r="Z311" s="41">
        <v>2.8330755952937479E-3</v>
      </c>
      <c r="AA311" s="41">
        <v>0</v>
      </c>
      <c r="AB311" s="41">
        <v>-5.6966114127970393E-7</v>
      </c>
      <c r="AC311" s="41">
        <v>-6.0318725625024324E-3</v>
      </c>
      <c r="AD311" s="41">
        <v>-2.3643715196539156E-2</v>
      </c>
      <c r="AE311" s="121">
        <v>2.2758799556091301E-2</v>
      </c>
      <c r="AF311" s="41">
        <v>0</v>
      </c>
      <c r="AG311" s="41">
        <v>-9.6572948780290629E-3</v>
      </c>
      <c r="AH311" s="41">
        <v>9.2471545594663175E-3</v>
      </c>
      <c r="AI311" s="41">
        <v>1.5986567306695076E-2</v>
      </c>
      <c r="AJ311" s="41">
        <v>0</v>
      </c>
      <c r="AK311" s="41">
        <v>-6.2183449010824133E-3</v>
      </c>
      <c r="AL311" s="41">
        <v>1.0564200178542225E-2</v>
      </c>
      <c r="AM311" s="41">
        <v>0</v>
      </c>
      <c r="AN311" s="41">
        <v>0</v>
      </c>
      <c r="AO311" s="41">
        <v>-6.8664571134605685E-3</v>
      </c>
      <c r="AP311" s="41">
        <v>1.3404820106345357E-2</v>
      </c>
      <c r="AQ311" s="41">
        <v>0</v>
      </c>
      <c r="AR311" s="41">
        <v>-1.1448109303644075E-2</v>
      </c>
      <c r="AS311" s="41">
        <v>-7.2295412171618795E-3</v>
      </c>
      <c r="AT311" s="41">
        <v>-1.5711793889798573E-2</v>
      </c>
    </row>
    <row r="312" spans="2:46" x14ac:dyDescent="0.35">
      <c r="B312" s="79" t="s">
        <v>193</v>
      </c>
      <c r="C312" s="41">
        <v>1</v>
      </c>
      <c r="D312" s="121">
        <v>-1.9789094618047898E-3</v>
      </c>
      <c r="E312" s="41">
        <v>-3.6816535635727475E-3</v>
      </c>
      <c r="F312" s="41">
        <v>-3.8551731683533885E-3</v>
      </c>
      <c r="G312" s="41">
        <v>-2.1698407779787909E-3</v>
      </c>
      <c r="H312" s="41">
        <v>-3.9954666135789459E-3</v>
      </c>
      <c r="I312" s="121">
        <v>7.13265714140804E-2</v>
      </c>
      <c r="J312" s="121">
        <v>4.208267713430744</v>
      </c>
      <c r="K312" s="121">
        <v>1.3036059603846941E-7</v>
      </c>
      <c r="L312" s="121">
        <v>1.3756367259227964</v>
      </c>
      <c r="M312" s="121">
        <v>-1.9093131617400118E-4</v>
      </c>
      <c r="N312" s="41">
        <v>-1.1852014001374792E-3</v>
      </c>
      <c r="O312" s="121">
        <v>-9.6948403644177739E-4</v>
      </c>
      <c r="P312" s="41">
        <v>0</v>
      </c>
      <c r="Q312" s="41">
        <v>-1.7443022175999852E-4</v>
      </c>
      <c r="R312" s="41">
        <v>1.1187914893221376E-5</v>
      </c>
      <c r="S312" s="41">
        <v>3.0912024726982526E-7</v>
      </c>
      <c r="T312" s="41">
        <v>0</v>
      </c>
      <c r="U312" s="41">
        <v>3.3872149348667592E-5</v>
      </c>
      <c r="V312" s="41">
        <v>2.1215271681351533E-7</v>
      </c>
      <c r="W312" s="41">
        <v>0</v>
      </c>
      <c r="X312" s="41">
        <v>0</v>
      </c>
      <c r="Y312" s="41">
        <v>-2.4818633214577414E-6</v>
      </c>
      <c r="Z312" s="41">
        <v>2.6681325864018597E-5</v>
      </c>
      <c r="AA312" s="41">
        <v>0</v>
      </c>
      <c r="AB312" s="41">
        <v>-1.3871614258381795E-10</v>
      </c>
      <c r="AC312" s="41">
        <v>2.1750409991350269E-4</v>
      </c>
      <c r="AD312" s="41">
        <v>6.949912613999844E-4</v>
      </c>
      <c r="AE312" s="121">
        <v>-7.517449987579181E-4</v>
      </c>
      <c r="AF312" s="41">
        <v>0</v>
      </c>
      <c r="AG312" s="41">
        <v>-3.6652409212325484E-4</v>
      </c>
      <c r="AH312" s="41">
        <v>1.9864671694136131E-5</v>
      </c>
      <c r="AI312" s="41">
        <v>1.4162872967993595E-4</v>
      </c>
      <c r="AJ312" s="41">
        <v>0</v>
      </c>
      <c r="AK312" s="41">
        <v>8.276111875905122E-5</v>
      </c>
      <c r="AL312" s="41">
        <v>1.1129407244698306E-4</v>
      </c>
      <c r="AM312" s="41">
        <v>0</v>
      </c>
      <c r="AN312" s="41">
        <v>0</v>
      </c>
      <c r="AO312" s="41">
        <v>-4.2494957797001894E-4</v>
      </c>
      <c r="AP312" s="41">
        <v>1.2622528280770978E-4</v>
      </c>
      <c r="AQ312" s="41">
        <v>0</v>
      </c>
      <c r="AR312" s="41">
        <v>-2.7872780419618473E-6</v>
      </c>
      <c r="AS312" s="41">
        <v>2.6065265120275025E-4</v>
      </c>
      <c r="AT312" s="41">
        <v>4.6176978917773646E-4</v>
      </c>
    </row>
    <row r="313" spans="2:46" x14ac:dyDescent="0.35">
      <c r="B313" s="79" t="s">
        <v>194</v>
      </c>
      <c r="C313" s="41">
        <v>1</v>
      </c>
      <c r="D313" s="121">
        <v>-0.58614468537802011</v>
      </c>
      <c r="E313" s="41">
        <v>-1.0904903490244111</v>
      </c>
      <c r="F313" s="41">
        <v>-1.1948607915340477</v>
      </c>
      <c r="G313" s="41">
        <v>-0.70371336526986239</v>
      </c>
      <c r="H313" s="41">
        <v>-1.3150925072117199</v>
      </c>
      <c r="I313" s="121">
        <v>0.15040232149551877</v>
      </c>
      <c r="J313" s="121">
        <v>8.8737369682356082</v>
      </c>
      <c r="K313" s="121">
        <v>2.6033271384156096E-2</v>
      </c>
      <c r="L313" s="121">
        <v>1.0880122057416282</v>
      </c>
      <c r="M313" s="121">
        <v>-0.11756867989184232</v>
      </c>
      <c r="N313" s="41">
        <v>-0.53753187753037046</v>
      </c>
      <c r="O313" s="121">
        <v>-6.9424577347646149E-2</v>
      </c>
      <c r="P313" s="41">
        <v>0</v>
      </c>
      <c r="Q313" s="41">
        <v>9.3910642335222561E-2</v>
      </c>
      <c r="R313" s="41">
        <v>-4.5236596312917363E-2</v>
      </c>
      <c r="S313" s="41">
        <v>1.2105134433263915E-4</v>
      </c>
      <c r="T313" s="41">
        <v>0</v>
      </c>
      <c r="U313" s="41">
        <v>5.7248977489483793E-2</v>
      </c>
      <c r="V313" s="41">
        <v>-3.7338691301057081E-4</v>
      </c>
      <c r="W313" s="41">
        <v>0</v>
      </c>
      <c r="X313" s="41">
        <v>0</v>
      </c>
      <c r="Y313" s="41">
        <v>8.2426383360651627E-4</v>
      </c>
      <c r="Z313" s="41">
        <v>-4.47163466286171E-2</v>
      </c>
      <c r="AA313" s="41">
        <v>0</v>
      </c>
      <c r="AB313" s="41">
        <v>-4.2352891043700977E-6</v>
      </c>
      <c r="AC313" s="41">
        <v>-6.1782224647289906E-2</v>
      </c>
      <c r="AD313" s="41">
        <v>0.10785320565605028</v>
      </c>
      <c r="AE313" s="121">
        <v>-5.4634125276905116E-2</v>
      </c>
      <c r="AF313" s="41">
        <v>0</v>
      </c>
      <c r="AG313" s="41">
        <v>0.20027026357413485</v>
      </c>
      <c r="AH313" s="41">
        <v>-8.1516030419949939E-2</v>
      </c>
      <c r="AI313" s="41">
        <v>5.6287814833835353E-2</v>
      </c>
      <c r="AJ313" s="41">
        <v>0</v>
      </c>
      <c r="AK313" s="41">
        <v>0.14196202839695532</v>
      </c>
      <c r="AL313" s="41">
        <v>-0.19879405535305006</v>
      </c>
      <c r="AM313" s="41">
        <v>0</v>
      </c>
      <c r="AN313" s="41">
        <v>0</v>
      </c>
      <c r="AO313" s="41">
        <v>0.14323417490112761</v>
      </c>
      <c r="AP313" s="41">
        <v>-0.2146970731659103</v>
      </c>
      <c r="AQ313" s="41">
        <v>0</v>
      </c>
      <c r="AR313" s="41">
        <v>-8.6368865622613242E-2</v>
      </c>
      <c r="AS313" s="41">
        <v>-7.5141369443961853E-2</v>
      </c>
      <c r="AT313" s="41">
        <v>7.272774043529226E-2</v>
      </c>
    </row>
    <row r="314" spans="2:46" x14ac:dyDescent="0.35">
      <c r="B314" s="79" t="s">
        <v>195</v>
      </c>
      <c r="C314" s="41">
        <v>1</v>
      </c>
      <c r="D314" s="121">
        <v>-0.72171043036170346</v>
      </c>
      <c r="E314" s="41">
        <v>-1.3427030539262215</v>
      </c>
      <c r="F314" s="41">
        <v>-1.4241374023775102</v>
      </c>
      <c r="G314" s="41">
        <v>-0.81190798670853936</v>
      </c>
      <c r="H314" s="41">
        <v>-1.5269530175726436</v>
      </c>
      <c r="I314" s="121">
        <v>9.4426656497322903E-2</v>
      </c>
      <c r="J314" s="121">
        <v>5.5711727333420509</v>
      </c>
      <c r="K314" s="121">
        <v>2.3043205331924676E-2</v>
      </c>
      <c r="L314" s="121">
        <v>0.88654906393110589</v>
      </c>
      <c r="M314" s="121">
        <v>-9.0197556346835905E-2</v>
      </c>
      <c r="N314" s="41">
        <v>-0.50894359552083634</v>
      </c>
      <c r="O314" s="121">
        <v>3.0547742793685995E-2</v>
      </c>
      <c r="P314" s="41">
        <v>0</v>
      </c>
      <c r="Q314" s="41">
        <v>1.8194202638631234E-2</v>
      </c>
      <c r="R314" s="41">
        <v>7.0926077978271371E-2</v>
      </c>
      <c r="S314" s="41">
        <v>-1.4954225308514359E-4</v>
      </c>
      <c r="T314" s="41">
        <v>0</v>
      </c>
      <c r="U314" s="41">
        <v>-7.2906419623186544E-2</v>
      </c>
      <c r="V314" s="41">
        <v>-2.1142336994542355E-4</v>
      </c>
      <c r="W314" s="41">
        <v>0</v>
      </c>
      <c r="X314" s="41">
        <v>0</v>
      </c>
      <c r="Y314" s="41">
        <v>1.2972537512379E-3</v>
      </c>
      <c r="Z314" s="41">
        <v>-1.8900082975874106E-2</v>
      </c>
      <c r="AA314" s="41">
        <v>0</v>
      </c>
      <c r="AB314" s="41">
        <v>1.2914439886316861E-5</v>
      </c>
      <c r="AC314" s="41">
        <v>-0.16083632412386972</v>
      </c>
      <c r="AD314" s="41">
        <v>9.8602874361311155E-2</v>
      </c>
      <c r="AE314" s="121">
        <v>2.4192916808230602E-2</v>
      </c>
      <c r="AF314" s="41">
        <v>0</v>
      </c>
      <c r="AG314" s="41">
        <v>3.9047482844504003E-2</v>
      </c>
      <c r="AH314" s="41">
        <v>0.12862263565573662</v>
      </c>
      <c r="AI314" s="41">
        <v>-6.9978889928992108E-2</v>
      </c>
      <c r="AJ314" s="41">
        <v>0</v>
      </c>
      <c r="AK314" s="41">
        <v>-0.18194016732316096</v>
      </c>
      <c r="AL314" s="41">
        <v>-0.11328062831366913</v>
      </c>
      <c r="AM314" s="41">
        <v>0</v>
      </c>
      <c r="AN314" s="41">
        <v>0</v>
      </c>
      <c r="AO314" s="41">
        <v>0.22686301435509723</v>
      </c>
      <c r="AP314" s="41">
        <v>-9.1323359173641872E-2</v>
      </c>
      <c r="AQ314" s="41">
        <v>0</v>
      </c>
      <c r="AR314" s="41">
        <v>0.26503796404302182</v>
      </c>
      <c r="AS314" s="41">
        <v>-0.19686026229610187</v>
      </c>
      <c r="AT314" s="41">
        <v>6.6913688325994397E-2</v>
      </c>
    </row>
    <row r="315" spans="2:46" x14ac:dyDescent="0.35">
      <c r="B315" s="79" t="s">
        <v>196</v>
      </c>
      <c r="C315" s="41">
        <v>1</v>
      </c>
      <c r="D315" s="121">
        <v>-9.3719718322198275E-2</v>
      </c>
      <c r="E315" s="41">
        <v>-0.1743604452844808</v>
      </c>
      <c r="F315" s="41">
        <v>-0.18212173596210793</v>
      </c>
      <c r="G315" s="41">
        <v>-0.10224888911988646</v>
      </c>
      <c r="H315" s="41">
        <v>-0.18834114639549795</v>
      </c>
      <c r="I315" s="121">
        <v>6.674911291884808E-2</v>
      </c>
      <c r="J315" s="121">
        <v>3.9381976622120369</v>
      </c>
      <c r="K315" s="121">
        <v>2.7441428417567253E-4</v>
      </c>
      <c r="L315" s="121">
        <v>1.3586139280642513</v>
      </c>
      <c r="M315" s="121">
        <v>-8.5291707976881855E-3</v>
      </c>
      <c r="N315" s="41">
        <v>-5.4396294458936865E-2</v>
      </c>
      <c r="O315" s="121">
        <v>1.7970364862788867E-2</v>
      </c>
      <c r="P315" s="41">
        <v>0</v>
      </c>
      <c r="Q315" s="41">
        <v>-1.0404977845363685E-2</v>
      </c>
      <c r="R315" s="41">
        <v>-1.1487252409668829E-3</v>
      </c>
      <c r="S315" s="41">
        <v>-2.0608459967139884E-5</v>
      </c>
      <c r="T315" s="41">
        <v>0</v>
      </c>
      <c r="U315" s="41">
        <v>4.7929559940610919E-3</v>
      </c>
      <c r="V315" s="41">
        <v>4.4964253464030924E-5</v>
      </c>
      <c r="W315" s="41">
        <v>0</v>
      </c>
      <c r="X315" s="41">
        <v>0</v>
      </c>
      <c r="Y315" s="41">
        <v>-7.5183691385947234E-5</v>
      </c>
      <c r="Z315" s="41">
        <v>2.8468946473312376E-3</v>
      </c>
      <c r="AA315" s="41">
        <v>0</v>
      </c>
      <c r="AB315" s="41">
        <v>-1.0004811390796887E-6</v>
      </c>
      <c r="AC315" s="41">
        <v>4.8564989343119454E-3</v>
      </c>
      <c r="AD315" s="41">
        <v>-1.8957857502454555E-2</v>
      </c>
      <c r="AE315" s="121">
        <v>1.3939068487474202E-2</v>
      </c>
      <c r="AF315" s="41">
        <v>0</v>
      </c>
      <c r="AG315" s="41">
        <v>-2.1871014346461624E-2</v>
      </c>
      <c r="AH315" s="41">
        <v>-2.0403063142580588E-3</v>
      </c>
      <c r="AI315" s="41">
        <v>-9.445314398794381E-3</v>
      </c>
      <c r="AJ315" s="41">
        <v>0</v>
      </c>
      <c r="AK315" s="41">
        <v>1.1714776590633929E-2</v>
      </c>
      <c r="AL315" s="41">
        <v>2.3595967850590815E-2</v>
      </c>
      <c r="AM315" s="41">
        <v>0</v>
      </c>
      <c r="AN315" s="41">
        <v>0</v>
      </c>
      <c r="AO315" s="41">
        <v>-1.2877458480975386E-2</v>
      </c>
      <c r="AP315" s="41">
        <v>1.3472782947353747E-2</v>
      </c>
      <c r="AQ315" s="41">
        <v>0</v>
      </c>
      <c r="AR315" s="41">
        <v>-2.0109865581259937E-2</v>
      </c>
      <c r="AS315" s="41">
        <v>5.8219030441236759E-3</v>
      </c>
      <c r="AT315" s="41">
        <v>-1.2600343908170301E-2</v>
      </c>
    </row>
    <row r="316" spans="2:46" x14ac:dyDescent="0.35">
      <c r="B316" s="79" t="s">
        <v>197</v>
      </c>
      <c r="C316" s="41">
        <v>1</v>
      </c>
      <c r="D316" s="121">
        <v>0.41588606309235843</v>
      </c>
      <c r="E316" s="41">
        <v>0.77373343034491115</v>
      </c>
      <c r="F316" s="41">
        <v>0.82338576020471033</v>
      </c>
      <c r="G316" s="41">
        <v>0.47097553428239908</v>
      </c>
      <c r="H316" s="41">
        <v>0.87329977684669546</v>
      </c>
      <c r="I316" s="121">
        <v>0.10030219303000017</v>
      </c>
      <c r="J316" s="121">
        <v>5.9178293887700102</v>
      </c>
      <c r="K316" s="121">
        <v>8.1640988692389272E-3</v>
      </c>
      <c r="L316" s="121">
        <v>1.2188993031454081</v>
      </c>
      <c r="M316" s="121">
        <v>5.508947119004063E-2</v>
      </c>
      <c r="N316" s="41">
        <v>0.29867472825457098</v>
      </c>
      <c r="O316" s="121">
        <v>0.17756615104604817</v>
      </c>
      <c r="P316" s="41">
        <v>0</v>
      </c>
      <c r="Q316" s="41">
        <v>1.3868597482881759E-2</v>
      </c>
      <c r="R316" s="41">
        <v>1.074232342772328E-2</v>
      </c>
      <c r="S316" s="41">
        <v>-1.726985897885164E-5</v>
      </c>
      <c r="T316" s="41">
        <v>0</v>
      </c>
      <c r="U316" s="41">
        <v>6.0008670707924289E-2</v>
      </c>
      <c r="V316" s="41">
        <v>1.7609759318388957E-4</v>
      </c>
      <c r="W316" s="41">
        <v>0</v>
      </c>
      <c r="X316" s="41">
        <v>0</v>
      </c>
      <c r="Y316" s="41">
        <v>-5.9519788874861171E-4</v>
      </c>
      <c r="Z316" s="41">
        <v>2.0757104080690765E-2</v>
      </c>
      <c r="AA316" s="41">
        <v>0</v>
      </c>
      <c r="AB316" s="41">
        <v>6.9381709635192868E-6</v>
      </c>
      <c r="AC316" s="41">
        <v>-9.9843650733276015E-2</v>
      </c>
      <c r="AD316" s="41">
        <v>-7.0535565095748112E-2</v>
      </c>
      <c r="AE316" s="121">
        <v>0.13864858077560788</v>
      </c>
      <c r="AF316" s="41">
        <v>0</v>
      </c>
      <c r="AG316" s="41">
        <v>2.9345309861471599E-2</v>
      </c>
      <c r="AH316" s="41">
        <v>1.9206835820050883E-2</v>
      </c>
      <c r="AI316" s="41">
        <v>-7.9677933400050128E-3</v>
      </c>
      <c r="AJ316" s="41">
        <v>0</v>
      </c>
      <c r="AK316" s="41">
        <v>0.14764643532714677</v>
      </c>
      <c r="AL316" s="41">
        <v>9.3025544188349241E-2</v>
      </c>
      <c r="AM316" s="41">
        <v>0</v>
      </c>
      <c r="AN316" s="41">
        <v>0</v>
      </c>
      <c r="AO316" s="41">
        <v>-0.10262337323951197</v>
      </c>
      <c r="AP316" s="41">
        <v>9.8885148655175989E-2</v>
      </c>
      <c r="AQ316" s="41">
        <v>0</v>
      </c>
      <c r="AR316" s="41">
        <v>0.14038595136835527</v>
      </c>
      <c r="AS316" s="41">
        <v>-0.12048708951273095</v>
      </c>
      <c r="AT316" s="41">
        <v>-4.7193228081874324E-2</v>
      </c>
    </row>
    <row r="317" spans="2:46" x14ac:dyDescent="0.35">
      <c r="B317" s="79" t="s">
        <v>198</v>
      </c>
      <c r="C317" s="41">
        <v>1</v>
      </c>
      <c r="D317" s="121">
        <v>-0.5527609946261407</v>
      </c>
      <c r="E317" s="41">
        <v>-1.028381805710977</v>
      </c>
      <c r="F317" s="41">
        <v>-1.1226497208996833</v>
      </c>
      <c r="G317" s="41">
        <v>-0.6587447487360496</v>
      </c>
      <c r="H317" s="41">
        <v>-1.2288959976187346</v>
      </c>
      <c r="I317" s="121">
        <v>0.1442207701034369</v>
      </c>
      <c r="J317" s="121">
        <v>8.5090254361027764</v>
      </c>
      <c r="K317" s="121">
        <v>2.1968366712030351E-2</v>
      </c>
      <c r="L317" s="121">
        <v>1.1225313114675806</v>
      </c>
      <c r="M317" s="121">
        <v>-0.10598375410990894</v>
      </c>
      <c r="N317" s="41">
        <v>-0.49291972338685686</v>
      </c>
      <c r="O317" s="121">
        <v>0.12960410946989714</v>
      </c>
      <c r="P317" s="41">
        <v>0</v>
      </c>
      <c r="Q317" s="41">
        <v>4.9002290892289788E-2</v>
      </c>
      <c r="R317" s="41">
        <v>7.8874751936880275E-2</v>
      </c>
      <c r="S317" s="41">
        <v>-2.6249098138764708E-4</v>
      </c>
      <c r="T317" s="41">
        <v>0</v>
      </c>
      <c r="U317" s="41">
        <v>-6.9023033101626705E-2</v>
      </c>
      <c r="V317" s="41">
        <v>4.7478833027626961E-6</v>
      </c>
      <c r="W317" s="41">
        <v>0</v>
      </c>
      <c r="X317" s="41">
        <v>0</v>
      </c>
      <c r="Y317" s="41">
        <v>1.1138342861275489E-3</v>
      </c>
      <c r="Z317" s="41">
        <v>-2.3111830085418564E-2</v>
      </c>
      <c r="AA317" s="41">
        <v>0</v>
      </c>
      <c r="AB317" s="41">
        <v>1.0408861972934186E-5</v>
      </c>
      <c r="AC317" s="41">
        <v>-0.23461537848660563</v>
      </c>
      <c r="AD317" s="41">
        <v>0.10342461746078403</v>
      </c>
      <c r="AE317" s="121">
        <v>0.10181387846846589</v>
      </c>
      <c r="AF317" s="41">
        <v>0</v>
      </c>
      <c r="AG317" s="41">
        <v>0.10431709923637918</v>
      </c>
      <c r="AH317" s="41">
        <v>0.14188241380775568</v>
      </c>
      <c r="AI317" s="41">
        <v>-0.12184188758429068</v>
      </c>
      <c r="AJ317" s="41">
        <v>0</v>
      </c>
      <c r="AK317" s="41">
        <v>-0.1708582528886522</v>
      </c>
      <c r="AL317" s="41">
        <v>2.5233750046097553E-3</v>
      </c>
      <c r="AM317" s="41">
        <v>0</v>
      </c>
      <c r="AN317" s="41">
        <v>0</v>
      </c>
      <c r="AO317" s="41">
        <v>0.19321393609591839</v>
      </c>
      <c r="AP317" s="41">
        <v>-0.11077241029311155</v>
      </c>
      <c r="AQ317" s="41">
        <v>0</v>
      </c>
      <c r="AR317" s="41">
        <v>0.21189214814382787</v>
      </c>
      <c r="AS317" s="41">
        <v>-0.2848455891985035</v>
      </c>
      <c r="AT317" s="41">
        <v>6.9619102420142159E-2</v>
      </c>
    </row>
    <row r="318" spans="2:46" x14ac:dyDescent="0.35">
      <c r="B318" s="79" t="s">
        <v>199</v>
      </c>
      <c r="C318" s="41">
        <v>1</v>
      </c>
      <c r="D318" s="121">
        <v>0.13648673774017439</v>
      </c>
      <c r="E318" s="41">
        <v>0.25392616189891209</v>
      </c>
      <c r="F318" s="41">
        <v>0.28452771068468263</v>
      </c>
      <c r="G318" s="41">
        <v>0.17136601432755538</v>
      </c>
      <c r="H318" s="41">
        <v>0.31580814658859246</v>
      </c>
      <c r="I318" s="121">
        <v>0.18687005398502243</v>
      </c>
      <c r="J318" s="121">
        <v>11.025333185116324</v>
      </c>
      <c r="K318" s="121">
        <v>1.8807603881723827E-3</v>
      </c>
      <c r="L318" s="121">
        <v>1.5468143885435004</v>
      </c>
      <c r="M318" s="121">
        <v>3.4879276587380992E-2</v>
      </c>
      <c r="N318" s="41">
        <v>0.142476984687855</v>
      </c>
      <c r="O318" s="121">
        <v>1.5937515128548619E-2</v>
      </c>
      <c r="P318" s="41">
        <v>0</v>
      </c>
      <c r="Q318" s="41">
        <v>9.2428475066440394E-3</v>
      </c>
      <c r="R318" s="41">
        <v>-1.159910928453939E-2</v>
      </c>
      <c r="S318" s="41">
        <v>1.2821130764025963E-4</v>
      </c>
      <c r="T318" s="41">
        <v>0</v>
      </c>
      <c r="U318" s="41">
        <v>-7.2037598983906888E-3</v>
      </c>
      <c r="V318" s="41">
        <v>1.0714394248783702E-4</v>
      </c>
      <c r="W318" s="41">
        <v>0</v>
      </c>
      <c r="X318" s="41">
        <v>0</v>
      </c>
      <c r="Y318" s="41">
        <v>-3.0703301850729076E-4</v>
      </c>
      <c r="Z318" s="41">
        <v>1.4698883226730653E-2</v>
      </c>
      <c r="AA318" s="41">
        <v>0</v>
      </c>
      <c r="AB318" s="41">
        <v>2.8574443379872142E-7</v>
      </c>
      <c r="AC318" s="41">
        <v>-1.8945768526400269E-2</v>
      </c>
      <c r="AD318" s="41">
        <v>-1.882726145688353E-3</v>
      </c>
      <c r="AE318" s="121">
        <v>1.2368285133971611E-2</v>
      </c>
      <c r="AF318" s="41">
        <v>0</v>
      </c>
      <c r="AG318" s="41">
        <v>1.9437731341547363E-2</v>
      </c>
      <c r="AH318" s="41">
        <v>-2.0611797717855179E-2</v>
      </c>
      <c r="AI318" s="41">
        <v>5.879078118260625E-2</v>
      </c>
      <c r="AJ318" s="41">
        <v>0</v>
      </c>
      <c r="AK318" s="41">
        <v>-1.761577766074714E-2</v>
      </c>
      <c r="AL318" s="41">
        <v>5.62535653117157E-2</v>
      </c>
      <c r="AM318" s="41">
        <v>0</v>
      </c>
      <c r="AN318" s="41">
        <v>0</v>
      </c>
      <c r="AO318" s="41">
        <v>-5.261427826132252E-2</v>
      </c>
      <c r="AP318" s="41">
        <v>6.9595679386564482E-2</v>
      </c>
      <c r="AQ318" s="41">
        <v>0</v>
      </c>
      <c r="AR318" s="41">
        <v>5.7463233822674462E-3</v>
      </c>
      <c r="AS318" s="41">
        <v>-2.2723013131817491E-2</v>
      </c>
      <c r="AT318" s="41">
        <v>-1.251965379855346E-3</v>
      </c>
    </row>
    <row r="319" spans="2:46" x14ac:dyDescent="0.35">
      <c r="B319" s="79" t="s">
        <v>200</v>
      </c>
      <c r="C319" s="41">
        <v>1</v>
      </c>
      <c r="D319" s="121">
        <v>-0.65811492307303965</v>
      </c>
      <c r="E319" s="41">
        <v>-1.2243870669871373</v>
      </c>
      <c r="F319" s="41">
        <v>-1.3153404872787098</v>
      </c>
      <c r="G319" s="41">
        <v>-0.7595225074869596</v>
      </c>
      <c r="H319" s="41">
        <v>-1.4239213916620497</v>
      </c>
      <c r="I319" s="121">
        <v>0.11684825015844272</v>
      </c>
      <c r="J319" s="121">
        <v>6.8940467593481207</v>
      </c>
      <c r="K319" s="121">
        <v>2.4235522672907048E-2</v>
      </c>
      <c r="L319" s="121">
        <v>0.97502271981326083</v>
      </c>
      <c r="M319" s="121">
        <v>-0.10140758441391994</v>
      </c>
      <c r="N319" s="41">
        <v>-0.52029650579885223</v>
      </c>
      <c r="O319" s="121">
        <v>0.27879307257515162</v>
      </c>
      <c r="P319" s="41">
        <v>0</v>
      </c>
      <c r="Q319" s="41">
        <v>-7.4871691891203795E-2</v>
      </c>
      <c r="R319" s="41">
        <v>-4.0742673142800674E-2</v>
      </c>
      <c r="S319" s="41">
        <v>3.2239064556075821E-4</v>
      </c>
      <c r="T319" s="41">
        <v>0</v>
      </c>
      <c r="U319" s="41">
        <v>0.1288704364910942</v>
      </c>
      <c r="V319" s="41">
        <v>2.7805377817081099E-4</v>
      </c>
      <c r="W319" s="41">
        <v>0</v>
      </c>
      <c r="X319" s="41">
        <v>0</v>
      </c>
      <c r="Y319" s="41">
        <v>-9.581519956023978E-4</v>
      </c>
      <c r="Z319" s="41">
        <v>5.0725190919880446E-2</v>
      </c>
      <c r="AA319" s="41">
        <v>0</v>
      </c>
      <c r="AB319" s="41">
        <v>6.8048927645164202E-6</v>
      </c>
      <c r="AC319" s="41">
        <v>0.13321501409934167</v>
      </c>
      <c r="AD319" s="41">
        <v>-0.46028801617640414</v>
      </c>
      <c r="AE319" s="121">
        <v>0.22009875723946551</v>
      </c>
      <c r="AF319" s="41">
        <v>0</v>
      </c>
      <c r="AG319" s="41">
        <v>-0.16017847988275505</v>
      </c>
      <c r="AH319" s="41">
        <v>-7.3652498618383383E-2</v>
      </c>
      <c r="AI319" s="41">
        <v>0.15038761315513893</v>
      </c>
      <c r="AJ319" s="41">
        <v>0</v>
      </c>
      <c r="AK319" s="41">
        <v>0.32058457602127693</v>
      </c>
      <c r="AL319" s="41">
        <v>0.14851077492403192</v>
      </c>
      <c r="AM319" s="41">
        <v>0</v>
      </c>
      <c r="AN319" s="41">
        <v>0</v>
      </c>
      <c r="AO319" s="41">
        <v>-0.1670319983206579</v>
      </c>
      <c r="AP319" s="41">
        <v>0.24432525612721995</v>
      </c>
      <c r="AQ319" s="41">
        <v>0</v>
      </c>
      <c r="AR319" s="41">
        <v>0.13921316355864541</v>
      </c>
      <c r="AS319" s="41">
        <v>0.1625375095248148</v>
      </c>
      <c r="AT319" s="41">
        <v>-0.31137344182786231</v>
      </c>
    </row>
    <row r="320" spans="2:46" x14ac:dyDescent="0.35">
      <c r="B320" s="79" t="s">
        <v>201</v>
      </c>
      <c r="C320" s="41">
        <v>1</v>
      </c>
      <c r="D320" s="121">
        <v>-0.65013148762766448</v>
      </c>
      <c r="E320" s="41">
        <v>-1.209534318984097</v>
      </c>
      <c r="F320" s="41">
        <v>-1.3406741554380841</v>
      </c>
      <c r="G320" s="41">
        <v>-0.79875076046638582</v>
      </c>
      <c r="H320" s="41">
        <v>-1.4985318251821442</v>
      </c>
      <c r="I320" s="121">
        <v>0.1693979735121339</v>
      </c>
      <c r="J320" s="121">
        <v>9.9944804372159002</v>
      </c>
      <c r="K320" s="121">
        <v>3.7353192086940462E-2</v>
      </c>
      <c r="L320" s="121">
        <v>1.0218352394262191</v>
      </c>
      <c r="M320" s="121">
        <v>-0.14861927283872142</v>
      </c>
      <c r="N320" s="41">
        <v>-0.64639486013887903</v>
      </c>
      <c r="O320" s="121">
        <v>0.22338810443480309</v>
      </c>
      <c r="P320" s="41">
        <v>0</v>
      </c>
      <c r="Q320" s="41">
        <v>8.3860842100799235E-2</v>
      </c>
      <c r="R320" s="41">
        <v>-0.15478215034287762</v>
      </c>
      <c r="S320" s="41">
        <v>2.6434651715774593E-4</v>
      </c>
      <c r="T320" s="41">
        <v>0</v>
      </c>
      <c r="U320" s="41">
        <v>-8.7009704531050683E-2</v>
      </c>
      <c r="V320" s="41">
        <v>2.4832845851164502E-4</v>
      </c>
      <c r="W320" s="41">
        <v>0</v>
      </c>
      <c r="X320" s="41">
        <v>0</v>
      </c>
      <c r="Y320" s="41">
        <v>-5.1581781672803396E-4</v>
      </c>
      <c r="Z320" s="41">
        <v>3.5971118602898637E-2</v>
      </c>
      <c r="AA320" s="41">
        <v>0</v>
      </c>
      <c r="AB320" s="41">
        <v>4.2130504629452816E-6</v>
      </c>
      <c r="AC320" s="41">
        <v>6.1674822924703814E-3</v>
      </c>
      <c r="AD320" s="41">
        <v>-0.26628882019060701</v>
      </c>
      <c r="AE320" s="121">
        <v>0.17648385221340041</v>
      </c>
      <c r="AF320" s="41">
        <v>0</v>
      </c>
      <c r="AG320" s="41">
        <v>0.1795374529265964</v>
      </c>
      <c r="AH320" s="41">
        <v>-0.28000653053736796</v>
      </c>
      <c r="AI320" s="41">
        <v>0.12339925770522391</v>
      </c>
      <c r="AJ320" s="41">
        <v>0</v>
      </c>
      <c r="AK320" s="41">
        <v>-0.21660393287888288</v>
      </c>
      <c r="AL320" s="41">
        <v>0.13272874134692</v>
      </c>
      <c r="AM320" s="41">
        <v>0</v>
      </c>
      <c r="AN320" s="41">
        <v>0</v>
      </c>
      <c r="AO320" s="41">
        <v>-8.9985167025135732E-2</v>
      </c>
      <c r="AP320" s="41">
        <v>0.17338356785789982</v>
      </c>
      <c r="AQ320" s="41">
        <v>0</v>
      </c>
      <c r="AR320" s="41">
        <v>8.6251170553906659E-2</v>
      </c>
      <c r="AS320" s="41">
        <v>7.5303932592634699E-3</v>
      </c>
      <c r="AT320" s="41">
        <v>-0.18026613715893983</v>
      </c>
    </row>
    <row r="321" spans="2:46" x14ac:dyDescent="0.35">
      <c r="B321" s="79" t="s">
        <v>202</v>
      </c>
      <c r="C321" s="41">
        <v>1</v>
      </c>
      <c r="D321" s="121">
        <v>1.2281844739117638</v>
      </c>
      <c r="E321" s="41">
        <v>2.2849705013679977</v>
      </c>
      <c r="F321" s="41">
        <v>2.4901818255368608</v>
      </c>
      <c r="G321" s="41">
        <v>1.4586951052860775</v>
      </c>
      <c r="H321" s="41">
        <v>2.8739906855873247</v>
      </c>
      <c r="I321" s="121">
        <v>0.14135856460954727</v>
      </c>
      <c r="J321" s="121">
        <v>8.3401553119632883</v>
      </c>
      <c r="K321" s="121">
        <v>0.10580270967647216</v>
      </c>
      <c r="L321" s="121">
        <v>0.33636944223185955</v>
      </c>
      <c r="M321" s="121">
        <v>0.23051063137431363</v>
      </c>
      <c r="N321" s="41">
        <v>1.1424799143421007</v>
      </c>
      <c r="O321" s="121">
        <v>-9.8439564827849962E-2</v>
      </c>
      <c r="P321" s="41">
        <v>0</v>
      </c>
      <c r="Q321" s="41">
        <v>0.12116829512541204</v>
      </c>
      <c r="R321" s="41">
        <v>0.22997912171626916</v>
      </c>
      <c r="S321" s="41">
        <v>-1.0551369364684574E-3</v>
      </c>
      <c r="T321" s="41">
        <v>0</v>
      </c>
      <c r="U321" s="41">
        <v>0.10686588480547525</v>
      </c>
      <c r="V321" s="41">
        <v>3.1814791833424281E-4</v>
      </c>
      <c r="W321" s="41">
        <v>0</v>
      </c>
      <c r="X321" s="41">
        <v>0</v>
      </c>
      <c r="Y321" s="41">
        <v>1.1865602499301544E-4</v>
      </c>
      <c r="Z321" s="41">
        <v>-1.4913404087355109E-2</v>
      </c>
      <c r="AA321" s="41">
        <v>0</v>
      </c>
      <c r="AB321" s="41">
        <v>-4.8953993618864254E-6</v>
      </c>
      <c r="AC321" s="41">
        <v>-0.32677995765310591</v>
      </c>
      <c r="AD321" s="41">
        <v>0.58013691182426408</v>
      </c>
      <c r="AE321" s="121">
        <v>-8.1673423738895592E-2</v>
      </c>
      <c r="AF321" s="41">
        <v>0</v>
      </c>
      <c r="AG321" s="41">
        <v>0.2724275233930572</v>
      </c>
      <c r="AH321" s="41">
        <v>0.43691991464402374</v>
      </c>
      <c r="AI321" s="41">
        <v>-0.51726599074300605</v>
      </c>
      <c r="AJ321" s="41">
        <v>0</v>
      </c>
      <c r="AK321" s="41">
        <v>0.27938550755065333</v>
      </c>
      <c r="AL321" s="41">
        <v>0.17858036811042055</v>
      </c>
      <c r="AM321" s="41">
        <v>0</v>
      </c>
      <c r="AN321" s="41">
        <v>0</v>
      </c>
      <c r="AO321" s="41">
        <v>2.1738547771694535E-2</v>
      </c>
      <c r="AP321" s="41">
        <v>-7.5491303118126435E-2</v>
      </c>
      <c r="AQ321" s="41">
        <v>0</v>
      </c>
      <c r="AR321" s="41">
        <v>-0.10525012206377229</v>
      </c>
      <c r="AS321" s="41">
        <v>-0.41901667119041297</v>
      </c>
      <c r="AT321" s="41">
        <v>0.4124372309012278</v>
      </c>
    </row>
    <row r="322" spans="2:46" x14ac:dyDescent="0.35">
      <c r="B322" s="79" t="s">
        <v>203</v>
      </c>
      <c r="C322" s="41">
        <v>1</v>
      </c>
      <c r="D322" s="121">
        <v>5.4665606389512789E-2</v>
      </c>
      <c r="E322" s="41">
        <v>0.10170239136926632</v>
      </c>
      <c r="F322" s="41">
        <v>0.13823230877194667</v>
      </c>
      <c r="G322" s="41">
        <v>0.10098827728795606</v>
      </c>
      <c r="H322" s="41">
        <v>0.18599241484776996</v>
      </c>
      <c r="I322" s="121">
        <v>0.44202687819260139</v>
      </c>
      <c r="J322" s="121">
        <v>26.079585813363483</v>
      </c>
      <c r="K322" s="121">
        <v>1.4719933925105946E-3</v>
      </c>
      <c r="L322" s="121">
        <v>2.3077924844047746</v>
      </c>
      <c r="M322" s="121">
        <v>4.6322670898443274E-2</v>
      </c>
      <c r="N322" s="41">
        <v>0.1259669306583529</v>
      </c>
      <c r="O322" s="121">
        <v>-4.014124419806768E-2</v>
      </c>
      <c r="P322" s="41">
        <v>0</v>
      </c>
      <c r="Q322" s="41">
        <v>-8.8666574314725972E-3</v>
      </c>
      <c r="R322" s="41">
        <v>5.434959129220626E-3</v>
      </c>
      <c r="S322" s="41">
        <v>6.439753340926584E-5</v>
      </c>
      <c r="T322" s="41">
        <v>0</v>
      </c>
      <c r="U322" s="41">
        <v>-6.3988374426669631E-3</v>
      </c>
      <c r="V322" s="41">
        <v>-3.1500064104244923E-5</v>
      </c>
      <c r="W322" s="41">
        <v>0</v>
      </c>
      <c r="X322" s="41">
        <v>0</v>
      </c>
      <c r="Y322" s="41">
        <v>4.1854628115673022E-4</v>
      </c>
      <c r="Z322" s="41">
        <v>-1.7482619583657648E-2</v>
      </c>
      <c r="AA322" s="41">
        <v>0</v>
      </c>
      <c r="AB322" s="41">
        <v>6.5451548186915584E-7</v>
      </c>
      <c r="AC322" s="41">
        <v>-2.2329781889008568E-2</v>
      </c>
      <c r="AD322" s="41">
        <v>5.7352212354925998E-2</v>
      </c>
      <c r="AE322" s="121">
        <v>-3.1131879775548026E-2</v>
      </c>
      <c r="AF322" s="41">
        <v>0</v>
      </c>
      <c r="AG322" s="41">
        <v>-1.8634826486607678E-2</v>
      </c>
      <c r="AH322" s="41">
        <v>9.6519074812808289E-3</v>
      </c>
      <c r="AI322" s="41">
        <v>2.9510581736169293E-2</v>
      </c>
      <c r="AJ322" s="41">
        <v>0</v>
      </c>
      <c r="AK322" s="41">
        <v>-1.5637571362014685E-2</v>
      </c>
      <c r="AL322" s="41">
        <v>-1.6527969555078365E-2</v>
      </c>
      <c r="AM322" s="41">
        <v>0</v>
      </c>
      <c r="AN322" s="41">
        <v>0</v>
      </c>
      <c r="AO322" s="41">
        <v>7.1678293786804168E-2</v>
      </c>
      <c r="AP322" s="41">
        <v>-8.2723725138798179E-2</v>
      </c>
      <c r="AQ322" s="41">
        <v>0</v>
      </c>
      <c r="AR322" s="41">
        <v>1.3154000189117908E-2</v>
      </c>
      <c r="AS322" s="41">
        <v>-2.676478813407827E-2</v>
      </c>
      <c r="AT322" s="41">
        <v>3.8113688278912712E-2</v>
      </c>
    </row>
    <row r="323" spans="2:46" x14ac:dyDescent="0.35">
      <c r="B323" s="79" t="s">
        <v>204</v>
      </c>
      <c r="C323" s="41">
        <v>1</v>
      </c>
      <c r="D323" s="121">
        <v>0.11382394648602912</v>
      </c>
      <c r="E323" s="41">
        <v>0.21176326976475954</v>
      </c>
      <c r="F323" s="41">
        <v>0.21993636868491853</v>
      </c>
      <c r="G323" s="41">
        <v>0.12277967276162657</v>
      </c>
      <c r="H323" s="41">
        <v>0.22619370544920919</v>
      </c>
      <c r="I323" s="121">
        <v>5.6274774486908985E-2</v>
      </c>
      <c r="J323" s="121">
        <v>3.3202116947276301</v>
      </c>
      <c r="K323" s="121">
        <v>3.4599401566454808E-4</v>
      </c>
      <c r="L323" s="121">
        <v>1.33868303246535</v>
      </c>
      <c r="M323" s="121">
        <v>8.9557262755974587E-3</v>
      </c>
      <c r="N323" s="41">
        <v>6.1089656760736515E-2</v>
      </c>
      <c r="O323" s="121">
        <v>-4.2026502629522455E-3</v>
      </c>
      <c r="P323" s="41">
        <v>0</v>
      </c>
      <c r="Q323" s="41">
        <v>-2.3978156349313928E-3</v>
      </c>
      <c r="R323" s="41">
        <v>-1.1508182309337374E-2</v>
      </c>
      <c r="S323" s="41">
        <v>4.0062197687088408E-6</v>
      </c>
      <c r="T323" s="41">
        <v>0</v>
      </c>
      <c r="U323" s="41">
        <v>6.3362073406393708E-3</v>
      </c>
      <c r="V323" s="41">
        <v>-2.6862398141367593E-5</v>
      </c>
      <c r="W323" s="41">
        <v>0</v>
      </c>
      <c r="X323" s="41">
        <v>0</v>
      </c>
      <c r="Y323" s="41">
        <v>1.888266596499216E-5</v>
      </c>
      <c r="Z323" s="41">
        <v>-8.7887274137268291E-4</v>
      </c>
      <c r="AA323" s="41">
        <v>0</v>
      </c>
      <c r="AB323" s="41">
        <v>-1.2987455293996982E-6</v>
      </c>
      <c r="AC323" s="41">
        <v>2.5474092256708516E-2</v>
      </c>
      <c r="AD323" s="41">
        <v>-1.8711774072449828E-2</v>
      </c>
      <c r="AE323" s="121">
        <v>-3.2603748895872714E-3</v>
      </c>
      <c r="AF323" s="41">
        <v>0</v>
      </c>
      <c r="AG323" s="41">
        <v>-5.0409337022400847E-3</v>
      </c>
      <c r="AH323" s="41">
        <v>-2.044341172418962E-2</v>
      </c>
      <c r="AI323" s="41">
        <v>1.8364245146914543E-3</v>
      </c>
      <c r="AJ323" s="41">
        <v>0</v>
      </c>
      <c r="AK323" s="41">
        <v>1.5489142731400934E-2</v>
      </c>
      <c r="AL323" s="41">
        <v>-1.4098815346938288E-2</v>
      </c>
      <c r="AM323" s="41">
        <v>0</v>
      </c>
      <c r="AN323" s="41">
        <v>0</v>
      </c>
      <c r="AO323" s="41">
        <v>3.2347241894448184E-3</v>
      </c>
      <c r="AP323" s="41">
        <v>-4.159866032569179E-3</v>
      </c>
      <c r="AQ323" s="41">
        <v>0</v>
      </c>
      <c r="AR323" s="41">
        <v>-2.6109091478644965E-2</v>
      </c>
      <c r="AS323" s="41">
        <v>3.0542727714863192E-2</v>
      </c>
      <c r="AT323" s="41">
        <v>-1.2438715699813915E-2</v>
      </c>
    </row>
    <row r="324" spans="2:46" x14ac:dyDescent="0.35">
      <c r="B324" s="79" t="s">
        <v>205</v>
      </c>
      <c r="C324" s="41">
        <v>1</v>
      </c>
      <c r="D324" s="121">
        <v>0.62470417665716127</v>
      </c>
      <c r="E324" s="41">
        <v>1.1622281880804388</v>
      </c>
      <c r="F324" s="41">
        <v>1.2995984274307275</v>
      </c>
      <c r="G324" s="41">
        <v>0.78110596637217344</v>
      </c>
      <c r="H324" s="41">
        <v>1.4637479611301187</v>
      </c>
      <c r="I324" s="121">
        <v>0.18356453940312725</v>
      </c>
      <c r="J324" s="121">
        <v>10.830307824784509</v>
      </c>
      <c r="K324" s="121">
        <v>3.8440849630348647E-2</v>
      </c>
      <c r="L324" s="121">
        <v>1.0665218929685889</v>
      </c>
      <c r="M324" s="121">
        <v>0.15640178971501217</v>
      </c>
      <c r="N324" s="41">
        <v>0.65498625266387711</v>
      </c>
      <c r="O324" s="121">
        <v>0.21360870667899665</v>
      </c>
      <c r="P324" s="41">
        <v>0</v>
      </c>
      <c r="Q324" s="41">
        <v>0.18652252475429248</v>
      </c>
      <c r="R324" s="41">
        <v>-0.22038074215713985</v>
      </c>
      <c r="S324" s="41">
        <v>7.4754058896745021E-4</v>
      </c>
      <c r="T324" s="41">
        <v>0</v>
      </c>
      <c r="U324" s="41">
        <v>8.1215807572147136E-2</v>
      </c>
      <c r="V324" s="41">
        <v>4.0407225640284145E-4</v>
      </c>
      <c r="W324" s="41">
        <v>0</v>
      </c>
      <c r="X324" s="41">
        <v>0</v>
      </c>
      <c r="Y324" s="41">
        <v>-5.6606251233868308E-4</v>
      </c>
      <c r="Z324" s="41">
        <v>2.9552569368659892E-2</v>
      </c>
      <c r="AA324" s="41">
        <v>0</v>
      </c>
      <c r="AB324" s="41">
        <v>-1.1819722503475932E-8</v>
      </c>
      <c r="AC324" s="41">
        <v>-6.1024114914520936E-2</v>
      </c>
      <c r="AD324" s="41">
        <v>-0.18366372134921236</v>
      </c>
      <c r="AE324" s="121">
        <v>0.16856427785199729</v>
      </c>
      <c r="AF324" s="41">
        <v>0</v>
      </c>
      <c r="AG324" s="41">
        <v>0.39886762553926358</v>
      </c>
      <c r="AH324" s="41">
        <v>-0.39821955960482058</v>
      </c>
      <c r="AI324" s="41">
        <v>0.34855827268783662</v>
      </c>
      <c r="AJ324" s="41">
        <v>0</v>
      </c>
      <c r="AK324" s="41">
        <v>0.20194861218665699</v>
      </c>
      <c r="AL324" s="41">
        <v>0.21572435448161656</v>
      </c>
      <c r="AM324" s="41">
        <v>0</v>
      </c>
      <c r="AN324" s="41">
        <v>0</v>
      </c>
      <c r="AO324" s="41">
        <v>-9.8637179371066724E-2</v>
      </c>
      <c r="AP324" s="41">
        <v>0.14228230738784667</v>
      </c>
      <c r="AQ324" s="41">
        <v>0</v>
      </c>
      <c r="AR324" s="41">
        <v>-2.417003499692439E-4</v>
      </c>
      <c r="AS324" s="41">
        <v>-7.4423980951222143E-2</v>
      </c>
      <c r="AT324" s="41">
        <v>-0.12418989520259699</v>
      </c>
    </row>
    <row r="325" spans="2:46" x14ac:dyDescent="0.35">
      <c r="B325" s="79" t="s">
        <v>206</v>
      </c>
      <c r="C325" s="41">
        <v>1</v>
      </c>
      <c r="D325" s="121">
        <v>0.66122946416636452</v>
      </c>
      <c r="E325" s="41">
        <v>1.2301815015160802</v>
      </c>
      <c r="F325" s="41">
        <v>1.2777882223536072</v>
      </c>
      <c r="G325" s="41">
        <v>0.71339748619875043</v>
      </c>
      <c r="H325" s="41">
        <v>1.3360726352528507</v>
      </c>
      <c r="I325" s="121">
        <v>5.6459497977333815E-2</v>
      </c>
      <c r="J325" s="121">
        <v>3.3311103806626949</v>
      </c>
      <c r="K325" s="121">
        <v>1.1710548842082683E-2</v>
      </c>
      <c r="L325" s="121">
        <v>0.93236591029098181</v>
      </c>
      <c r="M325" s="121">
        <v>5.2168022032385887E-2</v>
      </c>
      <c r="N325" s="41">
        <v>0.36129875668525757</v>
      </c>
      <c r="O325" s="121">
        <v>0.16773818692715814</v>
      </c>
      <c r="P325" s="41">
        <v>0</v>
      </c>
      <c r="Q325" s="41">
        <v>-3.6000774489943044E-2</v>
      </c>
      <c r="R325" s="41">
        <v>-3.8951499688591018E-2</v>
      </c>
      <c r="S325" s="41">
        <v>1.8638740289609958E-4</v>
      </c>
      <c r="T325" s="41">
        <v>0</v>
      </c>
      <c r="U325" s="41">
        <v>1.0132562694352112E-2</v>
      </c>
      <c r="V325" s="41">
        <v>1.0589243535722683E-4</v>
      </c>
      <c r="W325" s="41">
        <v>0</v>
      </c>
      <c r="X325" s="41">
        <v>0</v>
      </c>
      <c r="Y325" s="41">
        <v>-7.0462437108962284E-4</v>
      </c>
      <c r="Z325" s="41">
        <v>2.349496344432991E-2</v>
      </c>
      <c r="AA325" s="41">
        <v>0</v>
      </c>
      <c r="AB325" s="41">
        <v>-4.1440090226021053E-6</v>
      </c>
      <c r="AC325" s="41">
        <v>0.13189899400749477</v>
      </c>
      <c r="AD325" s="41">
        <v>-0.29782613920614009</v>
      </c>
      <c r="AE325" s="121">
        <v>0.13228807128142162</v>
      </c>
      <c r="AF325" s="41">
        <v>0</v>
      </c>
      <c r="AG325" s="41">
        <v>-7.6939877891507316E-2</v>
      </c>
      <c r="AH325" s="41">
        <v>-7.0342091334000628E-2</v>
      </c>
      <c r="AI325" s="41">
        <v>8.6855898980438245E-2</v>
      </c>
      <c r="AJ325" s="41">
        <v>0</v>
      </c>
      <c r="AK325" s="41">
        <v>2.518034939019477E-2</v>
      </c>
      <c r="AL325" s="41">
        <v>5.6499841330231629E-2</v>
      </c>
      <c r="AM325" s="41">
        <v>0</v>
      </c>
      <c r="AN325" s="41">
        <v>0</v>
      </c>
      <c r="AO325" s="41">
        <v>-0.1227088982287478</v>
      </c>
      <c r="AP325" s="41">
        <v>0.11305052254999649</v>
      </c>
      <c r="AQ325" s="41">
        <v>0</v>
      </c>
      <c r="AR325" s="41">
        <v>-8.4690137385200009E-2</v>
      </c>
      <c r="AS325" s="41">
        <v>0.16076630758732965</v>
      </c>
      <c r="AT325" s="41">
        <v>-0.20126480601111724</v>
      </c>
    </row>
    <row r="326" spans="2:46" x14ac:dyDescent="0.35">
      <c r="B326" s="79" t="s">
        <v>207</v>
      </c>
      <c r="C326" s="41">
        <v>1</v>
      </c>
      <c r="D326" s="121">
        <v>0.22579253659071341</v>
      </c>
      <c r="E326" s="41">
        <v>0.4200747497610039</v>
      </c>
      <c r="F326" s="41">
        <v>0.4749201864805202</v>
      </c>
      <c r="G326" s="41">
        <v>0.28860090401964883</v>
      </c>
      <c r="H326" s="41">
        <v>0.53264653554045616</v>
      </c>
      <c r="I326" s="121">
        <v>0.20096386239314265</v>
      </c>
      <c r="J326" s="121">
        <v>11.856867881195416</v>
      </c>
      <c r="K326" s="121">
        <v>5.7036976614751218E-3</v>
      </c>
      <c r="L326" s="121">
        <v>1.5242309029048047</v>
      </c>
      <c r="M326" s="121">
        <v>6.2808367428935419E-2</v>
      </c>
      <c r="N326" s="41">
        <v>0.24848433527183592</v>
      </c>
      <c r="O326" s="121">
        <v>1.8835256761222295E-2</v>
      </c>
      <c r="P326" s="41">
        <v>0</v>
      </c>
      <c r="Q326" s="41">
        <v>-1.1570474912082828E-2</v>
      </c>
      <c r="R326" s="41">
        <v>1.853893754769367E-2</v>
      </c>
      <c r="S326" s="41">
        <v>-1.7828934091126413E-4</v>
      </c>
      <c r="T326" s="41">
        <v>0</v>
      </c>
      <c r="U326" s="41">
        <v>-3.4616499098026873E-2</v>
      </c>
      <c r="V326" s="41">
        <v>1.1474375904442883E-4</v>
      </c>
      <c r="W326" s="41">
        <v>0</v>
      </c>
      <c r="X326" s="41">
        <v>0</v>
      </c>
      <c r="Y326" s="41">
        <v>5.3281767134125103E-4</v>
      </c>
      <c r="Z326" s="41">
        <v>-2.1913062775369675E-2</v>
      </c>
      <c r="AA326" s="41">
        <v>0</v>
      </c>
      <c r="AB326" s="41">
        <v>-5.1052666934490675E-6</v>
      </c>
      <c r="AC326" s="41">
        <v>2.8793264493988224E-2</v>
      </c>
      <c r="AD326" s="41">
        <v>-1.2926967572281213E-2</v>
      </c>
      <c r="AE326" s="121">
        <v>1.4638723577280679E-2</v>
      </c>
      <c r="AF326" s="41">
        <v>0</v>
      </c>
      <c r="AG326" s="41">
        <v>-2.436877841089918E-2</v>
      </c>
      <c r="AH326" s="41">
        <v>3.2992776066458319E-2</v>
      </c>
      <c r="AI326" s="41">
        <v>-8.1874953680208959E-2</v>
      </c>
      <c r="AJ326" s="41">
        <v>0</v>
      </c>
      <c r="AK326" s="41">
        <v>-8.4775141081604194E-2</v>
      </c>
      <c r="AL326" s="41">
        <v>6.0332912398300846E-2</v>
      </c>
      <c r="AM326" s="41">
        <v>0</v>
      </c>
      <c r="AN326" s="41">
        <v>0</v>
      </c>
      <c r="AO326" s="41">
        <v>9.1440784150255056E-2</v>
      </c>
      <c r="AP326" s="41">
        <v>-0.10390676130262966</v>
      </c>
      <c r="AQ326" s="41">
        <v>0</v>
      </c>
      <c r="AR326" s="41">
        <v>-0.10281903042649466</v>
      </c>
      <c r="AS326" s="41">
        <v>3.4584968599597893E-2</v>
      </c>
      <c r="AT326" s="41">
        <v>-8.6088395137769221E-3</v>
      </c>
    </row>
    <row r="327" spans="2:46" x14ac:dyDescent="0.35">
      <c r="B327" s="79" t="s">
        <v>208</v>
      </c>
      <c r="C327" s="41">
        <v>1</v>
      </c>
      <c r="D327" s="121">
        <v>7.5756092725409729E-2</v>
      </c>
      <c r="E327" s="41">
        <v>0.14094009560724671</v>
      </c>
      <c r="F327" s="41">
        <v>0.16439733183475427</v>
      </c>
      <c r="G327" s="41">
        <v>0.10307135199544207</v>
      </c>
      <c r="H327" s="41">
        <v>0.18984420691742693</v>
      </c>
      <c r="I327" s="121">
        <v>0.24834644067319098</v>
      </c>
      <c r="J327" s="121">
        <v>14.652439999718268</v>
      </c>
      <c r="K327" s="121">
        <v>8.8589980139690944E-4</v>
      </c>
      <c r="L327" s="121">
        <v>1.6966333902160651</v>
      </c>
      <c r="M327" s="121">
        <v>2.7315259270032342E-2</v>
      </c>
      <c r="N327" s="41">
        <v>9.7730703813299152E-2</v>
      </c>
      <c r="O327" s="121">
        <v>-4.3543999979847592E-2</v>
      </c>
      <c r="P327" s="41">
        <v>0</v>
      </c>
      <c r="Q327" s="41">
        <v>-1.2298473856895122E-2</v>
      </c>
      <c r="R327" s="41">
        <v>-1.0234685552364561E-2</v>
      </c>
      <c r="S327" s="41">
        <v>1.0377932559847769E-4</v>
      </c>
      <c r="T327" s="41">
        <v>0</v>
      </c>
      <c r="U327" s="41">
        <v>4.8169879437124164E-3</v>
      </c>
      <c r="V327" s="41">
        <v>-6.2570700223203401E-5</v>
      </c>
      <c r="W327" s="41">
        <v>0</v>
      </c>
      <c r="X327" s="41">
        <v>0</v>
      </c>
      <c r="Y327" s="41">
        <v>-2.7153233355675778E-5</v>
      </c>
      <c r="Z327" s="41">
        <v>5.5142523025465129E-3</v>
      </c>
      <c r="AA327" s="41">
        <v>0</v>
      </c>
      <c r="AB327" s="41">
        <v>-1.1642507577827554E-6</v>
      </c>
      <c r="AC327" s="41">
        <v>3.1837489600975405E-2</v>
      </c>
      <c r="AD327" s="41">
        <v>2.3048265982815661E-3</v>
      </c>
      <c r="AE327" s="121">
        <v>-3.3773645715465275E-2</v>
      </c>
      <c r="AF327" s="41">
        <v>0</v>
      </c>
      <c r="AG327" s="41">
        <v>-2.5849476552599872E-2</v>
      </c>
      <c r="AH327" s="41">
        <v>-1.8177178790462767E-2</v>
      </c>
      <c r="AI327" s="41">
        <v>4.7561384565068955E-2</v>
      </c>
      <c r="AJ327" s="41">
        <v>0</v>
      </c>
      <c r="AK327" s="41">
        <v>1.1772776348768353E-2</v>
      </c>
      <c r="AL327" s="41">
        <v>-3.283327384257851E-2</v>
      </c>
      <c r="AM327" s="41">
        <v>0</v>
      </c>
      <c r="AN327" s="41">
        <v>0</v>
      </c>
      <c r="AO327" s="41">
        <v>-4.650512655021981E-3</v>
      </c>
      <c r="AP327" s="41">
        <v>2.6094279851122178E-2</v>
      </c>
      <c r="AQ327" s="41">
        <v>0</v>
      </c>
      <c r="AR327" s="41">
        <v>-2.3400199303684806E-2</v>
      </c>
      <c r="AS327" s="41">
        <v>3.8163944196214501E-2</v>
      </c>
      <c r="AT327" s="41">
        <v>1.5318074117633754E-3</v>
      </c>
    </row>
    <row r="328" spans="2:46" x14ac:dyDescent="0.35">
      <c r="B328" s="79" t="s">
        <v>209</v>
      </c>
      <c r="C328" s="41">
        <v>1</v>
      </c>
      <c r="D328" s="121">
        <v>0.40164237207602227</v>
      </c>
      <c r="E328" s="41">
        <v>0.74723381689574564</v>
      </c>
      <c r="F328" s="41">
        <v>0.87123643859352828</v>
      </c>
      <c r="G328" s="41">
        <v>0.54600742571363192</v>
      </c>
      <c r="H328" s="41">
        <v>1.0132771519791532</v>
      </c>
      <c r="I328" s="121">
        <v>0.24773459756325561</v>
      </c>
      <c r="J328" s="121">
        <v>14.616341256232081</v>
      </c>
      <c r="K328" s="121">
        <v>2.4802869610754247E-2</v>
      </c>
      <c r="L328" s="121">
        <v>1.4364135491535661</v>
      </c>
      <c r="M328" s="121">
        <v>0.14436505363760965</v>
      </c>
      <c r="N328" s="41">
        <v>0.52102674130325299</v>
      </c>
      <c r="O328" s="121">
        <v>-0.18699369763185603</v>
      </c>
      <c r="P328" s="41">
        <v>0</v>
      </c>
      <c r="Q328" s="41">
        <v>8.5612578617423621E-2</v>
      </c>
      <c r="R328" s="41">
        <v>-3.4086078612308848E-2</v>
      </c>
      <c r="S328" s="41">
        <v>8.0488297748871598E-5</v>
      </c>
      <c r="T328" s="41">
        <v>0</v>
      </c>
      <c r="U328" s="41">
        <v>5.2576911670379582E-2</v>
      </c>
      <c r="V328" s="41">
        <v>2.0835043709873581E-4</v>
      </c>
      <c r="W328" s="41">
        <v>0</v>
      </c>
      <c r="X328" s="41">
        <v>0</v>
      </c>
      <c r="Y328" s="41">
        <v>1.6302010572600173E-4</v>
      </c>
      <c r="Z328" s="41">
        <v>-5.4078108696339701E-2</v>
      </c>
      <c r="AA328" s="41">
        <v>0</v>
      </c>
      <c r="AB328" s="41">
        <v>-3.7887209186921688E-6</v>
      </c>
      <c r="AC328" s="41">
        <v>-0.28928095709989471</v>
      </c>
      <c r="AD328" s="41">
        <v>0.51325979574561043</v>
      </c>
      <c r="AE328" s="121">
        <v>-0.14613253430116854</v>
      </c>
      <c r="AF328" s="41">
        <v>0</v>
      </c>
      <c r="AG328" s="41">
        <v>0.18130443729878651</v>
      </c>
      <c r="AH328" s="41">
        <v>-6.0995716970345053E-2</v>
      </c>
      <c r="AI328" s="41">
        <v>3.7166076096016541E-2</v>
      </c>
      <c r="AJ328" s="41">
        <v>0</v>
      </c>
      <c r="AK328" s="41">
        <v>0.12946987571735116</v>
      </c>
      <c r="AL328" s="41">
        <v>0.11015593827589115</v>
      </c>
      <c r="AM328" s="41">
        <v>0</v>
      </c>
      <c r="AN328" s="41">
        <v>0</v>
      </c>
      <c r="AO328" s="41">
        <v>2.8131362910638349E-2</v>
      </c>
      <c r="AP328" s="41">
        <v>-0.25784012395415729</v>
      </c>
      <c r="AQ328" s="41">
        <v>0</v>
      </c>
      <c r="AR328" s="41">
        <v>-7.6724835746481479E-2</v>
      </c>
      <c r="AS328" s="41">
        <v>-0.34938528192951795</v>
      </c>
      <c r="AT328" s="41">
        <v>0.34369521083659177</v>
      </c>
    </row>
    <row r="329" spans="2:46" x14ac:dyDescent="0.35">
      <c r="B329" s="79" t="s">
        <v>210</v>
      </c>
      <c r="C329" s="41">
        <v>1</v>
      </c>
      <c r="D329" s="121">
        <v>0.61560961439700179</v>
      </c>
      <c r="E329" s="41">
        <v>1.1453082489925164</v>
      </c>
      <c r="F329" s="41">
        <v>1.3293436741948443</v>
      </c>
      <c r="G329" s="41">
        <v>0.8293448707769322</v>
      </c>
      <c r="H329" s="41">
        <v>1.5554308987459338</v>
      </c>
      <c r="I329" s="121">
        <v>0.24104910865331894</v>
      </c>
      <c r="J329" s="121">
        <v>14.221897410545818</v>
      </c>
      <c r="K329" s="121">
        <v>5.5776676638419072E-2</v>
      </c>
      <c r="L329" s="121">
        <v>1.1283955322647365</v>
      </c>
      <c r="M329" s="121">
        <v>0.21373525637993038</v>
      </c>
      <c r="N329" s="41">
        <v>0.78962560692825745</v>
      </c>
      <c r="O329" s="121">
        <v>0.10524139102564375</v>
      </c>
      <c r="P329" s="41">
        <v>0</v>
      </c>
      <c r="Q329" s="41">
        <v>-0.10707744702890425</v>
      </c>
      <c r="R329" s="41">
        <v>0.23104320579045365</v>
      </c>
      <c r="S329" s="41">
        <v>-1.1941644734969625E-3</v>
      </c>
      <c r="T329" s="41">
        <v>0</v>
      </c>
      <c r="U329" s="41">
        <v>5.2642069584756958E-2</v>
      </c>
      <c r="V329" s="41">
        <v>-4.1133437770650765E-5</v>
      </c>
      <c r="W329" s="41">
        <v>0</v>
      </c>
      <c r="X329" s="41">
        <v>0</v>
      </c>
      <c r="Y329" s="41">
        <v>-6.2092233236449865E-4</v>
      </c>
      <c r="Z329" s="41">
        <v>5.6778412712762849E-2</v>
      </c>
      <c r="AA329" s="41">
        <v>0</v>
      </c>
      <c r="AB329" s="41">
        <v>-9.4411702805585285E-6</v>
      </c>
      <c r="AC329" s="41">
        <v>0.14457444469480704</v>
      </c>
      <c r="AD329" s="41">
        <v>-0.1248377386993301</v>
      </c>
      <c r="AE329" s="121">
        <v>8.3117483231106931E-2</v>
      </c>
      <c r="AF329" s="41">
        <v>0</v>
      </c>
      <c r="AG329" s="41">
        <v>-0.22916839409410097</v>
      </c>
      <c r="AH329" s="41">
        <v>0.41783167440787877</v>
      </c>
      <c r="AI329" s="41">
        <v>-0.55726783158866666</v>
      </c>
      <c r="AJ329" s="41">
        <v>0</v>
      </c>
      <c r="AK329" s="41">
        <v>0.13100638768485467</v>
      </c>
      <c r="AL329" s="41">
        <v>-2.1978313499119051E-2</v>
      </c>
      <c r="AM329" s="41">
        <v>0</v>
      </c>
      <c r="AN329" s="41">
        <v>0</v>
      </c>
      <c r="AO329" s="41">
        <v>-0.10828610713983515</v>
      </c>
      <c r="AP329" s="41">
        <v>0.27358867260299591</v>
      </c>
      <c r="AQ329" s="41">
        <v>0</v>
      </c>
      <c r="AR329" s="41">
        <v>-0.19322131802288353</v>
      </c>
      <c r="AS329" s="41">
        <v>0.17646645097061606</v>
      </c>
      <c r="AT329" s="41">
        <v>-8.4482738919074263E-2</v>
      </c>
    </row>
    <row r="330" spans="2:46" x14ac:dyDescent="0.35">
      <c r="B330" s="79" t="s">
        <v>211</v>
      </c>
      <c r="C330" s="41">
        <v>1</v>
      </c>
      <c r="D330" s="121">
        <v>-0.35387965659408493</v>
      </c>
      <c r="E330" s="41">
        <v>-0.65837387910980349</v>
      </c>
      <c r="F330" s="41">
        <v>-0.72241102878061647</v>
      </c>
      <c r="G330" s="41">
        <v>-0.4260682264041169</v>
      </c>
      <c r="H330" s="41">
        <v>-0.78875816294017398</v>
      </c>
      <c r="I330" s="121">
        <v>0.15276293482997869</v>
      </c>
      <c r="J330" s="121">
        <v>9.0130131549687427</v>
      </c>
      <c r="K330" s="121">
        <v>9.6780729319064177E-3</v>
      </c>
      <c r="L330" s="121">
        <v>1.3426834333377511</v>
      </c>
      <c r="M330" s="121">
        <v>-7.2188569810031994E-2</v>
      </c>
      <c r="N330" s="41">
        <v>-0.32466727172226711</v>
      </c>
      <c r="O330" s="121">
        <v>0.12514147617248275</v>
      </c>
      <c r="P330" s="41">
        <v>0</v>
      </c>
      <c r="Q330" s="41">
        <v>-7.5967077519608342E-3</v>
      </c>
      <c r="R330" s="41">
        <v>1.1542679475189686E-2</v>
      </c>
      <c r="S330" s="41">
        <v>-2.1169954693832716E-4</v>
      </c>
      <c r="T330" s="41">
        <v>0</v>
      </c>
      <c r="U330" s="41">
        <v>3.9345290159393483E-2</v>
      </c>
      <c r="V330" s="41">
        <v>-3.293971831080457E-4</v>
      </c>
      <c r="W330" s="41">
        <v>0</v>
      </c>
      <c r="X330" s="41">
        <v>0</v>
      </c>
      <c r="Y330" s="41">
        <v>6.8134977900488885E-4</v>
      </c>
      <c r="Z330" s="41">
        <v>-3.8152441574224889E-3</v>
      </c>
      <c r="AA330" s="41">
        <v>0</v>
      </c>
      <c r="AB330" s="41">
        <v>2.0977264665984545E-6</v>
      </c>
      <c r="AC330" s="41">
        <v>4.7371798777178474E-2</v>
      </c>
      <c r="AD330" s="41">
        <v>-0.18098196608031172</v>
      </c>
      <c r="AE330" s="121">
        <v>9.7556506062295739E-2</v>
      </c>
      <c r="AF330" s="41">
        <v>0</v>
      </c>
      <c r="AG330" s="41">
        <v>-1.6048383434757073E-2</v>
      </c>
      <c r="AH330" s="41">
        <v>2.060458885307424E-2</v>
      </c>
      <c r="AI330" s="41">
        <v>-9.7514436483571554E-2</v>
      </c>
      <c r="AJ330" s="41">
        <v>0</v>
      </c>
      <c r="AK330" s="41">
        <v>9.6649904404991827E-2</v>
      </c>
      <c r="AL330" s="41">
        <v>-0.17372743064456128</v>
      </c>
      <c r="AM330" s="41">
        <v>0</v>
      </c>
      <c r="AN330" s="41">
        <v>0</v>
      </c>
      <c r="AO330" s="41">
        <v>0.11728831307003726</v>
      </c>
      <c r="AP330" s="41">
        <v>-1.8146227882547227E-2</v>
      </c>
      <c r="AQ330" s="41">
        <v>0</v>
      </c>
      <c r="AR330" s="41">
        <v>4.2376709065580082E-2</v>
      </c>
      <c r="AS330" s="41">
        <v>5.707417649424331E-2</v>
      </c>
      <c r="AT330" s="41">
        <v>-0.12089450273300635</v>
      </c>
    </row>
    <row r="331" spans="2:46" x14ac:dyDescent="0.35">
      <c r="B331" s="79" t="s">
        <v>212</v>
      </c>
      <c r="C331" s="41">
        <v>1</v>
      </c>
      <c r="D331" s="121">
        <v>0.21834356142975508</v>
      </c>
      <c r="E331" s="41">
        <v>0.40621633608638558</v>
      </c>
      <c r="F331" s="41">
        <v>0.47629093098493169</v>
      </c>
      <c r="G331" s="41">
        <v>0.3001720456796001</v>
      </c>
      <c r="H331" s="41">
        <v>0.55400982842180302</v>
      </c>
      <c r="I331" s="121">
        <v>0.25593861229787651</v>
      </c>
      <c r="J331" s="121">
        <v>15.100378125574714</v>
      </c>
      <c r="K331" s="121">
        <v>7.7288709525631157E-3</v>
      </c>
      <c r="L331" s="121">
        <v>1.6389465984375731</v>
      </c>
      <c r="M331" s="121">
        <v>8.1828484249844971E-2</v>
      </c>
      <c r="N331" s="41">
        <v>0.28925748126346928</v>
      </c>
      <c r="O331" s="121">
        <v>0.12671288126176911</v>
      </c>
      <c r="P331" s="41">
        <v>0</v>
      </c>
      <c r="Q331" s="41">
        <v>-3.8602669223049911E-2</v>
      </c>
      <c r="R331" s="41">
        <v>2.2133155116625083E-2</v>
      </c>
      <c r="S331" s="41">
        <v>9.111708105124654E-6</v>
      </c>
      <c r="T331" s="41">
        <v>0</v>
      </c>
      <c r="U331" s="41">
        <v>5.8573074277743446E-3</v>
      </c>
      <c r="V331" s="41">
        <v>5.815580237327349E-5</v>
      </c>
      <c r="W331" s="41">
        <v>0</v>
      </c>
      <c r="X331" s="41">
        <v>0</v>
      </c>
      <c r="Y331" s="41">
        <v>8.3836337540472007E-4</v>
      </c>
      <c r="Z331" s="41">
        <v>-1.5297656946354897E-2</v>
      </c>
      <c r="AA331" s="41">
        <v>0</v>
      </c>
      <c r="AB331" s="41">
        <v>-2.5009357016675766E-6</v>
      </c>
      <c r="AC331" s="41">
        <v>-5.5930351316782888E-2</v>
      </c>
      <c r="AD331" s="41">
        <v>-5.7707632507531886E-2</v>
      </c>
      <c r="AE331" s="121">
        <v>9.8482312177826534E-2</v>
      </c>
      <c r="AF331" s="41">
        <v>0</v>
      </c>
      <c r="AG331" s="41">
        <v>-8.1302839636071642E-2</v>
      </c>
      <c r="AH331" s="41">
        <v>3.9389743303806568E-2</v>
      </c>
      <c r="AI331" s="41">
        <v>4.1843816740479763E-3</v>
      </c>
      <c r="AJ331" s="41">
        <v>0</v>
      </c>
      <c r="AK331" s="41">
        <v>1.434462506918995E-2</v>
      </c>
      <c r="AL331" s="41">
        <v>3.0579055964695335E-2</v>
      </c>
      <c r="AM331" s="41">
        <v>0</v>
      </c>
      <c r="AN331" s="41">
        <v>0</v>
      </c>
      <c r="AO331" s="41">
        <v>0.14387966702698551</v>
      </c>
      <c r="AP331" s="41">
        <v>-7.2538980591706742E-2</v>
      </c>
      <c r="AQ331" s="41">
        <v>0</v>
      </c>
      <c r="AR331" s="41">
        <v>-5.0369008432616789E-2</v>
      </c>
      <c r="AS331" s="41">
        <v>-6.7181520874901132E-2</v>
      </c>
      <c r="AT331" s="41">
        <v>-3.843147162327213E-2</v>
      </c>
    </row>
    <row r="332" spans="2:46" x14ac:dyDescent="0.35">
      <c r="B332" s="79" t="s">
        <v>213</v>
      </c>
      <c r="C332" s="41">
        <v>1</v>
      </c>
      <c r="D332" s="121">
        <v>-0.31820401443892621</v>
      </c>
      <c r="E332" s="41">
        <v>-0.59200128470444968</v>
      </c>
      <c r="F332" s="41">
        <v>-0.62599072625375585</v>
      </c>
      <c r="G332" s="41">
        <v>-0.3557919803928753</v>
      </c>
      <c r="H332" s="41">
        <v>-0.65777791273650799</v>
      </c>
      <c r="I332" s="121">
        <v>8.8979238877475775E-2</v>
      </c>
      <c r="J332" s="121">
        <v>5.2497750937710705</v>
      </c>
      <c r="K332" s="121">
        <v>4.2081022515293286E-3</v>
      </c>
      <c r="L332" s="121">
        <v>1.284208355382449</v>
      </c>
      <c r="M332" s="121">
        <v>-3.758796595394908E-2</v>
      </c>
      <c r="N332" s="41">
        <v>-0.21379897629296565</v>
      </c>
      <c r="O332" s="121">
        <v>-7.9412531697600042E-2</v>
      </c>
      <c r="P332" s="41">
        <v>0</v>
      </c>
      <c r="Q332" s="41">
        <v>4.4254100661494516E-2</v>
      </c>
      <c r="R332" s="41">
        <v>-3.3671843774977214E-2</v>
      </c>
      <c r="S332" s="41">
        <v>3.421213524202683E-5</v>
      </c>
      <c r="T332" s="41">
        <v>0</v>
      </c>
      <c r="U332" s="41">
        <v>2.3969028450783341E-2</v>
      </c>
      <c r="V332" s="41">
        <v>-9.988866077499218E-5</v>
      </c>
      <c r="W332" s="41">
        <v>0</v>
      </c>
      <c r="X332" s="41">
        <v>0</v>
      </c>
      <c r="Y332" s="41">
        <v>6.2011638192714896E-4</v>
      </c>
      <c r="Z332" s="41">
        <v>-2.1056286849798073E-2</v>
      </c>
      <c r="AA332" s="41">
        <v>0</v>
      </c>
      <c r="AB332" s="41">
        <v>2.0321288361982752E-6</v>
      </c>
      <c r="AC332" s="41">
        <v>1.4888908739872416E-2</v>
      </c>
      <c r="AD332" s="41">
        <v>4.9209172770407053E-2</v>
      </c>
      <c r="AE332" s="121">
        <v>-6.1824757142749993E-2</v>
      </c>
      <c r="AF332" s="41">
        <v>0</v>
      </c>
      <c r="AG332" s="41">
        <v>9.3363646452994581E-2</v>
      </c>
      <c r="AH332" s="41">
        <v>-6.0026445595268083E-2</v>
      </c>
      <c r="AI332" s="41">
        <v>1.5737928941022834E-2</v>
      </c>
      <c r="AJ332" s="41">
        <v>0</v>
      </c>
      <c r="AK332" s="41">
        <v>5.880002630709296E-2</v>
      </c>
      <c r="AL332" s="41">
        <v>-5.2611795016804401E-2</v>
      </c>
      <c r="AM332" s="41">
        <v>0</v>
      </c>
      <c r="AN332" s="41">
        <v>0</v>
      </c>
      <c r="AO332" s="41">
        <v>0.10660467197557673</v>
      </c>
      <c r="AP332" s="41">
        <v>-0.10001478968169422</v>
      </c>
      <c r="AQ332" s="41">
        <v>0</v>
      </c>
      <c r="AR332" s="41">
        <v>4.0996617018653987E-2</v>
      </c>
      <c r="AS332" s="41">
        <v>1.7914350172450345E-2</v>
      </c>
      <c r="AT332" s="41">
        <v>3.2827342696063917E-2</v>
      </c>
    </row>
    <row r="333" spans="2:46" x14ac:dyDescent="0.35">
      <c r="B333" s="79" t="s">
        <v>214</v>
      </c>
      <c r="C333" s="41">
        <v>1</v>
      </c>
      <c r="D333" s="121">
        <v>-0.1661786970072896</v>
      </c>
      <c r="E333" s="41">
        <v>-0.30916643931187393</v>
      </c>
      <c r="F333" s="41">
        <v>-0.33936435606469406</v>
      </c>
      <c r="G333" s="41">
        <v>-0.20022721770023655</v>
      </c>
      <c r="H333" s="41">
        <v>-0.36912517282451279</v>
      </c>
      <c r="I333" s="121">
        <v>0.15338274561614065</v>
      </c>
      <c r="J333" s="121">
        <v>9.0495819913522979</v>
      </c>
      <c r="K333" s="121">
        <v>2.1451746931200979E-3</v>
      </c>
      <c r="L333" s="121">
        <v>1.4730230164506464</v>
      </c>
      <c r="M333" s="121">
        <v>-3.4048520692946942E-2</v>
      </c>
      <c r="N333" s="41">
        <v>-0.15221632447724645</v>
      </c>
      <c r="O333" s="121">
        <v>1.0191691252771015E-3</v>
      </c>
      <c r="P333" s="41">
        <v>0</v>
      </c>
      <c r="Q333" s="41">
        <v>-2.1098565147258323E-2</v>
      </c>
      <c r="R333" s="41">
        <v>2.4302994645777783E-2</v>
      </c>
      <c r="S333" s="41">
        <v>-1.2015040646683149E-4</v>
      </c>
      <c r="T333" s="41">
        <v>0</v>
      </c>
      <c r="U333" s="41">
        <v>-8.7089993435413623E-3</v>
      </c>
      <c r="V333" s="41">
        <v>1.6773081475665241E-4</v>
      </c>
      <c r="W333" s="41">
        <v>0</v>
      </c>
      <c r="X333" s="41">
        <v>0</v>
      </c>
      <c r="Y333" s="41">
        <v>-3.2234546090821934E-4</v>
      </c>
      <c r="Z333" s="41">
        <v>1.0077804707454665E-3</v>
      </c>
      <c r="AA333" s="41">
        <v>0</v>
      </c>
      <c r="AB333" s="41">
        <v>-5.4260976176676819E-6</v>
      </c>
      <c r="AC333" s="41">
        <v>-3.2327976126415345E-2</v>
      </c>
      <c r="AD333" s="41">
        <v>5.7653268744902848E-2</v>
      </c>
      <c r="AE333" s="121">
        <v>7.9120141479319518E-4</v>
      </c>
      <c r="AF333" s="41">
        <v>0</v>
      </c>
      <c r="AG333" s="41">
        <v>-4.4385858705248651E-2</v>
      </c>
      <c r="AH333" s="41">
        <v>4.3201909259087803E-2</v>
      </c>
      <c r="AI333" s="41">
        <v>-5.5113762883712114E-2</v>
      </c>
      <c r="AJ333" s="41">
        <v>0</v>
      </c>
      <c r="AK333" s="41">
        <v>-2.1304079124734247E-2</v>
      </c>
      <c r="AL333" s="41">
        <v>8.8094177399340015E-2</v>
      </c>
      <c r="AM333" s="41">
        <v>0</v>
      </c>
      <c r="AN333" s="41">
        <v>0</v>
      </c>
      <c r="AO333" s="41">
        <v>-5.5257599188811769E-2</v>
      </c>
      <c r="AP333" s="41">
        <v>4.7732677359120105E-3</v>
      </c>
      <c r="AQ333" s="41">
        <v>0</v>
      </c>
      <c r="AR333" s="41">
        <v>-0.10915705346859395</v>
      </c>
      <c r="AS333" s="41">
        <v>-3.8786815740281651E-2</v>
      </c>
      <c r="AT333" s="41">
        <v>3.8351382050354363E-2</v>
      </c>
    </row>
    <row r="334" spans="2:46" x14ac:dyDescent="0.35">
      <c r="B334" s="79" t="s">
        <v>215</v>
      </c>
      <c r="C334" s="41">
        <v>1</v>
      </c>
      <c r="D334" s="121">
        <v>0.17716411218207995</v>
      </c>
      <c r="E334" s="41">
        <v>0.32960420754039466</v>
      </c>
      <c r="F334" s="41">
        <v>0.34391205379496742</v>
      </c>
      <c r="G334" s="41">
        <v>0.19287904789409693</v>
      </c>
      <c r="H334" s="41">
        <v>0.35558989229964977</v>
      </c>
      <c r="I334" s="121">
        <v>6.4808931038717599E-2</v>
      </c>
      <c r="J334" s="121">
        <v>3.8237269312843383</v>
      </c>
      <c r="K334" s="121">
        <v>9.5375969752705021E-4</v>
      </c>
      <c r="L334" s="121">
        <v>1.3300482591984519</v>
      </c>
      <c r="M334" s="121">
        <v>1.5714935712016986E-2</v>
      </c>
      <c r="N334" s="41">
        <v>0.10149933226276472</v>
      </c>
      <c r="O334" s="121">
        <v>5.0577322040921621E-2</v>
      </c>
      <c r="P334" s="41">
        <v>0</v>
      </c>
      <c r="Q334" s="41">
        <v>1.0853289197421467E-2</v>
      </c>
      <c r="R334" s="41">
        <v>4.484869276156816E-3</v>
      </c>
      <c r="S334" s="41">
        <v>2.6024862517566545E-5</v>
      </c>
      <c r="T334" s="41">
        <v>0</v>
      </c>
      <c r="U334" s="41">
        <v>-9.7264083518889509E-3</v>
      </c>
      <c r="V334" s="41">
        <v>3.7390152554135999E-6</v>
      </c>
      <c r="W334" s="41">
        <v>0</v>
      </c>
      <c r="X334" s="41">
        <v>0</v>
      </c>
      <c r="Y334" s="41">
        <v>1.5821741239611684E-4</v>
      </c>
      <c r="Z334" s="41">
        <v>-3.815138164733133E-3</v>
      </c>
      <c r="AA334" s="41">
        <v>0</v>
      </c>
      <c r="AB334" s="41">
        <v>-9.0808937059089518E-7</v>
      </c>
      <c r="AC334" s="41">
        <v>-3.2059337172080794E-2</v>
      </c>
      <c r="AD334" s="41">
        <v>-1.5046128755618653E-2</v>
      </c>
      <c r="AE334" s="121">
        <v>3.9265436566574712E-2</v>
      </c>
      <c r="AF334" s="41">
        <v>0</v>
      </c>
      <c r="AG334" s="41">
        <v>2.2833205418947015E-2</v>
      </c>
      <c r="AH334" s="41">
        <v>7.972724208754103E-3</v>
      </c>
      <c r="AI334" s="41">
        <v>1.1938150958648974E-2</v>
      </c>
      <c r="AJ334" s="41">
        <v>0</v>
      </c>
      <c r="AK334" s="41">
        <v>-2.3793635861689953E-2</v>
      </c>
      <c r="AL334" s="41">
        <v>1.963836774893082E-3</v>
      </c>
      <c r="AM334" s="41">
        <v>0</v>
      </c>
      <c r="AN334" s="41">
        <v>0</v>
      </c>
      <c r="AO334" s="41">
        <v>2.7123050562422635E-2</v>
      </c>
      <c r="AP334" s="41">
        <v>-1.8070656498388207E-2</v>
      </c>
      <c r="AQ334" s="41">
        <v>0</v>
      </c>
      <c r="AR334" s="41">
        <v>-1.8268655948445574E-2</v>
      </c>
      <c r="AS334" s="41">
        <v>-3.8465727677557376E-2</v>
      </c>
      <c r="AT334" s="41">
        <v>-1.0009114579540091E-2</v>
      </c>
    </row>
    <row r="335" spans="2:46" x14ac:dyDescent="0.35">
      <c r="B335" s="79" t="s">
        <v>216</v>
      </c>
      <c r="C335" s="41">
        <v>1</v>
      </c>
      <c r="D335" s="121">
        <v>0.12939701262156333</v>
      </c>
      <c r="E335" s="41">
        <v>0.24073611341438955</v>
      </c>
      <c r="F335" s="41">
        <v>0.2744165807219543</v>
      </c>
      <c r="G335" s="41">
        <v>0.16813667615998007</v>
      </c>
      <c r="H335" s="41">
        <v>0.30983894512472615</v>
      </c>
      <c r="I335" s="121">
        <v>0.21373912238055104</v>
      </c>
      <c r="J335" s="121">
        <v>12.610608220452511</v>
      </c>
      <c r="K335" s="121">
        <v>2.0495551393816484E-3</v>
      </c>
      <c r="L335" s="121">
        <v>1.6028542958433052</v>
      </c>
      <c r="M335" s="121">
        <v>3.8739663538416728E-2</v>
      </c>
      <c r="N335" s="41">
        <v>0.14872456205676063</v>
      </c>
      <c r="O335" s="121">
        <v>-5.1217753254382666E-2</v>
      </c>
      <c r="P335" s="41">
        <v>0</v>
      </c>
      <c r="Q335" s="41">
        <v>3.1952410846775268E-2</v>
      </c>
      <c r="R335" s="41">
        <v>1.1654560104910191E-2</v>
      </c>
      <c r="S335" s="41">
        <v>-2.8556871390785618E-5</v>
      </c>
      <c r="T335" s="41">
        <v>0</v>
      </c>
      <c r="U335" s="41">
        <v>6.7223073809761745E-3</v>
      </c>
      <c r="V335" s="41">
        <v>-1.2089246137872701E-4</v>
      </c>
      <c r="W335" s="41">
        <v>0</v>
      </c>
      <c r="X335" s="41">
        <v>0</v>
      </c>
      <c r="Y335" s="41">
        <v>1.3830609690639986E-4</v>
      </c>
      <c r="Z335" s="41">
        <v>-5.4324777024881568E-3</v>
      </c>
      <c r="AA335" s="41">
        <v>0</v>
      </c>
      <c r="AB335" s="41">
        <v>4.4146794256671685E-6</v>
      </c>
      <c r="AC335" s="41">
        <v>-3.8678252792430388E-2</v>
      </c>
      <c r="AD335" s="41">
        <v>8.3290132006192896E-2</v>
      </c>
      <c r="AE335" s="121">
        <v>-3.9745166162045049E-2</v>
      </c>
      <c r="AF335" s="41">
        <v>0</v>
      </c>
      <c r="AG335" s="41">
        <v>6.7192118442480936E-2</v>
      </c>
      <c r="AH335" s="41">
        <v>2.0709138472252257E-2</v>
      </c>
      <c r="AI335" s="41">
        <v>-1.3093882567429863E-2</v>
      </c>
      <c r="AJ335" s="41">
        <v>0</v>
      </c>
      <c r="AK335" s="41">
        <v>1.6437504035373505E-2</v>
      </c>
      <c r="AL335" s="41">
        <v>-6.3468256007553112E-2</v>
      </c>
      <c r="AM335" s="41">
        <v>0</v>
      </c>
      <c r="AN335" s="41">
        <v>0</v>
      </c>
      <c r="AO335" s="41">
        <v>2.3699259432503856E-2</v>
      </c>
      <c r="AP335" s="41">
        <v>-2.5719990636583586E-2</v>
      </c>
      <c r="AQ335" s="41">
        <v>0</v>
      </c>
      <c r="AR335" s="41">
        <v>8.8774118960892601E-2</v>
      </c>
      <c r="AS335" s="41">
        <v>-4.6386911195735424E-2</v>
      </c>
      <c r="AT335" s="41">
        <v>5.5382637063068292E-2</v>
      </c>
    </row>
    <row r="336" spans="2:46" x14ac:dyDescent="0.35">
      <c r="B336" s="79" t="s">
        <v>217</v>
      </c>
      <c r="C336" s="41">
        <v>1</v>
      </c>
      <c r="D336" s="121">
        <v>3.1309898477083209E-2</v>
      </c>
      <c r="E336" s="41">
        <v>5.8250365430121638E-2</v>
      </c>
      <c r="F336" s="41">
        <v>6.5616742169405204E-2</v>
      </c>
      <c r="G336" s="41">
        <v>3.9729553038409901E-2</v>
      </c>
      <c r="H336" s="41">
        <v>7.3159770418815773E-2</v>
      </c>
      <c r="I336" s="121">
        <v>0.19525755390502469</v>
      </c>
      <c r="J336" s="121">
        <v>11.520195680396457</v>
      </c>
      <c r="K336" s="121">
        <v>1.0525658064892812E-4</v>
      </c>
      <c r="L336" s="121">
        <v>1.5904334515915433</v>
      </c>
      <c r="M336" s="121">
        <v>8.4196545613266904E-3</v>
      </c>
      <c r="N336" s="41">
        <v>3.3679267026827053E-2</v>
      </c>
      <c r="O336" s="121">
        <v>1.7216447564075647E-3</v>
      </c>
      <c r="P336" s="41">
        <v>0</v>
      </c>
      <c r="Q336" s="41">
        <v>5.3402380207112007E-3</v>
      </c>
      <c r="R336" s="41">
        <v>-7.2121316742853924E-3</v>
      </c>
      <c r="S336" s="41">
        <v>1.7014319457526821E-5</v>
      </c>
      <c r="T336" s="41">
        <v>0</v>
      </c>
      <c r="U336" s="41">
        <v>-1.862982735452298E-3</v>
      </c>
      <c r="V336" s="41">
        <v>-3.7130924746930653E-6</v>
      </c>
      <c r="W336" s="41">
        <v>0</v>
      </c>
      <c r="X336" s="41">
        <v>0</v>
      </c>
      <c r="Y336" s="41">
        <v>7.1429281781059976E-5</v>
      </c>
      <c r="Z336" s="41">
        <v>-4.1293622075479503E-3</v>
      </c>
      <c r="AA336" s="41">
        <v>0</v>
      </c>
      <c r="AB336" s="41">
        <v>1.1506006428218105E-7</v>
      </c>
      <c r="AC336" s="41">
        <v>8.2568041048530633E-3</v>
      </c>
      <c r="AD336" s="41">
        <v>-1.1203798379794355E-2</v>
      </c>
      <c r="AE336" s="121">
        <v>1.3350343641034027E-3</v>
      </c>
      <c r="AF336" s="41">
        <v>0</v>
      </c>
      <c r="AG336" s="41">
        <v>1.1221745721457722E-2</v>
      </c>
      <c r="AH336" s="41">
        <v>-1.2806041366140492E-2</v>
      </c>
      <c r="AI336" s="41">
        <v>7.7957428639086751E-3</v>
      </c>
      <c r="AJ336" s="41">
        <v>0</v>
      </c>
      <c r="AK336" s="41">
        <v>-4.5520963191578289E-3</v>
      </c>
      <c r="AL336" s="41">
        <v>-1.9479518491632554E-3</v>
      </c>
      <c r="AM336" s="41">
        <v>0</v>
      </c>
      <c r="AN336" s="41">
        <v>0</v>
      </c>
      <c r="AO336" s="41">
        <v>1.2230799312308482E-2</v>
      </c>
      <c r="AP336" s="41">
        <v>-1.9536238094938312E-2</v>
      </c>
      <c r="AQ336" s="41">
        <v>0</v>
      </c>
      <c r="AR336" s="41">
        <v>2.3120483809890577E-3</v>
      </c>
      <c r="AS336" s="41">
        <v>9.8952254901207484E-3</v>
      </c>
      <c r="AT336" s="41">
        <v>-7.4444132332351105E-3</v>
      </c>
    </row>
    <row r="337" spans="2:46" x14ac:dyDescent="0.35">
      <c r="B337" s="79" t="s">
        <v>218</v>
      </c>
      <c r="C337" s="41">
        <v>1</v>
      </c>
      <c r="D337" s="121">
        <v>-0.4960171769504953</v>
      </c>
      <c r="E337" s="41">
        <v>-0.92281301512783798</v>
      </c>
      <c r="F337" s="41">
        <v>-1.0553706982900586</v>
      </c>
      <c r="G337" s="41">
        <v>-0.64875296884732947</v>
      </c>
      <c r="H337" s="41">
        <v>-1.208403062976299</v>
      </c>
      <c r="I337" s="121">
        <v>0.21876314904301286</v>
      </c>
      <c r="J337" s="121">
        <v>12.907025793537759</v>
      </c>
      <c r="K337" s="121">
        <v>3.1178949868928003E-2</v>
      </c>
      <c r="L337" s="121">
        <v>1.2742141606240107</v>
      </c>
      <c r="M337" s="121">
        <v>-0.15273579189683426</v>
      </c>
      <c r="N337" s="41">
        <v>-0.58633058459342557</v>
      </c>
      <c r="O337" s="121">
        <v>-9.2280195744416565E-2</v>
      </c>
      <c r="P337" s="41">
        <v>0</v>
      </c>
      <c r="Q337" s="41">
        <v>0.15389752963080655</v>
      </c>
      <c r="R337" s="41">
        <v>-0.12779034416990473</v>
      </c>
      <c r="S337" s="41">
        <v>5.0481380684908278E-4</v>
      </c>
      <c r="T337" s="41">
        <v>0</v>
      </c>
      <c r="U337" s="41">
        <v>5.6857097225736626E-2</v>
      </c>
      <c r="V337" s="41">
        <v>-1.1990337382784109E-4</v>
      </c>
      <c r="W337" s="41">
        <v>0</v>
      </c>
      <c r="X337" s="41">
        <v>0</v>
      </c>
      <c r="Y337" s="41">
        <v>3.8363868156270146E-4</v>
      </c>
      <c r="Z337" s="41">
        <v>-3.4233171684225586E-2</v>
      </c>
      <c r="AA337" s="41">
        <v>0</v>
      </c>
      <c r="AB337" s="41">
        <v>1.1855357181857593E-5</v>
      </c>
      <c r="AC337" s="41">
        <v>7.7503604801896178E-2</v>
      </c>
      <c r="AD337" s="41">
        <v>-6.6567852940903852E-2</v>
      </c>
      <c r="AE337" s="121">
        <v>-7.2382105493641963E-2</v>
      </c>
      <c r="AF337" s="41">
        <v>0</v>
      </c>
      <c r="AG337" s="41">
        <v>0.32711861750506749</v>
      </c>
      <c r="AH337" s="41">
        <v>-0.22952135406036991</v>
      </c>
      <c r="AI337" s="41">
        <v>0.23396341508054452</v>
      </c>
      <c r="AJ337" s="41">
        <v>0</v>
      </c>
      <c r="AK337" s="41">
        <v>0.14052742892136164</v>
      </c>
      <c r="AL337" s="41">
        <v>-6.3627910248112027E-2</v>
      </c>
      <c r="AM337" s="41">
        <v>0</v>
      </c>
      <c r="AN337" s="41">
        <v>0</v>
      </c>
      <c r="AO337" s="41">
        <v>6.6446904093498654E-2</v>
      </c>
      <c r="AP337" s="41">
        <v>-0.16382451968471776</v>
      </c>
      <c r="AQ337" s="41">
        <v>0</v>
      </c>
      <c r="AR337" s="41">
        <v>0.24096876556443125</v>
      </c>
      <c r="AS337" s="41">
        <v>9.3952733751241441E-2</v>
      </c>
      <c r="AT337" s="41">
        <v>-4.4740779013907099E-2</v>
      </c>
    </row>
    <row r="338" spans="2:46" x14ac:dyDescent="0.35">
      <c r="B338" s="79" t="s">
        <v>219</v>
      </c>
      <c r="C338" s="41">
        <v>1</v>
      </c>
      <c r="D338" s="121">
        <v>-0.19443126722962134</v>
      </c>
      <c r="E338" s="41">
        <v>-0.36172881159153997</v>
      </c>
      <c r="F338" s="41">
        <v>-0.40742453373396009</v>
      </c>
      <c r="G338" s="41">
        <v>-0.24665746174137929</v>
      </c>
      <c r="H338" s="41">
        <v>-0.45495736377414725</v>
      </c>
      <c r="I338" s="121">
        <v>0.19506905031933397</v>
      </c>
      <c r="J338" s="121">
        <v>11.509073968840704</v>
      </c>
      <c r="K338" s="121">
        <v>4.0534418249721588E-3</v>
      </c>
      <c r="L338" s="121">
        <v>1.5332760118558704</v>
      </c>
      <c r="M338" s="121">
        <v>-5.2226194511757959E-2</v>
      </c>
      <c r="N338" s="41">
        <v>-0.20934749118904225</v>
      </c>
      <c r="O338" s="121">
        <v>-4.3549058907406193E-2</v>
      </c>
      <c r="P338" s="41">
        <v>0</v>
      </c>
      <c r="Q338" s="41">
        <v>-2.0206024775187896E-2</v>
      </c>
      <c r="R338" s="41">
        <v>-4.7420831365164121E-3</v>
      </c>
      <c r="S338" s="41">
        <v>1.7752643081599031E-4</v>
      </c>
      <c r="T338" s="41">
        <v>0</v>
      </c>
      <c r="U338" s="41">
        <v>1.560983344702804E-2</v>
      </c>
      <c r="V338" s="41">
        <v>1.2978032373369002E-4</v>
      </c>
      <c r="W338" s="41">
        <v>0</v>
      </c>
      <c r="X338" s="41">
        <v>0</v>
      </c>
      <c r="Y338" s="41">
        <v>-2.5485828808684589E-4</v>
      </c>
      <c r="Z338" s="41">
        <v>-6.8822795256340934E-3</v>
      </c>
      <c r="AA338" s="41">
        <v>0</v>
      </c>
      <c r="AB338" s="41">
        <v>2.6634394566474489E-6</v>
      </c>
      <c r="AC338" s="41">
        <v>-6.7667835255789552E-2</v>
      </c>
      <c r="AD338" s="41">
        <v>9.5824772083368606E-2</v>
      </c>
      <c r="AE338" s="121">
        <v>-3.3825596260974977E-2</v>
      </c>
      <c r="AF338" s="41">
        <v>0</v>
      </c>
      <c r="AG338" s="41">
        <v>-4.2530302950846581E-2</v>
      </c>
      <c r="AH338" s="41">
        <v>-8.4340894508237989E-3</v>
      </c>
      <c r="AI338" s="41">
        <v>8.1474880226780094E-2</v>
      </c>
      <c r="AJ338" s="41">
        <v>0</v>
      </c>
      <c r="AK338" s="41">
        <v>3.8204864865815202E-2</v>
      </c>
      <c r="AL338" s="41">
        <v>6.8197599978310861E-2</v>
      </c>
      <c r="AM338" s="41">
        <v>0</v>
      </c>
      <c r="AN338" s="41">
        <v>0</v>
      </c>
      <c r="AO338" s="41">
        <v>-4.3711439050968248E-2</v>
      </c>
      <c r="AP338" s="41">
        <v>-3.2614299452587064E-2</v>
      </c>
      <c r="AQ338" s="41">
        <v>0</v>
      </c>
      <c r="AR338" s="41">
        <v>5.3608409273007279E-2</v>
      </c>
      <c r="AS338" s="41">
        <v>-8.1229500677187719E-2</v>
      </c>
      <c r="AT338" s="41">
        <v>6.3776512744593505E-2</v>
      </c>
    </row>
    <row r="339" spans="2:46" x14ac:dyDescent="0.35">
      <c r="B339" s="79" t="s">
        <v>220</v>
      </c>
      <c r="C339" s="41">
        <v>1</v>
      </c>
      <c r="D339" s="121">
        <v>-0.11351653086848401</v>
      </c>
      <c r="E339" s="41">
        <v>-0.21119133970647347</v>
      </c>
      <c r="F339" s="41">
        <v>-0.21887030040351507</v>
      </c>
      <c r="G339" s="41">
        <v>-0.12192157603581226</v>
      </c>
      <c r="H339" s="41">
        <v>-0.22461178358506914</v>
      </c>
      <c r="I339" s="121">
        <v>5.2271460944638352E-2</v>
      </c>
      <c r="J339" s="121">
        <v>3.0840161957336627</v>
      </c>
      <c r="K339" s="121">
        <v>3.2244966054797357E-4</v>
      </c>
      <c r="L339" s="121">
        <v>1.333067181966362</v>
      </c>
      <c r="M339" s="121">
        <v>-8.4050451673282553E-3</v>
      </c>
      <c r="N339" s="41">
        <v>-5.8974229875305463E-2</v>
      </c>
      <c r="O339" s="121">
        <v>-3.9577262639739957E-2</v>
      </c>
      <c r="P339" s="41">
        <v>0</v>
      </c>
      <c r="Q339" s="41">
        <v>-9.5527438487205182E-3</v>
      </c>
      <c r="R339" s="41">
        <v>4.0528819967126338E-3</v>
      </c>
      <c r="S339" s="41">
        <v>-5.596186537122207E-6</v>
      </c>
      <c r="T339" s="41">
        <v>0</v>
      </c>
      <c r="U339" s="41">
        <v>-4.6450418919903565E-3</v>
      </c>
      <c r="V339" s="41">
        <v>-7.0723604242782197E-6</v>
      </c>
      <c r="W339" s="41">
        <v>0</v>
      </c>
      <c r="X339" s="41">
        <v>0</v>
      </c>
      <c r="Y339" s="41">
        <v>7.3659169426309239E-5</v>
      </c>
      <c r="Z339" s="41">
        <v>-3.8779207910844076E-3</v>
      </c>
      <c r="AA339" s="41">
        <v>0</v>
      </c>
      <c r="AB339" s="41">
        <v>-1.1723624897590543E-7</v>
      </c>
      <c r="AC339" s="41">
        <v>1.1306554112589471E-2</v>
      </c>
      <c r="AD339" s="41">
        <v>2.6443860577433184E-2</v>
      </c>
      <c r="AE339" s="121">
        <v>-3.0703505807387416E-2</v>
      </c>
      <c r="AF339" s="41">
        <v>0</v>
      </c>
      <c r="AG339" s="41">
        <v>-2.0082660912165935E-2</v>
      </c>
      <c r="AH339" s="41">
        <v>7.1996026140810441E-3</v>
      </c>
      <c r="AI339" s="41">
        <v>-2.5652424565184464E-3</v>
      </c>
      <c r="AJ339" s="41">
        <v>0</v>
      </c>
      <c r="AK339" s="41">
        <v>-1.135495876552956E-2</v>
      </c>
      <c r="AL339" s="41">
        <v>-3.7119331910603227E-3</v>
      </c>
      <c r="AM339" s="41">
        <v>0</v>
      </c>
      <c r="AN339" s="41">
        <v>0</v>
      </c>
      <c r="AO339" s="41">
        <v>1.2618237228163957E-2</v>
      </c>
      <c r="AP339" s="41">
        <v>-1.8354823329251192E-2</v>
      </c>
      <c r="AQ339" s="41">
        <v>0</v>
      </c>
      <c r="AR339" s="41">
        <v>-2.3568260712382005E-3</v>
      </c>
      <c r="AS339" s="41">
        <v>1.3556178965204911E-2</v>
      </c>
      <c r="AT339" s="41">
        <v>1.7578562609584299E-2</v>
      </c>
    </row>
    <row r="340" spans="2:46" x14ac:dyDescent="0.35">
      <c r="B340" s="79" t="s">
        <v>221</v>
      </c>
      <c r="C340" s="41">
        <v>1</v>
      </c>
      <c r="D340" s="121">
        <v>-7.4621389635456836E-2</v>
      </c>
      <c r="E340" s="41">
        <v>-0.13882904214302605</v>
      </c>
      <c r="F340" s="41">
        <v>-0.14324183774867338</v>
      </c>
      <c r="G340" s="41">
        <v>-7.9440587339090221E-2</v>
      </c>
      <c r="H340" s="41">
        <v>-0.14630964853042536</v>
      </c>
      <c r="I340" s="121">
        <v>4.3997508474218974E-2</v>
      </c>
      <c r="J340" s="121">
        <v>2.5958529999789195</v>
      </c>
      <c r="K340" s="121">
        <v>1.2046433683403677E-4</v>
      </c>
      <c r="L340" s="121">
        <v>1.3294791983984293</v>
      </c>
      <c r="M340" s="121">
        <v>-4.819197703633391E-3</v>
      </c>
      <c r="N340" s="41">
        <v>-3.6036210526934453E-2</v>
      </c>
      <c r="O340" s="121">
        <v>-1.0625785872103811E-2</v>
      </c>
      <c r="P340" s="41">
        <v>0</v>
      </c>
      <c r="Q340" s="41">
        <v>-6.4220069996347613E-3</v>
      </c>
      <c r="R340" s="41">
        <v>-1.1845748785542635E-3</v>
      </c>
      <c r="S340" s="41">
        <v>7.0272038840599974E-6</v>
      </c>
      <c r="T340" s="41">
        <v>0</v>
      </c>
      <c r="U340" s="41">
        <v>3.5915601683384466E-3</v>
      </c>
      <c r="V340" s="41">
        <v>9.9529650082194878E-6</v>
      </c>
      <c r="W340" s="41">
        <v>0</v>
      </c>
      <c r="X340" s="41">
        <v>0</v>
      </c>
      <c r="Y340" s="41">
        <v>-5.2322128928067534E-5</v>
      </c>
      <c r="Z340" s="41">
        <v>1.9286609165506787E-3</v>
      </c>
      <c r="AA340" s="41">
        <v>0</v>
      </c>
      <c r="AB340" s="41">
        <v>-6.1699004852167889E-7</v>
      </c>
      <c r="AC340" s="41">
        <v>1.320994813489261E-2</v>
      </c>
      <c r="AD340" s="41">
        <v>-3.3631723318733476E-3</v>
      </c>
      <c r="AE340" s="121">
        <v>-8.2410362836842551E-3</v>
      </c>
      <c r="AF340" s="41">
        <v>0</v>
      </c>
      <c r="AG340" s="41">
        <v>-1.3497161659625858E-2</v>
      </c>
      <c r="AH340" s="41">
        <v>-2.1037088661709129E-3</v>
      </c>
      <c r="AI340" s="41">
        <v>3.2203074969875526E-3</v>
      </c>
      <c r="AJ340" s="41">
        <v>0</v>
      </c>
      <c r="AK340" s="41">
        <v>8.7772329525636541E-3</v>
      </c>
      <c r="AL340" s="41">
        <v>5.2223598649300627E-3</v>
      </c>
      <c r="AM340" s="41">
        <v>0</v>
      </c>
      <c r="AN340" s="41">
        <v>0</v>
      </c>
      <c r="AO340" s="41">
        <v>-8.9605739704758953E-3</v>
      </c>
      <c r="AP340" s="41">
        <v>9.1261101531982924E-3</v>
      </c>
      <c r="AQ340" s="41">
        <v>0</v>
      </c>
      <c r="AR340" s="41">
        <v>-1.2400018428312768E-2</v>
      </c>
      <c r="AS340" s="41">
        <v>1.5833856062321121E-2</v>
      </c>
      <c r="AT340" s="41">
        <v>-2.2350445033355064E-3</v>
      </c>
    </row>
    <row r="341" spans="2:46" x14ac:dyDescent="0.35">
      <c r="B341" s="79" t="s">
        <v>222</v>
      </c>
      <c r="C341" s="41">
        <v>1</v>
      </c>
      <c r="D341" s="121">
        <v>-0.5031228204732372</v>
      </c>
      <c r="E341" s="41">
        <v>-0.93603267893859232</v>
      </c>
      <c r="F341" s="41">
        <v>-1.0463781689851765</v>
      </c>
      <c r="G341" s="41">
        <v>-0.62873745735957165</v>
      </c>
      <c r="H341" s="41">
        <v>-1.1708900227835926</v>
      </c>
      <c r="I341" s="121">
        <v>0.18312202957844362</v>
      </c>
      <c r="J341" s="121">
        <v>10.804199745128173</v>
      </c>
      <c r="K341" s="121">
        <v>2.4851401516910229E-2</v>
      </c>
      <c r="L341" s="121">
        <v>1.2227572415986849</v>
      </c>
      <c r="M341" s="121">
        <v>-0.12561463688633442</v>
      </c>
      <c r="N341" s="41">
        <v>-0.52336124726704414</v>
      </c>
      <c r="O341" s="121">
        <v>0.32277948281289859</v>
      </c>
      <c r="P341" s="41">
        <v>0</v>
      </c>
      <c r="Q341" s="41">
        <v>-0.10422278751952821</v>
      </c>
      <c r="R341" s="41">
        <v>-2.5834176668584626E-2</v>
      </c>
      <c r="S341" s="41">
        <v>-9.2621299301496544E-5</v>
      </c>
      <c r="T341" s="41">
        <v>0</v>
      </c>
      <c r="U341" s="41">
        <v>5.1528626431839704E-2</v>
      </c>
      <c r="V341" s="41">
        <v>2.6187197242757087E-4</v>
      </c>
      <c r="W341" s="41">
        <v>0</v>
      </c>
      <c r="X341" s="41">
        <v>0</v>
      </c>
      <c r="Y341" s="41">
        <v>-2.8118851987188695E-4</v>
      </c>
      <c r="Z341" s="41">
        <v>1.5077376906101298E-2</v>
      </c>
      <c r="AA341" s="41">
        <v>0</v>
      </c>
      <c r="AB341" s="41">
        <v>2.8011238566610159E-6</v>
      </c>
      <c r="AC341" s="41">
        <v>5.0245911962793689E-2</v>
      </c>
      <c r="AD341" s="41">
        <v>-0.37066252754173296</v>
      </c>
      <c r="AE341" s="121">
        <v>0.25312960305442478</v>
      </c>
      <c r="AF341" s="41">
        <v>0</v>
      </c>
      <c r="AG341" s="41">
        <v>-0.22148820823409851</v>
      </c>
      <c r="AH341" s="41">
        <v>-4.6391027809265406E-2</v>
      </c>
      <c r="AI341" s="41">
        <v>-4.2918240422391812E-2</v>
      </c>
      <c r="AJ341" s="41">
        <v>0</v>
      </c>
      <c r="AK341" s="41">
        <v>0.12733250842969346</v>
      </c>
      <c r="AL341" s="41">
        <v>0.13893753439135212</v>
      </c>
      <c r="AM341" s="41">
        <v>0</v>
      </c>
      <c r="AN341" s="41">
        <v>0</v>
      </c>
      <c r="AO341" s="41">
        <v>-4.869274506922059E-2</v>
      </c>
      <c r="AP341" s="41">
        <v>7.2139290806561077E-2</v>
      </c>
      <c r="AQ341" s="41">
        <v>0</v>
      </c>
      <c r="AR341" s="41">
        <v>5.6923649246221647E-2</v>
      </c>
      <c r="AS341" s="41">
        <v>6.0897934617629997E-2</v>
      </c>
      <c r="AT341" s="41">
        <v>-0.24907605971079735</v>
      </c>
    </row>
    <row r="342" spans="2:46" x14ac:dyDescent="0.35">
      <c r="B342" s="79" t="s">
        <v>223</v>
      </c>
      <c r="C342" s="41">
        <v>1</v>
      </c>
      <c r="D342" s="121">
        <v>1.0198772490014107</v>
      </c>
      <c r="E342" s="41">
        <v>1.8974262242236988</v>
      </c>
      <c r="F342" s="41">
        <v>2.1941501356925057</v>
      </c>
      <c r="G342" s="41">
        <v>1.3638003219537522</v>
      </c>
      <c r="H342" s="41">
        <v>2.6445239642581484</v>
      </c>
      <c r="I342" s="121">
        <v>0.23551326570029768</v>
      </c>
      <c r="J342" s="121">
        <v>13.895282676317564</v>
      </c>
      <c r="K342" s="121">
        <v>0.14758880136286731</v>
      </c>
      <c r="L342" s="121">
        <v>0.53783488662451706</v>
      </c>
      <c r="M342" s="121">
        <v>0.34392307295234142</v>
      </c>
      <c r="N342" s="41">
        <v>1.3280143529519657</v>
      </c>
      <c r="O342" s="121">
        <v>-0.29603799714998374</v>
      </c>
      <c r="P342" s="41">
        <v>0</v>
      </c>
      <c r="Q342" s="41">
        <v>-0.21344990829778471</v>
      </c>
      <c r="R342" s="41">
        <v>0.26495925126494591</v>
      </c>
      <c r="S342" s="41">
        <v>-1.63312389677311E-3</v>
      </c>
      <c r="T342" s="41">
        <v>0</v>
      </c>
      <c r="U342" s="41">
        <v>-0.15436718298701202</v>
      </c>
      <c r="V342" s="41">
        <v>6.4309146795175757E-4</v>
      </c>
      <c r="W342" s="41">
        <v>0</v>
      </c>
      <c r="X342" s="41">
        <v>0</v>
      </c>
      <c r="Y342" s="41">
        <v>-3.5211777124783186E-4</v>
      </c>
      <c r="Z342" s="41">
        <v>-6.0215566661333972E-2</v>
      </c>
      <c r="AA342" s="41">
        <v>0</v>
      </c>
      <c r="AB342" s="41">
        <v>-1.8262026677399356E-5</v>
      </c>
      <c r="AC342" s="41">
        <v>0.29951910302898815</v>
      </c>
      <c r="AD342" s="41">
        <v>0.21795593206360581</v>
      </c>
      <c r="AE342" s="121">
        <v>-0.24173215367353426</v>
      </c>
      <c r="AF342" s="41">
        <v>0</v>
      </c>
      <c r="AG342" s="41">
        <v>-0.47231729133568096</v>
      </c>
      <c r="AH342" s="41">
        <v>0.49541414750436435</v>
      </c>
      <c r="AI342" s="41">
        <v>-0.78795264966945788</v>
      </c>
      <c r="AJ342" s="41">
        <v>0</v>
      </c>
      <c r="AK342" s="41">
        <v>-0.39718757570431629</v>
      </c>
      <c r="AL342" s="41">
        <v>0.35526568671898628</v>
      </c>
      <c r="AM342" s="41">
        <v>0</v>
      </c>
      <c r="AN342" s="41">
        <v>0</v>
      </c>
      <c r="AO342" s="41">
        <v>-6.348988853932043E-2</v>
      </c>
      <c r="AP342" s="41">
        <v>-0.29998863505253387</v>
      </c>
      <c r="AQ342" s="41">
        <v>0</v>
      </c>
      <c r="AR342" s="41">
        <v>-0.3864197736475341</v>
      </c>
      <c r="AS342" s="41">
        <v>0.3779865132785421</v>
      </c>
      <c r="AT342" s="41">
        <v>0.15250073779926621</v>
      </c>
    </row>
    <row r="343" spans="2:46" x14ac:dyDescent="0.35">
      <c r="B343" s="79" t="s">
        <v>224</v>
      </c>
      <c r="C343" s="41">
        <v>1</v>
      </c>
      <c r="D343" s="121">
        <v>0.36164612510818728</v>
      </c>
      <c r="E343" s="41">
        <v>0.67282297192238871</v>
      </c>
      <c r="F343" s="41">
        <v>0.7071165565814701</v>
      </c>
      <c r="G343" s="41">
        <v>0.39945163789263993</v>
      </c>
      <c r="H343" s="41">
        <v>0.73931754439547737</v>
      </c>
      <c r="I343" s="121">
        <v>7.797686260736672E-2</v>
      </c>
      <c r="J343" s="121">
        <v>4.6006348938346369</v>
      </c>
      <c r="K343" s="121">
        <v>4.7518272511050995E-3</v>
      </c>
      <c r="L343" s="121">
        <v>1.2378970895671302</v>
      </c>
      <c r="M343" s="121">
        <v>3.7805512784452648E-2</v>
      </c>
      <c r="N343" s="41">
        <v>0.22744504281240191</v>
      </c>
      <c r="O343" s="121">
        <v>0.20555591248758384</v>
      </c>
      <c r="P343" s="41">
        <v>0</v>
      </c>
      <c r="Q343" s="41">
        <v>1.4012572241910206E-2</v>
      </c>
      <c r="R343" s="41">
        <v>-3.0164444523577052E-2</v>
      </c>
      <c r="S343" s="41">
        <v>-1.8069035229094709E-5</v>
      </c>
      <c r="T343" s="41">
        <v>0</v>
      </c>
      <c r="U343" s="41">
        <v>3.1332174749213425E-2</v>
      </c>
      <c r="V343" s="41">
        <v>-5.4827825896545003E-5</v>
      </c>
      <c r="W343" s="41">
        <v>0</v>
      </c>
      <c r="X343" s="41">
        <v>0</v>
      </c>
      <c r="Y343" s="41">
        <v>3.1940533052444455E-4</v>
      </c>
      <c r="Z343" s="41">
        <v>2.5297850587940253E-3</v>
      </c>
      <c r="AA343" s="41">
        <v>0</v>
      </c>
      <c r="AB343" s="41">
        <v>1.7274688272758446E-6</v>
      </c>
      <c r="AC343" s="41">
        <v>4.432093807943701E-2</v>
      </c>
      <c r="AD343" s="41">
        <v>-0.24903757376824773</v>
      </c>
      <c r="AE343" s="121">
        <v>0.16020904254213475</v>
      </c>
      <c r="AF343" s="41">
        <v>0</v>
      </c>
      <c r="AG343" s="41">
        <v>2.9595509783906321E-2</v>
      </c>
      <c r="AH343" s="41">
        <v>-5.3833762818249781E-2</v>
      </c>
      <c r="AI343" s="41">
        <v>-8.3212015072399708E-3</v>
      </c>
      <c r="AJ343" s="41">
        <v>0</v>
      </c>
      <c r="AK343" s="41">
        <v>7.6948703003447486E-2</v>
      </c>
      <c r="AL343" s="41">
        <v>-2.8910235432338029E-2</v>
      </c>
      <c r="AM343" s="41">
        <v>0</v>
      </c>
      <c r="AN343" s="41">
        <v>0</v>
      </c>
      <c r="AO343" s="41">
        <v>5.4970396300593735E-2</v>
      </c>
      <c r="AP343" s="41">
        <v>1.202955979998032E-2</v>
      </c>
      <c r="AQ343" s="41">
        <v>0</v>
      </c>
      <c r="AR343" s="41">
        <v>3.4889173054515221E-2</v>
      </c>
      <c r="AS343" s="41">
        <v>5.3386421326460348E-2</v>
      </c>
      <c r="AT343" s="41">
        <v>-0.16631760239081614</v>
      </c>
    </row>
    <row r="344" spans="2:46" x14ac:dyDescent="0.35">
      <c r="B344" s="79" t="s">
        <v>225</v>
      </c>
      <c r="C344" s="41">
        <v>1</v>
      </c>
      <c r="D344" s="121">
        <v>0.36717791430042368</v>
      </c>
      <c r="E344" s="41">
        <v>0.68311456523962721</v>
      </c>
      <c r="F344" s="41">
        <v>0.8057844511308534</v>
      </c>
      <c r="G344" s="41">
        <v>0.51088979210126706</v>
      </c>
      <c r="H344" s="41">
        <v>0.94702927543978555</v>
      </c>
      <c r="I344" s="121">
        <v>0.26463055246500317</v>
      </c>
      <c r="J344" s="121">
        <v>15.613202595435187</v>
      </c>
      <c r="K344" s="121">
        <v>2.3102617825493631E-2</v>
      </c>
      <c r="L344" s="121">
        <v>1.5074003703440781</v>
      </c>
      <c r="M344" s="121">
        <v>0.14371187780084335</v>
      </c>
      <c r="N344" s="41">
        <v>0.50228027565529798</v>
      </c>
      <c r="O344" s="121">
        <v>-0.28441754946765718</v>
      </c>
      <c r="P344" s="41">
        <v>0</v>
      </c>
      <c r="Q344" s="41">
        <v>0.1430439388646593</v>
      </c>
      <c r="R344" s="41">
        <v>-0.14194880623458805</v>
      </c>
      <c r="S344" s="41">
        <v>1.7213670837280684E-4</v>
      </c>
      <c r="T344" s="41">
        <v>0</v>
      </c>
      <c r="U344" s="41">
        <v>-8.1560505712765977E-2</v>
      </c>
      <c r="V344" s="41">
        <v>-3.3495858744505685E-4</v>
      </c>
      <c r="W344" s="41">
        <v>0</v>
      </c>
      <c r="X344" s="41">
        <v>0</v>
      </c>
      <c r="Y344" s="41">
        <v>6.2485634021794488E-4</v>
      </c>
      <c r="Z344" s="41">
        <v>-3.1842722758968572E-2</v>
      </c>
      <c r="AA344" s="41">
        <v>0</v>
      </c>
      <c r="AB344" s="41">
        <v>2.170297301443219E-7</v>
      </c>
      <c r="AC344" s="41">
        <v>-6.5742731997302475E-2</v>
      </c>
      <c r="AD344" s="41">
        <v>0.33498709630047363</v>
      </c>
      <c r="AE344" s="121">
        <v>-0.22201525435404615</v>
      </c>
      <c r="AF344" s="41">
        <v>0</v>
      </c>
      <c r="AG344" s="41">
        <v>0.30258458125975007</v>
      </c>
      <c r="AH344" s="41">
        <v>-0.25372339982962139</v>
      </c>
      <c r="AI344" s="41">
        <v>7.9395144162213035E-2</v>
      </c>
      <c r="AJ344" s="41">
        <v>0</v>
      </c>
      <c r="AK344" s="41">
        <v>-0.20061345018105972</v>
      </c>
      <c r="AL344" s="41">
        <v>-0.17689318147689057</v>
      </c>
      <c r="AM344" s="41">
        <v>0</v>
      </c>
      <c r="AN344" s="41">
        <v>0</v>
      </c>
      <c r="AO344" s="41">
        <v>0.1077050984787582</v>
      </c>
      <c r="AP344" s="41">
        <v>-0.15165114054781192</v>
      </c>
      <c r="AQ344" s="41">
        <v>0</v>
      </c>
      <c r="AR344" s="41">
        <v>4.3900458926889136E-3</v>
      </c>
      <c r="AS344" s="41">
        <v>-7.9312015496293534E-2</v>
      </c>
      <c r="AT344" s="41">
        <v>0.2240633322666454</v>
      </c>
    </row>
    <row r="345" spans="2:46" x14ac:dyDescent="0.35">
      <c r="B345" s="79" t="s">
        <v>226</v>
      </c>
      <c r="C345" s="41">
        <v>1</v>
      </c>
      <c r="D345" s="121">
        <v>-0.85695725966648695</v>
      </c>
      <c r="E345" s="41">
        <v>-1.5943224335302542</v>
      </c>
      <c r="F345" s="41">
        <v>-1.8081286837612918</v>
      </c>
      <c r="G345" s="41">
        <v>-1.1022129765026434</v>
      </c>
      <c r="H345" s="41">
        <v>-2.1008708149638942</v>
      </c>
      <c r="I345" s="121">
        <v>0.20584542678950063</v>
      </c>
      <c r="J345" s="121">
        <v>12.144880180580538</v>
      </c>
      <c r="K345" s="121">
        <v>8.5060114628583025E-2</v>
      </c>
      <c r="L345" s="121">
        <v>0.75498100072981467</v>
      </c>
      <c r="M345" s="121">
        <v>-0.24525571683615652</v>
      </c>
      <c r="N345" s="41">
        <v>-0.99100571223955192</v>
      </c>
      <c r="O345" s="121">
        <v>-0.20889231958538504</v>
      </c>
      <c r="P345" s="41">
        <v>0</v>
      </c>
      <c r="Q345" s="41">
        <v>-5.265882847356252E-2</v>
      </c>
      <c r="R345" s="41">
        <v>-8.3237888326228832E-2</v>
      </c>
      <c r="S345" s="41">
        <v>4.1039349744846464E-4</v>
      </c>
      <c r="T345" s="41">
        <v>0</v>
      </c>
      <c r="U345" s="41">
        <v>-0.18663825758718458</v>
      </c>
      <c r="V345" s="41">
        <v>-8.7307480310180462E-4</v>
      </c>
      <c r="W345" s="41">
        <v>0</v>
      </c>
      <c r="X345" s="41">
        <v>0</v>
      </c>
      <c r="Y345" s="41">
        <v>1.6801428186333863E-3</v>
      </c>
      <c r="Z345" s="41">
        <v>2.8905652398359969E-3</v>
      </c>
      <c r="AA345" s="41">
        <v>0</v>
      </c>
      <c r="AB345" s="41">
        <v>1.003760022698939E-5</v>
      </c>
      <c r="AC345" s="41">
        <v>0.52483233353882319</v>
      </c>
      <c r="AD345" s="41">
        <v>-0.45442809914807647</v>
      </c>
      <c r="AE345" s="121">
        <v>-0.16766659565884909</v>
      </c>
      <c r="AF345" s="41">
        <v>0</v>
      </c>
      <c r="AG345" s="41">
        <v>-0.1145370980621489</v>
      </c>
      <c r="AH345" s="41">
        <v>-0.1529845173386864</v>
      </c>
      <c r="AI345" s="41">
        <v>0.1946339369716516</v>
      </c>
      <c r="AJ345" s="41">
        <v>0</v>
      </c>
      <c r="AK345" s="41">
        <v>-0.47203962581171804</v>
      </c>
      <c r="AL345" s="41">
        <v>-0.47409904463911495</v>
      </c>
      <c r="AM345" s="41">
        <v>0</v>
      </c>
      <c r="AN345" s="41">
        <v>0</v>
      </c>
      <c r="AO345" s="41">
        <v>0.29778302018434821</v>
      </c>
      <c r="AP345" s="41">
        <v>1.4155196745928722E-2</v>
      </c>
      <c r="AQ345" s="41">
        <v>0</v>
      </c>
      <c r="AR345" s="41">
        <v>0.20877446222976892</v>
      </c>
      <c r="AS345" s="41">
        <v>0.65104269566508177</v>
      </c>
      <c r="AT345" s="41">
        <v>-0.3125399503983996</v>
      </c>
    </row>
    <row r="346" spans="2:46" x14ac:dyDescent="0.35">
      <c r="B346" s="79" t="s">
        <v>227</v>
      </c>
      <c r="C346" s="41">
        <v>1</v>
      </c>
      <c r="D346" s="121">
        <v>-0.30380162870052985</v>
      </c>
      <c r="E346" s="41">
        <v>-0.56520642834484791</v>
      </c>
      <c r="F346" s="41">
        <v>-0.59874825745618898</v>
      </c>
      <c r="G346" s="41">
        <v>-0.34092938694605884</v>
      </c>
      <c r="H346" s="41">
        <v>-0.63008417059570776</v>
      </c>
      <c r="I346" s="121">
        <v>9.2234940725139908E-2</v>
      </c>
      <c r="J346" s="121">
        <v>5.4418615027832544</v>
      </c>
      <c r="K346" s="121">
        <v>3.9829464694497918E-3</v>
      </c>
      <c r="L346" s="121">
        <v>1.2986655830834535</v>
      </c>
      <c r="M346" s="121">
        <v>-3.7127758245529004E-2</v>
      </c>
      <c r="N346" s="41">
        <v>-0.20792931082445631</v>
      </c>
      <c r="O346" s="121">
        <v>1.1308096366089961E-2</v>
      </c>
      <c r="P346" s="41">
        <v>0</v>
      </c>
      <c r="Q346" s="41">
        <v>1.6861102776241463E-3</v>
      </c>
      <c r="R346" s="41">
        <v>3.6197357153180933E-2</v>
      </c>
      <c r="S346" s="41">
        <v>-8.2517731870238495E-5</v>
      </c>
      <c r="T346" s="41">
        <v>0</v>
      </c>
      <c r="U346" s="41">
        <v>1.6529503945013534E-2</v>
      </c>
      <c r="V346" s="41">
        <v>8.1074011223019913E-5</v>
      </c>
      <c r="W346" s="41">
        <v>0</v>
      </c>
      <c r="X346" s="41">
        <v>0</v>
      </c>
      <c r="Y346" s="41">
        <v>-1.8342762884471778E-4</v>
      </c>
      <c r="Z346" s="41">
        <v>9.517471103668235E-3</v>
      </c>
      <c r="AA346" s="41">
        <v>0</v>
      </c>
      <c r="AB346" s="41">
        <v>4.5007126390159841E-6</v>
      </c>
      <c r="AC346" s="41">
        <v>-0.10012941237496134</v>
      </c>
      <c r="AD346" s="41">
        <v>8.8357068212306072E-2</v>
      </c>
      <c r="AE346" s="121">
        <v>8.8006323425392965E-3</v>
      </c>
      <c r="AF346" s="41">
        <v>0</v>
      </c>
      <c r="AG346" s="41">
        <v>3.5559959821142273E-3</v>
      </c>
      <c r="AH346" s="41">
        <v>6.4506516989795121E-2</v>
      </c>
      <c r="AI346" s="41">
        <v>-3.7945972016203824E-2</v>
      </c>
      <c r="AJ346" s="41">
        <v>0</v>
      </c>
      <c r="AK346" s="41">
        <v>4.0535721727527937E-2</v>
      </c>
      <c r="AL346" s="41">
        <v>4.2687388787622349E-2</v>
      </c>
      <c r="AM346" s="41">
        <v>0</v>
      </c>
      <c r="AN346" s="41">
        <v>0</v>
      </c>
      <c r="AO346" s="41">
        <v>-3.1522364434735092E-2</v>
      </c>
      <c r="AP346" s="41">
        <v>4.5191317674334062E-2</v>
      </c>
      <c r="AQ346" s="41">
        <v>0</v>
      </c>
      <c r="AR346" s="41">
        <v>9.0767226918726046E-2</v>
      </c>
      <c r="AS346" s="41">
        <v>-0.12043448465092857</v>
      </c>
      <c r="AT346" s="41">
        <v>5.8922608062838791E-2</v>
      </c>
    </row>
    <row r="347" spans="2:46" ht="15" thickBot="1" x14ac:dyDescent="0.4">
      <c r="B347" s="83" t="s">
        <v>228</v>
      </c>
      <c r="C347" s="42">
        <v>1</v>
      </c>
      <c r="D347" s="122">
        <v>2.1957292635661929E-2</v>
      </c>
      <c r="E347" s="42">
        <v>4.0850350275635196E-2</v>
      </c>
      <c r="F347" s="42">
        <v>4.390456984040559E-2</v>
      </c>
      <c r="G347" s="42">
        <v>2.5363353420184764E-2</v>
      </c>
      <c r="H347" s="42">
        <v>4.6704076535767212E-2</v>
      </c>
      <c r="I347" s="122">
        <v>0.11762396628300514</v>
      </c>
      <c r="J347" s="122">
        <v>6.9398140106973036</v>
      </c>
      <c r="K347" s="122">
        <v>2.7183186946966836E-5</v>
      </c>
      <c r="L347" s="122">
        <v>1.4485824423467903</v>
      </c>
      <c r="M347" s="122">
        <v>3.4060607845228354E-3</v>
      </c>
      <c r="N347" s="42">
        <v>1.7115029409100101E-2</v>
      </c>
      <c r="O347" s="122">
        <v>1.2530222044412748E-2</v>
      </c>
      <c r="P347" s="42">
        <v>0</v>
      </c>
      <c r="Q347" s="42">
        <v>-4.0347228171197101E-4</v>
      </c>
      <c r="R347" s="42">
        <v>-4.8359229053399292E-3</v>
      </c>
      <c r="S347" s="42">
        <v>1.8618538466946176E-5</v>
      </c>
      <c r="T347" s="42">
        <v>0</v>
      </c>
      <c r="U347" s="42">
        <v>1.8264429693207009E-3</v>
      </c>
      <c r="V347" s="42">
        <v>2.8838728555166824E-6</v>
      </c>
      <c r="W347" s="42">
        <v>0</v>
      </c>
      <c r="X347" s="42">
        <v>0</v>
      </c>
      <c r="Y347" s="42">
        <v>4.4767596448448542E-6</v>
      </c>
      <c r="Z347" s="42">
        <v>5.8915318895542339E-4</v>
      </c>
      <c r="AA347" s="42">
        <v>0</v>
      </c>
      <c r="AB347" s="42">
        <v>-1.6290070454658054E-7</v>
      </c>
      <c r="AC347" s="42">
        <v>2.7146797797004273E-3</v>
      </c>
      <c r="AD347" s="42">
        <v>-1.6132850504086509E-2</v>
      </c>
      <c r="AE347" s="122">
        <v>9.7162152810613828E-3</v>
      </c>
      <c r="AF347" s="42">
        <v>0</v>
      </c>
      <c r="AG347" s="42">
        <v>-8.4781866748069004E-4</v>
      </c>
      <c r="AH347" s="42">
        <v>-8.5865772834176051E-3</v>
      </c>
      <c r="AI347" s="42">
        <v>8.5305684224185156E-3</v>
      </c>
      <c r="AJ347" s="42">
        <v>0</v>
      </c>
      <c r="AK347" s="42">
        <v>4.4627051064709562E-3</v>
      </c>
      <c r="AL347" s="42">
        <v>1.5128923349356828E-3</v>
      </c>
      <c r="AM347" s="42">
        <v>0</v>
      </c>
      <c r="AN347" s="42">
        <v>0</v>
      </c>
      <c r="AO347" s="42">
        <v>7.6653465849390299E-4</v>
      </c>
      <c r="AP347" s="42">
        <v>2.7872482716781249E-3</v>
      </c>
      <c r="AQ347" s="42">
        <v>0</v>
      </c>
      <c r="AR347" s="42">
        <v>-3.2732918510896616E-3</v>
      </c>
      <c r="AS347" s="42">
        <v>3.2532825497921837E-3</v>
      </c>
      <c r="AT347" s="42">
        <v>-1.0719283529948017E-2</v>
      </c>
    </row>
    <row r="367" spans="6:6" x14ac:dyDescent="0.35">
      <c r="F367" t="s">
        <v>164</v>
      </c>
    </row>
    <row r="387" spans="2:8" x14ac:dyDescent="0.35">
      <c r="F387" t="s">
        <v>164</v>
      </c>
    </row>
    <row r="390" spans="2:8" x14ac:dyDescent="0.35">
      <c r="B390" s="78" t="s">
        <v>248</v>
      </c>
    </row>
    <row r="392" spans="2:8" x14ac:dyDescent="0.35">
      <c r="B392" s="96" t="s">
        <v>304</v>
      </c>
      <c r="C392" s="77"/>
      <c r="D392" s="77"/>
      <c r="E392" s="77"/>
      <c r="F392" s="77"/>
      <c r="G392" s="77"/>
      <c r="H392" s="77"/>
    </row>
    <row r="393" spans="2:8" x14ac:dyDescent="0.35">
      <c r="B393" s="77"/>
      <c r="C393" s="77"/>
      <c r="D393" s="77"/>
      <c r="E393" s="77"/>
      <c r="F393" s="77"/>
      <c r="G393" s="77"/>
      <c r="H393" s="77"/>
    </row>
    <row r="395" spans="2:8" x14ac:dyDescent="0.35">
      <c r="B395" s="96" t="s">
        <v>393</v>
      </c>
      <c r="C395" s="77"/>
      <c r="D395" s="77"/>
      <c r="E395" s="77"/>
      <c r="F395" s="77"/>
      <c r="G395" s="77"/>
      <c r="H395" s="77"/>
    </row>
    <row r="396" spans="2:8" x14ac:dyDescent="0.35">
      <c r="B396" s="77"/>
      <c r="C396" s="77"/>
      <c r="D396" s="77"/>
      <c r="E396" s="77"/>
      <c r="F396" s="77"/>
      <c r="G396" s="77"/>
      <c r="H396" s="77"/>
    </row>
    <row r="398" spans="2:8" x14ac:dyDescent="0.35">
      <c r="B398" s="96" t="s">
        <v>249</v>
      </c>
      <c r="C398" s="77"/>
      <c r="D398" s="77"/>
      <c r="E398" s="77"/>
      <c r="F398" s="77"/>
      <c r="G398" s="77"/>
      <c r="H398" s="77"/>
    </row>
    <row r="399" spans="2:8" x14ac:dyDescent="0.35">
      <c r="B399" s="77"/>
      <c r="C399" s="77"/>
      <c r="D399" s="77"/>
      <c r="E399" s="77"/>
      <c r="F399" s="77"/>
      <c r="G399" s="77"/>
      <c r="H399" s="77"/>
    </row>
    <row r="400" spans="2:8" x14ac:dyDescent="0.35">
      <c r="B400" s="77"/>
      <c r="C400" s="77"/>
      <c r="D400" s="77"/>
      <c r="E400" s="77"/>
      <c r="F400" s="77"/>
      <c r="G400" s="77"/>
      <c r="H400" s="77"/>
    </row>
    <row r="401" spans="2:8" x14ac:dyDescent="0.35">
      <c r="B401" s="77"/>
      <c r="C401" s="77"/>
      <c r="D401" s="77"/>
      <c r="E401" s="77"/>
      <c r="F401" s="77"/>
      <c r="G401" s="77"/>
      <c r="H401" s="77"/>
    </row>
  </sheetData>
  <mergeCells count="4">
    <mergeCell ref="B1:K2"/>
    <mergeCell ref="B392:H393"/>
    <mergeCell ref="B395:H396"/>
    <mergeCell ref="B398:H401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3" name="DD230983">
              <controlPr defaultSize="0" autoFill="0" autoPict="0" macro="[0]!GoToResultsNew1510202511553332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CB4D-7C3D-464C-8E91-64AF7EB83BB9}">
  <sheetPr codeName="XLSTAT_20251014_212035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20.0420732968+(A1-1)*0.1222651403</f>
        <v>20.042073296800002</v>
      </c>
      <c r="D1">
        <f t="shared" ref="D1:D32" si="1">0+1*C1-1.22583714032617*(1.01639344262295+(C1-21.9538726449477)^2/34.6858659830113)^0.5</f>
        <v>18.74374618618462</v>
      </c>
      <c r="E1">
        <v>1</v>
      </c>
      <c r="G1">
        <f t="shared" ref="G1:G32" si="2">16.1471940227+(E1-1)*0.178712666</f>
        <v>16.147194022699999</v>
      </c>
      <c r="H1">
        <f t="shared" ref="H1:H32" si="3">0+1*G1+1.22583714032617*(1.01639344262295+(G1-21.9538726449477)^2/34.6858659830113)^0.5</f>
        <v>17.875787718920193</v>
      </c>
    </row>
    <row r="2" spans="1:8" x14ac:dyDescent="0.35">
      <c r="A2">
        <v>2</v>
      </c>
      <c r="C2">
        <f t="shared" si="0"/>
        <v>20.164338437100003</v>
      </c>
      <c r="D2">
        <f t="shared" si="1"/>
        <v>18.873583631388932</v>
      </c>
      <c r="E2">
        <v>2</v>
      </c>
      <c r="G2">
        <f t="shared" si="2"/>
        <v>16.325906688699998</v>
      </c>
      <c r="H2">
        <f t="shared" si="3"/>
        <v>18.028700291811749</v>
      </c>
    </row>
    <row r="3" spans="1:8" x14ac:dyDescent="0.35">
      <c r="A3">
        <v>3</v>
      </c>
      <c r="C3">
        <f t="shared" si="0"/>
        <v>20.286603577400001</v>
      </c>
      <c r="D3">
        <f t="shared" si="1"/>
        <v>19.002961148613274</v>
      </c>
      <c r="E3">
        <v>3</v>
      </c>
      <c r="G3">
        <f t="shared" si="2"/>
        <v>16.504619354699997</v>
      </c>
      <c r="H3">
        <f t="shared" si="3"/>
        <v>18.182040955431699</v>
      </c>
    </row>
    <row r="4" spans="1:8" x14ac:dyDescent="0.35">
      <c r="A4">
        <v>4</v>
      </c>
      <c r="C4">
        <f t="shared" si="0"/>
        <v>20.408868717700003</v>
      </c>
      <c r="D4">
        <f t="shared" si="1"/>
        <v>19.131871052978305</v>
      </c>
      <c r="E4">
        <v>4</v>
      </c>
      <c r="G4">
        <f t="shared" si="2"/>
        <v>16.6833320207</v>
      </c>
      <c r="H4">
        <f t="shared" si="3"/>
        <v>18.335829428268674</v>
      </c>
    </row>
    <row r="5" spans="1:8" x14ac:dyDescent="0.35">
      <c r="A5">
        <v>5</v>
      </c>
      <c r="C5">
        <f t="shared" si="0"/>
        <v>20.531133858</v>
      </c>
      <c r="D5">
        <f t="shared" si="1"/>
        <v>19.260306009455689</v>
      </c>
      <c r="E5">
        <v>5</v>
      </c>
      <c r="G5">
        <f t="shared" si="2"/>
        <v>16.862044686699999</v>
      </c>
      <c r="H5">
        <f t="shared" si="3"/>
        <v>18.490086277402764</v>
      </c>
    </row>
    <row r="6" spans="1:8" x14ac:dyDescent="0.35">
      <c r="A6">
        <v>6</v>
      </c>
      <c r="C6">
        <f t="shared" si="0"/>
        <v>20.653398998300002</v>
      </c>
      <c r="D6">
        <f t="shared" si="1"/>
        <v>19.388259069369301</v>
      </c>
      <c r="E6">
        <v>6</v>
      </c>
      <c r="G6">
        <f t="shared" si="2"/>
        <v>17.040757352699998</v>
      </c>
      <c r="H6">
        <f t="shared" si="3"/>
        <v>18.644832925642767</v>
      </c>
    </row>
    <row r="7" spans="1:8" x14ac:dyDescent="0.35">
      <c r="A7">
        <v>7</v>
      </c>
      <c r="C7">
        <f t="shared" si="0"/>
        <v>20.775664138600003</v>
      </c>
      <c r="D7">
        <f t="shared" si="1"/>
        <v>19.515723706229604</v>
      </c>
      <c r="E7">
        <v>7</v>
      </c>
      <c r="G7">
        <f t="shared" si="2"/>
        <v>17.219470018699997</v>
      </c>
      <c r="H7">
        <f t="shared" si="3"/>
        <v>18.800091652735876</v>
      </c>
    </row>
    <row r="8" spans="1:8" x14ac:dyDescent="0.35">
      <c r="A8">
        <v>8</v>
      </c>
      <c r="C8">
        <f t="shared" si="0"/>
        <v>20.897929278900001</v>
      </c>
      <c r="D8">
        <f t="shared" si="1"/>
        <v>19.642693850513535</v>
      </c>
      <c r="E8">
        <v>8</v>
      </c>
      <c r="G8">
        <f t="shared" si="2"/>
        <v>17.3981826847</v>
      </c>
      <c r="H8">
        <f t="shared" si="3"/>
        <v>18.955885589579399</v>
      </c>
    </row>
    <row r="9" spans="1:8" x14ac:dyDescent="0.35">
      <c r="A9">
        <v>9</v>
      </c>
      <c r="C9">
        <f t="shared" si="0"/>
        <v>21.020194419200003</v>
      </c>
      <c r="D9">
        <f t="shared" si="1"/>
        <v>19.769163922993247</v>
      </c>
      <c r="E9">
        <v>9</v>
      </c>
      <c r="G9">
        <f t="shared" si="2"/>
        <v>17.576895350699999</v>
      </c>
      <c r="H9">
        <f t="shared" si="3"/>
        <v>19.112238704277331</v>
      </c>
    </row>
    <row r="10" spans="1:8" x14ac:dyDescent="0.35">
      <c r="A10">
        <v>10</v>
      </c>
      <c r="C10">
        <f t="shared" si="0"/>
        <v>21.142459559500001</v>
      </c>
      <c r="D10">
        <f t="shared" si="1"/>
        <v>19.895128866215334</v>
      </c>
      <c r="E10">
        <v>10</v>
      </c>
      <c r="G10">
        <f t="shared" si="2"/>
        <v>17.755608016699998</v>
      </c>
      <c r="H10">
        <f t="shared" si="3"/>
        <v>19.269175778808901</v>
      </c>
    </row>
    <row r="11" spans="1:8" x14ac:dyDescent="0.35">
      <c r="A11">
        <v>11</v>
      </c>
      <c r="C11">
        <f t="shared" si="0"/>
        <v>21.264724699800002</v>
      </c>
      <c r="D11">
        <f t="shared" si="1"/>
        <v>20.020584173738495</v>
      </c>
      <c r="E11">
        <v>11</v>
      </c>
      <c r="G11">
        <f t="shared" si="2"/>
        <v>17.934320682699997</v>
      </c>
      <c r="H11">
        <f t="shared" si="3"/>
        <v>19.426722375017956</v>
      </c>
    </row>
    <row r="12" spans="1:8" x14ac:dyDescent="0.35">
      <c r="A12">
        <v>12</v>
      </c>
      <c r="C12">
        <f t="shared" si="0"/>
        <v>21.3869898401</v>
      </c>
      <c r="D12">
        <f t="shared" si="1"/>
        <v>20.145525916751794</v>
      </c>
      <c r="E12">
        <v>12</v>
      </c>
      <c r="G12">
        <f t="shared" si="2"/>
        <v>18.1130333487</v>
      </c>
      <c r="H12">
        <f t="shared" si="3"/>
        <v>19.584904788598386</v>
      </c>
    </row>
    <row r="13" spans="1:8" x14ac:dyDescent="0.35">
      <c r="A13">
        <v>13</v>
      </c>
      <c r="C13">
        <f t="shared" si="0"/>
        <v>21.509254980400002</v>
      </c>
      <c r="D13">
        <f t="shared" si="1"/>
        <v>20.269950767718726</v>
      </c>
      <c r="E13">
        <v>13</v>
      </c>
      <c r="G13">
        <f t="shared" si="2"/>
        <v>18.291746014699999</v>
      </c>
      <c r="H13">
        <f t="shared" si="3"/>
        <v>19.743749989749826</v>
      </c>
    </row>
    <row r="14" spans="1:8" x14ac:dyDescent="0.35">
      <c r="A14">
        <v>14</v>
      </c>
      <c r="C14">
        <f t="shared" si="0"/>
        <v>21.631520120700003</v>
      </c>
      <c r="D14">
        <f t="shared" si="1"/>
        <v>20.393856020722993</v>
      </c>
      <c r="E14">
        <v>14</v>
      </c>
      <c r="G14">
        <f t="shared" si="2"/>
        <v>18.470458680699998</v>
      </c>
      <c r="H14">
        <f t="shared" si="3"/>
        <v>19.903285549218779</v>
      </c>
    </row>
    <row r="15" spans="1:8" x14ac:dyDescent="0.35">
      <c r="A15">
        <v>15</v>
      </c>
      <c r="C15">
        <f t="shared" si="0"/>
        <v>21.753785261000001</v>
      </c>
      <c r="D15">
        <f t="shared" si="1"/>
        <v>20.517239608230895</v>
      </c>
      <c r="E15">
        <v>15</v>
      </c>
      <c r="G15">
        <f t="shared" si="2"/>
        <v>18.649171346699998</v>
      </c>
      <c r="H15">
        <f t="shared" si="3"/>
        <v>20.063539548532557</v>
      </c>
    </row>
    <row r="16" spans="1:8" x14ac:dyDescent="0.35">
      <c r="A16">
        <v>16</v>
      </c>
      <c r="C16">
        <f t="shared" si="0"/>
        <v>21.876050401300002</v>
      </c>
      <c r="D16">
        <f t="shared" si="1"/>
        <v>20.640100114030986</v>
      </c>
      <c r="E16">
        <v>16</v>
      </c>
      <c r="G16">
        <f t="shared" si="2"/>
        <v>18.8278840127</v>
      </c>
      <c r="H16">
        <f t="shared" si="3"/>
        <v>20.224540473386625</v>
      </c>
    </row>
    <row r="17" spans="1:8" x14ac:dyDescent="0.35">
      <c r="A17">
        <v>17</v>
      </c>
      <c r="C17">
        <f t="shared" si="0"/>
        <v>21.9983155416</v>
      </c>
      <c r="D17">
        <f t="shared" si="1"/>
        <v>20.762436782163434</v>
      </c>
      <c r="E17">
        <v>17</v>
      </c>
      <c r="G17">
        <f t="shared" si="2"/>
        <v>19.006596678699999</v>
      </c>
      <c r="H17">
        <f t="shared" si="3"/>
        <v>20.386317089369207</v>
      </c>
    </row>
    <row r="18" spans="1:8" x14ac:dyDescent="0.35">
      <c r="A18">
        <v>18</v>
      </c>
      <c r="C18">
        <f t="shared" si="0"/>
        <v>22.120580681900002</v>
      </c>
      <c r="D18">
        <f t="shared" si="1"/>
        <v>20.88424952170849</v>
      </c>
      <c r="E18">
        <v>18</v>
      </c>
      <c r="G18">
        <f t="shared" si="2"/>
        <v>19.185309344699998</v>
      </c>
      <c r="H18">
        <f t="shared" si="3"/>
        <v>20.548898299507723</v>
      </c>
    </row>
    <row r="19" spans="1:8" x14ac:dyDescent="0.35">
      <c r="A19">
        <v>19</v>
      </c>
      <c r="C19">
        <f t="shared" si="0"/>
        <v>22.242845822200003</v>
      </c>
      <c r="D19">
        <f t="shared" si="1"/>
        <v>21.00553890736342</v>
      </c>
      <c r="E19">
        <v>19</v>
      </c>
      <c r="G19">
        <f t="shared" si="2"/>
        <v>19.364022010699998</v>
      </c>
      <c r="H19">
        <f t="shared" si="3"/>
        <v>20.712312983504805</v>
      </c>
    </row>
    <row r="20" spans="1:8" x14ac:dyDescent="0.35">
      <c r="A20">
        <v>20</v>
      </c>
      <c r="C20">
        <f t="shared" si="0"/>
        <v>22.365110962500001</v>
      </c>
      <c r="D20">
        <f t="shared" si="1"/>
        <v>21.126306175799417</v>
      </c>
      <c r="E20">
        <v>20</v>
      </c>
      <c r="G20">
        <f t="shared" si="2"/>
        <v>19.5427346767</v>
      </c>
      <c r="H20">
        <f t="shared" si="3"/>
        <v>20.87658981899887</v>
      </c>
    </row>
    <row r="21" spans="1:8" x14ac:dyDescent="0.35">
      <c r="A21">
        <v>21</v>
      </c>
      <c r="C21">
        <f t="shared" si="0"/>
        <v>22.487376102800003</v>
      </c>
      <c r="D21">
        <f t="shared" si="1"/>
        <v>21.246553217852256</v>
      </c>
      <c r="E21">
        <v>21</v>
      </c>
      <c r="G21">
        <f t="shared" si="2"/>
        <v>19.721447342699999</v>
      </c>
      <c r="H21">
        <f t="shared" si="3"/>
        <v>21.041757085731621</v>
      </c>
    </row>
    <row r="22" spans="1:8" x14ac:dyDescent="0.35">
      <c r="A22">
        <v>22</v>
      </c>
      <c r="C22">
        <f t="shared" si="0"/>
        <v>22.6096412431</v>
      </c>
      <c r="D22">
        <f t="shared" si="1"/>
        <v>21.366282566661162</v>
      </c>
      <c r="E22">
        <v>22</v>
      </c>
      <c r="G22">
        <f t="shared" si="2"/>
        <v>19.900160008699999</v>
      </c>
      <c r="H22">
        <f t="shared" si="3"/>
        <v>21.207842454123281</v>
      </c>
    </row>
    <row r="23" spans="1:8" x14ac:dyDescent="0.35">
      <c r="A23">
        <v>23</v>
      </c>
      <c r="C23">
        <f t="shared" si="0"/>
        <v>22.731906383400002</v>
      </c>
      <c r="D23">
        <f t="shared" si="1"/>
        <v>21.485497381928436</v>
      </c>
      <c r="E23">
        <v>23</v>
      </c>
      <c r="G23">
        <f t="shared" si="2"/>
        <v>20.078872674699998</v>
      </c>
      <c r="H23">
        <f t="shared" si="3"/>
        <v>21.374872760428815</v>
      </c>
    </row>
    <row r="24" spans="1:8" x14ac:dyDescent="0.35">
      <c r="A24">
        <v>24</v>
      </c>
      <c r="C24">
        <f t="shared" si="0"/>
        <v>22.854171523700003</v>
      </c>
      <c r="D24">
        <f t="shared" si="1"/>
        <v>21.604201430525421</v>
      </c>
      <c r="E24">
        <v>24</v>
      </c>
      <c r="G24">
        <f t="shared" si="2"/>
        <v>20.257585340699997</v>
      </c>
      <c r="H24">
        <f t="shared" si="3"/>
        <v>21.542873771351609</v>
      </c>
    </row>
    <row r="25" spans="1:8" x14ac:dyDescent="0.35">
      <c r="A25">
        <v>25</v>
      </c>
      <c r="C25">
        <f t="shared" si="0"/>
        <v>22.976436664000001</v>
      </c>
      <c r="D25">
        <f t="shared" si="1"/>
        <v>21.722399063718292</v>
      </c>
      <c r="E25">
        <v>25</v>
      </c>
      <c r="G25">
        <f t="shared" si="2"/>
        <v>20.4362980067</v>
      </c>
      <c r="H25">
        <f t="shared" si="3"/>
        <v>21.71186994169291</v>
      </c>
    </row>
    <row r="26" spans="1:8" x14ac:dyDescent="0.35">
      <c r="A26">
        <v>26</v>
      </c>
      <c r="C26">
        <f t="shared" si="0"/>
        <v>23.098701804300003</v>
      </c>
      <c r="D26">
        <f t="shared" si="1"/>
        <v>21.840095191327677</v>
      </c>
      <c r="E26">
        <v>26</v>
      </c>
      <c r="G26">
        <f t="shared" si="2"/>
        <v>20.615010672699999</v>
      </c>
      <c r="H26">
        <f t="shared" si="3"/>
        <v>21.881884169278532</v>
      </c>
    </row>
    <row r="27" spans="1:8" x14ac:dyDescent="0.35">
      <c r="A27">
        <v>27</v>
      </c>
      <c r="C27">
        <f t="shared" si="0"/>
        <v>23.220966944600001</v>
      </c>
      <c r="D27">
        <f t="shared" si="1"/>
        <v>21.957295253169452</v>
      </c>
      <c r="E27">
        <v>27</v>
      </c>
      <c r="G27">
        <f t="shared" si="2"/>
        <v>20.793723338699998</v>
      </c>
      <c r="H27">
        <f t="shared" si="3"/>
        <v>22.052937551986037</v>
      </c>
    </row>
    <row r="28" spans="1:8" x14ac:dyDescent="0.35">
      <c r="A28">
        <v>28</v>
      </c>
      <c r="C28">
        <f t="shared" si="0"/>
        <v>23.343232084900002</v>
      </c>
      <c r="D28">
        <f t="shared" si="1"/>
        <v>22.074005188149016</v>
      </c>
      <c r="E28">
        <v>28</v>
      </c>
      <c r="G28">
        <f t="shared" si="2"/>
        <v>20.9724360047</v>
      </c>
      <c r="H28">
        <f t="shared" si="3"/>
        <v>22.225049152150934</v>
      </c>
    </row>
    <row r="29" spans="1:8" x14ac:dyDescent="0.35">
      <c r="A29">
        <v>29</v>
      </c>
      <c r="C29">
        <f t="shared" si="0"/>
        <v>23.465497225200004</v>
      </c>
      <c r="D29">
        <f t="shared" si="1"/>
        <v>22.190231401398062</v>
      </c>
      <c r="E29">
        <v>29</v>
      </c>
      <c r="G29">
        <f t="shared" si="2"/>
        <v>21.1511486707</v>
      </c>
      <c r="H29">
        <f t="shared" si="3"/>
        <v>22.398235773916607</v>
      </c>
    </row>
    <row r="30" spans="1:8" x14ac:dyDescent="0.35">
      <c r="A30">
        <v>30</v>
      </c>
      <c r="C30">
        <f t="shared" si="0"/>
        <v>23.587762365500001</v>
      </c>
      <c r="D30">
        <f t="shared" si="1"/>
        <v>22.305980729851296</v>
      </c>
      <c r="E30">
        <v>30</v>
      </c>
      <c r="G30">
        <f t="shared" si="2"/>
        <v>21.329861336699999</v>
      </c>
      <c r="H30">
        <f t="shared" si="3"/>
        <v>22.572511759171391</v>
      </c>
    </row>
    <row r="31" spans="1:8" x14ac:dyDescent="0.35">
      <c r="A31">
        <v>31</v>
      </c>
      <c r="C31">
        <f t="shared" si="0"/>
        <v>23.710027505800003</v>
      </c>
      <c r="D31">
        <f t="shared" si="1"/>
        <v>22.421260406660977</v>
      </c>
      <c r="E31">
        <v>31</v>
      </c>
      <c r="G31">
        <f t="shared" si="2"/>
        <v>21.508574002699998</v>
      </c>
      <c r="H31">
        <f t="shared" si="3"/>
        <v>22.747888807559669</v>
      </c>
    </row>
    <row r="32" spans="1:8" x14ac:dyDescent="0.35">
      <c r="A32">
        <v>32</v>
      </c>
      <c r="C32">
        <f t="shared" si="0"/>
        <v>23.832292646100001</v>
      </c>
      <c r="D32">
        <f t="shared" si="1"/>
        <v>22.536078024840048</v>
      </c>
      <c r="E32">
        <v>32</v>
      </c>
      <c r="G32">
        <f t="shared" si="2"/>
        <v>21.687286668699997</v>
      </c>
      <c r="H32">
        <f t="shared" si="3"/>
        <v>22.924375825647587</v>
      </c>
    </row>
    <row r="33" spans="1:8" x14ac:dyDescent="0.35">
      <c r="A33">
        <v>33</v>
      </c>
      <c r="C33">
        <f t="shared" ref="C33:C64" si="4">20.0420732968+(A33-1)*0.1222651403</f>
        <v>23.954557786400002</v>
      </c>
      <c r="D33">
        <f t="shared" ref="D33:D64" si="5">0+1*C33-1.22583714032617*(1.01639344262295+(C33-21.9538726449477)^2/34.6858659830113)^0.5</f>
        <v>22.650441500511025</v>
      </c>
      <c r="E33">
        <v>33</v>
      </c>
      <c r="G33">
        <f t="shared" ref="G33:G64" si="6">16.1471940227+(E33-1)*0.178712666</f>
        <v>21.8659993347</v>
      </c>
      <c r="H33">
        <f t="shared" ref="H33:H64" si="7">0+1*G33+1.22583714032617*(1.01639344262295+(G33-21.9538726449477)^2/34.6858659830113)^0.5</f>
        <v>23.101978809670001</v>
      </c>
    </row>
    <row r="34" spans="1:8" x14ac:dyDescent="0.35">
      <c r="A34">
        <v>34</v>
      </c>
      <c r="C34">
        <f t="shared" si="4"/>
        <v>24.076822926700004</v>
      </c>
      <c r="D34">
        <f t="shared" si="5"/>
        <v>22.764359036118037</v>
      </c>
      <c r="E34">
        <v>34</v>
      </c>
      <c r="G34">
        <f t="shared" si="6"/>
        <v>22.044712000699999</v>
      </c>
      <c r="H34">
        <f t="shared" si="7"/>
        <v>23.280700765403726</v>
      </c>
    </row>
    <row r="35" spans="1:8" x14ac:dyDescent="0.35">
      <c r="A35">
        <v>35</v>
      </c>
      <c r="C35">
        <f t="shared" si="4"/>
        <v>24.199088067000002</v>
      </c>
      <c r="D35">
        <f t="shared" si="5"/>
        <v>22.877839083935051</v>
      </c>
      <c r="E35">
        <v>35</v>
      </c>
      <c r="G35">
        <f t="shared" si="6"/>
        <v>22.223424666699998</v>
      </c>
      <c r="H35">
        <f t="shared" si="7"/>
        <v>23.460541667641081</v>
      </c>
    </row>
    <row r="36" spans="1:8" x14ac:dyDescent="0.35">
      <c r="A36">
        <v>36</v>
      </c>
      <c r="C36">
        <f t="shared" si="4"/>
        <v>24.321353207300003</v>
      </c>
      <c r="D36">
        <f t="shared" si="5"/>
        <v>22.990890310174834</v>
      </c>
      <c r="E36">
        <v>36</v>
      </c>
      <c r="G36">
        <f t="shared" si="6"/>
        <v>22.402137332700001</v>
      </c>
      <c r="H36">
        <f t="shared" si="7"/>
        <v>23.641498460530773</v>
      </c>
    </row>
    <row r="37" spans="1:8" x14ac:dyDescent="0.35">
      <c r="A37">
        <v>37</v>
      </c>
      <c r="C37">
        <f t="shared" si="4"/>
        <v>24.443618347600001</v>
      </c>
      <c r="D37">
        <f t="shared" si="5"/>
        <v>23.103521559971902</v>
      </c>
      <c r="E37">
        <v>37</v>
      </c>
      <c r="G37">
        <f t="shared" si="6"/>
        <v>22.5808499987</v>
      </c>
      <c r="H37">
        <f t="shared" si="7"/>
        <v>23.823565098775383</v>
      </c>
    </row>
    <row r="38" spans="1:8" x14ac:dyDescent="0.35">
      <c r="A38">
        <v>38</v>
      </c>
      <c r="C38">
        <f t="shared" si="4"/>
        <v>24.565883487900003</v>
      </c>
      <c r="D38">
        <f t="shared" si="5"/>
        <v>23.215741823479743</v>
      </c>
      <c r="E38">
        <v>38</v>
      </c>
      <c r="G38">
        <f t="shared" si="6"/>
        <v>22.759562664699999</v>
      </c>
      <c r="H38">
        <f t="shared" si="7"/>
        <v>24.006732628397675</v>
      </c>
    </row>
    <row r="39" spans="1:8" x14ac:dyDescent="0.35">
      <c r="A39">
        <v>39</v>
      </c>
      <c r="C39">
        <f t="shared" si="4"/>
        <v>24.688148628200004</v>
      </c>
      <c r="D39">
        <f t="shared" si="5"/>
        <v>23.327560203288272</v>
      </c>
      <c r="E39">
        <v>39</v>
      </c>
      <c r="G39">
        <f t="shared" si="6"/>
        <v>22.938275330699998</v>
      </c>
      <c r="H39">
        <f t="shared" si="7"/>
        <v>24.190989304582647</v>
      </c>
    </row>
    <row r="40" spans="1:8" x14ac:dyDescent="0.35">
      <c r="A40">
        <v>40</v>
      </c>
      <c r="C40">
        <f t="shared" si="4"/>
        <v>24.810413768500002</v>
      </c>
      <c r="D40">
        <f t="shared" si="5"/>
        <v>23.438985883333601</v>
      </c>
      <c r="E40">
        <v>40</v>
      </c>
      <c r="G40">
        <f t="shared" si="6"/>
        <v>23.116987996699997</v>
      </c>
      <c r="H40">
        <f t="shared" si="7"/>
        <v>24.376320743033919</v>
      </c>
    </row>
    <row r="41" spans="1:8" x14ac:dyDescent="0.35">
      <c r="A41">
        <v>41</v>
      </c>
      <c r="C41">
        <f t="shared" si="4"/>
        <v>24.9326789088</v>
      </c>
      <c r="D41">
        <f t="shared" si="5"/>
        <v>23.550028099438464</v>
      </c>
      <c r="E41">
        <v>41</v>
      </c>
      <c r="G41">
        <f t="shared" si="6"/>
        <v>23.2957006627</v>
      </c>
      <c r="H41">
        <f t="shared" si="7"/>
        <v>24.562710100405148</v>
      </c>
    </row>
    <row r="42" spans="1:8" x14ac:dyDescent="0.35">
      <c r="A42">
        <v>42</v>
      </c>
      <c r="C42">
        <f t="shared" si="4"/>
        <v>25.054944049100001</v>
      </c>
      <c r="D42">
        <f t="shared" si="5"/>
        <v>23.660696111589552</v>
      </c>
      <c r="E42">
        <v>42</v>
      </c>
      <c r="G42">
        <f t="shared" si="6"/>
        <v>23.474413328699999</v>
      </c>
      <c r="H42">
        <f t="shared" si="7"/>
        <v>24.750138278716964</v>
      </c>
    </row>
    <row r="43" spans="1:8" x14ac:dyDescent="0.35">
      <c r="A43">
        <v>43</v>
      </c>
      <c r="C43">
        <f t="shared" si="4"/>
        <v>25.177209189400003</v>
      </c>
      <c r="D43">
        <f t="shared" si="5"/>
        <v>23.770999178027555</v>
      </c>
      <c r="E43">
        <v>43</v>
      </c>
      <c r="G43">
        <f t="shared" si="6"/>
        <v>23.653125994699998</v>
      </c>
      <c r="H43">
        <f t="shared" si="7"/>
        <v>24.938584148268038</v>
      </c>
    </row>
    <row r="44" spans="1:8" x14ac:dyDescent="0.35">
      <c r="A44">
        <v>44</v>
      </c>
      <c r="C44">
        <f t="shared" si="4"/>
        <v>25.299474329700001</v>
      </c>
      <c r="D44">
        <f t="shared" si="5"/>
        <v>23.880946531197637</v>
      </c>
      <c r="E44">
        <v>44</v>
      </c>
      <c r="G44">
        <f t="shared" si="6"/>
        <v>23.831838660700001</v>
      </c>
      <c r="H44">
        <f t="shared" si="7"/>
        <v>25.128024783396206</v>
      </c>
    </row>
    <row r="45" spans="1:8" x14ac:dyDescent="0.35">
      <c r="A45">
        <v>45</v>
      </c>
      <c r="C45">
        <f t="shared" si="4"/>
        <v>25.421739470000002</v>
      </c>
      <c r="D45">
        <f t="shared" si="5"/>
        <v>23.990547355582184</v>
      </c>
      <c r="E45">
        <v>45</v>
      </c>
      <c r="G45">
        <f t="shared" si="6"/>
        <v>24.0105513267</v>
      </c>
      <c r="H45">
        <f t="shared" si="7"/>
        <v>25.318435705528181</v>
      </c>
    </row>
    <row r="46" spans="1:8" x14ac:dyDescent="0.35">
      <c r="A46">
        <v>46</v>
      </c>
      <c r="C46">
        <f t="shared" si="4"/>
        <v>25.5440046103</v>
      </c>
      <c r="D46">
        <f t="shared" si="5"/>
        <v>24.099810767414823</v>
      </c>
      <c r="E46">
        <v>46</v>
      </c>
      <c r="G46">
        <f t="shared" si="6"/>
        <v>24.189263992699999</v>
      </c>
      <c r="H46">
        <f t="shared" si="7"/>
        <v>25.509791128245581</v>
      </c>
    </row>
    <row r="47" spans="1:8" x14ac:dyDescent="0.35">
      <c r="A47">
        <v>47</v>
      </c>
      <c r="C47">
        <f t="shared" si="4"/>
        <v>25.666269750600001</v>
      </c>
      <c r="D47">
        <f t="shared" si="5"/>
        <v>24.208745796254458</v>
      </c>
      <c r="E47">
        <v>47</v>
      </c>
      <c r="G47">
        <f t="shared" si="6"/>
        <v>24.367976658699998</v>
      </c>
      <c r="H47">
        <f t="shared" si="7"/>
        <v>25.702064199552758</v>
      </c>
    </row>
    <row r="48" spans="1:8" x14ac:dyDescent="0.35">
      <c r="A48">
        <v>48</v>
      </c>
      <c r="C48">
        <f t="shared" si="4"/>
        <v>25.788534890900003</v>
      </c>
      <c r="D48">
        <f t="shared" si="5"/>
        <v>24.317361368380443</v>
      </c>
      <c r="E48">
        <v>48</v>
      </c>
      <c r="G48">
        <f t="shared" si="6"/>
        <v>24.546689324699997</v>
      </c>
      <c r="H48">
        <f t="shared" si="7"/>
        <v>25.895227237115442</v>
      </c>
    </row>
    <row r="49" spans="1:8" x14ac:dyDescent="0.35">
      <c r="A49">
        <v>49</v>
      </c>
      <c r="C49">
        <f t="shared" si="4"/>
        <v>25.910800031200001</v>
      </c>
      <c r="D49">
        <f t="shared" si="5"/>
        <v>24.425666291955597</v>
      </c>
      <c r="E49">
        <v>49</v>
      </c>
      <c r="G49">
        <f t="shared" si="6"/>
        <v>24.7254019907</v>
      </c>
      <c r="H49">
        <f t="shared" si="7"/>
        <v>26.089251952903297</v>
      </c>
    </row>
    <row r="50" spans="1:8" x14ac:dyDescent="0.35">
      <c r="A50">
        <v>50</v>
      </c>
      <c r="C50">
        <f t="shared" si="4"/>
        <v>26.033065171500002</v>
      </c>
      <c r="D50">
        <f t="shared" si="5"/>
        <v>24.533669243891342</v>
      </c>
      <c r="E50">
        <v>50</v>
      </c>
      <c r="G50">
        <f t="shared" si="6"/>
        <v>24.904114656699999</v>
      </c>
      <c r="H50">
        <f t="shared" si="7"/>
        <v>26.284109664371751</v>
      </c>
    </row>
    <row r="51" spans="1:8" x14ac:dyDescent="0.35">
      <c r="A51">
        <v>51</v>
      </c>
      <c r="C51">
        <f t="shared" si="4"/>
        <v>26.1553303118</v>
      </c>
      <c r="D51">
        <f t="shared" si="5"/>
        <v>24.641378758339744</v>
      </c>
      <c r="E51">
        <v>51</v>
      </c>
      <c r="G51">
        <f t="shared" si="6"/>
        <v>25.082827322699998</v>
      </c>
      <c r="H51">
        <f t="shared" si="7"/>
        <v>26.479771490021257</v>
      </c>
    </row>
    <row r="52" spans="1:8" x14ac:dyDescent="0.35">
      <c r="A52">
        <v>52</v>
      </c>
      <c r="C52">
        <f t="shared" si="4"/>
        <v>26.277595452100002</v>
      </c>
      <c r="D52">
        <f t="shared" si="5"/>
        <v>24.748803216729893</v>
      </c>
      <c r="E52">
        <v>52</v>
      </c>
      <c r="G52">
        <f t="shared" si="6"/>
        <v>25.261539988700001</v>
      </c>
      <c r="H52">
        <f t="shared" si="7"/>
        <v>26.676208527843958</v>
      </c>
    </row>
    <row r="53" spans="1:8" x14ac:dyDescent="0.35">
      <c r="A53">
        <v>53</v>
      </c>
      <c r="C53">
        <f t="shared" si="4"/>
        <v>26.399860592400003</v>
      </c>
      <c r="D53">
        <f t="shared" si="5"/>
        <v>24.855950839260572</v>
      </c>
      <c r="E53">
        <v>53</v>
      </c>
      <c r="G53">
        <f t="shared" si="6"/>
        <v>25.440252654699997</v>
      </c>
      <c r="H53">
        <f t="shared" si="7"/>
        <v>26.873392015785093</v>
      </c>
    </row>
    <row r="54" spans="1:8" x14ac:dyDescent="0.35">
      <c r="A54">
        <v>54</v>
      </c>
      <c r="C54">
        <f t="shared" si="4"/>
        <v>26.522125732700001</v>
      </c>
      <c r="D54">
        <f t="shared" si="5"/>
        <v>24.96282967775787</v>
      </c>
      <c r="E54">
        <v>54</v>
      </c>
      <c r="G54">
        <f t="shared" si="6"/>
        <v>25.618965320699999</v>
      </c>
      <c r="H54">
        <f t="shared" si="7"/>
        <v>27.071293473892659</v>
      </c>
    </row>
    <row r="55" spans="1:8" x14ac:dyDescent="0.35">
      <c r="A55">
        <v>55</v>
      </c>
      <c r="C55">
        <f t="shared" si="4"/>
        <v>26.644390873000003</v>
      </c>
      <c r="D55">
        <f t="shared" si="5"/>
        <v>25.069447609804449</v>
      </c>
      <c r="E55">
        <v>55</v>
      </c>
      <c r="G55">
        <f t="shared" si="6"/>
        <v>25.797677986699998</v>
      </c>
      <c r="H55">
        <f t="shared" si="7"/>
        <v>27.269884828294447</v>
      </c>
    </row>
    <row r="56" spans="1:8" x14ac:dyDescent="0.35">
      <c r="A56">
        <v>56</v>
      </c>
      <c r="C56">
        <f t="shared" si="4"/>
        <v>26.7666560133</v>
      </c>
      <c r="D56">
        <f t="shared" si="5"/>
        <v>25.175812334046778</v>
      </c>
      <c r="E56">
        <v>56</v>
      </c>
      <c r="G56">
        <f t="shared" si="6"/>
        <v>25.976390652699997</v>
      </c>
      <c r="H56">
        <f t="shared" si="7"/>
        <v>27.469138517523756</v>
      </c>
    </row>
    <row r="57" spans="1:8" x14ac:dyDescent="0.35">
      <c r="A57">
        <v>57</v>
      </c>
      <c r="C57">
        <f t="shared" si="4"/>
        <v>26.888921153600002</v>
      </c>
      <c r="D57">
        <f t="shared" si="5"/>
        <v>25.281931366587425</v>
      </c>
      <c r="E57">
        <v>57</v>
      </c>
      <c r="G57">
        <f t="shared" si="6"/>
        <v>26.1551033187</v>
      </c>
      <c r="H57">
        <f t="shared" si="7"/>
        <v>27.669027582014113</v>
      </c>
    </row>
    <row r="58" spans="1:8" x14ac:dyDescent="0.35">
      <c r="A58">
        <v>58</v>
      </c>
      <c r="C58">
        <f t="shared" si="4"/>
        <v>27.011186293900003</v>
      </c>
      <c r="D58">
        <f t="shared" si="5"/>
        <v>25.387812038371283</v>
      </c>
      <c r="E58">
        <v>58</v>
      </c>
      <c r="G58">
        <f t="shared" si="6"/>
        <v>26.333815984699999</v>
      </c>
      <c r="H58">
        <f t="shared" si="7"/>
        <v>27.8695257378055</v>
      </c>
    </row>
    <row r="59" spans="1:8" x14ac:dyDescent="0.35">
      <c r="A59">
        <v>59</v>
      </c>
      <c r="C59">
        <f t="shared" si="4"/>
        <v>27.133451434200001</v>
      </c>
      <c r="D59">
        <f t="shared" si="5"/>
        <v>25.493461493477174</v>
      </c>
      <c r="E59">
        <v>59</v>
      </c>
      <c r="G59">
        <f t="shared" si="6"/>
        <v>26.512528650699998</v>
      </c>
      <c r="H59">
        <f t="shared" si="7"/>
        <v>28.07060743565679</v>
      </c>
    </row>
    <row r="60" spans="1:8" x14ac:dyDescent="0.35">
      <c r="A60">
        <v>60</v>
      </c>
      <c r="C60">
        <f t="shared" si="4"/>
        <v>27.255716574500003</v>
      </c>
      <c r="D60">
        <f t="shared" si="5"/>
        <v>25.598886688229658</v>
      </c>
      <c r="E60">
        <v>60</v>
      </c>
      <c r="G60">
        <f t="shared" si="6"/>
        <v>26.691241316700001</v>
      </c>
      <c r="H60">
        <f t="shared" si="7"/>
        <v>28.272247906850211</v>
      </c>
    </row>
    <row r="61" spans="1:8" x14ac:dyDescent="0.35">
      <c r="A61">
        <v>61</v>
      </c>
      <c r="C61">
        <f t="shared" si="4"/>
        <v>27.377981714800001</v>
      </c>
      <c r="D61">
        <f t="shared" si="5"/>
        <v>25.704094391049367</v>
      </c>
      <c r="E61">
        <v>61</v>
      </c>
      <c r="G61">
        <f t="shared" si="6"/>
        <v>26.869953982699997</v>
      </c>
      <c r="H61">
        <f t="shared" si="7"/>
        <v>28.474423197013955</v>
      </c>
    </row>
    <row r="62" spans="1:8" x14ac:dyDescent="0.35">
      <c r="A62">
        <v>62</v>
      </c>
      <c r="C62">
        <f t="shared" si="4"/>
        <v>27.500246855100002</v>
      </c>
      <c r="D62">
        <f t="shared" si="5"/>
        <v>25.809091182964689</v>
      </c>
      <c r="E62">
        <v>62</v>
      </c>
      <c r="G62">
        <f t="shared" si="6"/>
        <v>27.048666648699999</v>
      </c>
      <c r="H62">
        <f t="shared" si="7"/>
        <v>28.677110189287454</v>
      </c>
    </row>
    <row r="63" spans="1:8" x14ac:dyDescent="0.35">
      <c r="A63">
        <v>63</v>
      </c>
      <c r="C63">
        <f t="shared" si="4"/>
        <v>27.622511995400004</v>
      </c>
      <c r="D63">
        <f t="shared" si="5"/>
        <v>25.913883458711663</v>
      </c>
      <c r="E63">
        <v>63</v>
      </c>
      <c r="G63">
        <f t="shared" si="6"/>
        <v>27.227379314699999</v>
      </c>
      <c r="H63">
        <f t="shared" si="7"/>
        <v>28.880286618119541</v>
      </c>
    </row>
    <row r="64" spans="1:8" x14ac:dyDescent="0.35">
      <c r="A64">
        <v>64</v>
      </c>
      <c r="C64">
        <f t="shared" si="4"/>
        <v>27.744777135700001</v>
      </c>
      <c r="D64">
        <f t="shared" si="5"/>
        <v>26.018477428353691</v>
      </c>
      <c r="E64">
        <v>64</v>
      </c>
      <c r="G64">
        <f t="shared" si="6"/>
        <v>27.406091980699998</v>
      </c>
      <c r="H64">
        <f t="shared" si="7"/>
        <v>29.083931074931385</v>
      </c>
    </row>
    <row r="65" spans="1:8" x14ac:dyDescent="0.35">
      <c r="A65">
        <v>65</v>
      </c>
      <c r="C65">
        <f t="shared" ref="C65:C70" si="8">20.0420732968+(A65-1)*0.1222651403</f>
        <v>27.867042276000003</v>
      </c>
      <c r="D65">
        <f t="shared" ref="D65:D70" si="9">0+1*C65-1.22583714032617*(1.01639344262295+(C65-21.9538726449477)^2/34.6858659830113)^0.5</f>
        <v>26.122879119357229</v>
      </c>
      <c r="E65">
        <v>65</v>
      </c>
      <c r="G65">
        <f t="shared" ref="G65:G70" si="10">16.1471940227+(E65-1)*0.178712666</f>
        <v>27.5848046467</v>
      </c>
      <c r="H65">
        <f t="shared" ref="H65:H70" si="11">0+1*G65+1.22583714032617*(1.01639344262295+(G65-21.9538726449477)^2/34.6858659830113)^0.5</f>
        <v>29.288023006799975</v>
      </c>
    </row>
    <row r="66" spans="1:8" x14ac:dyDescent="0.35">
      <c r="A66">
        <v>66</v>
      </c>
      <c r="C66">
        <f t="shared" si="8"/>
        <v>27.989307416300001</v>
      </c>
      <c r="D66">
        <f t="shared" si="9"/>
        <v>26.227094379064113</v>
      </c>
      <c r="E66">
        <v>66</v>
      </c>
      <c r="G66">
        <f t="shared" si="10"/>
        <v>27.763517312699996</v>
      </c>
      <c r="H66">
        <f t="shared" si="11"/>
        <v>29.492542709230936</v>
      </c>
    </row>
    <row r="67" spans="1:8" x14ac:dyDescent="0.35">
      <c r="A67">
        <v>67</v>
      </c>
      <c r="C67">
        <f t="shared" si="8"/>
        <v>28.111572556600002</v>
      </c>
      <c r="D67">
        <f t="shared" si="9"/>
        <v>26.331128877505915</v>
      </c>
      <c r="E67">
        <v>67</v>
      </c>
      <c r="G67">
        <f t="shared" si="10"/>
        <v>27.942229978699999</v>
      </c>
      <c r="H67">
        <f t="shared" si="11"/>
        <v>29.697471313996431</v>
      </c>
    </row>
    <row r="68" spans="1:8" x14ac:dyDescent="0.35">
      <c r="A68">
        <v>68</v>
      </c>
      <c r="C68">
        <f t="shared" si="8"/>
        <v>28.233837696900004</v>
      </c>
      <c r="D68">
        <f t="shared" si="9"/>
        <v>26.434988110509863</v>
      </c>
      <c r="E68">
        <v>68</v>
      </c>
      <c r="G68">
        <f t="shared" si="10"/>
        <v>28.120942644699998</v>
      </c>
      <c r="H68">
        <f t="shared" si="11"/>
        <v>29.902790772918088</v>
      </c>
    </row>
    <row r="69" spans="1:8" x14ac:dyDescent="0.35">
      <c r="A69">
        <v>69</v>
      </c>
      <c r="C69">
        <f t="shared" si="8"/>
        <v>28.356102837200002</v>
      </c>
      <c r="D69">
        <f t="shared" si="9"/>
        <v>26.538677403050425</v>
      </c>
      <c r="E69">
        <v>69</v>
      </c>
      <c r="G69">
        <f t="shared" si="10"/>
        <v>28.299655310699997</v>
      </c>
      <c r="H69">
        <f t="shared" si="11"/>
        <v>30.10848383838092</v>
      </c>
    </row>
    <row r="70" spans="1:8" x14ac:dyDescent="0.35">
      <c r="A70">
        <v>70</v>
      </c>
      <c r="C70">
        <f t="shared" si="8"/>
        <v>28.4783679775</v>
      </c>
      <c r="D70">
        <f t="shared" si="9"/>
        <v>26.642201912804463</v>
      </c>
      <c r="E70">
        <v>70</v>
      </c>
      <c r="G70">
        <f t="shared" si="10"/>
        <v>28.4783679767</v>
      </c>
      <c r="H70">
        <f t="shared" si="11"/>
        <v>30.314534041272385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E9B6-FA6E-4CDC-9511-43E9CABED972}">
  <sheetPr codeName="XLSTAT_20251014_211553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26.8149590062+(A1-1)*0.1276967967</f>
        <v>26.814959006199999</v>
      </c>
      <c r="D1">
        <f t="shared" ref="D1:D32" si="1">0+1*C1-1.08857106078812*(1.01639344262295+(C1-28.1324716499347)^2/23.9972053189001)^0.5</f>
        <v>25.679120511389414</v>
      </c>
      <c r="E1">
        <v>1</v>
      </c>
      <c r="G1">
        <f t="shared" ref="G1:G32" si="2">21.5403796965+(E1-1)*0.2041399751</f>
        <v>21.540379696500001</v>
      </c>
      <c r="H1">
        <f t="shared" ref="H1:H32" si="3">0+1*G1+1.08857106078812*(1.01639344262295+(G1-28.1324716499347)^2/23.9972053189001)^0.5</f>
        <v>23.370752128822424</v>
      </c>
    </row>
    <row r="2" spans="1:8" x14ac:dyDescent="0.35">
      <c r="A2">
        <v>2</v>
      </c>
      <c r="C2">
        <f t="shared" si="0"/>
        <v>26.942655802899999</v>
      </c>
      <c r="D2">
        <f t="shared" si="1"/>
        <v>25.81379857561587</v>
      </c>
      <c r="E2">
        <v>2</v>
      </c>
      <c r="G2">
        <f t="shared" si="2"/>
        <v>21.744519671599999</v>
      </c>
      <c r="H2">
        <f t="shared" si="3"/>
        <v>23.538793408790369</v>
      </c>
    </row>
    <row r="3" spans="1:8" x14ac:dyDescent="0.35">
      <c r="A3">
        <v>3</v>
      </c>
      <c r="C3">
        <f t="shared" si="0"/>
        <v>27.0703525996</v>
      </c>
      <c r="D3">
        <f t="shared" si="1"/>
        <v>25.947802544240215</v>
      </c>
      <c r="E3">
        <v>3</v>
      </c>
      <c r="G3">
        <f t="shared" si="2"/>
        <v>21.948659646700001</v>
      </c>
      <c r="H3">
        <f t="shared" si="3"/>
        <v>23.70726389507746</v>
      </c>
    </row>
    <row r="4" spans="1:8" x14ac:dyDescent="0.35">
      <c r="A4">
        <v>4</v>
      </c>
      <c r="C4">
        <f t="shared" si="0"/>
        <v>27.1980493963</v>
      </c>
      <c r="D4">
        <f t="shared" si="1"/>
        <v>26.081120997572711</v>
      </c>
      <c r="E4">
        <v>4</v>
      </c>
      <c r="G4">
        <f t="shared" si="2"/>
        <v>22.1527996218</v>
      </c>
      <c r="H4">
        <f t="shared" si="3"/>
        <v>23.876190238092896</v>
      </c>
    </row>
    <row r="5" spans="1:8" x14ac:dyDescent="0.35">
      <c r="A5">
        <v>5</v>
      </c>
      <c r="C5">
        <f t="shared" si="0"/>
        <v>27.325746193000001</v>
      </c>
      <c r="D5">
        <f t="shared" si="1"/>
        <v>26.213743538831693</v>
      </c>
      <c r="E5">
        <v>5</v>
      </c>
      <c r="G5">
        <f t="shared" si="2"/>
        <v>22.356939596900002</v>
      </c>
      <c r="H5">
        <f t="shared" si="3"/>
        <v>24.045600955999728</v>
      </c>
    </row>
    <row r="6" spans="1:8" x14ac:dyDescent="0.35">
      <c r="A6">
        <v>6</v>
      </c>
      <c r="C6">
        <f t="shared" si="0"/>
        <v>27.453442989699997</v>
      </c>
      <c r="D6">
        <f t="shared" si="1"/>
        <v>26.345660884875308</v>
      </c>
      <c r="E6">
        <v>6</v>
      </c>
      <c r="G6">
        <f t="shared" si="2"/>
        <v>22.561079572000001</v>
      </c>
      <c r="H6">
        <f t="shared" si="3"/>
        <v>24.215526552287262</v>
      </c>
    </row>
    <row r="7" spans="1:8" x14ac:dyDescent="0.35">
      <c r="A7">
        <v>7</v>
      </c>
      <c r="C7">
        <f t="shared" si="0"/>
        <v>27.581139786399998</v>
      </c>
      <c r="D7">
        <f t="shared" si="1"/>
        <v>26.476864949884703</v>
      </c>
      <c r="E7">
        <v>7</v>
      </c>
      <c r="G7">
        <f t="shared" si="2"/>
        <v>22.765219547099999</v>
      </c>
      <c r="H7">
        <f t="shared" si="3"/>
        <v>24.385999634256098</v>
      </c>
    </row>
    <row r="8" spans="1:8" x14ac:dyDescent="0.35">
      <c r="A8">
        <v>8</v>
      </c>
      <c r="C8">
        <f t="shared" si="0"/>
        <v>27.708836583099998</v>
      </c>
      <c r="D8">
        <f t="shared" si="1"/>
        <v>26.607348920322721</v>
      </c>
      <c r="E8">
        <v>8</v>
      </c>
      <c r="G8">
        <f t="shared" si="2"/>
        <v>22.969359522200001</v>
      </c>
      <c r="H8">
        <f t="shared" si="3"/>
        <v>24.557055030393183</v>
      </c>
    </row>
    <row r="9" spans="1:8" x14ac:dyDescent="0.35">
      <c r="A9">
        <v>9</v>
      </c>
      <c r="C9">
        <f t="shared" si="0"/>
        <v>27.836533379799999</v>
      </c>
      <c r="D9">
        <f t="shared" si="1"/>
        <v>26.73710731960367</v>
      </c>
      <c r="E9">
        <v>9</v>
      </c>
      <c r="G9">
        <f t="shared" si="2"/>
        <v>23.1734994973</v>
      </c>
      <c r="H9">
        <f t="shared" si="3"/>
        <v>24.728729904032992</v>
      </c>
    </row>
    <row r="10" spans="1:8" x14ac:dyDescent="0.35">
      <c r="A10">
        <v>10</v>
      </c>
      <c r="C10">
        <f t="shared" si="0"/>
        <v>27.964230176499999</v>
      </c>
      <c r="D10">
        <f t="shared" si="1"/>
        <v>26.866136061077416</v>
      </c>
      <c r="E10">
        <v>10</v>
      </c>
      <c r="G10">
        <f t="shared" si="2"/>
        <v>23.377639472400002</v>
      </c>
      <c r="H10">
        <f t="shared" si="3"/>
        <v>24.901063860018862</v>
      </c>
    </row>
    <row r="11" spans="1:8" x14ac:dyDescent="0.35">
      <c r="A11">
        <v>11</v>
      </c>
      <c r="C11">
        <f t="shared" si="0"/>
        <v>28.0919269732</v>
      </c>
      <c r="D11">
        <f t="shared" si="1"/>
        <v>26.994432488151812</v>
      </c>
      <c r="E11">
        <v>11</v>
      </c>
      <c r="G11">
        <f t="shared" si="2"/>
        <v>23.581779447500001</v>
      </c>
      <c r="H11">
        <f t="shared" si="3"/>
        <v>25.074099040292349</v>
      </c>
    </row>
    <row r="12" spans="1:8" x14ac:dyDescent="0.35">
      <c r="A12">
        <v>12</v>
      </c>
      <c r="C12">
        <f t="shared" si="0"/>
        <v>28.2196237699</v>
      </c>
      <c r="D12">
        <f t="shared" si="1"/>
        <v>27.121995400644142</v>
      </c>
      <c r="E12">
        <v>12</v>
      </c>
      <c r="G12">
        <f t="shared" si="2"/>
        <v>23.785919422599999</v>
      </c>
      <c r="H12">
        <f t="shared" si="3"/>
        <v>25.247880203451157</v>
      </c>
    </row>
    <row r="13" spans="1:8" x14ac:dyDescent="0.35">
      <c r="A13">
        <v>13</v>
      </c>
      <c r="C13">
        <f t="shared" si="0"/>
        <v>28.347320566599997</v>
      </c>
      <c r="D13">
        <f t="shared" si="1"/>
        <v>27.248825066755792</v>
      </c>
      <c r="E13">
        <v>13</v>
      </c>
      <c r="G13">
        <f t="shared" si="2"/>
        <v>23.990059397700001</v>
      </c>
      <c r="H13">
        <f t="shared" si="3"/>
        <v>25.422454782339631</v>
      </c>
    </row>
    <row r="14" spans="1:8" x14ac:dyDescent="0.35">
      <c r="A14">
        <v>14</v>
      </c>
      <c r="C14">
        <f t="shared" si="0"/>
        <v>28.475017363299997</v>
      </c>
      <c r="D14">
        <f t="shared" si="1"/>
        <v>27.374923220392553</v>
      </c>
      <c r="E14">
        <v>14</v>
      </c>
      <c r="G14">
        <f t="shared" si="2"/>
        <v>24.1941993728</v>
      </c>
      <c r="H14">
        <f t="shared" si="3"/>
        <v>25.597872912695184</v>
      </c>
    </row>
    <row r="15" spans="1:8" x14ac:dyDescent="0.35">
      <c r="A15">
        <v>15</v>
      </c>
      <c r="C15">
        <f t="shared" si="0"/>
        <v>28.602714159999998</v>
      </c>
      <c r="D15">
        <f t="shared" si="1"/>
        <v>27.500293043892739</v>
      </c>
      <c r="E15">
        <v>15</v>
      </c>
      <c r="G15">
        <f t="shared" si="2"/>
        <v>24.398339347900002</v>
      </c>
      <c r="H15">
        <f t="shared" si="3"/>
        <v>25.774187424811778</v>
      </c>
    </row>
    <row r="16" spans="1:8" x14ac:dyDescent="0.35">
      <c r="A16">
        <v>16</v>
      </c>
      <c r="C16">
        <f t="shared" si="0"/>
        <v>28.730410956699998</v>
      </c>
      <c r="D16">
        <f t="shared" si="1"/>
        <v>27.624939136562695</v>
      </c>
      <c r="E16">
        <v>16</v>
      </c>
      <c r="G16">
        <f t="shared" si="2"/>
        <v>24.602479323000001</v>
      </c>
      <c r="H16">
        <f t="shared" si="3"/>
        <v>25.951453789161892</v>
      </c>
    </row>
    <row r="17" spans="1:8" x14ac:dyDescent="0.35">
      <c r="A17">
        <v>17</v>
      </c>
      <c r="C17">
        <f t="shared" si="0"/>
        <v>28.858107753399999</v>
      </c>
      <c r="D17">
        <f t="shared" si="1"/>
        <v>27.748867469739693</v>
      </c>
      <c r="E17">
        <v>17</v>
      </c>
      <c r="G17">
        <f t="shared" si="2"/>
        <v>24.806619298099999</v>
      </c>
      <c r="H17">
        <f t="shared" si="3"/>
        <v>26.12973000603289</v>
      </c>
    </row>
    <row r="18" spans="1:8" x14ac:dyDescent="0.35">
      <c r="A18">
        <v>18</v>
      </c>
      <c r="C18">
        <f t="shared" si="0"/>
        <v>28.985804550099999</v>
      </c>
      <c r="D18">
        <f t="shared" si="1"/>
        <v>27.872085329393762</v>
      </c>
      <c r="E18">
        <v>18</v>
      </c>
      <c r="G18">
        <f t="shared" si="2"/>
        <v>25.010759273200001</v>
      </c>
      <c r="H18">
        <f t="shared" si="3"/>
        <v>26.309076428602168</v>
      </c>
    </row>
    <row r="19" spans="1:8" x14ac:dyDescent="0.35">
      <c r="A19">
        <v>19</v>
      </c>
      <c r="C19">
        <f t="shared" si="0"/>
        <v>29.1135013468</v>
      </c>
      <c r="D19">
        <f t="shared" si="1"/>
        <v>27.994601247530706</v>
      </c>
      <c r="E19">
        <v>19</v>
      </c>
      <c r="G19">
        <f t="shared" si="2"/>
        <v>25.2148992483</v>
      </c>
      <c r="H19">
        <f t="shared" si="3"/>
        <v>26.489555508650785</v>
      </c>
    </row>
    <row r="20" spans="1:8" x14ac:dyDescent="0.35">
      <c r="A20">
        <v>20</v>
      </c>
      <c r="C20">
        <f t="shared" si="0"/>
        <v>29.2411981435</v>
      </c>
      <c r="D20">
        <f t="shared" si="1"/>
        <v>28.116424923860698</v>
      </c>
      <c r="E20">
        <v>20</v>
      </c>
      <c r="G20">
        <f t="shared" si="2"/>
        <v>25.419039223400002</v>
      </c>
      <c r="H20">
        <f t="shared" si="3"/>
        <v>26.671231454475688</v>
      </c>
    </row>
    <row r="21" spans="1:8" x14ac:dyDescent="0.35">
      <c r="A21">
        <v>21</v>
      </c>
      <c r="C21">
        <f t="shared" si="0"/>
        <v>29.368894940200001</v>
      </c>
      <c r="D21">
        <f t="shared" si="1"/>
        <v>28.237567139344169</v>
      </c>
      <c r="E21">
        <v>21</v>
      </c>
      <c r="G21">
        <f t="shared" si="2"/>
        <v>25.623179198500001</v>
      </c>
      <c r="H21">
        <f t="shared" si="3"/>
        <v>26.854169791703761</v>
      </c>
    </row>
    <row r="22" spans="1:8" x14ac:dyDescent="0.35">
      <c r="A22">
        <v>22</v>
      </c>
      <c r="C22">
        <f t="shared" si="0"/>
        <v>29.496591736899997</v>
      </c>
      <c r="D22">
        <f t="shared" si="1"/>
        <v>28.358039663317314</v>
      </c>
      <c r="E22">
        <v>22</v>
      </c>
      <c r="G22">
        <f t="shared" si="2"/>
        <v>25.827319173599999</v>
      </c>
      <c r="H22">
        <f t="shared" si="3"/>
        <v>27.038436819834654</v>
      </c>
    </row>
    <row r="23" spans="1:8" x14ac:dyDescent="0.35">
      <c r="A23">
        <v>23</v>
      </c>
      <c r="C23">
        <f t="shared" si="0"/>
        <v>29.624288533599998</v>
      </c>
      <c r="D23">
        <f t="shared" si="1"/>
        <v>28.477855155933344</v>
      </c>
      <c r="E23">
        <v>23</v>
      </c>
      <c r="G23">
        <f t="shared" si="2"/>
        <v>26.031459148700002</v>
      </c>
      <c r="H23">
        <f t="shared" si="3"/>
        <v>27.224098960613379</v>
      </c>
    </row>
    <row r="24" spans="1:8" x14ac:dyDescent="0.35">
      <c r="A24">
        <v>24</v>
      </c>
      <c r="C24">
        <f t="shared" si="0"/>
        <v>29.751985330299998</v>
      </c>
      <c r="D24">
        <f t="shared" si="1"/>
        <v>28.597027067636137</v>
      </c>
      <c r="E24">
        <v>24</v>
      </c>
      <c r="G24">
        <f t="shared" si="2"/>
        <v>26.2355991238</v>
      </c>
      <c r="H24">
        <f t="shared" si="3"/>
        <v>27.411221998864775</v>
      </c>
    </row>
    <row r="25" spans="1:8" x14ac:dyDescent="0.35">
      <c r="A25">
        <v>25</v>
      </c>
      <c r="C25">
        <f t="shared" si="0"/>
        <v>29.879682126999999</v>
      </c>
      <c r="D25">
        <f t="shared" si="1"/>
        <v>28.715569537315705</v>
      </c>
      <c r="E25">
        <v>25</v>
      </c>
      <c r="G25">
        <f t="shared" si="2"/>
        <v>26.439739098899999</v>
      </c>
      <c r="H25">
        <f t="shared" si="3"/>
        <v>27.599870222206903</v>
      </c>
    </row>
    <row r="26" spans="1:8" x14ac:dyDescent="0.35">
      <c r="A26">
        <v>26</v>
      </c>
      <c r="C26">
        <f t="shared" si="0"/>
        <v>30.007378923699999</v>
      </c>
      <c r="D26">
        <f t="shared" si="1"/>
        <v>28.833497290686676</v>
      </c>
      <c r="E26">
        <v>26</v>
      </c>
      <c r="G26">
        <f t="shared" si="2"/>
        <v>26.643879074000001</v>
      </c>
      <c r="H26">
        <f t="shared" si="3"/>
        <v>27.790105472941363</v>
      </c>
    </row>
    <row r="27" spans="1:8" x14ac:dyDescent="0.35">
      <c r="A27">
        <v>27</v>
      </c>
      <c r="C27">
        <f t="shared" si="0"/>
        <v>30.1350757204</v>
      </c>
      <c r="D27">
        <f t="shared" si="1"/>
        <v>28.95082554029058</v>
      </c>
      <c r="E27">
        <v>27</v>
      </c>
      <c r="G27">
        <f t="shared" si="2"/>
        <v>26.848019049099999</v>
      </c>
      <c r="H27">
        <f t="shared" si="3"/>
        <v>27.9819861330446</v>
      </c>
    </row>
    <row r="28" spans="1:8" x14ac:dyDescent="0.35">
      <c r="A28">
        <v>28</v>
      </c>
      <c r="C28">
        <f t="shared" si="0"/>
        <v>30.2627725171</v>
      </c>
      <c r="D28">
        <f t="shared" si="1"/>
        <v>29.067569888358346</v>
      </c>
      <c r="E28">
        <v>28</v>
      </c>
      <c r="G28">
        <f t="shared" si="2"/>
        <v>27.052159024200002</v>
      </c>
      <c r="H28">
        <f t="shared" si="3"/>
        <v>28.175566070993163</v>
      </c>
    </row>
    <row r="29" spans="1:8" x14ac:dyDescent="0.35">
      <c r="A29">
        <v>29</v>
      </c>
      <c r="C29">
        <f t="shared" si="0"/>
        <v>30.390469313799997</v>
      </c>
      <c r="D29">
        <f t="shared" si="1"/>
        <v>29.183746233590071</v>
      </c>
      <c r="E29">
        <v>29</v>
      </c>
      <c r="G29">
        <f t="shared" si="2"/>
        <v>27.2562989993</v>
      </c>
      <c r="H29">
        <f t="shared" si="3"/>
        <v>28.370893586391752</v>
      </c>
    </row>
    <row r="30" spans="1:8" x14ac:dyDescent="0.35">
      <c r="A30">
        <v>30</v>
      </c>
      <c r="C30">
        <f t="shared" si="0"/>
        <v>30.518166110499998</v>
      </c>
      <c r="D30">
        <f t="shared" si="1"/>
        <v>29.29937068272292</v>
      </c>
      <c r="E30">
        <v>30</v>
      </c>
      <c r="G30">
        <f t="shared" si="2"/>
        <v>27.460438974399999</v>
      </c>
      <c r="H30">
        <f t="shared" si="3"/>
        <v>28.568010394146334</v>
      </c>
    </row>
    <row r="31" spans="1:8" x14ac:dyDescent="0.35">
      <c r="A31">
        <v>31</v>
      </c>
      <c r="C31">
        <f t="shared" si="0"/>
        <v>30.645862907199998</v>
      </c>
      <c r="D31">
        <f t="shared" si="1"/>
        <v>29.414459467571909</v>
      </c>
      <c r="E31">
        <v>31</v>
      </c>
      <c r="G31">
        <f t="shared" si="2"/>
        <v>27.664578949500001</v>
      </c>
      <c r="H31">
        <f t="shared" si="3"/>
        <v>28.766950693322645</v>
      </c>
    </row>
    <row r="32" spans="1:8" x14ac:dyDescent="0.35">
      <c r="A32">
        <v>32</v>
      </c>
      <c r="C32">
        <f t="shared" si="0"/>
        <v>30.773559703899998</v>
      </c>
      <c r="D32">
        <f t="shared" si="1"/>
        <v>29.529028868048961</v>
      </c>
      <c r="E32">
        <v>32</v>
      </c>
      <c r="G32">
        <f t="shared" si="2"/>
        <v>27.8687189246</v>
      </c>
      <c r="H32">
        <f t="shared" si="3"/>
        <v>28.967740366062003</v>
      </c>
    </row>
    <row r="33" spans="1:8" x14ac:dyDescent="0.35">
      <c r="A33">
        <v>33</v>
      </c>
      <c r="C33">
        <f t="shared" ref="C33:C64" si="4">26.8149590062+(A33-1)*0.1276967967</f>
        <v>30.901256500599999</v>
      </c>
      <c r="D33">
        <f t="shared" ref="D33:D64" si="5">0+1*C33-1.08857106078812*(1.01639344262295+(C33-28.1324716499347)^2/23.9972053189001)^0.5</f>
        <v>29.643095141497412</v>
      </c>
      <c r="E33">
        <v>33</v>
      </c>
      <c r="G33">
        <f t="shared" ref="G33:G64" si="6">21.5403796965+(E33-1)*0.2041399751</f>
        <v>28.072858899700002</v>
      </c>
      <c r="H33">
        <f t="shared" ref="H33:H64" si="7">0+1*G33+1.08857106078812*(1.01639344262295+(G33-28.1324716499347)^2/23.9972053189001)^0.5</f>
        <v>29.170396348483798</v>
      </c>
    </row>
    <row r="34" spans="1:8" x14ac:dyDescent="0.35">
      <c r="A34">
        <v>34</v>
      </c>
      <c r="C34">
        <f t="shared" si="4"/>
        <v>31.028953297299999</v>
      </c>
      <c r="D34">
        <f t="shared" si="5"/>
        <v>29.756674458525943</v>
      </c>
      <c r="E34">
        <v>34</v>
      </c>
      <c r="G34">
        <f t="shared" si="6"/>
        <v>28.2769988748</v>
      </c>
      <c r="H34">
        <f t="shared" si="7"/>
        <v>29.374926208300472</v>
      </c>
    </row>
    <row r="35" spans="1:8" x14ac:dyDescent="0.35">
      <c r="A35">
        <v>35</v>
      </c>
      <c r="C35">
        <f t="shared" si="4"/>
        <v>31.156650094</v>
      </c>
      <c r="D35">
        <f t="shared" si="5"/>
        <v>29.869782845390311</v>
      </c>
      <c r="E35">
        <v>35</v>
      </c>
      <c r="G35">
        <f t="shared" si="6"/>
        <v>28.481138849899999</v>
      </c>
      <c r="H35">
        <f t="shared" si="7"/>
        <v>29.581327953321338</v>
      </c>
    </row>
    <row r="36" spans="1:8" x14ac:dyDescent="0.35">
      <c r="A36">
        <v>36</v>
      </c>
      <c r="C36">
        <f t="shared" si="4"/>
        <v>31.2843468907</v>
      </c>
      <c r="D36">
        <f t="shared" si="5"/>
        <v>29.982436132854104</v>
      </c>
      <c r="E36">
        <v>36</v>
      </c>
      <c r="G36">
        <f t="shared" si="6"/>
        <v>28.685278825000001</v>
      </c>
      <c r="H36">
        <f t="shared" si="7"/>
        <v>29.789590082029296</v>
      </c>
    </row>
    <row r="37" spans="1:8" x14ac:dyDescent="0.35">
      <c r="A37">
        <v>37</v>
      </c>
      <c r="C37">
        <f t="shared" si="4"/>
        <v>31.412043687400001</v>
      </c>
      <c r="D37">
        <f t="shared" si="5"/>
        <v>30.094649911361838</v>
      </c>
      <c r="E37">
        <v>37</v>
      </c>
      <c r="G37">
        <f t="shared" si="6"/>
        <v>28.8894188001</v>
      </c>
      <c r="H37">
        <f t="shared" si="7"/>
        <v>29.999691873263163</v>
      </c>
    </row>
    <row r="38" spans="1:8" x14ac:dyDescent="0.35">
      <c r="A38">
        <v>38</v>
      </c>
      <c r="C38">
        <f t="shared" si="4"/>
        <v>31.539740484100001</v>
      </c>
      <c r="D38">
        <f t="shared" si="5"/>
        <v>30.206439492278612</v>
      </c>
      <c r="E38">
        <v>38</v>
      </c>
      <c r="G38">
        <f t="shared" si="6"/>
        <v>29.093558775200002</v>
      </c>
      <c r="H38">
        <f t="shared" si="7"/>
        <v>30.211603898196259</v>
      </c>
    </row>
    <row r="39" spans="1:8" x14ac:dyDescent="0.35">
      <c r="A39">
        <v>39</v>
      </c>
      <c r="C39">
        <f t="shared" si="4"/>
        <v>31.667437280799998</v>
      </c>
      <c r="D39">
        <f t="shared" si="5"/>
        <v>30.317819874888855</v>
      </c>
      <c r="E39">
        <v>39</v>
      </c>
      <c r="G39">
        <f t="shared" si="6"/>
        <v>29.2976987503</v>
      </c>
      <c r="H39">
        <f t="shared" si="7"/>
        <v>30.425288725687878</v>
      </c>
    </row>
    <row r="40" spans="1:8" x14ac:dyDescent="0.35">
      <c r="A40">
        <v>40</v>
      </c>
      <c r="C40">
        <f t="shared" si="4"/>
        <v>31.795134077499998</v>
      </c>
      <c r="D40">
        <f t="shared" si="5"/>
        <v>30.428805718801641</v>
      </c>
      <c r="E40">
        <v>40</v>
      </c>
      <c r="G40">
        <f t="shared" si="6"/>
        <v>29.501838725399999</v>
      </c>
      <c r="H40">
        <f t="shared" si="7"/>
        <v>30.640701782843575</v>
      </c>
    </row>
    <row r="41" spans="1:8" x14ac:dyDescent="0.35">
      <c r="A41">
        <v>41</v>
      </c>
      <c r="C41">
        <f t="shared" si="4"/>
        <v>31.922830874199999</v>
      </c>
      <c r="D41">
        <f t="shared" si="5"/>
        <v>30.53941132137917</v>
      </c>
      <c r="E41">
        <v>41</v>
      </c>
      <c r="G41">
        <f t="shared" si="6"/>
        <v>29.705978700500001</v>
      </c>
      <c r="H41">
        <f t="shared" si="7"/>
        <v>30.857792326960123</v>
      </c>
    </row>
    <row r="42" spans="1:8" x14ac:dyDescent="0.35">
      <c r="A42">
        <v>42</v>
      </c>
      <c r="C42">
        <f t="shared" si="4"/>
        <v>32.050527670899996</v>
      </c>
      <c r="D42">
        <f t="shared" si="5"/>
        <v>30.649650599787325</v>
      </c>
      <c r="E42">
        <v>42</v>
      </c>
      <c r="G42">
        <f t="shared" si="6"/>
        <v>29.910118675600003</v>
      </c>
      <c r="H42">
        <f t="shared" si="7"/>
        <v>31.076504483154125</v>
      </c>
    </row>
    <row r="43" spans="1:8" x14ac:dyDescent="0.35">
      <c r="A43">
        <v>43</v>
      </c>
      <c r="C43">
        <f t="shared" si="4"/>
        <v>32.178224467599996</v>
      </c>
      <c r="D43">
        <f t="shared" si="5"/>
        <v>30.759537077259878</v>
      </c>
      <c r="E43">
        <v>43</v>
      </c>
      <c r="G43">
        <f t="shared" si="6"/>
        <v>30.114258650700002</v>
      </c>
      <c r="H43">
        <f t="shared" si="7"/>
        <v>31.296778303603549</v>
      </c>
    </row>
    <row r="44" spans="1:8" x14ac:dyDescent="0.35">
      <c r="A44">
        <v>44</v>
      </c>
      <c r="C44">
        <f t="shared" si="4"/>
        <v>32.305921264299997</v>
      </c>
      <c r="D44">
        <f t="shared" si="5"/>
        <v>30.869083873169913</v>
      </c>
      <c r="E44">
        <v>44</v>
      </c>
      <c r="G44">
        <f t="shared" si="6"/>
        <v>30.3183986258</v>
      </c>
      <c r="H44">
        <f t="shared" si="7"/>
        <v>31.51855080882412</v>
      </c>
    </row>
    <row r="45" spans="1:8" x14ac:dyDescent="0.35">
      <c r="A45">
        <v>45</v>
      </c>
      <c r="C45">
        <f t="shared" si="4"/>
        <v>32.433618060999997</v>
      </c>
      <c r="D45">
        <f t="shared" si="5"/>
        <v>30.978303696511158</v>
      </c>
      <c r="E45">
        <v>45</v>
      </c>
      <c r="G45">
        <f t="shared" si="6"/>
        <v>30.522538600899999</v>
      </c>
      <c r="H45">
        <f t="shared" si="7"/>
        <v>31.741756977896905</v>
      </c>
    </row>
    <row r="46" spans="1:8" x14ac:dyDescent="0.35">
      <c r="A46">
        <v>46</v>
      </c>
      <c r="C46">
        <f t="shared" si="4"/>
        <v>32.561314857699998</v>
      </c>
      <c r="D46">
        <f t="shared" si="5"/>
        <v>31.087208842406589</v>
      </c>
      <c r="E46">
        <v>46</v>
      </c>
      <c r="G46">
        <f t="shared" si="6"/>
        <v>30.726678576000001</v>
      </c>
      <c r="H46">
        <f t="shared" si="7"/>
        <v>31.966330662140045</v>
      </c>
    </row>
    <row r="47" spans="1:8" x14ac:dyDescent="0.35">
      <c r="A47">
        <v>47</v>
      </c>
      <c r="C47">
        <f t="shared" si="4"/>
        <v>32.689011654399998</v>
      </c>
      <c r="D47">
        <f t="shared" si="5"/>
        <v>31.195811191280772</v>
      </c>
      <c r="E47">
        <v>47</v>
      </c>
      <c r="G47">
        <f t="shared" si="6"/>
        <v>30.930818551100003</v>
      </c>
      <c r="H47">
        <f t="shared" si="7"/>
        <v>32.192205404531869</v>
      </c>
    </row>
    <row r="48" spans="1:8" x14ac:dyDescent="0.35">
      <c r="A48">
        <v>48</v>
      </c>
      <c r="C48">
        <f t="shared" si="4"/>
        <v>32.816708451099998</v>
      </c>
      <c r="D48">
        <f t="shared" si="5"/>
        <v>31.304122210354254</v>
      </c>
      <c r="E48">
        <v>48</v>
      </c>
      <c r="G48">
        <f t="shared" si="6"/>
        <v>31.134958526200002</v>
      </c>
      <c r="H48">
        <f t="shared" si="7"/>
        <v>32.419315154564998</v>
      </c>
    </row>
    <row r="49" spans="1:8" x14ac:dyDescent="0.35">
      <c r="A49">
        <v>49</v>
      </c>
      <c r="C49">
        <f t="shared" si="4"/>
        <v>32.944405247799999</v>
      </c>
      <c r="D49">
        <f t="shared" si="5"/>
        <v>31.412152957142286</v>
      </c>
      <c r="E49">
        <v>49</v>
      </c>
      <c r="G49">
        <f t="shared" si="6"/>
        <v>31.339098501300001</v>
      </c>
      <c r="H49">
        <f t="shared" si="7"/>
        <v>32.647594874666943</v>
      </c>
    </row>
    <row r="50" spans="1:8" x14ac:dyDescent="0.35">
      <c r="A50">
        <v>50</v>
      </c>
      <c r="C50">
        <f t="shared" si="4"/>
        <v>33.072102044499999</v>
      </c>
      <c r="D50">
        <f t="shared" si="5"/>
        <v>31.519914084664954</v>
      </c>
      <c r="E50">
        <v>50</v>
      </c>
      <c r="G50">
        <f t="shared" si="6"/>
        <v>31.543238476399999</v>
      </c>
      <c r="H50">
        <f t="shared" si="7"/>
        <v>32.876981039595293</v>
      </c>
    </row>
    <row r="51" spans="1:8" x14ac:dyDescent="0.35">
      <c r="A51">
        <v>51</v>
      </c>
      <c r="C51">
        <f t="shared" si="4"/>
        <v>33.1997988412</v>
      </c>
      <c r="D51">
        <f t="shared" si="5"/>
        <v>31.62741584810113</v>
      </c>
      <c r="E51">
        <v>51</v>
      </c>
      <c r="G51">
        <f t="shared" si="6"/>
        <v>31.747378451500001</v>
      </c>
      <c r="H51">
        <f t="shared" si="7"/>
        <v>33.107412034217006</v>
      </c>
    </row>
    <row r="52" spans="1:8" x14ac:dyDescent="0.35">
      <c r="A52">
        <v>52</v>
      </c>
      <c r="C52">
        <f t="shared" si="4"/>
        <v>33.3274956379</v>
      </c>
      <c r="D52">
        <f t="shared" si="5"/>
        <v>31.734668112643469</v>
      </c>
      <c r="E52">
        <v>52</v>
      </c>
      <c r="G52">
        <f t="shared" si="6"/>
        <v>31.951518426600003</v>
      </c>
      <c r="H52">
        <f t="shared" si="7"/>
        <v>33.338828457859179</v>
      </c>
    </row>
    <row r="53" spans="1:8" x14ac:dyDescent="0.35">
      <c r="A53">
        <v>53</v>
      </c>
      <c r="C53">
        <f t="shared" si="4"/>
        <v>33.455192434600001</v>
      </c>
      <c r="D53">
        <f t="shared" si="5"/>
        <v>31.841680362335978</v>
      </c>
      <c r="E53">
        <v>53</v>
      </c>
      <c r="G53">
        <f t="shared" si="6"/>
        <v>32.155658401700002</v>
      </c>
      <c r="H53">
        <f t="shared" si="7"/>
        <v>33.571173345111625</v>
      </c>
    </row>
    <row r="54" spans="1:8" x14ac:dyDescent="0.35">
      <c r="A54">
        <v>54</v>
      </c>
      <c r="C54">
        <f t="shared" si="4"/>
        <v>33.582889231300001</v>
      </c>
      <c r="D54">
        <f t="shared" si="5"/>
        <v>31.948461709698865</v>
      </c>
      <c r="E54">
        <v>54</v>
      </c>
      <c r="G54">
        <f t="shared" si="6"/>
        <v>32.359798376800001</v>
      </c>
      <c r="H54">
        <f t="shared" si="7"/>
        <v>33.804392313754555</v>
      </c>
    </row>
    <row r="55" spans="1:8" x14ac:dyDescent="0.35">
      <c r="A55">
        <v>55</v>
      </c>
      <c r="C55">
        <f t="shared" si="4"/>
        <v>33.710586028000002</v>
      </c>
      <c r="D55">
        <f t="shared" si="5"/>
        <v>32.055020905967247</v>
      </c>
      <c r="E55">
        <v>55</v>
      </c>
      <c r="G55">
        <f t="shared" si="6"/>
        <v>32.563938351899999</v>
      </c>
      <c r="H55">
        <f t="shared" si="7"/>
        <v>34.038433650578533</v>
      </c>
    </row>
    <row r="56" spans="1:8" x14ac:dyDescent="0.35">
      <c r="A56">
        <v>56</v>
      </c>
      <c r="C56">
        <f t="shared" si="4"/>
        <v>33.838282824700002</v>
      </c>
      <c r="D56">
        <f t="shared" si="5"/>
        <v>32.161366351790861</v>
      </c>
      <c r="E56">
        <v>56</v>
      </c>
      <c r="G56">
        <f t="shared" si="6"/>
        <v>32.768078326999998</v>
      </c>
      <c r="H56">
        <f t="shared" si="7"/>
        <v>34.27324834544951</v>
      </c>
    </row>
    <row r="57" spans="1:8" x14ac:dyDescent="0.35">
      <c r="A57">
        <v>57</v>
      </c>
      <c r="C57">
        <f t="shared" si="4"/>
        <v>33.965979621399995</v>
      </c>
      <c r="D57">
        <f t="shared" si="5"/>
        <v>32.267506108260818</v>
      </c>
      <c r="E57">
        <v>57</v>
      </c>
      <c r="G57">
        <f t="shared" si="6"/>
        <v>32.972218302100003</v>
      </c>
      <c r="H57">
        <f t="shared" si="7"/>
        <v>34.508790083218123</v>
      </c>
    </row>
    <row r="58" spans="1:8" x14ac:dyDescent="0.35">
      <c r="A58">
        <v>58</v>
      </c>
      <c r="C58">
        <f t="shared" si="4"/>
        <v>34.093676418100003</v>
      </c>
      <c r="D58">
        <f t="shared" si="5"/>
        <v>32.373447908146957</v>
      </c>
      <c r="E58">
        <v>58</v>
      </c>
      <c r="G58">
        <f t="shared" si="6"/>
        <v>33.176358277200002</v>
      </c>
      <c r="H58">
        <f t="shared" si="7"/>
        <v>34.745015202117841</v>
      </c>
    </row>
    <row r="59" spans="1:8" x14ac:dyDescent="0.35">
      <c r="A59">
        <v>59</v>
      </c>
      <c r="C59">
        <f t="shared" si="4"/>
        <v>34.221373214799996</v>
      </c>
      <c r="D59">
        <f t="shared" si="5"/>
        <v>32.479199167245106</v>
      </c>
      <c r="E59">
        <v>59</v>
      </c>
      <c r="G59">
        <f t="shared" si="6"/>
        <v>33.380498252300001</v>
      </c>
      <c r="H59">
        <f t="shared" si="7"/>
        <v>34.98188262625019</v>
      </c>
    </row>
    <row r="60" spans="1:8" x14ac:dyDescent="0.35">
      <c r="A60">
        <v>60</v>
      </c>
      <c r="C60">
        <f t="shared" si="4"/>
        <v>34.349070011499997</v>
      </c>
      <c r="D60">
        <f t="shared" si="5"/>
        <v>32.584766995748197</v>
      </c>
      <c r="E60">
        <v>60</v>
      </c>
      <c r="G60">
        <f t="shared" si="6"/>
        <v>33.584638227399999</v>
      </c>
      <c r="H60">
        <f t="shared" si="7"/>
        <v>35.21935377869508</v>
      </c>
    </row>
    <row r="61" spans="1:8" x14ac:dyDescent="0.35">
      <c r="A61">
        <v>61</v>
      </c>
      <c r="C61">
        <f t="shared" si="4"/>
        <v>34.476766808199997</v>
      </c>
      <c r="D61">
        <f t="shared" si="5"/>
        <v>32.690158209567763</v>
      </c>
      <c r="E61">
        <v>61</v>
      </c>
      <c r="G61">
        <f t="shared" si="6"/>
        <v>33.788778202499998</v>
      </c>
      <c r="H61">
        <f t="shared" si="7"/>
        <v>35.457392480766579</v>
      </c>
    </row>
    <row r="62" spans="1:8" x14ac:dyDescent="0.35">
      <c r="A62">
        <v>62</v>
      </c>
      <c r="C62">
        <f t="shared" si="4"/>
        <v>34.604463604899998</v>
      </c>
      <c r="D62">
        <f t="shared" si="5"/>
        <v>32.795379341544368</v>
      </c>
      <c r="E62">
        <v>62</v>
      </c>
      <c r="G62">
        <f t="shared" si="6"/>
        <v>33.992918177600004</v>
      </c>
      <c r="H62">
        <f t="shared" si="7"/>
        <v>35.69596484199274</v>
      </c>
    </row>
    <row r="63" spans="1:8" x14ac:dyDescent="0.35">
      <c r="A63">
        <v>63</v>
      </c>
      <c r="C63">
        <f t="shared" si="4"/>
        <v>34.732160401599998</v>
      </c>
      <c r="D63">
        <f t="shared" si="5"/>
        <v>32.900436652495372</v>
      </c>
      <c r="E63">
        <v>63</v>
      </c>
      <c r="G63">
        <f t="shared" si="6"/>
        <v>34.197058152700002</v>
      </c>
      <c r="H63">
        <f t="shared" si="7"/>
        <v>35.935039144551844</v>
      </c>
    </row>
    <row r="64" spans="1:8" x14ac:dyDescent="0.35">
      <c r="A64">
        <v>64</v>
      </c>
      <c r="C64">
        <f t="shared" si="4"/>
        <v>34.859857198299999</v>
      </c>
      <c r="D64">
        <f t="shared" si="5"/>
        <v>33.005336142057857</v>
      </c>
      <c r="E64">
        <v>64</v>
      </c>
      <c r="G64">
        <f t="shared" si="6"/>
        <v>34.401198127800001</v>
      </c>
      <c r="H64">
        <f t="shared" si="7"/>
        <v>36.174585725154955</v>
      </c>
    </row>
    <row r="65" spans="1:8" x14ac:dyDescent="0.35">
      <c r="A65">
        <v>65</v>
      </c>
      <c r="C65">
        <f t="shared" ref="C65:C70" si="8">26.8149590062+(A65-1)*0.1276967967</f>
        <v>34.987553994999999</v>
      </c>
      <c r="D65">
        <f t="shared" ref="D65:D70" si="9">0+1*C65-1.08857106078812*(1.01639344262295+(C65-28.1324716499347)^2/23.9972053189001)^0.5</f>
        <v>33.110083559292526</v>
      </c>
      <c r="E65">
        <v>65</v>
      </c>
      <c r="G65">
        <f t="shared" ref="G65:G70" si="10">21.5403796965+(E65-1)*0.2041399751</f>
        <v>34.605338102899999</v>
      </c>
      <c r="H65">
        <f t="shared" ref="H65:H70" si="11">0+1*G65+1.08857106078812*(1.01639344262295+(G65-28.1324716499347)^2/23.9972053189001)^0.5</f>
        <v>36.414576856724779</v>
      </c>
    </row>
    <row r="66" spans="1:8" x14ac:dyDescent="0.35">
      <c r="A66">
        <v>66</v>
      </c>
      <c r="C66">
        <f t="shared" si="8"/>
        <v>35.115250791699999</v>
      </c>
      <c r="D66">
        <f t="shared" si="9"/>
        <v>33.214684413021168</v>
      </c>
      <c r="E66">
        <v>66</v>
      </c>
      <c r="G66">
        <f t="shared" si="10"/>
        <v>34.809478077999998</v>
      </c>
      <c r="H66">
        <f t="shared" si="11"/>
        <v>36.65498663167984</v>
      </c>
    </row>
    <row r="67" spans="1:8" x14ac:dyDescent="0.35">
      <c r="A67">
        <v>67</v>
      </c>
      <c r="C67">
        <f t="shared" si="8"/>
        <v>35.2429475884</v>
      </c>
      <c r="D67">
        <f t="shared" si="9"/>
        <v>33.319143981876785</v>
      </c>
      <c r="E67">
        <v>67</v>
      </c>
      <c r="G67">
        <f t="shared" si="10"/>
        <v>35.013618053100004</v>
      </c>
      <c r="H67">
        <f t="shared" si="11"/>
        <v>36.895790848181392</v>
      </c>
    </row>
    <row r="68" spans="1:8" x14ac:dyDescent="0.35">
      <c r="A68">
        <v>68</v>
      </c>
      <c r="C68">
        <f t="shared" si="8"/>
        <v>35.3706443851</v>
      </c>
      <c r="D68">
        <f t="shared" si="9"/>
        <v>33.423467324050421</v>
      </c>
      <c r="E68">
        <v>68</v>
      </c>
      <c r="G68">
        <f t="shared" si="10"/>
        <v>35.217758028200002</v>
      </c>
      <c r="H68">
        <f t="shared" si="11"/>
        <v>37.13696690032895</v>
      </c>
    </row>
    <row r="69" spans="1:8" x14ac:dyDescent="0.35">
      <c r="A69">
        <v>69</v>
      </c>
      <c r="C69">
        <f t="shared" si="8"/>
        <v>35.498341181800001</v>
      </c>
      <c r="D69">
        <f t="shared" si="9"/>
        <v>33.527659286723512</v>
      </c>
      <c r="E69">
        <v>69</v>
      </c>
      <c r="G69">
        <f t="shared" si="10"/>
        <v>35.421898003300001</v>
      </c>
      <c r="H69">
        <f t="shared" si="11"/>
        <v>37.378493672989435</v>
      </c>
    </row>
    <row r="70" spans="1:8" x14ac:dyDescent="0.35">
      <c r="A70">
        <v>70</v>
      </c>
      <c r="C70">
        <f t="shared" si="8"/>
        <v>35.626037978500001</v>
      </c>
      <c r="D70">
        <f t="shared" si="9"/>
        <v>33.63172451517849</v>
      </c>
      <c r="E70">
        <v>70</v>
      </c>
      <c r="G70">
        <f t="shared" si="10"/>
        <v>35.626037978399999</v>
      </c>
      <c r="H70">
        <f t="shared" si="11"/>
        <v>37.620351441702951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98A-19A8-4CA9-8D69-54ECCEADA4CE}">
  <sheetPr codeName="XLSTAT_20251015_122725_1">
    <tabColor rgb="FF007800"/>
  </sheetPr>
  <dimension ref="B1:AD368"/>
  <sheetViews>
    <sheetView topLeftCell="A119" zoomScaleNormal="100" workbookViewId="0">
      <selection activeCell="H137" sqref="H137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419</v>
      </c>
    </row>
    <row r="4" spans="2:13" x14ac:dyDescent="0.35">
      <c r="B4" t="s">
        <v>409</v>
      </c>
    </row>
    <row r="5" spans="2:13" x14ac:dyDescent="0.35">
      <c r="B5" t="s">
        <v>410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397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115</v>
      </c>
    </row>
    <row r="17" spans="2:10" x14ac:dyDescent="0.35">
      <c r="B17" s="78" t="s">
        <v>116</v>
      </c>
    </row>
    <row r="18" spans="2:10" ht="15" thickBot="1" x14ac:dyDescent="0.4"/>
    <row r="19" spans="2:10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10" x14ac:dyDescent="0.35">
      <c r="B20" s="82" t="s">
        <v>105</v>
      </c>
      <c r="C20" s="84">
        <v>61</v>
      </c>
      <c r="D20" s="84">
        <v>0</v>
      </c>
      <c r="E20" s="84">
        <v>61</v>
      </c>
      <c r="F20" s="40">
        <v>19.559782608695599</v>
      </c>
      <c r="G20" s="40">
        <v>23.621739130434801</v>
      </c>
      <c r="H20" s="40">
        <v>21.953872644947705</v>
      </c>
      <c r="I20" s="40">
        <v>0.94948638268693264</v>
      </c>
    </row>
    <row r="21" spans="2:10" x14ac:dyDescent="0.35">
      <c r="B21" s="79" t="s">
        <v>10</v>
      </c>
      <c r="C21" s="85">
        <v>61</v>
      </c>
      <c r="D21" s="85">
        <v>0</v>
      </c>
      <c r="E21" s="85">
        <v>61</v>
      </c>
      <c r="F21" s="41">
        <v>-0.58492</v>
      </c>
      <c r="G21" s="41">
        <v>0.53491999999999995</v>
      </c>
      <c r="H21" s="41">
        <v>4.8359016393442625E-3</v>
      </c>
      <c r="I21" s="41">
        <v>0.24535791304661472</v>
      </c>
    </row>
    <row r="22" spans="2:10" x14ac:dyDescent="0.35">
      <c r="B22" s="79" t="s">
        <v>30</v>
      </c>
      <c r="C22" s="85">
        <v>61</v>
      </c>
      <c r="D22" s="85">
        <v>0</v>
      </c>
      <c r="E22" s="85">
        <v>61</v>
      </c>
      <c r="F22" s="41">
        <v>0</v>
      </c>
      <c r="G22" s="41">
        <v>48.238999999999997</v>
      </c>
      <c r="H22" s="41">
        <v>8.8451147540983612</v>
      </c>
      <c r="I22" s="41">
        <v>11.254529694154794</v>
      </c>
    </row>
    <row r="23" spans="2:10" x14ac:dyDescent="0.35">
      <c r="B23" s="79" t="s">
        <v>52</v>
      </c>
      <c r="C23" s="85">
        <v>61</v>
      </c>
      <c r="D23" s="85">
        <v>0</v>
      </c>
      <c r="E23" s="85">
        <v>61</v>
      </c>
      <c r="F23" s="41">
        <v>35.014279999999999</v>
      </c>
      <c r="G23" s="41">
        <v>7582.9506799999999</v>
      </c>
      <c r="H23" s="41">
        <v>1916.5881683606556</v>
      </c>
      <c r="I23" s="41">
        <v>1575.3212667476139</v>
      </c>
    </row>
    <row r="24" spans="2:10" x14ac:dyDescent="0.35">
      <c r="B24" s="79" t="s">
        <v>274</v>
      </c>
      <c r="C24" s="85">
        <v>61</v>
      </c>
      <c r="D24" s="85">
        <v>0</v>
      </c>
      <c r="E24" s="85">
        <v>61</v>
      </c>
      <c r="F24" s="41">
        <v>0.79027999999999998</v>
      </c>
      <c r="G24" s="41">
        <v>1.32057</v>
      </c>
      <c r="H24" s="41">
        <v>1.0316703278688528</v>
      </c>
      <c r="I24" s="41">
        <v>0.16813324749502712</v>
      </c>
    </row>
    <row r="25" spans="2:10" x14ac:dyDescent="0.35">
      <c r="B25" s="79" t="s">
        <v>35</v>
      </c>
      <c r="C25" s="85">
        <v>61</v>
      </c>
      <c r="D25" s="85">
        <v>0</v>
      </c>
      <c r="E25" s="85">
        <v>61</v>
      </c>
      <c r="F25" s="41">
        <v>-69.927850000000007</v>
      </c>
      <c r="G25" s="41">
        <v>92.677629999999994</v>
      </c>
      <c r="H25" s="41">
        <v>0.50924311475409767</v>
      </c>
      <c r="I25" s="41">
        <v>35.274356668595267</v>
      </c>
    </row>
    <row r="26" spans="2:10" x14ac:dyDescent="0.35">
      <c r="B26" s="79" t="s">
        <v>20</v>
      </c>
      <c r="C26" s="85">
        <v>61</v>
      </c>
      <c r="D26" s="85">
        <v>0</v>
      </c>
      <c r="E26" s="85">
        <v>61</v>
      </c>
      <c r="F26" s="41">
        <v>0</v>
      </c>
      <c r="G26" s="41">
        <v>500</v>
      </c>
      <c r="H26" s="41">
        <v>90.93442622950819</v>
      </c>
      <c r="I26" s="41">
        <v>93.220146043735099</v>
      </c>
    </row>
    <row r="27" spans="2:10" ht="15" thickBot="1" x14ac:dyDescent="0.4">
      <c r="B27" s="83" t="s">
        <v>32</v>
      </c>
      <c r="C27" s="86">
        <v>61</v>
      </c>
      <c r="D27" s="86">
        <v>0</v>
      </c>
      <c r="E27" s="86">
        <v>61</v>
      </c>
      <c r="F27" s="42">
        <v>-170.29886999999999</v>
      </c>
      <c r="G27" s="42">
        <v>197.04381000000001</v>
      </c>
      <c r="H27" s="42">
        <v>-45.35763049180327</v>
      </c>
      <c r="I27" s="42">
        <v>73.587506849747882</v>
      </c>
    </row>
    <row r="30" spans="2:10" x14ac:dyDescent="0.35">
      <c r="B30" s="31" t="s">
        <v>122</v>
      </c>
    </row>
    <row r="31" spans="2:10" ht="15" thickBot="1" x14ac:dyDescent="0.4"/>
    <row r="32" spans="2:10" ht="43.5" x14ac:dyDescent="0.35">
      <c r="B32" s="80"/>
      <c r="C32" s="81" t="s">
        <v>10</v>
      </c>
      <c r="D32" s="81" t="s">
        <v>30</v>
      </c>
      <c r="E32" s="81" t="s">
        <v>52</v>
      </c>
      <c r="F32" s="81" t="s">
        <v>274</v>
      </c>
      <c r="G32" s="81" t="s">
        <v>35</v>
      </c>
      <c r="H32" s="81" t="s">
        <v>20</v>
      </c>
      <c r="I32" s="81" t="s">
        <v>32</v>
      </c>
      <c r="J32" s="43" t="s">
        <v>105</v>
      </c>
    </row>
    <row r="33" spans="2:10" x14ac:dyDescent="0.35">
      <c r="B33" s="87" t="s">
        <v>10</v>
      </c>
      <c r="C33" s="89">
        <v>1</v>
      </c>
      <c r="D33" s="46">
        <v>6.3059586814111592E-4</v>
      </c>
      <c r="E33" s="46">
        <v>1.3178352798421413E-2</v>
      </c>
      <c r="F33" s="46">
        <v>0.389248991655542</v>
      </c>
      <c r="G33" s="46">
        <v>-8.9039123591704693E-3</v>
      </c>
      <c r="H33" s="46">
        <v>3.7540061201544704E-2</v>
      </c>
      <c r="I33" s="46">
        <v>0.10212148775084504</v>
      </c>
      <c r="J33" s="47">
        <v>2.9297570076562581E-2</v>
      </c>
    </row>
    <row r="34" spans="2:10" x14ac:dyDescent="0.35">
      <c r="B34" s="79" t="s">
        <v>30</v>
      </c>
      <c r="C34" s="41">
        <v>6.3059586814111592E-4</v>
      </c>
      <c r="D34" s="90">
        <v>1</v>
      </c>
      <c r="E34" s="41">
        <v>-0.16348271181120055</v>
      </c>
      <c r="F34" s="41">
        <v>-0.28179031034909907</v>
      </c>
      <c r="G34" s="41">
        <v>-0.23677251020675905</v>
      </c>
      <c r="H34" s="41">
        <v>-0.23763726509072106</v>
      </c>
      <c r="I34" s="41">
        <v>-0.24481761843490998</v>
      </c>
      <c r="J34" s="48">
        <v>0.35097280129066366</v>
      </c>
    </row>
    <row r="35" spans="2:10" x14ac:dyDescent="0.35">
      <c r="B35" s="79" t="s">
        <v>52</v>
      </c>
      <c r="C35" s="41">
        <v>1.3178352798421413E-2</v>
      </c>
      <c r="D35" s="41">
        <v>-0.16348271181120055</v>
      </c>
      <c r="E35" s="90">
        <v>1</v>
      </c>
      <c r="F35" s="41">
        <v>0.18168603833058494</v>
      </c>
      <c r="G35" s="41">
        <v>0.1015565498574056</v>
      </c>
      <c r="H35" s="41">
        <v>0.656663822017997</v>
      </c>
      <c r="I35" s="41">
        <v>0.28858396044434859</v>
      </c>
      <c r="J35" s="48">
        <v>-0.7079294206421235</v>
      </c>
    </row>
    <row r="36" spans="2:10" x14ac:dyDescent="0.35">
      <c r="B36" s="79" t="s">
        <v>274</v>
      </c>
      <c r="C36" s="41">
        <v>0.389248991655542</v>
      </c>
      <c r="D36" s="41">
        <v>-0.28179031034909907</v>
      </c>
      <c r="E36" s="41">
        <v>0.18168603833058494</v>
      </c>
      <c r="F36" s="90">
        <v>1</v>
      </c>
      <c r="G36" s="41">
        <v>0.52753606020266686</v>
      </c>
      <c r="H36" s="41">
        <v>0.54601076608849497</v>
      </c>
      <c r="I36" s="41">
        <v>0.67207993059265136</v>
      </c>
      <c r="J36" s="48">
        <v>-0.1093118136029015</v>
      </c>
    </row>
    <row r="37" spans="2:10" x14ac:dyDescent="0.35">
      <c r="B37" s="79" t="s">
        <v>35</v>
      </c>
      <c r="C37" s="41">
        <v>-8.9039123591704693E-3</v>
      </c>
      <c r="D37" s="41">
        <v>-0.23677251020675905</v>
      </c>
      <c r="E37" s="41">
        <v>0.1015565498574056</v>
      </c>
      <c r="F37" s="41">
        <v>0.52753606020266686</v>
      </c>
      <c r="G37" s="90">
        <v>1</v>
      </c>
      <c r="H37" s="41">
        <v>0.67368364948774018</v>
      </c>
      <c r="I37" s="41">
        <v>0.77943176958599591</v>
      </c>
      <c r="J37" s="48">
        <v>-0.12555498420916586</v>
      </c>
    </row>
    <row r="38" spans="2:10" x14ac:dyDescent="0.35">
      <c r="B38" s="79" t="s">
        <v>20</v>
      </c>
      <c r="C38" s="41">
        <v>3.7540061201544704E-2</v>
      </c>
      <c r="D38" s="41">
        <v>-0.23763726509072106</v>
      </c>
      <c r="E38" s="41">
        <v>0.656663822017997</v>
      </c>
      <c r="F38" s="41">
        <v>0.54601076608849497</v>
      </c>
      <c r="G38" s="41">
        <v>0.67368364948774018</v>
      </c>
      <c r="H38" s="90">
        <v>1</v>
      </c>
      <c r="I38" s="41">
        <v>0.86004401604050917</v>
      </c>
      <c r="J38" s="48">
        <v>-0.43634153578471618</v>
      </c>
    </row>
    <row r="39" spans="2:10" x14ac:dyDescent="0.35">
      <c r="B39" s="79" t="s">
        <v>32</v>
      </c>
      <c r="C39" s="41">
        <v>0.10212148775084504</v>
      </c>
      <c r="D39" s="41">
        <v>-0.24481761843490998</v>
      </c>
      <c r="E39" s="41">
        <v>0.28858396044434859</v>
      </c>
      <c r="F39" s="41">
        <v>0.67207993059265136</v>
      </c>
      <c r="G39" s="41">
        <v>0.77943176958599591</v>
      </c>
      <c r="H39" s="41">
        <v>0.86004401604050917</v>
      </c>
      <c r="I39" s="90">
        <v>1</v>
      </c>
      <c r="J39" s="48">
        <v>-9.822383228099367E-2</v>
      </c>
    </row>
    <row r="40" spans="2:10" ht="15" thickBot="1" x14ac:dyDescent="0.4">
      <c r="B40" s="88" t="s">
        <v>105</v>
      </c>
      <c r="C40" s="49">
        <v>2.9297570076562581E-2</v>
      </c>
      <c r="D40" s="49">
        <v>0.35097280129066366</v>
      </c>
      <c r="E40" s="49">
        <v>-0.7079294206421235</v>
      </c>
      <c r="F40" s="49">
        <v>-0.1093118136029015</v>
      </c>
      <c r="G40" s="49">
        <v>-0.12555498420916586</v>
      </c>
      <c r="H40" s="49">
        <v>-0.43634153578471618</v>
      </c>
      <c r="I40" s="49">
        <v>-9.822383228099367E-2</v>
      </c>
      <c r="J40" s="91">
        <v>1</v>
      </c>
    </row>
    <row r="43" spans="2:10" x14ac:dyDescent="0.35">
      <c r="B43" s="78" t="s">
        <v>307</v>
      </c>
    </row>
    <row r="44" spans="2:10" ht="15" thickBot="1" x14ac:dyDescent="0.4"/>
    <row r="45" spans="2:10" ht="43.5" x14ac:dyDescent="0.35">
      <c r="B45" s="80"/>
      <c r="C45" s="81" t="s">
        <v>10</v>
      </c>
      <c r="D45" s="81" t="s">
        <v>30</v>
      </c>
      <c r="E45" s="81" t="s">
        <v>52</v>
      </c>
      <c r="F45" s="81" t="s">
        <v>274</v>
      </c>
      <c r="G45" s="81" t="s">
        <v>35</v>
      </c>
      <c r="H45" s="81" t="s">
        <v>20</v>
      </c>
      <c r="I45" s="81" t="s">
        <v>32</v>
      </c>
    </row>
    <row r="46" spans="2:10" x14ac:dyDescent="0.35">
      <c r="B46" s="87" t="s">
        <v>308</v>
      </c>
      <c r="C46" s="46">
        <v>0.76933307041356447</v>
      </c>
      <c r="D46" s="46">
        <v>0.88280417158283808</v>
      </c>
      <c r="E46" s="46">
        <v>0.22693960336955799</v>
      </c>
      <c r="F46" s="46">
        <v>0.42273650697019816</v>
      </c>
      <c r="G46" s="46">
        <v>0.32172270716689028</v>
      </c>
      <c r="H46" s="46">
        <v>6.7331030579137363E-2</v>
      </c>
      <c r="I46" s="46">
        <v>0.10320505238677449</v>
      </c>
    </row>
    <row r="47" spans="2:10" ht="15" thickBot="1" x14ac:dyDescent="0.4">
      <c r="B47" s="83" t="s">
        <v>309</v>
      </c>
      <c r="C47" s="42">
        <v>1.2998271339907925</v>
      </c>
      <c r="D47" s="42">
        <v>1.1327540491874135</v>
      </c>
      <c r="E47" s="42">
        <v>4.4064587456406095</v>
      </c>
      <c r="F47" s="42">
        <v>2.3655397239455769</v>
      </c>
      <c r="G47" s="42">
        <v>3.108266770493326</v>
      </c>
      <c r="H47" s="42">
        <v>14.851993076574885</v>
      </c>
      <c r="I47" s="42">
        <v>9.689448112020413</v>
      </c>
    </row>
    <row r="50" spans="2:10" x14ac:dyDescent="0.35">
      <c r="B50" s="31" t="s">
        <v>123</v>
      </c>
    </row>
    <row r="52" spans="2:10" x14ac:dyDescent="0.35">
      <c r="B52" s="78" t="s">
        <v>291</v>
      </c>
    </row>
    <row r="53" spans="2:10" ht="15" thickBot="1" x14ac:dyDescent="0.4"/>
    <row r="54" spans="2:10" x14ac:dyDescent="0.35">
      <c r="B54" s="100" t="s">
        <v>268</v>
      </c>
      <c r="C54" s="100" t="s">
        <v>110</v>
      </c>
      <c r="D54" s="100" t="s">
        <v>129</v>
      </c>
      <c r="E54" s="100" t="s">
        <v>127</v>
      </c>
      <c r="F54" s="100" t="s">
        <v>128</v>
      </c>
      <c r="G54" s="100" t="s">
        <v>269</v>
      </c>
      <c r="H54" s="100" t="s">
        <v>270</v>
      </c>
      <c r="I54" s="100" t="s">
        <v>271</v>
      </c>
      <c r="J54" s="100" t="s">
        <v>272</v>
      </c>
    </row>
    <row r="55" spans="2:10" x14ac:dyDescent="0.35">
      <c r="B55" s="65">
        <v>1</v>
      </c>
      <c r="C55" s="101" t="s">
        <v>52</v>
      </c>
      <c r="D55" s="104">
        <v>0.45733501303202645</v>
      </c>
      <c r="E55" s="104">
        <v>0.50116406461069263</v>
      </c>
      <c r="F55" s="104">
        <v>0.492709218248162</v>
      </c>
      <c r="G55" s="104">
        <v>17.406058165848805</v>
      </c>
      <c r="H55" s="104">
        <v>-45.756205916520159</v>
      </c>
      <c r="I55" s="104">
        <v>-41.534458188173538</v>
      </c>
      <c r="J55" s="104">
        <v>0.51519121195944861</v>
      </c>
    </row>
    <row r="56" spans="2:10" x14ac:dyDescent="0.35">
      <c r="B56" s="38">
        <v>2</v>
      </c>
      <c r="C56" s="102" t="s">
        <v>411</v>
      </c>
      <c r="D56" s="105">
        <v>0.41219481827064908</v>
      </c>
      <c r="E56" s="105">
        <v>0.55802084223846593</v>
      </c>
      <c r="F56" s="105">
        <v>0.54278018162599928</v>
      </c>
      <c r="G56" s="105">
        <v>10.925336543431555</v>
      </c>
      <c r="H56" s="105">
        <v>-51.138092143679607</v>
      </c>
      <c r="I56" s="105">
        <v>-44.805470551159672</v>
      </c>
      <c r="J56" s="105">
        <v>0.47144443494563631</v>
      </c>
    </row>
    <row r="57" spans="2:10" x14ac:dyDescent="0.35">
      <c r="B57" s="38">
        <v>3</v>
      </c>
      <c r="C57" s="102" t="s">
        <v>412</v>
      </c>
      <c r="D57" s="105">
        <v>0.39380441797008608</v>
      </c>
      <c r="E57" s="105">
        <v>0.58502043777782309</v>
      </c>
      <c r="F57" s="105">
        <v>0.56317940818718215</v>
      </c>
      <c r="G57" s="105">
        <v>8.8980936492564098</v>
      </c>
      <c r="H57" s="105">
        <v>-52.983132912077522</v>
      </c>
      <c r="I57" s="105">
        <v>-44.53963745538428</v>
      </c>
      <c r="J57" s="105">
        <v>0.45718087363460164</v>
      </c>
    </row>
    <row r="58" spans="2:10" x14ac:dyDescent="0.35">
      <c r="B58" s="38">
        <v>4</v>
      </c>
      <c r="C58" s="102" t="s">
        <v>413</v>
      </c>
      <c r="D58" s="105">
        <v>0.36077550333320368</v>
      </c>
      <c r="E58" s="105">
        <v>0.62649507156220263</v>
      </c>
      <c r="F58" s="105">
        <v>0.59981614810235995</v>
      </c>
      <c r="G58" s="105">
        <v>4.711763044667066</v>
      </c>
      <c r="H58" s="105">
        <v>-57.406315279241497</v>
      </c>
      <c r="I58" s="105">
        <v>-46.851945958374941</v>
      </c>
      <c r="J58" s="105">
        <v>0.42502284960163139</v>
      </c>
    </row>
    <row r="59" spans="2:10" x14ac:dyDescent="0.35">
      <c r="B59" s="107">
        <v>5</v>
      </c>
      <c r="C59" s="108" t="s">
        <v>414</v>
      </c>
      <c r="D59" s="110">
        <v>0.35150002787910922</v>
      </c>
      <c r="E59" s="109">
        <v>0.64259607156641585</v>
      </c>
      <c r="F59" s="109">
        <v>0.61010480534518097</v>
      </c>
      <c r="G59" s="109">
        <v>4.3101478885599818</v>
      </c>
      <c r="H59" s="109">
        <v>-58.094256208812567</v>
      </c>
      <c r="I59" s="109">
        <v>-45.429013023772697</v>
      </c>
      <c r="J59" s="109">
        <v>0.42010637201842349</v>
      </c>
    </row>
    <row r="60" spans="2:10" x14ac:dyDescent="0.35">
      <c r="B60" s="38">
        <v>6</v>
      </c>
      <c r="C60" s="102" t="s">
        <v>415</v>
      </c>
      <c r="D60" s="105">
        <v>0.35594487184927709</v>
      </c>
      <c r="E60" s="105">
        <v>0.64465699664350984</v>
      </c>
      <c r="F60" s="105">
        <v>0.60517444071501092</v>
      </c>
      <c r="G60" s="105">
        <v>6.0027415846375476</v>
      </c>
      <c r="H60" s="105">
        <v>-56.447023157263104</v>
      </c>
      <c r="I60" s="105">
        <v>-41.67090610804992</v>
      </c>
      <c r="J60" s="105">
        <v>0.43148793264716651</v>
      </c>
    </row>
    <row r="61" spans="2:10" ht="15" thickBot="1" x14ac:dyDescent="0.4">
      <c r="B61" s="39">
        <v>7</v>
      </c>
      <c r="C61" s="103" t="s">
        <v>402</v>
      </c>
      <c r="D61" s="106">
        <v>0.36264205407502986</v>
      </c>
      <c r="E61" s="106">
        <v>0.64467537687988885</v>
      </c>
      <c r="F61" s="106">
        <v>0.5977457096753459</v>
      </c>
      <c r="G61" s="106">
        <v>8</v>
      </c>
      <c r="H61" s="106">
        <v>-54.450178484388189</v>
      </c>
      <c r="I61" s="106">
        <v>-37.563187571001698</v>
      </c>
      <c r="J61" s="106">
        <v>0.4457708908234122</v>
      </c>
    </row>
    <row r="62" spans="2:10" x14ac:dyDescent="0.35">
      <c r="B62" s="64" t="s">
        <v>273</v>
      </c>
    </row>
    <row r="65" spans="2:3" x14ac:dyDescent="0.35">
      <c r="B65" s="78" t="s">
        <v>124</v>
      </c>
    </row>
    <row r="66" spans="2:3" ht="15" thickBot="1" x14ac:dyDescent="0.4"/>
    <row r="67" spans="2:3" x14ac:dyDescent="0.35">
      <c r="B67" s="92" t="s">
        <v>118</v>
      </c>
      <c r="C67" s="93">
        <v>61</v>
      </c>
    </row>
    <row r="68" spans="2:3" x14ac:dyDescent="0.35">
      <c r="B68" s="79" t="s">
        <v>125</v>
      </c>
      <c r="C68" s="85">
        <v>61</v>
      </c>
    </row>
    <row r="69" spans="2:3" x14ac:dyDescent="0.35">
      <c r="B69" s="79" t="s">
        <v>126</v>
      </c>
      <c r="C69" s="85">
        <v>55</v>
      </c>
    </row>
    <row r="70" spans="2:3" x14ac:dyDescent="0.35">
      <c r="B70" s="79" t="s">
        <v>127</v>
      </c>
      <c r="C70" s="41">
        <v>0.64259607156641585</v>
      </c>
    </row>
    <row r="71" spans="2:3" x14ac:dyDescent="0.35">
      <c r="B71" s="79" t="s">
        <v>128</v>
      </c>
      <c r="C71" s="41">
        <v>0.61010480534518097</v>
      </c>
    </row>
    <row r="72" spans="2:3" x14ac:dyDescent="0.35">
      <c r="B72" s="79" t="s">
        <v>129</v>
      </c>
      <c r="C72" s="41">
        <v>0.35150002787910922</v>
      </c>
    </row>
    <row r="73" spans="2:3" x14ac:dyDescent="0.35">
      <c r="B73" s="79" t="s">
        <v>130</v>
      </c>
      <c r="C73" s="41">
        <v>0.59287437782308428</v>
      </c>
    </row>
    <row r="74" spans="2:3" x14ac:dyDescent="0.35">
      <c r="B74" s="79" t="s">
        <v>131</v>
      </c>
      <c r="C74" s="41">
        <v>2.1680169087287098</v>
      </c>
    </row>
    <row r="75" spans="2:3" x14ac:dyDescent="0.35">
      <c r="B75" s="79" t="s">
        <v>132</v>
      </c>
      <c r="C75" s="41">
        <v>1.7598928042578763</v>
      </c>
    </row>
    <row r="76" spans="2:3" x14ac:dyDescent="0.35">
      <c r="B76" s="79" t="s">
        <v>133</v>
      </c>
      <c r="C76" s="41">
        <v>4.3101478885599818</v>
      </c>
    </row>
    <row r="77" spans="2:3" x14ac:dyDescent="0.35">
      <c r="B77" s="79" t="s">
        <v>134</v>
      </c>
      <c r="C77" s="41">
        <v>-58.094256208812567</v>
      </c>
    </row>
    <row r="78" spans="2:3" x14ac:dyDescent="0.35">
      <c r="B78" s="79" t="s">
        <v>135</v>
      </c>
      <c r="C78" s="41">
        <v>-56.53870065325701</v>
      </c>
    </row>
    <row r="79" spans="2:3" x14ac:dyDescent="0.35">
      <c r="B79" s="79" t="s">
        <v>136</v>
      </c>
      <c r="C79" s="41">
        <v>-45.429013023772697</v>
      </c>
    </row>
    <row r="80" spans="2:3" ht="15" thickBot="1" x14ac:dyDescent="0.4">
      <c r="B80" s="83" t="s">
        <v>137</v>
      </c>
      <c r="C80" s="42">
        <v>0.43538296736454796</v>
      </c>
    </row>
    <row r="83" spans="2:9" x14ac:dyDescent="0.35">
      <c r="B83" s="94" t="s">
        <v>138</v>
      </c>
    </row>
    <row r="84" spans="2:9" ht="15" thickBot="1" x14ac:dyDescent="0.4"/>
    <row r="85" spans="2:9" ht="29" customHeight="1" x14ac:dyDescent="0.35">
      <c r="B85" s="80" t="s">
        <v>139</v>
      </c>
      <c r="C85" s="81" t="s">
        <v>126</v>
      </c>
      <c r="D85" s="81" t="s">
        <v>140</v>
      </c>
      <c r="E85" s="81" t="s">
        <v>141</v>
      </c>
      <c r="F85" s="81" t="s">
        <v>142</v>
      </c>
      <c r="G85" s="81" t="s">
        <v>143</v>
      </c>
      <c r="H85" s="81" t="s">
        <v>144</v>
      </c>
    </row>
    <row r="86" spans="2:9" x14ac:dyDescent="0.35">
      <c r="B86" s="87" t="s">
        <v>145</v>
      </c>
      <c r="C86" s="46">
        <v>5</v>
      </c>
      <c r="D86" s="46">
        <v>34.758961921123969</v>
      </c>
      <c r="E86" s="46">
        <v>6.9517923842247935</v>
      </c>
      <c r="F86" s="46">
        <v>19.777501658166898</v>
      </c>
      <c r="G86" s="58">
        <v>3.1674805229716626E-11</v>
      </c>
      <c r="H86" s="61" t="s">
        <v>148</v>
      </c>
    </row>
    <row r="87" spans="2:9" x14ac:dyDescent="0.35">
      <c r="B87" s="79" t="s">
        <v>146</v>
      </c>
      <c r="C87" s="41">
        <v>55</v>
      </c>
      <c r="D87" s="41">
        <v>19.332501533351007</v>
      </c>
      <c r="E87" s="41">
        <v>0.35150002787910922</v>
      </c>
      <c r="F87" s="41"/>
      <c r="G87" s="59"/>
      <c r="H87" s="62" t="s">
        <v>149</v>
      </c>
    </row>
    <row r="88" spans="2:9" ht="15" thickBot="1" x14ac:dyDescent="0.4">
      <c r="B88" s="83" t="s">
        <v>147</v>
      </c>
      <c r="C88" s="42">
        <v>60</v>
      </c>
      <c r="D88" s="42">
        <v>54.091463454474976</v>
      </c>
      <c r="E88" s="42"/>
      <c r="F88" s="42"/>
      <c r="G88" s="60"/>
      <c r="H88" s="63" t="s">
        <v>149</v>
      </c>
    </row>
    <row r="89" spans="2:9" x14ac:dyDescent="0.35">
      <c r="B89" s="64" t="s">
        <v>150</v>
      </c>
    </row>
    <row r="90" spans="2:9" x14ac:dyDescent="0.35">
      <c r="B90" s="64" t="s">
        <v>151</v>
      </c>
    </row>
    <row r="93" spans="2:9" x14ac:dyDescent="0.35">
      <c r="B93" s="78" t="s">
        <v>152</v>
      </c>
    </row>
    <row r="94" spans="2:9" ht="15" thickBot="1" x14ac:dyDescent="0.4"/>
    <row r="95" spans="2:9" ht="29" customHeight="1" x14ac:dyDescent="0.35">
      <c r="B95" s="80" t="s">
        <v>139</v>
      </c>
      <c r="C95" s="81" t="s">
        <v>153</v>
      </c>
      <c r="D95" s="81" t="s">
        <v>154</v>
      </c>
      <c r="E95" s="81" t="s">
        <v>155</v>
      </c>
      <c r="F95" s="81" t="s">
        <v>156</v>
      </c>
      <c r="G95" s="81" t="s">
        <v>157</v>
      </c>
      <c r="H95" s="81" t="s">
        <v>158</v>
      </c>
      <c r="I95" s="81" t="s">
        <v>144</v>
      </c>
    </row>
    <row r="96" spans="2:9" x14ac:dyDescent="0.35">
      <c r="B96" s="87" t="s">
        <v>159</v>
      </c>
      <c r="C96" s="46">
        <v>23.252866719598995</v>
      </c>
      <c r="D96" s="46">
        <v>0.2852612739230303</v>
      </c>
      <c r="E96" s="46">
        <v>81.514277770045737</v>
      </c>
      <c r="F96" s="58">
        <v>4.733493771916707E-59</v>
      </c>
      <c r="G96" s="46">
        <v>22.681190351719476</v>
      </c>
      <c r="H96" s="46">
        <v>23.824543087478514</v>
      </c>
      <c r="I96" s="61" t="s">
        <v>148</v>
      </c>
    </row>
    <row r="97" spans="2:9" x14ac:dyDescent="0.35">
      <c r="B97" s="79" t="s">
        <v>10</v>
      </c>
      <c r="C97" s="41">
        <v>0</v>
      </c>
      <c r="D97" s="41">
        <v>0</v>
      </c>
      <c r="E97" s="41"/>
      <c r="F97" s="59"/>
      <c r="G97" s="41"/>
      <c r="H97" s="41"/>
      <c r="I97" s="62" t="s">
        <v>149</v>
      </c>
    </row>
    <row r="98" spans="2:9" x14ac:dyDescent="0.35">
      <c r="B98" s="79" t="s">
        <v>30</v>
      </c>
      <c r="C98" s="41">
        <v>2.2663714953021739E-2</v>
      </c>
      <c r="D98" s="41">
        <v>7.1146962519191446E-3</v>
      </c>
      <c r="E98" s="41">
        <v>3.1854789228575071</v>
      </c>
      <c r="F98" s="59">
        <v>2.3816289431481952E-3</v>
      </c>
      <c r="G98" s="41">
        <v>8.4055450446849263E-3</v>
      </c>
      <c r="H98" s="41">
        <v>3.6921884861358556E-2</v>
      </c>
      <c r="I98" s="62" t="s">
        <v>243</v>
      </c>
    </row>
    <row r="99" spans="2:9" x14ac:dyDescent="0.35">
      <c r="B99" s="79" t="s">
        <v>52</v>
      </c>
      <c r="C99" s="41">
        <v>-3.2121622975256402E-4</v>
      </c>
      <c r="D99" s="41">
        <v>1.0151412745088964E-4</v>
      </c>
      <c r="E99" s="41">
        <v>-3.164251496994456</v>
      </c>
      <c r="F99" s="59">
        <v>2.5331896624982697E-3</v>
      </c>
      <c r="G99" s="41">
        <v>-5.2465508730054587E-4</v>
      </c>
      <c r="H99" s="41">
        <v>-1.1777737220458121E-4</v>
      </c>
      <c r="I99" s="62" t="s">
        <v>243</v>
      </c>
    </row>
    <row r="100" spans="2:9" x14ac:dyDescent="0.35">
      <c r="B100" s="79" t="s">
        <v>274</v>
      </c>
      <c r="C100" s="41">
        <v>0</v>
      </c>
      <c r="D100" s="41">
        <v>0</v>
      </c>
      <c r="E100" s="41"/>
      <c r="F100" s="59"/>
      <c r="G100" s="41"/>
      <c r="H100" s="41"/>
      <c r="I100" s="62" t="s">
        <v>149</v>
      </c>
    </row>
    <row r="101" spans="2:9" x14ac:dyDescent="0.35">
      <c r="B101" s="79" t="s">
        <v>35</v>
      </c>
      <c r="C101" s="41">
        <v>-6.9120550426123185E-3</v>
      </c>
      <c r="D101" s="41">
        <v>3.792605330027201E-3</v>
      </c>
      <c r="E101" s="41">
        <v>-1.8225083922884073</v>
      </c>
      <c r="F101" s="56">
        <v>7.3815787605872485E-2</v>
      </c>
      <c r="G101" s="41">
        <v>-1.4512605969323362E-2</v>
      </c>
      <c r="H101" s="41">
        <v>6.8849588409872556E-4</v>
      </c>
      <c r="I101" s="62" t="s">
        <v>161</v>
      </c>
    </row>
    <row r="102" spans="2:9" x14ac:dyDescent="0.35">
      <c r="B102" s="79" t="s">
        <v>20</v>
      </c>
      <c r="C102" s="41">
        <v>-4.9315330427146427E-3</v>
      </c>
      <c r="D102" s="41">
        <v>3.1329527022736013E-3</v>
      </c>
      <c r="E102" s="41">
        <v>-1.5740847409333061</v>
      </c>
      <c r="F102" s="56">
        <v>0.12120324688083395</v>
      </c>
      <c r="G102" s="41">
        <v>-1.1210110561993905E-2</v>
      </c>
      <c r="H102" s="41">
        <v>1.3470444765646189E-3</v>
      </c>
      <c r="I102" s="62" t="s">
        <v>160</v>
      </c>
    </row>
    <row r="103" spans="2:9" ht="15" thickBot="1" x14ac:dyDescent="0.4">
      <c r="B103" s="83" t="s">
        <v>32</v>
      </c>
      <c r="C103" s="42">
        <v>9.5210433160399441E-3</v>
      </c>
      <c r="D103" s="42">
        <v>2.9858580611819684E-3</v>
      </c>
      <c r="E103" s="42">
        <v>3.1887126316617294</v>
      </c>
      <c r="F103" s="60">
        <v>2.3593032353763643E-3</v>
      </c>
      <c r="G103" s="42">
        <v>3.5372500448899811E-3</v>
      </c>
      <c r="H103" s="42">
        <v>1.5504836587189907E-2</v>
      </c>
      <c r="I103" s="63" t="s">
        <v>243</v>
      </c>
    </row>
    <row r="104" spans="2:9" x14ac:dyDescent="0.35">
      <c r="B104" s="64" t="s">
        <v>151</v>
      </c>
    </row>
    <row r="107" spans="2:9" x14ac:dyDescent="0.35">
      <c r="B107" s="78" t="s">
        <v>162</v>
      </c>
    </row>
    <row r="109" spans="2:9" x14ac:dyDescent="0.35">
      <c r="B109" t="s">
        <v>416</v>
      </c>
    </row>
    <row r="112" spans="2:9" x14ac:dyDescent="0.35">
      <c r="B112" s="78" t="s">
        <v>163</v>
      </c>
    </row>
    <row r="113" spans="2:9" ht="15" thickBot="1" x14ac:dyDescent="0.4"/>
    <row r="114" spans="2:9" ht="29" customHeight="1" x14ac:dyDescent="0.35">
      <c r="B114" s="80" t="s">
        <v>139</v>
      </c>
      <c r="C114" s="81" t="s">
        <v>153</v>
      </c>
      <c r="D114" s="81" t="s">
        <v>154</v>
      </c>
      <c r="E114" s="81" t="s">
        <v>155</v>
      </c>
      <c r="F114" s="81" t="s">
        <v>156</v>
      </c>
      <c r="G114" s="81" t="s">
        <v>157</v>
      </c>
      <c r="H114" s="81" t="s">
        <v>158</v>
      </c>
      <c r="I114" s="81" t="s">
        <v>144</v>
      </c>
    </row>
    <row r="115" spans="2:9" x14ac:dyDescent="0.35">
      <c r="B115" s="87" t="s">
        <v>10</v>
      </c>
      <c r="C115" s="46">
        <v>0</v>
      </c>
      <c r="D115" s="46">
        <v>0</v>
      </c>
      <c r="E115" s="46"/>
      <c r="F115" s="58"/>
      <c r="G115" s="46"/>
      <c r="H115" s="46"/>
      <c r="I115" s="61" t="s">
        <v>149</v>
      </c>
    </row>
    <row r="116" spans="2:9" x14ac:dyDescent="0.35">
      <c r="B116" s="79" t="s">
        <v>30</v>
      </c>
      <c r="C116" s="41">
        <v>0.26863940080617821</v>
      </c>
      <c r="D116" s="41">
        <v>8.4332499856943785E-2</v>
      </c>
      <c r="E116" s="41">
        <v>3.1854789228575076</v>
      </c>
      <c r="F116" s="59">
        <v>2.3816289431481952E-3</v>
      </c>
      <c r="G116" s="41">
        <v>9.9633294406239165E-2</v>
      </c>
      <c r="H116" s="41">
        <v>0.43764550720611728</v>
      </c>
      <c r="I116" s="62" t="s">
        <v>243</v>
      </c>
    </row>
    <row r="117" spans="2:9" x14ac:dyDescent="0.35">
      <c r="B117" s="79" t="s">
        <v>52</v>
      </c>
      <c r="C117" s="41">
        <v>-0.53293945777476925</v>
      </c>
      <c r="D117" s="41">
        <v>0.16842512622052272</v>
      </c>
      <c r="E117" s="41">
        <v>-3.1642514969944564</v>
      </c>
      <c r="F117" s="59">
        <v>2.5331896624982697E-3</v>
      </c>
      <c r="G117" s="41">
        <v>-0.87047095335162039</v>
      </c>
      <c r="H117" s="41">
        <v>-0.19540796219791806</v>
      </c>
      <c r="I117" s="62" t="s">
        <v>243</v>
      </c>
    </row>
    <row r="118" spans="2:9" x14ac:dyDescent="0.35">
      <c r="B118" s="79" t="s">
        <v>274</v>
      </c>
      <c r="C118" s="41">
        <v>0</v>
      </c>
      <c r="D118" s="41">
        <v>0</v>
      </c>
      <c r="E118" s="41"/>
      <c r="F118" s="59"/>
      <c r="G118" s="41"/>
      <c r="H118" s="41"/>
      <c r="I118" s="62" t="s">
        <v>149</v>
      </c>
    </row>
    <row r="119" spans="2:9" x14ac:dyDescent="0.35">
      <c r="B119" s="79" t="s">
        <v>35</v>
      </c>
      <c r="C119" s="41">
        <v>-0.25678967000673864</v>
      </c>
      <c r="D119" s="41">
        <v>0.14089903294453654</v>
      </c>
      <c r="E119" s="41">
        <v>-1.8225083922884073</v>
      </c>
      <c r="F119" s="56">
        <v>7.3815787605872485E-2</v>
      </c>
      <c r="G119" s="41">
        <v>-0.53915764194955251</v>
      </c>
      <c r="H119" s="41">
        <v>2.5578301936075243E-2</v>
      </c>
      <c r="I119" s="62" t="s">
        <v>161</v>
      </c>
    </row>
    <row r="120" spans="2:9" x14ac:dyDescent="0.35">
      <c r="B120" s="79" t="s">
        <v>20</v>
      </c>
      <c r="C120" s="41">
        <v>-0.48417569629636703</v>
      </c>
      <c r="D120" s="41">
        <v>0.30759188733974363</v>
      </c>
      <c r="E120" s="41">
        <v>-1.5740847409333061</v>
      </c>
      <c r="F120" s="56">
        <v>0.12120324688083395</v>
      </c>
      <c r="G120" s="41">
        <v>-1.1006036135012716</v>
      </c>
      <c r="H120" s="41">
        <v>0.13225222090853761</v>
      </c>
      <c r="I120" s="62" t="s">
        <v>160</v>
      </c>
    </row>
    <row r="121" spans="2:9" ht="15" thickBot="1" x14ac:dyDescent="0.4">
      <c r="B121" s="83" t="s">
        <v>32</v>
      </c>
      <c r="C121" s="42">
        <v>0.73790404266055643</v>
      </c>
      <c r="D121" s="42">
        <v>0.23141127091029631</v>
      </c>
      <c r="E121" s="42">
        <v>3.1887126316617298</v>
      </c>
      <c r="F121" s="60">
        <v>2.3593032353763643E-3</v>
      </c>
      <c r="G121" s="42">
        <v>0.27414549239874514</v>
      </c>
      <c r="H121" s="42">
        <v>1.2016625929223677</v>
      </c>
      <c r="I121" s="63" t="s">
        <v>243</v>
      </c>
    </row>
    <row r="122" spans="2:9" x14ac:dyDescent="0.35">
      <c r="B122" s="64" t="s">
        <v>151</v>
      </c>
    </row>
    <row r="142" spans="6:6" x14ac:dyDescent="0.35">
      <c r="F142" t="s">
        <v>164</v>
      </c>
    </row>
    <row r="145" spans="2:13" x14ac:dyDescent="0.35">
      <c r="B145" s="78" t="s">
        <v>165</v>
      </c>
    </row>
    <row r="146" spans="2:13" ht="15" thickBot="1" x14ac:dyDescent="0.4"/>
    <row r="147" spans="2:13" ht="29" customHeight="1" x14ac:dyDescent="0.35">
      <c r="B147" s="80" t="s">
        <v>166</v>
      </c>
      <c r="C147" s="81" t="s">
        <v>167</v>
      </c>
      <c r="D147" s="81" t="s">
        <v>105</v>
      </c>
      <c r="E147" s="81" t="s">
        <v>229</v>
      </c>
      <c r="F147" s="81" t="s">
        <v>230</v>
      </c>
      <c r="G147" s="81" t="s">
        <v>231</v>
      </c>
      <c r="H147" s="81" t="s">
        <v>232</v>
      </c>
      <c r="I147" s="81" t="s">
        <v>233</v>
      </c>
      <c r="J147" s="81" t="s">
        <v>234</v>
      </c>
      <c r="K147" s="81" t="s">
        <v>235</v>
      </c>
      <c r="L147" s="81" t="s">
        <v>236</v>
      </c>
      <c r="M147" s="81" t="s">
        <v>237</v>
      </c>
    </row>
    <row r="148" spans="2:13" x14ac:dyDescent="0.35">
      <c r="B148" s="87" t="s">
        <v>168</v>
      </c>
      <c r="C148" s="95">
        <v>1</v>
      </c>
      <c r="D148" s="46">
        <v>22.4269662921348</v>
      </c>
      <c r="E148" s="46">
        <v>21.533244628151998</v>
      </c>
      <c r="F148" s="46">
        <v>0.89372166398280228</v>
      </c>
      <c r="G148" s="46">
        <v>1.5074385020050434</v>
      </c>
      <c r="H148" s="46">
        <v>0.13420091051546323</v>
      </c>
      <c r="I148" s="46">
        <v>21.264299993520993</v>
      </c>
      <c r="J148" s="46">
        <v>21.802189262783003</v>
      </c>
      <c r="K148" s="46">
        <v>0.60787326990277224</v>
      </c>
      <c r="L148" s="46">
        <v>20.315039372703165</v>
      </c>
      <c r="M148" s="46">
        <v>22.751449883600831</v>
      </c>
    </row>
    <row r="149" spans="2:13" x14ac:dyDescent="0.35">
      <c r="B149" s="79" t="s">
        <v>169</v>
      </c>
      <c r="C149" s="85">
        <v>1</v>
      </c>
      <c r="D149" s="41">
        <v>21.645652173913</v>
      </c>
      <c r="E149" s="41">
        <v>21.417875832712333</v>
      </c>
      <c r="F149" s="41">
        <v>0.22777634120066637</v>
      </c>
      <c r="G149" s="41">
        <v>0.38418988865232356</v>
      </c>
      <c r="H149" s="41">
        <v>0.18051835540470529</v>
      </c>
      <c r="I149" s="41">
        <v>21.056108964275815</v>
      </c>
      <c r="J149" s="41">
        <v>21.779642701148852</v>
      </c>
      <c r="K149" s="41">
        <v>0.61974745220704919</v>
      </c>
      <c r="L149" s="41">
        <v>20.175874184160804</v>
      </c>
      <c r="M149" s="41">
        <v>22.659877481263862</v>
      </c>
    </row>
    <row r="150" spans="2:13" x14ac:dyDescent="0.35">
      <c r="B150" s="79" t="s">
        <v>170</v>
      </c>
      <c r="C150" s="85">
        <v>1</v>
      </c>
      <c r="D150" s="41">
        <v>20.625</v>
      </c>
      <c r="E150" s="41">
        <v>21.009110690523372</v>
      </c>
      <c r="F150" s="41">
        <v>-0.38411069052337155</v>
      </c>
      <c r="G150" s="41">
        <v>-0.64787871578081835</v>
      </c>
      <c r="H150" s="41">
        <v>0.17389978318258195</v>
      </c>
      <c r="I150" s="41">
        <v>20.660607737221415</v>
      </c>
      <c r="J150" s="41">
        <v>21.357613643825328</v>
      </c>
      <c r="K150" s="41">
        <v>0.61785205548744293</v>
      </c>
      <c r="L150" s="41">
        <v>19.770907501880032</v>
      </c>
      <c r="M150" s="41">
        <v>22.247313879166711</v>
      </c>
    </row>
    <row r="151" spans="2:13" x14ac:dyDescent="0.35">
      <c r="B151" s="79" t="s">
        <v>171</v>
      </c>
      <c r="C151" s="85">
        <v>1</v>
      </c>
      <c r="D151" s="41">
        <v>23.621739130434801</v>
      </c>
      <c r="E151" s="41">
        <v>22.528540550856228</v>
      </c>
      <c r="F151" s="41">
        <v>1.0931985795785728</v>
      </c>
      <c r="G151" s="41">
        <v>1.8438958073927543</v>
      </c>
      <c r="H151" s="41">
        <v>0.14910726525712067</v>
      </c>
      <c r="I151" s="41">
        <v>22.229722913767365</v>
      </c>
      <c r="J151" s="41">
        <v>22.827358187945091</v>
      </c>
      <c r="K151" s="41">
        <v>0.61133706286431433</v>
      </c>
      <c r="L151" s="41">
        <v>21.303393699192426</v>
      </c>
      <c r="M151" s="41">
        <v>23.753687402520029</v>
      </c>
    </row>
    <row r="152" spans="2:13" x14ac:dyDescent="0.35">
      <c r="B152" s="79" t="s">
        <v>172</v>
      </c>
      <c r="C152" s="85">
        <v>1</v>
      </c>
      <c r="D152" s="41">
        <v>20.6</v>
      </c>
      <c r="E152" s="41">
        <v>20.903043278639615</v>
      </c>
      <c r="F152" s="41">
        <v>-0.30304327863961333</v>
      </c>
      <c r="G152" s="41">
        <v>-0.51114247802768509</v>
      </c>
      <c r="H152" s="41">
        <v>0.15074933729632764</v>
      </c>
      <c r="I152" s="41">
        <v>20.600934855646795</v>
      </c>
      <c r="J152" s="41">
        <v>21.205151701632435</v>
      </c>
      <c r="K152" s="41">
        <v>0.61173964280107851</v>
      </c>
      <c r="L152" s="41">
        <v>19.677089638753685</v>
      </c>
      <c r="M152" s="41">
        <v>22.128996918525544</v>
      </c>
    </row>
    <row r="153" spans="2:13" x14ac:dyDescent="0.35">
      <c r="B153" s="79" t="s">
        <v>173</v>
      </c>
      <c r="C153" s="85">
        <v>1</v>
      </c>
      <c r="D153" s="41">
        <v>20.898913043478299</v>
      </c>
      <c r="E153" s="41">
        <v>20.614559108486624</v>
      </c>
      <c r="F153" s="41">
        <v>0.28435393499167461</v>
      </c>
      <c r="G153" s="41">
        <v>0.47961920033678163</v>
      </c>
      <c r="H153" s="41">
        <v>0.20980782418655497</v>
      </c>
      <c r="I153" s="41">
        <v>20.194094832932567</v>
      </c>
      <c r="J153" s="41">
        <v>21.035023384040681</v>
      </c>
      <c r="K153" s="41">
        <v>0.62890329222306163</v>
      </c>
      <c r="L153" s="41">
        <v>19.354208746514388</v>
      </c>
      <c r="M153" s="41">
        <v>21.87490947045886</v>
      </c>
    </row>
    <row r="154" spans="2:13" x14ac:dyDescent="0.35">
      <c r="B154" s="79" t="s">
        <v>174</v>
      </c>
      <c r="C154" s="85">
        <v>1</v>
      </c>
      <c r="D154" s="41">
        <v>20.492045454545501</v>
      </c>
      <c r="E154" s="41">
        <v>21.036431493231035</v>
      </c>
      <c r="F154" s="41">
        <v>-0.54438603868553415</v>
      </c>
      <c r="G154" s="41">
        <v>-0.91821481758818857</v>
      </c>
      <c r="H154" s="41">
        <v>0.26352493319083559</v>
      </c>
      <c r="I154" s="41">
        <v>20.508315725603637</v>
      </c>
      <c r="J154" s="41">
        <v>21.564547260858433</v>
      </c>
      <c r="K154" s="41">
        <v>0.64880306587773118</v>
      </c>
      <c r="L154" s="41">
        <v>19.736201093677547</v>
      </c>
      <c r="M154" s="41">
        <v>22.336661892784523</v>
      </c>
    </row>
    <row r="155" spans="2:13" x14ac:dyDescent="0.35">
      <c r="B155" s="79" t="s">
        <v>175</v>
      </c>
      <c r="C155" s="85">
        <v>1</v>
      </c>
      <c r="D155" s="41">
        <v>20.8175824175824</v>
      </c>
      <c r="E155" s="41">
        <v>21.414237220219594</v>
      </c>
      <c r="F155" s="41">
        <v>-0.59665480263719317</v>
      </c>
      <c r="G155" s="41">
        <v>-1.0063764347988688</v>
      </c>
      <c r="H155" s="41">
        <v>0.17301256518226055</v>
      </c>
      <c r="I155" s="41">
        <v>21.067512291522821</v>
      </c>
      <c r="J155" s="41">
        <v>21.760962148916366</v>
      </c>
      <c r="K155" s="41">
        <v>0.61760292712231801</v>
      </c>
      <c r="L155" s="41">
        <v>20.17653329597675</v>
      </c>
      <c r="M155" s="41">
        <v>22.651941144462437</v>
      </c>
    </row>
    <row r="156" spans="2:13" x14ac:dyDescent="0.35">
      <c r="B156" s="79" t="s">
        <v>176</v>
      </c>
      <c r="C156" s="85">
        <v>1</v>
      </c>
      <c r="D156" s="41">
        <v>23.1445652173913</v>
      </c>
      <c r="E156" s="41">
        <v>22.791137393729691</v>
      </c>
      <c r="F156" s="41">
        <v>0.35342782366160819</v>
      </c>
      <c r="G156" s="41">
        <v>0.59612598702498198</v>
      </c>
      <c r="H156" s="41">
        <v>0.11948719053454668</v>
      </c>
      <c r="I156" s="41">
        <v>22.551679712869202</v>
      </c>
      <c r="J156" s="41">
        <v>23.030595074590181</v>
      </c>
      <c r="K156" s="41">
        <v>0.60479518564630486</v>
      </c>
      <c r="L156" s="41">
        <v>21.579100756977553</v>
      </c>
      <c r="M156" s="41">
        <v>24.00317403048183</v>
      </c>
    </row>
    <row r="157" spans="2:13" x14ac:dyDescent="0.35">
      <c r="B157" s="79" t="s">
        <v>177</v>
      </c>
      <c r="C157" s="85">
        <v>1</v>
      </c>
      <c r="D157" s="41">
        <v>21.41</v>
      </c>
      <c r="E157" s="41">
        <v>22.55198217685593</v>
      </c>
      <c r="F157" s="41">
        <v>-1.1419821768559295</v>
      </c>
      <c r="G157" s="41">
        <v>-1.9261790011048527</v>
      </c>
      <c r="H157" s="41">
        <v>0.15983694081954231</v>
      </c>
      <c r="I157" s="41">
        <v>22.231661789429822</v>
      </c>
      <c r="J157" s="41">
        <v>22.872302564282037</v>
      </c>
      <c r="K157" s="41">
        <v>0.61404224246354511</v>
      </c>
      <c r="L157" s="41">
        <v>21.321414024128433</v>
      </c>
      <c r="M157" s="41">
        <v>23.782550329583426</v>
      </c>
    </row>
    <row r="158" spans="2:13" x14ac:dyDescent="0.35">
      <c r="B158" s="79" t="s">
        <v>178</v>
      </c>
      <c r="C158" s="85">
        <v>1</v>
      </c>
      <c r="D158" s="41">
        <v>19.559782608695599</v>
      </c>
      <c r="E158" s="41">
        <v>20.763164916361287</v>
      </c>
      <c r="F158" s="41">
        <v>-1.203382307665688</v>
      </c>
      <c r="G158" s="41">
        <v>-2.0297424761114931</v>
      </c>
      <c r="H158" s="41">
        <v>0.23522948228806215</v>
      </c>
      <c r="I158" s="41">
        <v>20.291754499506375</v>
      </c>
      <c r="J158" s="41">
        <v>21.234575333216199</v>
      </c>
      <c r="K158" s="41">
        <v>0.63783456884729828</v>
      </c>
      <c r="L158" s="41">
        <v>19.484915876062146</v>
      </c>
      <c r="M158" s="41">
        <v>22.041413956660428</v>
      </c>
    </row>
    <row r="159" spans="2:13" x14ac:dyDescent="0.35">
      <c r="B159" s="79" t="s">
        <v>179</v>
      </c>
      <c r="C159" s="85">
        <v>1</v>
      </c>
      <c r="D159" s="41">
        <v>21.529347826087001</v>
      </c>
      <c r="E159" s="41">
        <v>21.166643610835493</v>
      </c>
      <c r="F159" s="41">
        <v>0.36270421525150809</v>
      </c>
      <c r="G159" s="41">
        <v>0.6117724577393362</v>
      </c>
      <c r="H159" s="41">
        <v>0.1620685249083188</v>
      </c>
      <c r="I159" s="41">
        <v>20.841851028957805</v>
      </c>
      <c r="J159" s="41">
        <v>21.491436192713181</v>
      </c>
      <c r="K159" s="41">
        <v>0.61462690686713972</v>
      </c>
      <c r="L159" s="41">
        <v>19.93490376446</v>
      </c>
      <c r="M159" s="41">
        <v>22.398383457210986</v>
      </c>
    </row>
    <row r="160" spans="2:13" x14ac:dyDescent="0.35">
      <c r="B160" s="79" t="s">
        <v>180</v>
      </c>
      <c r="C160" s="85">
        <v>1</v>
      </c>
      <c r="D160" s="41">
        <v>21.488043478260899</v>
      </c>
      <c r="E160" s="41">
        <v>19.99560723590157</v>
      </c>
      <c r="F160" s="41">
        <v>1.4924362423593287</v>
      </c>
      <c r="G160" s="41">
        <v>2.5172891563289599</v>
      </c>
      <c r="H160" s="41">
        <v>0.40906690090247011</v>
      </c>
      <c r="I160" s="41">
        <v>19.175818847132209</v>
      </c>
      <c r="J160" s="41">
        <v>20.815395624670931</v>
      </c>
      <c r="K160" s="41">
        <v>0.72030254566609753</v>
      </c>
      <c r="L160" s="41">
        <v>18.552088676870405</v>
      </c>
      <c r="M160" s="41">
        <v>21.439125794932735</v>
      </c>
    </row>
    <row r="161" spans="2:13" x14ac:dyDescent="0.35">
      <c r="B161" s="79" t="s">
        <v>181</v>
      </c>
      <c r="C161" s="85">
        <v>1</v>
      </c>
      <c r="D161" s="41">
        <v>23.401123595505599</v>
      </c>
      <c r="E161" s="41">
        <v>23.103735944172808</v>
      </c>
      <c r="F161" s="41">
        <v>0.29738765133279088</v>
      </c>
      <c r="G161" s="41">
        <v>0.5016031430211888</v>
      </c>
      <c r="H161" s="41">
        <v>0.27887070206351799</v>
      </c>
      <c r="I161" s="41">
        <v>22.544866568490569</v>
      </c>
      <c r="J161" s="41">
        <v>23.662605319855047</v>
      </c>
      <c r="K161" s="41">
        <v>0.65518615396580893</v>
      </c>
      <c r="L161" s="41">
        <v>21.790713550235139</v>
      </c>
      <c r="M161" s="41">
        <v>24.416758338110476</v>
      </c>
    </row>
    <row r="162" spans="2:13" x14ac:dyDescent="0.35">
      <c r="B162" s="79" t="s">
        <v>182</v>
      </c>
      <c r="C162" s="85">
        <v>1</v>
      </c>
      <c r="D162" s="41">
        <v>20.0152173913044</v>
      </c>
      <c r="E162" s="41">
        <v>20.582175892067497</v>
      </c>
      <c r="F162" s="41">
        <v>-0.5669585007630964</v>
      </c>
      <c r="G162" s="41">
        <v>-0.95628774318912924</v>
      </c>
      <c r="H162" s="41">
        <v>0.18879003214160833</v>
      </c>
      <c r="I162" s="41">
        <v>20.203832213017343</v>
      </c>
      <c r="J162" s="41">
        <v>20.960519571117651</v>
      </c>
      <c r="K162" s="41">
        <v>0.62220712316329096</v>
      </c>
      <c r="L162" s="41">
        <v>19.335244952767507</v>
      </c>
      <c r="M162" s="41">
        <v>21.829106831367486</v>
      </c>
    </row>
    <row r="163" spans="2:13" x14ac:dyDescent="0.35">
      <c r="B163" s="79" t="s">
        <v>183</v>
      </c>
      <c r="C163" s="85">
        <v>1</v>
      </c>
      <c r="D163" s="41">
        <v>21.763043478260901</v>
      </c>
      <c r="E163" s="41">
        <v>22.196932087241407</v>
      </c>
      <c r="F163" s="41">
        <v>-0.43388860898050652</v>
      </c>
      <c r="G163" s="41">
        <v>-0.73183902899237852</v>
      </c>
      <c r="H163" s="41">
        <v>0.20393256878043844</v>
      </c>
      <c r="I163" s="41">
        <v>21.788242086634462</v>
      </c>
      <c r="J163" s="41">
        <v>22.605622087848353</v>
      </c>
      <c r="K163" s="41">
        <v>0.62696771885679847</v>
      </c>
      <c r="L163" s="41">
        <v>20.940460700976502</v>
      </c>
      <c r="M163" s="41">
        <v>23.453403473506313</v>
      </c>
    </row>
    <row r="164" spans="2:13" x14ac:dyDescent="0.35">
      <c r="B164" s="79" t="s">
        <v>184</v>
      </c>
      <c r="C164" s="85">
        <v>1</v>
      </c>
      <c r="D164" s="41">
        <v>19.8228260869565</v>
      </c>
      <c r="E164" s="41">
        <v>20.566847012617284</v>
      </c>
      <c r="F164" s="41">
        <v>-0.74402092566078437</v>
      </c>
      <c r="G164" s="41">
        <v>-1.2549385729784441</v>
      </c>
      <c r="H164" s="41">
        <v>0.22557779769890304</v>
      </c>
      <c r="I164" s="41">
        <v>20.114779003913217</v>
      </c>
      <c r="J164" s="41">
        <v>21.018915021321352</v>
      </c>
      <c r="K164" s="41">
        <v>0.63433853004038498</v>
      </c>
      <c r="L164" s="41">
        <v>19.295604190651311</v>
      </c>
      <c r="M164" s="41">
        <v>21.838089834583258</v>
      </c>
    </row>
    <row r="165" spans="2:13" x14ac:dyDescent="0.35">
      <c r="B165" s="79" t="s">
        <v>185</v>
      </c>
      <c r="C165" s="85">
        <v>1</v>
      </c>
      <c r="D165" s="41">
        <v>22.315217391304401</v>
      </c>
      <c r="E165" s="41">
        <v>22.284798970927092</v>
      </c>
      <c r="F165" s="41">
        <v>3.0418420377309019E-2</v>
      </c>
      <c r="G165" s="41">
        <v>5.1306687411588531E-2</v>
      </c>
      <c r="H165" s="41">
        <v>0.17205822767204451</v>
      </c>
      <c r="I165" s="41">
        <v>21.939986577339162</v>
      </c>
      <c r="J165" s="41">
        <v>22.629611364515021</v>
      </c>
      <c r="K165" s="41">
        <v>0.61733626297890065</v>
      </c>
      <c r="L165" s="41">
        <v>21.047629453569755</v>
      </c>
      <c r="M165" s="41">
        <v>23.521968488284429</v>
      </c>
    </row>
    <row r="166" spans="2:13" x14ac:dyDescent="0.35">
      <c r="B166" s="79" t="s">
        <v>186</v>
      </c>
      <c r="C166" s="85">
        <v>1</v>
      </c>
      <c r="D166" s="41">
        <v>23.1417582417582</v>
      </c>
      <c r="E166" s="41">
        <v>22.391027600225144</v>
      </c>
      <c r="F166" s="41">
        <v>0.7507306415330568</v>
      </c>
      <c r="G166" s="41">
        <v>1.2662558370115251</v>
      </c>
      <c r="H166" s="41">
        <v>0.1210075197737364</v>
      </c>
      <c r="I166" s="41">
        <v>22.148523111483975</v>
      </c>
      <c r="J166" s="41">
        <v>22.633532088966312</v>
      </c>
      <c r="K166" s="41">
        <v>0.60509738697246118</v>
      </c>
      <c r="L166" s="41">
        <v>21.178385338481821</v>
      </c>
      <c r="M166" s="41">
        <v>23.603669861968466</v>
      </c>
    </row>
    <row r="167" spans="2:13" x14ac:dyDescent="0.35">
      <c r="B167" s="79" t="s">
        <v>187</v>
      </c>
      <c r="C167" s="85">
        <v>1</v>
      </c>
      <c r="D167" s="41">
        <v>22.1782608695652</v>
      </c>
      <c r="E167" s="41">
        <v>21.897825803605222</v>
      </c>
      <c r="F167" s="41">
        <v>0.28043506595997769</v>
      </c>
      <c r="G167" s="41">
        <v>0.47300925195937621</v>
      </c>
      <c r="H167" s="41">
        <v>0.18429121636213461</v>
      </c>
      <c r="I167" s="41">
        <v>21.528497952848898</v>
      </c>
      <c r="J167" s="41">
        <v>22.267153654361547</v>
      </c>
      <c r="K167" s="41">
        <v>0.6208568919705606</v>
      </c>
      <c r="L167" s="41">
        <v>20.653600788083256</v>
      </c>
      <c r="M167" s="41">
        <v>23.142050819127189</v>
      </c>
    </row>
    <row r="168" spans="2:13" x14ac:dyDescent="0.35">
      <c r="B168" s="79" t="s">
        <v>188</v>
      </c>
      <c r="C168" s="85">
        <v>1</v>
      </c>
      <c r="D168" s="41">
        <v>22.334782608695701</v>
      </c>
      <c r="E168" s="41">
        <v>23.138648175735341</v>
      </c>
      <c r="F168" s="41">
        <v>-0.80386556703964018</v>
      </c>
      <c r="G168" s="41">
        <v>-1.3558784071446521</v>
      </c>
      <c r="H168" s="41">
        <v>0.18989308647930306</v>
      </c>
      <c r="I168" s="41">
        <v>22.758093926394046</v>
      </c>
      <c r="J168" s="41">
        <v>23.519202425076635</v>
      </c>
      <c r="K168" s="41">
        <v>0.62254269907512794</v>
      </c>
      <c r="L168" s="41">
        <v>21.891044727279837</v>
      </c>
      <c r="M168" s="41">
        <v>24.386251624190844</v>
      </c>
    </row>
    <row r="169" spans="2:13" x14ac:dyDescent="0.35">
      <c r="B169" s="79" t="s">
        <v>189</v>
      </c>
      <c r="C169" s="85">
        <v>1</v>
      </c>
      <c r="D169" s="41">
        <v>23.193103448275899</v>
      </c>
      <c r="E169" s="41">
        <v>22.408636847212716</v>
      </c>
      <c r="F169" s="41">
        <v>0.78446660106318333</v>
      </c>
      <c r="G169" s="41">
        <v>1.3231582109241882</v>
      </c>
      <c r="H169" s="41">
        <v>0.19208792665305324</v>
      </c>
      <c r="I169" s="41">
        <v>22.023684039871068</v>
      </c>
      <c r="J169" s="41">
        <v>22.793589654554363</v>
      </c>
      <c r="K169" s="41">
        <v>0.6232156925535316</v>
      </c>
      <c r="L169" s="41">
        <v>21.15968468968763</v>
      </c>
      <c r="M169" s="41">
        <v>23.657589004737801</v>
      </c>
    </row>
    <row r="170" spans="2:13" x14ac:dyDescent="0.35">
      <c r="B170" s="79" t="s">
        <v>190</v>
      </c>
      <c r="C170" s="85">
        <v>1</v>
      </c>
      <c r="D170" s="41">
        <v>22.288043478260899</v>
      </c>
      <c r="E170" s="41">
        <v>21.654333987143936</v>
      </c>
      <c r="F170" s="41">
        <v>0.63370949111696362</v>
      </c>
      <c r="G170" s="41">
        <v>1.0688765020404789</v>
      </c>
      <c r="H170" s="41">
        <v>0.1118389400299227</v>
      </c>
      <c r="I170" s="41">
        <v>21.430203742808516</v>
      </c>
      <c r="J170" s="41">
        <v>21.878464231479356</v>
      </c>
      <c r="K170" s="41">
        <v>0.6033307354893549</v>
      </c>
      <c r="L170" s="41">
        <v>20.44523217408922</v>
      </c>
      <c r="M170" s="41">
        <v>22.863435800198651</v>
      </c>
    </row>
    <row r="171" spans="2:13" x14ac:dyDescent="0.35">
      <c r="B171" s="79" t="s">
        <v>191</v>
      </c>
      <c r="C171" s="85">
        <v>1</v>
      </c>
      <c r="D171" s="41">
        <v>21.448863636363601</v>
      </c>
      <c r="E171" s="41">
        <v>20.739089761029231</v>
      </c>
      <c r="F171" s="41">
        <v>0.70977387533437053</v>
      </c>
      <c r="G171" s="41">
        <v>1.1971741432654213</v>
      </c>
      <c r="H171" s="41">
        <v>0.19012200603065676</v>
      </c>
      <c r="I171" s="41">
        <v>20.358076746655254</v>
      </c>
      <c r="J171" s="41">
        <v>21.120102775403208</v>
      </c>
      <c r="K171" s="41">
        <v>0.62261256416509159</v>
      </c>
      <c r="L171" s="41">
        <v>19.49134629980465</v>
      </c>
      <c r="M171" s="41">
        <v>21.986833222253811</v>
      </c>
    </row>
    <row r="172" spans="2:13" x14ac:dyDescent="0.35">
      <c r="B172" s="79" t="s">
        <v>192</v>
      </c>
      <c r="C172" s="85">
        <v>1</v>
      </c>
      <c r="D172" s="41">
        <v>23.451648351648299</v>
      </c>
      <c r="E172" s="41">
        <v>23.16047433426057</v>
      </c>
      <c r="F172" s="41">
        <v>0.29117401738772841</v>
      </c>
      <c r="G172" s="41">
        <v>0.49112261935970475</v>
      </c>
      <c r="H172" s="41">
        <v>0.20173747499671835</v>
      </c>
      <c r="I172" s="41">
        <v>22.756183399899715</v>
      </c>
      <c r="J172" s="41">
        <v>23.564765268621425</v>
      </c>
      <c r="K172" s="41">
        <v>0.6262571649866856</v>
      </c>
      <c r="L172" s="41">
        <v>21.905426929772307</v>
      </c>
      <c r="M172" s="41">
        <v>24.415521738748833</v>
      </c>
    </row>
    <row r="173" spans="2:13" x14ac:dyDescent="0.35">
      <c r="B173" s="79" t="s">
        <v>193</v>
      </c>
      <c r="C173" s="85">
        <v>1</v>
      </c>
      <c r="D173" s="41">
        <v>22.415217391304299</v>
      </c>
      <c r="E173" s="41">
        <v>21.920591754447223</v>
      </c>
      <c r="F173" s="41">
        <v>0.4946256368570765</v>
      </c>
      <c r="G173" s="41">
        <v>0.83428404963837799</v>
      </c>
      <c r="H173" s="41">
        <v>0.1311176477435769</v>
      </c>
      <c r="I173" s="41">
        <v>21.657826116489723</v>
      </c>
      <c r="J173" s="41">
        <v>22.183357392404723</v>
      </c>
      <c r="K173" s="41">
        <v>0.60720002093949077</v>
      </c>
      <c r="L173" s="41">
        <v>20.703735720071109</v>
      </c>
      <c r="M173" s="41">
        <v>23.137447788823337</v>
      </c>
    </row>
    <row r="174" spans="2:13" x14ac:dyDescent="0.35">
      <c r="B174" s="79" t="s">
        <v>194</v>
      </c>
      <c r="C174" s="85">
        <v>1</v>
      </c>
      <c r="D174" s="41">
        <v>21.454444444444398</v>
      </c>
      <c r="E174" s="41">
        <v>21.542155967620531</v>
      </c>
      <c r="F174" s="41">
        <v>-8.7711523176132289E-2</v>
      </c>
      <c r="G174" s="41">
        <v>-0.14794284667553251</v>
      </c>
      <c r="H174" s="41">
        <v>0.25517235472440797</v>
      </c>
      <c r="I174" s="41">
        <v>21.030779141295781</v>
      </c>
      <c r="J174" s="41">
        <v>22.05353279394528</v>
      </c>
      <c r="K174" s="41">
        <v>0.64545562085608044</v>
      </c>
      <c r="L174" s="41">
        <v>20.248633997800024</v>
      </c>
      <c r="M174" s="41">
        <v>22.835677937441037</v>
      </c>
    </row>
    <row r="175" spans="2:13" x14ac:dyDescent="0.35">
      <c r="B175" s="79" t="s">
        <v>195</v>
      </c>
      <c r="C175" s="85">
        <v>1</v>
      </c>
      <c r="D175" s="41">
        <v>23.179347826087</v>
      </c>
      <c r="E175" s="41">
        <v>22.777990680890579</v>
      </c>
      <c r="F175" s="41">
        <v>0.40135714519642107</v>
      </c>
      <c r="G175" s="41">
        <v>0.67696827559005668</v>
      </c>
      <c r="H175" s="41">
        <v>0.1764856232968352</v>
      </c>
      <c r="I175" s="41">
        <v>22.424305588197235</v>
      </c>
      <c r="J175" s="41">
        <v>23.131675773583922</v>
      </c>
      <c r="K175" s="41">
        <v>0.61858483905571249</v>
      </c>
      <c r="L175" s="41">
        <v>21.53831896115997</v>
      </c>
      <c r="M175" s="41">
        <v>24.017662400621187</v>
      </c>
    </row>
    <row r="176" spans="2:13" x14ac:dyDescent="0.35">
      <c r="B176" s="79" t="s">
        <v>196</v>
      </c>
      <c r="C176" s="85">
        <v>1</v>
      </c>
      <c r="D176" s="41">
        <v>21.547826086956501</v>
      </c>
      <c r="E176" s="41">
        <v>21.66170450126323</v>
      </c>
      <c r="F176" s="41">
        <v>-0.11387841430672907</v>
      </c>
      <c r="G176" s="41">
        <v>-0.19207848840570199</v>
      </c>
      <c r="H176" s="41">
        <v>9.9803980455884664E-2</v>
      </c>
      <c r="I176" s="41">
        <v>21.461692854879242</v>
      </c>
      <c r="J176" s="41">
        <v>21.861716147647218</v>
      </c>
      <c r="K176" s="41">
        <v>0.60121615280525176</v>
      </c>
      <c r="L176" s="41">
        <v>20.456840406605423</v>
      </c>
      <c r="M176" s="41">
        <v>22.866568595921038</v>
      </c>
    </row>
    <row r="177" spans="2:13" x14ac:dyDescent="0.35">
      <c r="B177" s="79" t="s">
        <v>197</v>
      </c>
      <c r="C177" s="85">
        <v>1</v>
      </c>
      <c r="D177" s="41">
        <v>21.478651685393299</v>
      </c>
      <c r="E177" s="41">
        <v>21.525381635501788</v>
      </c>
      <c r="F177" s="41">
        <v>-4.6729950108488794E-2</v>
      </c>
      <c r="G177" s="41">
        <v>-7.8819311234315417E-2</v>
      </c>
      <c r="H177" s="41">
        <v>0.30189350684084137</v>
      </c>
      <c r="I177" s="41">
        <v>20.920373528008898</v>
      </c>
      <c r="J177" s="41">
        <v>22.130389742994677</v>
      </c>
      <c r="K177" s="41">
        <v>0.66531174448657548</v>
      </c>
      <c r="L177" s="41">
        <v>20.192067104703266</v>
      </c>
      <c r="M177" s="41">
        <v>22.858696166300309</v>
      </c>
    </row>
    <row r="178" spans="2:13" x14ac:dyDescent="0.35">
      <c r="B178" s="79" t="s">
        <v>198</v>
      </c>
      <c r="C178" s="85">
        <v>1</v>
      </c>
      <c r="D178" s="41">
        <v>22.243478260869601</v>
      </c>
      <c r="E178" s="41">
        <v>22.65915009854767</v>
      </c>
      <c r="F178" s="41">
        <v>-0.41567183767806881</v>
      </c>
      <c r="G178" s="41">
        <v>-0.70111283810970615</v>
      </c>
      <c r="H178" s="41">
        <v>0.16595073719174072</v>
      </c>
      <c r="I178" s="41">
        <v>22.326577389395773</v>
      </c>
      <c r="J178" s="41">
        <v>22.991722807699567</v>
      </c>
      <c r="K178" s="41">
        <v>0.61566198116628201</v>
      </c>
      <c r="L178" s="41">
        <v>21.425335916922666</v>
      </c>
      <c r="M178" s="41">
        <v>23.892964280172674</v>
      </c>
    </row>
    <row r="179" spans="2:13" x14ac:dyDescent="0.35">
      <c r="B179" s="79" t="s">
        <v>199</v>
      </c>
      <c r="C179" s="85">
        <v>1</v>
      </c>
      <c r="D179" s="41">
        <v>21.348913043478301</v>
      </c>
      <c r="E179" s="41">
        <v>21.965936380658839</v>
      </c>
      <c r="F179" s="41">
        <v>-0.61702333718053737</v>
      </c>
      <c r="G179" s="41">
        <v>-1.0407320003372775</v>
      </c>
      <c r="H179" s="41">
        <v>0.20745461781421082</v>
      </c>
      <c r="I179" s="41">
        <v>21.550188036059275</v>
      </c>
      <c r="J179" s="41">
        <v>22.381684725258403</v>
      </c>
      <c r="K179" s="41">
        <v>0.6281221587649567</v>
      </c>
      <c r="L179" s="41">
        <v>20.70715144511837</v>
      </c>
      <c r="M179" s="41">
        <v>23.224721316199307</v>
      </c>
    </row>
    <row r="180" spans="2:13" x14ac:dyDescent="0.35">
      <c r="B180" s="79" t="s">
        <v>200</v>
      </c>
      <c r="C180" s="85">
        <v>1</v>
      </c>
      <c r="D180" s="41">
        <v>23.396739130434799</v>
      </c>
      <c r="E180" s="41">
        <v>23.019670471546878</v>
      </c>
      <c r="F180" s="41">
        <v>0.37706865888792152</v>
      </c>
      <c r="G180" s="41">
        <v>0.63600093542993363</v>
      </c>
      <c r="H180" s="41">
        <v>0.22001391166273238</v>
      </c>
      <c r="I180" s="41">
        <v>22.578752739628406</v>
      </c>
      <c r="J180" s="41">
        <v>23.460588203465349</v>
      </c>
      <c r="K180" s="41">
        <v>0.63238133211239389</v>
      </c>
      <c r="L180" s="41">
        <v>21.752349961878359</v>
      </c>
      <c r="M180" s="41">
        <v>24.286990981215396</v>
      </c>
    </row>
    <row r="181" spans="2:13" x14ac:dyDescent="0.35">
      <c r="B181" s="79" t="s">
        <v>201</v>
      </c>
      <c r="C181" s="85">
        <v>1</v>
      </c>
      <c r="D181" s="41">
        <v>22.790217391304299</v>
      </c>
      <c r="E181" s="41">
        <v>22.382105010322942</v>
      </c>
      <c r="F181" s="41">
        <v>0.4081123809813576</v>
      </c>
      <c r="G181" s="41">
        <v>0.68836231796669023</v>
      </c>
      <c r="H181" s="41">
        <v>0.12475022986741448</v>
      </c>
      <c r="I181" s="41">
        <v>22.13209996294318</v>
      </c>
      <c r="J181" s="41">
        <v>22.632110057702704</v>
      </c>
      <c r="K181" s="41">
        <v>0.60585695319199073</v>
      </c>
      <c r="L181" s="41">
        <v>21.167940543859807</v>
      </c>
      <c r="M181" s="41">
        <v>23.596269476786077</v>
      </c>
    </row>
    <row r="182" spans="2:13" x14ac:dyDescent="0.35">
      <c r="B182" s="79" t="s">
        <v>202</v>
      </c>
      <c r="C182" s="85">
        <v>1</v>
      </c>
      <c r="D182" s="41">
        <v>22.407777777777799</v>
      </c>
      <c r="E182" s="41">
        <v>22.10914428013437</v>
      </c>
      <c r="F182" s="41">
        <v>0.29863349764342928</v>
      </c>
      <c r="G182" s="41">
        <v>0.50370450944422918</v>
      </c>
      <c r="H182" s="41">
        <v>0.13771217925110929</v>
      </c>
      <c r="I182" s="41">
        <v>21.833162905710971</v>
      </c>
      <c r="J182" s="41">
        <v>22.385125654557768</v>
      </c>
      <c r="K182" s="41">
        <v>0.60865809137248716</v>
      </c>
      <c r="L182" s="41">
        <v>20.889366207313344</v>
      </c>
      <c r="M182" s="41">
        <v>23.328922352955395</v>
      </c>
    </row>
    <row r="183" spans="2:13" x14ac:dyDescent="0.35">
      <c r="B183" s="79" t="s">
        <v>203</v>
      </c>
      <c r="C183" s="85">
        <v>1</v>
      </c>
      <c r="D183" s="41">
        <v>22.170652173912998</v>
      </c>
      <c r="E183" s="41">
        <v>21.624758056187513</v>
      </c>
      <c r="F183" s="41">
        <v>0.54589411772548502</v>
      </c>
      <c r="G183" s="41">
        <v>0.92075849141920862</v>
      </c>
      <c r="H183" s="41">
        <v>0.15644845330951032</v>
      </c>
      <c r="I183" s="41">
        <v>21.311228349479123</v>
      </c>
      <c r="J183" s="41">
        <v>21.938287762895904</v>
      </c>
      <c r="K183" s="41">
        <v>0.61316893791356331</v>
      </c>
      <c r="L183" s="41">
        <v>20.395940044887631</v>
      </c>
      <c r="M183" s="41">
        <v>22.853576067487396</v>
      </c>
    </row>
    <row r="184" spans="2:13" x14ac:dyDescent="0.35">
      <c r="B184" s="79" t="s">
        <v>204</v>
      </c>
      <c r="C184" s="85">
        <v>1</v>
      </c>
      <c r="D184" s="41">
        <v>22.788043478260899</v>
      </c>
      <c r="E184" s="41">
        <v>22.50920701369115</v>
      </c>
      <c r="F184" s="41">
        <v>0.27883646456974986</v>
      </c>
      <c r="G184" s="41">
        <v>0.47031289426536088</v>
      </c>
      <c r="H184" s="41">
        <v>0.11250594609808051</v>
      </c>
      <c r="I184" s="41">
        <v>22.283740059324415</v>
      </c>
      <c r="J184" s="41">
        <v>22.734673968057884</v>
      </c>
      <c r="K184" s="41">
        <v>0.60345473383389203</v>
      </c>
      <c r="L184" s="41">
        <v>21.299856702400927</v>
      </c>
      <c r="M184" s="41">
        <v>23.718557324981372</v>
      </c>
    </row>
    <row r="185" spans="2:13" x14ac:dyDescent="0.35">
      <c r="B185" s="79" t="s">
        <v>205</v>
      </c>
      <c r="C185" s="85">
        <v>1</v>
      </c>
      <c r="D185" s="41">
        <v>21.9826086956522</v>
      </c>
      <c r="E185" s="41">
        <v>22.368465399037429</v>
      </c>
      <c r="F185" s="41">
        <v>-0.38585670338522959</v>
      </c>
      <c r="G185" s="41">
        <v>-0.6508237121024153</v>
      </c>
      <c r="H185" s="41">
        <v>0.15728376594986543</v>
      </c>
      <c r="I185" s="41">
        <v>22.053261688389721</v>
      </c>
      <c r="J185" s="41">
        <v>22.683669109685137</v>
      </c>
      <c r="K185" s="41">
        <v>0.61338259749562607</v>
      </c>
      <c r="L185" s="41">
        <v>21.139219204366714</v>
      </c>
      <c r="M185" s="41">
        <v>23.597711593708144</v>
      </c>
    </row>
    <row r="186" spans="2:13" x14ac:dyDescent="0.35">
      <c r="B186" s="79" t="s">
        <v>206</v>
      </c>
      <c r="C186" s="85">
        <v>1</v>
      </c>
      <c r="D186" s="41">
        <v>22.6</v>
      </c>
      <c r="E186" s="41">
        <v>22.187557525397963</v>
      </c>
      <c r="F186" s="41">
        <v>0.41244247460203809</v>
      </c>
      <c r="G186" s="41">
        <v>0.6956658780169318</v>
      </c>
      <c r="H186" s="41">
        <v>0.146668122827363</v>
      </c>
      <c r="I186" s="41">
        <v>21.893628038971151</v>
      </c>
      <c r="J186" s="41">
        <v>22.481487011824775</v>
      </c>
      <c r="K186" s="41">
        <v>0.61074672830299437</v>
      </c>
      <c r="L186" s="41">
        <v>20.963593730632173</v>
      </c>
      <c r="M186" s="41">
        <v>23.411521320163754</v>
      </c>
    </row>
    <row r="187" spans="2:13" x14ac:dyDescent="0.35">
      <c r="B187" s="79" t="s">
        <v>207</v>
      </c>
      <c r="C187" s="85">
        <v>1</v>
      </c>
      <c r="D187" s="41">
        <v>21.8184782608696</v>
      </c>
      <c r="E187" s="41">
        <v>22.277611244123332</v>
      </c>
      <c r="F187" s="41">
        <v>-0.4591329832537312</v>
      </c>
      <c r="G187" s="41">
        <v>-0.77441866342677068</v>
      </c>
      <c r="H187" s="41">
        <v>0.28327626501201497</v>
      </c>
      <c r="I187" s="41">
        <v>21.709912922996711</v>
      </c>
      <c r="J187" s="41">
        <v>22.845309565249952</v>
      </c>
      <c r="K187" s="41">
        <v>0.65707341309648692</v>
      </c>
      <c r="L187" s="41">
        <v>20.960806698370117</v>
      </c>
      <c r="M187" s="41">
        <v>23.594415789876546</v>
      </c>
    </row>
    <row r="188" spans="2:13" x14ac:dyDescent="0.35">
      <c r="B188" s="79" t="s">
        <v>208</v>
      </c>
      <c r="C188" s="85">
        <v>1</v>
      </c>
      <c r="D188" s="41">
        <v>21.746739130434801</v>
      </c>
      <c r="E188" s="41">
        <v>22.224073290286331</v>
      </c>
      <c r="F188" s="41">
        <v>-0.47733415985153016</v>
      </c>
      <c r="G188" s="41">
        <v>-0.80511855075303707</v>
      </c>
      <c r="H188" s="41">
        <v>0.18389636073819246</v>
      </c>
      <c r="I188" s="41">
        <v>21.85553674788332</v>
      </c>
      <c r="J188" s="41">
        <v>22.592609832689341</v>
      </c>
      <c r="K188" s="41">
        <v>0.62073980005462881</v>
      </c>
      <c r="L188" s="41">
        <v>20.980082932207655</v>
      </c>
      <c r="M188" s="41">
        <v>23.468063648365007</v>
      </c>
    </row>
    <row r="189" spans="2:13" x14ac:dyDescent="0.35">
      <c r="B189" s="79" t="s">
        <v>209</v>
      </c>
      <c r="C189" s="85">
        <v>1</v>
      </c>
      <c r="D189" s="41">
        <v>22.205434782608702</v>
      </c>
      <c r="E189" s="41">
        <v>22.887783625285937</v>
      </c>
      <c r="F189" s="41">
        <v>-0.68234884267723572</v>
      </c>
      <c r="G189" s="41">
        <v>-1.1509163967967104</v>
      </c>
      <c r="H189" s="41">
        <v>0.16599723722240661</v>
      </c>
      <c r="I189" s="41">
        <v>22.555117727990162</v>
      </c>
      <c r="J189" s="41">
        <v>23.220449522581713</v>
      </c>
      <c r="K189" s="41">
        <v>0.61567451680622709</v>
      </c>
      <c r="L189" s="41">
        <v>21.653944321677095</v>
      </c>
      <c r="M189" s="41">
        <v>24.12162292889478</v>
      </c>
    </row>
    <row r="190" spans="2:13" x14ac:dyDescent="0.35">
      <c r="B190" s="79" t="s">
        <v>210</v>
      </c>
      <c r="C190" s="85">
        <v>1</v>
      </c>
      <c r="D190" s="41">
        <v>22.0163043478261</v>
      </c>
      <c r="E190" s="41">
        <v>22.295234267544345</v>
      </c>
      <c r="F190" s="41">
        <v>-0.27892991971824443</v>
      </c>
      <c r="G190" s="41">
        <v>-0.47047052487310909</v>
      </c>
      <c r="H190" s="41">
        <v>0.13837385805011779</v>
      </c>
      <c r="I190" s="41">
        <v>22.017926859175581</v>
      </c>
      <c r="J190" s="41">
        <v>22.572541675913108</v>
      </c>
      <c r="K190" s="41">
        <v>0.60880814093668578</v>
      </c>
      <c r="L190" s="41">
        <v>21.075155488676952</v>
      </c>
      <c r="M190" s="41">
        <v>23.515313046411737</v>
      </c>
    </row>
    <row r="191" spans="2:13" x14ac:dyDescent="0.35">
      <c r="B191" s="79" t="s">
        <v>211</v>
      </c>
      <c r="C191" s="85">
        <v>1</v>
      </c>
      <c r="D191" s="41">
        <v>22.201086956521699</v>
      </c>
      <c r="E191" s="41">
        <v>22.293296555928624</v>
      </c>
      <c r="F191" s="41">
        <v>-9.2209599406924525E-2</v>
      </c>
      <c r="G191" s="41">
        <v>-0.15552974265054204</v>
      </c>
      <c r="H191" s="41">
        <v>0.22969823782623228</v>
      </c>
      <c r="I191" s="41">
        <v>21.83297100068253</v>
      </c>
      <c r="J191" s="41">
        <v>22.753622111174717</v>
      </c>
      <c r="K191" s="41">
        <v>0.63581546720694482</v>
      </c>
      <c r="L191" s="41">
        <v>21.019093885738762</v>
      </c>
      <c r="M191" s="41">
        <v>23.567499226118485</v>
      </c>
    </row>
    <row r="192" spans="2:13" x14ac:dyDescent="0.35">
      <c r="B192" s="79" t="s">
        <v>212</v>
      </c>
      <c r="C192" s="85">
        <v>1</v>
      </c>
      <c r="D192" s="41">
        <v>22.368478260869601</v>
      </c>
      <c r="E192" s="41">
        <v>21.980425372060395</v>
      </c>
      <c r="F192" s="41">
        <v>0.38805288880920585</v>
      </c>
      <c r="G192" s="41">
        <v>0.65452801356344359</v>
      </c>
      <c r="H192" s="41">
        <v>0.221640005233741</v>
      </c>
      <c r="I192" s="41">
        <v>21.536248875803807</v>
      </c>
      <c r="J192" s="41">
        <v>22.424601868316984</v>
      </c>
      <c r="K192" s="41">
        <v>0.63294890773199219</v>
      </c>
      <c r="L192" s="41">
        <v>20.711967415432298</v>
      </c>
      <c r="M192" s="41">
        <v>23.248883328688493</v>
      </c>
    </row>
    <row r="193" spans="2:13" x14ac:dyDescent="0.35">
      <c r="B193" s="79" t="s">
        <v>213</v>
      </c>
      <c r="C193" s="85">
        <v>1</v>
      </c>
      <c r="D193" s="41">
        <v>22.472527472527499</v>
      </c>
      <c r="E193" s="41">
        <v>22.551076254351024</v>
      </c>
      <c r="F193" s="41">
        <v>-7.8548781823524649E-2</v>
      </c>
      <c r="G193" s="41">
        <v>-0.13248806958388051</v>
      </c>
      <c r="H193" s="41">
        <v>0.16509641477919548</v>
      </c>
      <c r="I193" s="41">
        <v>22.220215645573237</v>
      </c>
      <c r="J193" s="41">
        <v>22.881936863128811</v>
      </c>
      <c r="K193" s="41">
        <v>0.61543224976601074</v>
      </c>
      <c r="L193" s="41">
        <v>21.317722464740289</v>
      </c>
      <c r="M193" s="41">
        <v>23.784430043961759</v>
      </c>
    </row>
    <row r="194" spans="2:13" x14ac:dyDescent="0.35">
      <c r="B194" s="79" t="s">
        <v>214</v>
      </c>
      <c r="C194" s="85">
        <v>1</v>
      </c>
      <c r="D194" s="41">
        <v>20.1586956521739</v>
      </c>
      <c r="E194" s="41">
        <v>20.444619867512198</v>
      </c>
      <c r="F194" s="41">
        <v>-0.28592421533829793</v>
      </c>
      <c r="G194" s="41">
        <v>-0.48226778898449663</v>
      </c>
      <c r="H194" s="41">
        <v>0.18893341297241023</v>
      </c>
      <c r="I194" s="41">
        <v>20.065988846856055</v>
      </c>
      <c r="J194" s="41">
        <v>20.823250888168342</v>
      </c>
      <c r="K194" s="41">
        <v>0.62225064276102804</v>
      </c>
      <c r="L194" s="41">
        <v>19.197601712989393</v>
      </c>
      <c r="M194" s="41">
        <v>21.691638022035004</v>
      </c>
    </row>
    <row r="195" spans="2:13" x14ac:dyDescent="0.35">
      <c r="B195" s="79" t="s">
        <v>215</v>
      </c>
      <c r="C195" s="85">
        <v>1</v>
      </c>
      <c r="D195" s="41">
        <v>22.610869565217399</v>
      </c>
      <c r="E195" s="41">
        <v>22.188416362150996</v>
      </c>
      <c r="F195" s="41">
        <v>0.42245320306640366</v>
      </c>
      <c r="G195" s="41">
        <v>0.71255095323492812</v>
      </c>
      <c r="H195" s="41">
        <v>0.13428390702626086</v>
      </c>
      <c r="I195" s="41">
        <v>21.919305398795494</v>
      </c>
      <c r="J195" s="41">
        <v>22.457527325506497</v>
      </c>
      <c r="K195" s="41">
        <v>0.6078915985316351</v>
      </c>
      <c r="L195" s="41">
        <v>20.970174375309107</v>
      </c>
      <c r="M195" s="41">
        <v>23.406658348992885</v>
      </c>
    </row>
    <row r="196" spans="2:13" x14ac:dyDescent="0.35">
      <c r="B196" s="79" t="s">
        <v>216</v>
      </c>
      <c r="C196" s="85">
        <v>1</v>
      </c>
      <c r="D196" s="41">
        <v>19.988043478260899</v>
      </c>
      <c r="E196" s="41">
        <v>20.491532640420658</v>
      </c>
      <c r="F196" s="41">
        <v>-0.50348916215975947</v>
      </c>
      <c r="G196" s="41">
        <v>-0.84923413963084493</v>
      </c>
      <c r="H196" s="41">
        <v>0.18920252213363362</v>
      </c>
      <c r="I196" s="41">
        <v>20.112362312953827</v>
      </c>
      <c r="J196" s="41">
        <v>20.870702967887489</v>
      </c>
      <c r="K196" s="41">
        <v>0.62233240495802356</v>
      </c>
      <c r="L196" s="41">
        <v>19.244350630793495</v>
      </c>
      <c r="M196" s="41">
        <v>21.738714650047822</v>
      </c>
    </row>
    <row r="197" spans="2:13" x14ac:dyDescent="0.35">
      <c r="B197" s="79" t="s">
        <v>217</v>
      </c>
      <c r="C197" s="85">
        <v>1</v>
      </c>
      <c r="D197" s="41">
        <v>21.654022988505801</v>
      </c>
      <c r="E197" s="41">
        <v>22.345767455863967</v>
      </c>
      <c r="F197" s="41">
        <v>-0.6917444673581663</v>
      </c>
      <c r="G197" s="41">
        <v>-1.1667639777217447</v>
      </c>
      <c r="H197" s="41">
        <v>0.15053173889052662</v>
      </c>
      <c r="I197" s="41">
        <v>22.044095109821146</v>
      </c>
      <c r="J197" s="41">
        <v>22.647439801906788</v>
      </c>
      <c r="K197" s="41">
        <v>0.61168605697082468</v>
      </c>
      <c r="L197" s="41">
        <v>21.119921204381619</v>
      </c>
      <c r="M197" s="41">
        <v>23.571613707346316</v>
      </c>
    </row>
    <row r="198" spans="2:13" x14ac:dyDescent="0.35">
      <c r="B198" s="79" t="s">
        <v>218</v>
      </c>
      <c r="C198" s="85">
        <v>1</v>
      </c>
      <c r="D198" s="41">
        <v>22.1608695652174</v>
      </c>
      <c r="E198" s="41">
        <v>22.359857477733321</v>
      </c>
      <c r="F198" s="41">
        <v>-0.19898791251592129</v>
      </c>
      <c r="G198" s="41">
        <v>-0.33563250489347335</v>
      </c>
      <c r="H198" s="41">
        <v>0.15014547516390866</v>
      </c>
      <c r="I198" s="41">
        <v>22.058959221496803</v>
      </c>
      <c r="J198" s="41">
        <v>22.66075573396984</v>
      </c>
      <c r="K198" s="41">
        <v>0.61159111470925176</v>
      </c>
      <c r="L198" s="41">
        <v>21.13420149479499</v>
      </c>
      <c r="M198" s="41">
        <v>23.585513460671653</v>
      </c>
    </row>
    <row r="199" spans="2:13" x14ac:dyDescent="0.35">
      <c r="B199" s="79" t="s">
        <v>219</v>
      </c>
      <c r="C199" s="85">
        <v>1</v>
      </c>
      <c r="D199" s="41">
        <v>22.1076086956522</v>
      </c>
      <c r="E199" s="41">
        <v>22.273022129781314</v>
      </c>
      <c r="F199" s="41">
        <v>-0.16541343412911402</v>
      </c>
      <c r="G199" s="41">
        <v>-0.27900250089484208</v>
      </c>
      <c r="H199" s="41">
        <v>0.16228075315168886</v>
      </c>
      <c r="I199" s="41">
        <v>21.947804232999633</v>
      </c>
      <c r="J199" s="41">
        <v>22.598240026562994</v>
      </c>
      <c r="K199" s="41">
        <v>0.61468290257871061</v>
      </c>
      <c r="L199" s="41">
        <v>21.04117006549216</v>
      </c>
      <c r="M199" s="41">
        <v>23.504874194070467</v>
      </c>
    </row>
    <row r="200" spans="2:13" x14ac:dyDescent="0.35">
      <c r="B200" s="79" t="s">
        <v>220</v>
      </c>
      <c r="C200" s="85">
        <v>1</v>
      </c>
      <c r="D200" s="41">
        <v>22.335869565217401</v>
      </c>
      <c r="E200" s="41">
        <v>22.426061643944099</v>
      </c>
      <c r="F200" s="41">
        <v>-9.0192078726698099E-2</v>
      </c>
      <c r="G200" s="41">
        <v>-0.15212679464723253</v>
      </c>
      <c r="H200" s="41">
        <v>0.14544570600681694</v>
      </c>
      <c r="I200" s="41">
        <v>22.134581935569507</v>
      </c>
      <c r="J200" s="41">
        <v>22.71754135231869</v>
      </c>
      <c r="K200" s="41">
        <v>0.61045432365978924</v>
      </c>
      <c r="L200" s="41">
        <v>21.202683841178132</v>
      </c>
      <c r="M200" s="41">
        <v>23.649439446710065</v>
      </c>
    </row>
    <row r="201" spans="2:13" x14ac:dyDescent="0.35">
      <c r="B201" s="79" t="s">
        <v>221</v>
      </c>
      <c r="C201" s="85">
        <v>1</v>
      </c>
      <c r="D201" s="41">
        <v>21.888043478260901</v>
      </c>
      <c r="E201" s="41">
        <v>21.578351010519629</v>
      </c>
      <c r="F201" s="41">
        <v>0.30969246774127157</v>
      </c>
      <c r="G201" s="41">
        <v>0.52235765168061432</v>
      </c>
      <c r="H201" s="41">
        <v>0.12187793284306236</v>
      </c>
      <c r="I201" s="41">
        <v>21.334102175007573</v>
      </c>
      <c r="J201" s="41">
        <v>21.822599846031686</v>
      </c>
      <c r="K201" s="41">
        <v>0.60527205320682631</v>
      </c>
      <c r="L201" s="41">
        <v>20.365358709820509</v>
      </c>
      <c r="M201" s="41">
        <v>22.79134331121875</v>
      </c>
    </row>
    <row r="202" spans="2:13" x14ac:dyDescent="0.35">
      <c r="B202" s="79" t="s">
        <v>222</v>
      </c>
      <c r="C202" s="85">
        <v>1</v>
      </c>
      <c r="D202" s="41">
        <v>22.610869565217399</v>
      </c>
      <c r="E202" s="41">
        <v>22.308782109098235</v>
      </c>
      <c r="F202" s="41">
        <v>0.30208745611916399</v>
      </c>
      <c r="G202" s="41">
        <v>0.50953029413814188</v>
      </c>
      <c r="H202" s="41">
        <v>0.14552613873458145</v>
      </c>
      <c r="I202" s="41">
        <v>22.017141209935161</v>
      </c>
      <c r="J202" s="41">
        <v>22.600423008261309</v>
      </c>
      <c r="K202" s="41">
        <v>0.6104734924090528</v>
      </c>
      <c r="L202" s="41">
        <v>21.085365891300302</v>
      </c>
      <c r="M202" s="41">
        <v>23.532198326896168</v>
      </c>
    </row>
    <row r="203" spans="2:13" x14ac:dyDescent="0.35">
      <c r="B203" s="79" t="s">
        <v>223</v>
      </c>
      <c r="C203" s="85">
        <v>1</v>
      </c>
      <c r="D203" s="41">
        <v>21.289010989011</v>
      </c>
      <c r="E203" s="41">
        <v>22.452374447749058</v>
      </c>
      <c r="F203" s="41">
        <v>-1.1633634587380577</v>
      </c>
      <c r="G203" s="41">
        <v>-1.9622427655074164</v>
      </c>
      <c r="H203" s="41">
        <v>0.18022788134093928</v>
      </c>
      <c r="I203" s="41">
        <v>22.09118970234471</v>
      </c>
      <c r="J203" s="41">
        <v>22.813559193153406</v>
      </c>
      <c r="K203" s="41">
        <v>0.619662906015644</v>
      </c>
      <c r="L203" s="41">
        <v>21.210542233551362</v>
      </c>
      <c r="M203" s="41">
        <v>23.694206661946755</v>
      </c>
    </row>
    <row r="204" spans="2:13" x14ac:dyDescent="0.35">
      <c r="B204" s="79" t="s">
        <v>224</v>
      </c>
      <c r="C204" s="85">
        <v>1</v>
      </c>
      <c r="D204" s="41">
        <v>22.2321428571429</v>
      </c>
      <c r="E204" s="41">
        <v>21.827967204545871</v>
      </c>
      <c r="F204" s="41">
        <v>0.40417565259702926</v>
      </c>
      <c r="G204" s="41">
        <v>0.68172224625574329</v>
      </c>
      <c r="H204" s="41">
        <v>0.1068044240410056</v>
      </c>
      <c r="I204" s="41">
        <v>21.613926355714423</v>
      </c>
      <c r="J204" s="41">
        <v>22.042008053377319</v>
      </c>
      <c r="K204" s="41">
        <v>0.60241780590703009</v>
      </c>
      <c r="L204" s="41">
        <v>20.620694943258123</v>
      </c>
      <c r="M204" s="41">
        <v>23.035239465833619</v>
      </c>
    </row>
    <row r="205" spans="2:13" x14ac:dyDescent="0.35">
      <c r="B205" s="79" t="s">
        <v>225</v>
      </c>
      <c r="C205" s="85">
        <v>1</v>
      </c>
      <c r="D205" s="41">
        <v>22.923595505618</v>
      </c>
      <c r="E205" s="41">
        <v>22.418656031821008</v>
      </c>
      <c r="F205" s="41">
        <v>0.50493947379699122</v>
      </c>
      <c r="G205" s="41">
        <v>0.85168037730189594</v>
      </c>
      <c r="H205" s="41">
        <v>0.1866396144551086</v>
      </c>
      <c r="I205" s="41">
        <v>22.044621886117376</v>
      </c>
      <c r="J205" s="41">
        <v>22.792690177524641</v>
      </c>
      <c r="K205" s="41">
        <v>0.62155802107531422</v>
      </c>
      <c r="L205" s="41">
        <v>21.173025922174251</v>
      </c>
      <c r="M205" s="41">
        <v>23.664286141467766</v>
      </c>
    </row>
    <row r="206" spans="2:13" x14ac:dyDescent="0.35">
      <c r="B206" s="79" t="s">
        <v>226</v>
      </c>
      <c r="C206" s="85">
        <v>1</v>
      </c>
      <c r="D206" s="41">
        <v>21.542391304347799</v>
      </c>
      <c r="E206" s="41">
        <v>22.342938775687916</v>
      </c>
      <c r="F206" s="41">
        <v>-0.80054747134011706</v>
      </c>
      <c r="G206" s="41">
        <v>-1.3502817819173882</v>
      </c>
      <c r="H206" s="41">
        <v>0.17963286152371744</v>
      </c>
      <c r="I206" s="41">
        <v>21.982946476644226</v>
      </c>
      <c r="J206" s="41">
        <v>22.702931074731605</v>
      </c>
      <c r="K206" s="41">
        <v>0.61949010711899855</v>
      </c>
      <c r="L206" s="41">
        <v>21.101452858217602</v>
      </c>
      <c r="M206" s="41">
        <v>23.58442469315823</v>
      </c>
    </row>
    <row r="207" spans="2:13" x14ac:dyDescent="0.35">
      <c r="B207" s="79" t="s">
        <v>227</v>
      </c>
      <c r="C207" s="85">
        <v>1</v>
      </c>
      <c r="D207" s="41">
        <v>22.5532608695652</v>
      </c>
      <c r="E207" s="41">
        <v>22.603899941683608</v>
      </c>
      <c r="F207" s="41">
        <v>-5.0639072118407569E-2</v>
      </c>
      <c r="G207" s="41">
        <v>-8.5412819330030892E-2</v>
      </c>
      <c r="H207" s="41">
        <v>0.15075772942883325</v>
      </c>
      <c r="I207" s="41">
        <v>22.30177470048142</v>
      </c>
      <c r="J207" s="41">
        <v>22.906025182885795</v>
      </c>
      <c r="K207" s="41">
        <v>0.61174171090554752</v>
      </c>
      <c r="L207" s="41">
        <v>21.377942157223707</v>
      </c>
      <c r="M207" s="41">
        <v>23.829857726143509</v>
      </c>
    </row>
    <row r="208" spans="2:13" ht="15" thickBot="1" x14ac:dyDescent="0.4">
      <c r="B208" s="83" t="s">
        <v>228</v>
      </c>
      <c r="C208" s="86">
        <v>1</v>
      </c>
      <c r="D208" s="42">
        <v>22.884444444444402</v>
      </c>
      <c r="E208" s="42">
        <v>22.510560305726919</v>
      </c>
      <c r="F208" s="42">
        <v>0.37388413871748227</v>
      </c>
      <c r="G208" s="42">
        <v>0.63062961177426791</v>
      </c>
      <c r="H208" s="42">
        <v>0.10638336594203458</v>
      </c>
      <c r="I208" s="42">
        <v>22.297363276182175</v>
      </c>
      <c r="J208" s="42">
        <v>22.723757335271664</v>
      </c>
      <c r="K208" s="42">
        <v>0.602343297819662</v>
      </c>
      <c r="L208" s="42">
        <v>21.303437361982972</v>
      </c>
      <c r="M208" s="42">
        <v>23.717683249470866</v>
      </c>
    </row>
    <row r="228" spans="6:6" x14ac:dyDescent="0.35">
      <c r="F228" t="s">
        <v>164</v>
      </c>
    </row>
    <row r="248" spans="2:30" x14ac:dyDescent="0.35">
      <c r="F248" t="s">
        <v>164</v>
      </c>
    </row>
    <row r="251" spans="2:30" x14ac:dyDescent="0.35">
      <c r="B251" s="78" t="s">
        <v>310</v>
      </c>
    </row>
    <row r="252" spans="2:30" ht="15" thickBot="1" x14ac:dyDescent="0.4"/>
    <row r="253" spans="2:30" ht="58" x14ac:dyDescent="0.35">
      <c r="B253" s="80" t="s">
        <v>166</v>
      </c>
      <c r="C253" s="81" t="s">
        <v>167</v>
      </c>
      <c r="D253" s="119" t="s">
        <v>230</v>
      </c>
      <c r="E253" s="81" t="s">
        <v>231</v>
      </c>
      <c r="F253" s="81" t="s">
        <v>311</v>
      </c>
      <c r="G253" s="81" t="s">
        <v>312</v>
      </c>
      <c r="H253" s="81" t="s">
        <v>313</v>
      </c>
      <c r="I253" s="119" t="s">
        <v>314</v>
      </c>
      <c r="J253" s="119" t="s">
        <v>315</v>
      </c>
      <c r="K253" s="119" t="s">
        <v>316</v>
      </c>
      <c r="L253" s="119" t="s">
        <v>317</v>
      </c>
      <c r="M253" s="119" t="s">
        <v>318</v>
      </c>
      <c r="N253" s="81" t="s">
        <v>319</v>
      </c>
      <c r="O253" s="119" t="s">
        <v>320</v>
      </c>
      <c r="P253" s="81" t="s">
        <v>404</v>
      </c>
      <c r="Q253" s="81" t="s">
        <v>331</v>
      </c>
      <c r="R253" s="81" t="s">
        <v>336</v>
      </c>
      <c r="S253" s="81" t="s">
        <v>378</v>
      </c>
      <c r="T253" s="81" t="s">
        <v>376</v>
      </c>
      <c r="U253" s="81" t="s">
        <v>405</v>
      </c>
      <c r="V253" s="81" t="s">
        <v>373</v>
      </c>
      <c r="W253" s="119" t="s">
        <v>337</v>
      </c>
      <c r="X253" s="81" t="s">
        <v>406</v>
      </c>
      <c r="Y253" s="81" t="s">
        <v>348</v>
      </c>
      <c r="Z253" s="81" t="s">
        <v>353</v>
      </c>
      <c r="AA253" s="81" t="s">
        <v>391</v>
      </c>
      <c r="AB253" s="81" t="s">
        <v>389</v>
      </c>
      <c r="AC253" s="81" t="s">
        <v>407</v>
      </c>
      <c r="AD253" s="81" t="s">
        <v>386</v>
      </c>
    </row>
    <row r="254" spans="2:30" x14ac:dyDescent="0.35">
      <c r="B254" s="87" t="s">
        <v>168</v>
      </c>
      <c r="C254" s="46">
        <v>1</v>
      </c>
      <c r="D254" s="120">
        <v>0.89372166398280228</v>
      </c>
      <c r="E254" s="46">
        <v>1.5074385020050434</v>
      </c>
      <c r="F254" s="46">
        <v>1.5476073518040638</v>
      </c>
      <c r="G254" s="46">
        <v>0.94198643028246776</v>
      </c>
      <c r="H254" s="46">
        <v>1.6097769241243189</v>
      </c>
      <c r="I254" s="120">
        <v>3.4843777731903544E-2</v>
      </c>
      <c r="J254" s="120">
        <v>2.0906266639142128</v>
      </c>
      <c r="K254" s="120">
        <v>2.1557492322910061E-2</v>
      </c>
      <c r="L254" s="120">
        <v>0.90081906139646284</v>
      </c>
      <c r="M254" s="120">
        <v>4.826476629966546E-2</v>
      </c>
      <c r="N254" s="46">
        <v>0.36438331124630008</v>
      </c>
      <c r="O254" s="120">
        <v>6.2936906607575088E-3</v>
      </c>
      <c r="P254" s="46">
        <v>0</v>
      </c>
      <c r="Q254" s="46">
        <v>9.1951998488962194E-4</v>
      </c>
      <c r="R254" s="46">
        <v>2.1889790484798787E-5</v>
      </c>
      <c r="S254" s="46">
        <v>0</v>
      </c>
      <c r="T254" s="46">
        <v>1.3242848730702424E-4</v>
      </c>
      <c r="U254" s="46">
        <v>-3.796786211682806E-4</v>
      </c>
      <c r="V254" s="46">
        <v>1.4286116928879515E-4</v>
      </c>
      <c r="W254" s="120">
        <v>2.2353539953491902E-2</v>
      </c>
      <c r="X254" s="46">
        <v>0</v>
      </c>
      <c r="Y254" s="46">
        <v>0.13094488603655582</v>
      </c>
      <c r="Z254" s="46">
        <v>0.21847354291901741</v>
      </c>
      <c r="AA254" s="46">
        <v>0</v>
      </c>
      <c r="AB254" s="46">
        <v>3.5377529356923038E-2</v>
      </c>
      <c r="AC254" s="46">
        <v>-0.12278520455330605</v>
      </c>
      <c r="AD254" s="46">
        <v>4.8476222975546872E-2</v>
      </c>
    </row>
    <row r="255" spans="2:30" x14ac:dyDescent="0.35">
      <c r="B255" s="79" t="s">
        <v>169</v>
      </c>
      <c r="C255" s="41">
        <v>1</v>
      </c>
      <c r="D255" s="121">
        <v>0.22777634120066637</v>
      </c>
      <c r="E255" s="41">
        <v>0.38418988865232356</v>
      </c>
      <c r="F255" s="41">
        <v>0.40334102543459438</v>
      </c>
      <c r="G255" s="41">
        <v>0.25105076404237076</v>
      </c>
      <c r="H255" s="41">
        <v>0.42020155021597078</v>
      </c>
      <c r="I255" s="121">
        <v>7.6314591668377993E-2</v>
      </c>
      <c r="J255" s="121">
        <v>4.5788755001026793</v>
      </c>
      <c r="K255" s="121">
        <v>2.7705363554360279E-3</v>
      </c>
      <c r="L255" s="121">
        <v>1.2087807019550079</v>
      </c>
      <c r="M255" s="121">
        <v>2.3274422841704411E-2</v>
      </c>
      <c r="N255" s="41">
        <v>0.12794294309363774</v>
      </c>
      <c r="O255" s="121">
        <v>-6.4931828235310213E-4</v>
      </c>
      <c r="P255" s="41">
        <v>0</v>
      </c>
      <c r="Q255" s="41">
        <v>-4.6953562487953661E-4</v>
      </c>
      <c r="R255" s="41">
        <v>-2.2110668037739413E-7</v>
      </c>
      <c r="S255" s="41">
        <v>0</v>
      </c>
      <c r="T255" s="41">
        <v>-1.5759788667267136E-4</v>
      </c>
      <c r="U255" s="41">
        <v>5.3535167763100824E-5</v>
      </c>
      <c r="V255" s="41">
        <v>-1.0039848498602712E-4</v>
      </c>
      <c r="W255" s="121">
        <v>-2.2587782568302319E-3</v>
      </c>
      <c r="X255" s="41">
        <v>0</v>
      </c>
      <c r="Y255" s="41">
        <v>-6.5489393764496182E-2</v>
      </c>
      <c r="Z255" s="41">
        <v>-2.1613951019746362E-3</v>
      </c>
      <c r="AA255" s="41">
        <v>0</v>
      </c>
      <c r="AB255" s="41">
        <v>-4.1235524515772719E-2</v>
      </c>
      <c r="AC255" s="41">
        <v>1.6956808450132092E-2</v>
      </c>
      <c r="AD255" s="41">
        <v>-3.3366971107430581E-2</v>
      </c>
    </row>
    <row r="256" spans="2:30" x14ac:dyDescent="0.35">
      <c r="B256" s="79" t="s">
        <v>170</v>
      </c>
      <c r="C256" s="41">
        <v>1</v>
      </c>
      <c r="D256" s="121">
        <v>-0.38411069052337155</v>
      </c>
      <c r="E256" s="41">
        <v>-0.64787871578081835</v>
      </c>
      <c r="F256" s="41">
        <v>-0.67768647010077154</v>
      </c>
      <c r="G256" s="41">
        <v>-0.4202682672710461</v>
      </c>
      <c r="H256" s="41">
        <v>-0.70534286941221491</v>
      </c>
      <c r="I256" s="121">
        <v>6.9641072860358866E-2</v>
      </c>
      <c r="J256" s="121">
        <v>4.1784643716215317</v>
      </c>
      <c r="K256" s="121">
        <v>7.2052541124744667E-3</v>
      </c>
      <c r="L256" s="121">
        <v>1.1615391503503836</v>
      </c>
      <c r="M256" s="121">
        <v>-3.6157576747674551E-2</v>
      </c>
      <c r="N256" s="41">
        <v>-0.206888637202612</v>
      </c>
      <c r="O256" s="121">
        <v>1.5657367440823251E-2</v>
      </c>
      <c r="P256" s="41">
        <v>0</v>
      </c>
      <c r="Q256" s="41">
        <v>2.343888848319087E-4</v>
      </c>
      <c r="R256" s="41">
        <v>-7.1643659218202346E-7</v>
      </c>
      <c r="S256" s="41">
        <v>0</v>
      </c>
      <c r="T256" s="41">
        <v>4.0168597190995219E-4</v>
      </c>
      <c r="U256" s="41">
        <v>-1.9506261112889735E-4</v>
      </c>
      <c r="V256" s="41">
        <v>1.2597093335221321E-4</v>
      </c>
      <c r="W256" s="121">
        <v>5.4615044127406615E-2</v>
      </c>
      <c r="X256" s="41">
        <v>0</v>
      </c>
      <c r="Y256" s="41">
        <v>3.2780608572849562E-2</v>
      </c>
      <c r="Z256" s="41">
        <v>-7.0224335129958557E-3</v>
      </c>
      <c r="AA256" s="41">
        <v>0</v>
      </c>
      <c r="AB256" s="41">
        <v>0.10538659594759009</v>
      </c>
      <c r="AC256" s="41">
        <v>-6.1952174943580574E-2</v>
      </c>
      <c r="AD256" s="41">
        <v>4.197952798141058E-2</v>
      </c>
    </row>
    <row r="257" spans="2:30" x14ac:dyDescent="0.35">
      <c r="B257" s="79" t="s">
        <v>171</v>
      </c>
      <c r="C257" s="41">
        <v>1</v>
      </c>
      <c r="D257" s="121">
        <v>1.0931985795785728</v>
      </c>
      <c r="E257" s="41">
        <v>1.8438958073927543</v>
      </c>
      <c r="F257" s="41">
        <v>1.9051313406069368</v>
      </c>
      <c r="G257" s="41">
        <v>1.1670142203753742</v>
      </c>
      <c r="H257" s="41">
        <v>2.0181505338805406</v>
      </c>
      <c r="I257" s="121">
        <v>4.6858263747052362E-2</v>
      </c>
      <c r="J257" s="121">
        <v>2.8114958248231416</v>
      </c>
      <c r="K257" s="121">
        <v>4.0845849058090307E-2</v>
      </c>
      <c r="L257" s="121">
        <v>0.79121770647780831</v>
      </c>
      <c r="M257" s="121">
        <v>7.3815640796801363E-2</v>
      </c>
      <c r="N257" s="41">
        <v>0.50756267809893685</v>
      </c>
      <c r="O257" s="121">
        <v>6.0062588162543201E-2</v>
      </c>
      <c r="P257" s="41">
        <v>0</v>
      </c>
      <c r="Q257" s="41">
        <v>-2.0068900602798656E-3</v>
      </c>
      <c r="R257" s="41">
        <v>-2.065910950267064E-5</v>
      </c>
      <c r="S257" s="41">
        <v>0</v>
      </c>
      <c r="T257" s="41">
        <v>-4.6193420452464982E-4</v>
      </c>
      <c r="U257" s="41">
        <v>1.4572495065994165E-4</v>
      </c>
      <c r="V257" s="41">
        <v>-7.493319698923407E-5</v>
      </c>
      <c r="W257" s="121">
        <v>0.21587448579802695</v>
      </c>
      <c r="X257" s="41">
        <v>0</v>
      </c>
      <c r="Y257" s="41">
        <v>-0.28920600713695926</v>
      </c>
      <c r="Z257" s="41">
        <v>-0.20865327345150045</v>
      </c>
      <c r="AA257" s="41">
        <v>0</v>
      </c>
      <c r="AB257" s="41">
        <v>-0.12487703002231007</v>
      </c>
      <c r="AC257" s="41">
        <v>4.7689214537205114E-2</v>
      </c>
      <c r="AD257" s="41">
        <v>-2.5730320396526472E-2</v>
      </c>
    </row>
    <row r="258" spans="2:30" x14ac:dyDescent="0.35">
      <c r="B258" s="79" t="s">
        <v>172</v>
      </c>
      <c r="C258" s="41">
        <v>1</v>
      </c>
      <c r="D258" s="121">
        <v>-0.30304327863961333</v>
      </c>
      <c r="E258" s="41">
        <v>-0.51114247802768509</v>
      </c>
      <c r="F258" s="41">
        <v>-0.52851276837500116</v>
      </c>
      <c r="G258" s="41">
        <v>-0.32399005206451215</v>
      </c>
      <c r="H258" s="41">
        <v>-0.54286288907653135</v>
      </c>
      <c r="I258" s="121">
        <v>4.8259077698037181E-2</v>
      </c>
      <c r="J258" s="121">
        <v>2.8955446618822309</v>
      </c>
      <c r="K258" s="121">
        <v>3.217897427332304E-3</v>
      </c>
      <c r="L258" s="121">
        <v>1.1576388702502567</v>
      </c>
      <c r="M258" s="121">
        <v>-2.0946773424898837E-2</v>
      </c>
      <c r="N258" s="41">
        <v>-0.13803298613028805</v>
      </c>
      <c r="O258" s="121">
        <v>6.7181581891498435E-3</v>
      </c>
      <c r="P258" s="41">
        <v>0</v>
      </c>
      <c r="Q258" s="41">
        <v>3.8774558541178838E-4</v>
      </c>
      <c r="R258" s="41">
        <v>-1.2031285751880733E-6</v>
      </c>
      <c r="S258" s="41">
        <v>0</v>
      </c>
      <c r="T258" s="41">
        <v>1.8388298931326758E-4</v>
      </c>
      <c r="U258" s="41">
        <v>-1.0927212931577711E-4</v>
      </c>
      <c r="V258" s="41">
        <v>7.2981446613180206E-5</v>
      </c>
      <c r="W258" s="121">
        <v>2.3395297292441535E-2</v>
      </c>
      <c r="X258" s="41">
        <v>0</v>
      </c>
      <c r="Y258" s="41">
        <v>5.4139178105880051E-2</v>
      </c>
      <c r="Z258" s="41">
        <v>-1.1773530564264846E-2</v>
      </c>
      <c r="AA258" s="41">
        <v>0</v>
      </c>
      <c r="AB258" s="41">
        <v>4.8164279075867351E-2</v>
      </c>
      <c r="AC258" s="41">
        <v>-3.4647884854702771E-2</v>
      </c>
      <c r="AD258" s="41">
        <v>2.4280882573902627E-2</v>
      </c>
    </row>
    <row r="259" spans="2:30" x14ac:dyDescent="0.35">
      <c r="B259" s="79" t="s">
        <v>173</v>
      </c>
      <c r="C259" s="41">
        <v>1</v>
      </c>
      <c r="D259" s="121">
        <v>0.28435393499167461</v>
      </c>
      <c r="E259" s="41">
        <v>0.47961920033678163</v>
      </c>
      <c r="F259" s="41">
        <v>0.51280270645230996</v>
      </c>
      <c r="G259" s="41">
        <v>0.32506240073056619</v>
      </c>
      <c r="H259" s="41">
        <v>0.54457827070668152</v>
      </c>
      <c r="I259" s="121">
        <v>0.10883933006131152</v>
      </c>
      <c r="J259" s="121">
        <v>6.5303598036786914</v>
      </c>
      <c r="K259" s="121">
        <v>6.2744383848210442E-3</v>
      </c>
      <c r="L259" s="121">
        <v>1.2400308017785595</v>
      </c>
      <c r="M259" s="121">
        <v>4.0708465738891586E-2</v>
      </c>
      <c r="N259" s="41">
        <v>0.19271668054837107</v>
      </c>
      <c r="O259" s="121">
        <v>-1.2293911515616061E-2</v>
      </c>
      <c r="P259" s="41">
        <v>0</v>
      </c>
      <c r="Q259" s="41">
        <v>9.3122949613070206E-5</v>
      </c>
      <c r="R259" s="41">
        <v>8.7913241704851951E-6</v>
      </c>
      <c r="S259" s="41">
        <v>0</v>
      </c>
      <c r="T259" s="41">
        <v>5.5958708755919303E-4</v>
      </c>
      <c r="U259" s="41">
        <v>-7.8418643264195769E-5</v>
      </c>
      <c r="V259" s="41">
        <v>-1.498261847394769E-4</v>
      </c>
      <c r="W259" s="121">
        <v>-4.2805888662745421E-2</v>
      </c>
      <c r="X259" s="41">
        <v>0</v>
      </c>
      <c r="Y259" s="41">
        <v>1.3000396916277981E-2</v>
      </c>
      <c r="Z259" s="41">
        <v>8.601695418209522E-2</v>
      </c>
      <c r="AA259" s="41">
        <v>0</v>
      </c>
      <c r="AB259" s="41">
        <v>0.14655015613422523</v>
      </c>
      <c r="AC259" s="41">
        <v>-2.4861179984323259E-2</v>
      </c>
      <c r="AD259" s="41">
        <v>-4.9839630469873067E-2</v>
      </c>
    </row>
    <row r="260" spans="2:30" x14ac:dyDescent="0.35">
      <c r="B260" s="79" t="s">
        <v>174</v>
      </c>
      <c r="C260" s="41">
        <v>1</v>
      </c>
      <c r="D260" s="121">
        <v>-0.54438603868553415</v>
      </c>
      <c r="E260" s="41">
        <v>-0.91821481758818857</v>
      </c>
      <c r="F260" s="41">
        <v>-1.0250389220572838</v>
      </c>
      <c r="G260" s="41">
        <v>-0.67842071129964765</v>
      </c>
      <c r="H260" s="41">
        <v>-1.1448284360128618</v>
      </c>
      <c r="I260" s="121">
        <v>0.18117521998073632</v>
      </c>
      <c r="J260" s="121">
        <v>10.870513198844179</v>
      </c>
      <c r="K260" s="121">
        <v>4.3116116985039685E-2</v>
      </c>
      <c r="L260" s="121">
        <v>1.2392080126348053</v>
      </c>
      <c r="M260" s="121">
        <v>-0.13403467261411353</v>
      </c>
      <c r="N260" s="41">
        <v>-0.50886131767577214</v>
      </c>
      <c r="O260" s="121">
        <v>6.3483850136986542E-2</v>
      </c>
      <c r="P260" s="41">
        <v>0</v>
      </c>
      <c r="Q260" s="41">
        <v>3.7144196448055545E-4</v>
      </c>
      <c r="R260" s="41">
        <v>1.9623014381385133E-5</v>
      </c>
      <c r="S260" s="41">
        <v>0</v>
      </c>
      <c r="T260" s="41">
        <v>-8.1471319911782336E-4</v>
      </c>
      <c r="U260" s="41">
        <v>-8.3516584078822433E-4</v>
      </c>
      <c r="V260" s="41">
        <v>8.6291922843085742E-4</v>
      </c>
      <c r="W260" s="121">
        <v>0.22265088852406184</v>
      </c>
      <c r="X260" s="41">
        <v>0</v>
      </c>
      <c r="Y260" s="41">
        <v>5.223223340461796E-2</v>
      </c>
      <c r="Z260" s="41">
        <v>0.19339410339343929</v>
      </c>
      <c r="AA260" s="41">
        <v>0</v>
      </c>
      <c r="AB260" s="41">
        <v>-0.21491716023704699</v>
      </c>
      <c r="AC260" s="41">
        <v>-0.26669991460367654</v>
      </c>
      <c r="AD260" s="41">
        <v>0.28913787165853722</v>
      </c>
    </row>
    <row r="261" spans="2:30" x14ac:dyDescent="0.35">
      <c r="B261" s="79" t="s">
        <v>175</v>
      </c>
      <c r="C261" s="41">
        <v>1</v>
      </c>
      <c r="D261" s="121">
        <v>-0.59665480263719317</v>
      </c>
      <c r="E261" s="41">
        <v>-1.0063764347988688</v>
      </c>
      <c r="F261" s="41">
        <v>-1.0521741304738277</v>
      </c>
      <c r="G261" s="41">
        <v>-0.65219499623375954</v>
      </c>
      <c r="H261" s="41">
        <v>-1.1011481775270726</v>
      </c>
      <c r="I261" s="121">
        <v>6.8765434579872275E-2</v>
      </c>
      <c r="J261" s="121">
        <v>4.1259260747923365</v>
      </c>
      <c r="K261" s="121">
        <v>1.7175454471558403E-2</v>
      </c>
      <c r="L261" s="121">
        <v>1.0801461369154592</v>
      </c>
      <c r="M261" s="121">
        <v>-5.5540193596566402E-2</v>
      </c>
      <c r="N261" s="41">
        <v>-0.32133699475975602</v>
      </c>
      <c r="O261" s="121">
        <v>7.3219864249764247E-3</v>
      </c>
      <c r="P261" s="41">
        <v>0</v>
      </c>
      <c r="Q261" s="41">
        <v>-2.5210116418555265E-4</v>
      </c>
      <c r="R261" s="41">
        <v>-9.9409767693119615E-6</v>
      </c>
      <c r="S261" s="41">
        <v>0</v>
      </c>
      <c r="T261" s="41">
        <v>-1.0659516752431935E-3</v>
      </c>
      <c r="U261" s="41">
        <v>1.675111841650122E-4</v>
      </c>
      <c r="V261" s="41">
        <v>2.5179424572657787E-4</v>
      </c>
      <c r="W261" s="121">
        <v>2.5693134227208616E-2</v>
      </c>
      <c r="X261" s="41">
        <v>0</v>
      </c>
      <c r="Y261" s="41">
        <v>-3.5469043057367131E-2</v>
      </c>
      <c r="Z261" s="41">
        <v>-9.8024256427418813E-2</v>
      </c>
      <c r="AA261" s="41">
        <v>0</v>
      </c>
      <c r="AB261" s="41">
        <v>-0.28133958931092889</v>
      </c>
      <c r="AC261" s="41">
        <v>5.3520597601245834E-2</v>
      </c>
      <c r="AD261" s="41">
        <v>8.4412667764500571E-2</v>
      </c>
    </row>
    <row r="262" spans="2:30" x14ac:dyDescent="0.35">
      <c r="B262" s="79" t="s">
        <v>176</v>
      </c>
      <c r="C262" s="41">
        <v>1</v>
      </c>
      <c r="D262" s="121">
        <v>0.35342782366160819</v>
      </c>
      <c r="E262" s="41">
        <v>0.59612598702498198</v>
      </c>
      <c r="F262" s="41">
        <v>0.6086144314972991</v>
      </c>
      <c r="G262" s="41">
        <v>0.36839109169887346</v>
      </c>
      <c r="H262" s="41">
        <v>0.61777361144331988</v>
      </c>
      <c r="I262" s="121">
        <v>2.4224445199093371E-2</v>
      </c>
      <c r="J262" s="121">
        <v>1.4534667119456022</v>
      </c>
      <c r="K262" s="121">
        <v>2.6137193980189607E-3</v>
      </c>
      <c r="L262" s="121">
        <v>1.1174121729186615</v>
      </c>
      <c r="M262" s="121">
        <v>1.4963268037265234E-2</v>
      </c>
      <c r="N262" s="41">
        <v>0.12450535219413705</v>
      </c>
      <c r="O262" s="121">
        <v>1.5513951836026375E-2</v>
      </c>
      <c r="P262" s="41">
        <v>0</v>
      </c>
      <c r="Q262" s="41">
        <v>4.1268005770051434E-5</v>
      </c>
      <c r="R262" s="41">
        <v>-4.3038434409106106E-6</v>
      </c>
      <c r="S262" s="41">
        <v>0</v>
      </c>
      <c r="T262" s="41">
        <v>-7.7893808051474739E-5</v>
      </c>
      <c r="U262" s="41">
        <v>-6.4112909287240447E-6</v>
      </c>
      <c r="V262" s="41">
        <v>2.135042071006198E-5</v>
      </c>
      <c r="W262" s="121">
        <v>5.4070767840798027E-2</v>
      </c>
      <c r="X262" s="41">
        <v>0</v>
      </c>
      <c r="Y262" s="41">
        <v>5.7668683155109252E-3</v>
      </c>
      <c r="Z262" s="41">
        <v>-4.2151486427105651E-2</v>
      </c>
      <c r="AA262" s="41">
        <v>0</v>
      </c>
      <c r="AB262" s="41">
        <v>-2.0419645605809621E-2</v>
      </c>
      <c r="AC262" s="41">
        <v>-2.0345790184220186E-3</v>
      </c>
      <c r="AD262" s="41">
        <v>7.10919118691069E-3</v>
      </c>
    </row>
    <row r="263" spans="2:30" x14ac:dyDescent="0.35">
      <c r="B263" s="79" t="s">
        <v>177</v>
      </c>
      <c r="C263" s="41">
        <v>1</v>
      </c>
      <c r="D263" s="121">
        <v>-1.1419821768559295</v>
      </c>
      <c r="E263" s="41">
        <v>-1.9261790011048527</v>
      </c>
      <c r="F263" s="41">
        <v>-2.0002412565320133</v>
      </c>
      <c r="G263" s="41">
        <v>-1.2314897440502977</v>
      </c>
      <c r="H263" s="41">
        <v>-2.1373912072882328</v>
      </c>
      <c r="I263" s="121">
        <v>5.6288906236880556E-2</v>
      </c>
      <c r="J263" s="121">
        <v>3.3773343742128334</v>
      </c>
      <c r="K263" s="121">
        <v>5.2265359066897749E-2</v>
      </c>
      <c r="L263" s="121">
        <v>0.7652100428127484</v>
      </c>
      <c r="M263" s="121">
        <v>-8.9507567194368184E-2</v>
      </c>
      <c r="N263" s="41">
        <v>-0.57623349007246893</v>
      </c>
      <c r="O263" s="121">
        <v>-0.11685944472445944</v>
      </c>
      <c r="P263" s="41">
        <v>0</v>
      </c>
      <c r="Q263" s="41">
        <v>2.2258317629783415E-4</v>
      </c>
      <c r="R263" s="41">
        <v>-5.2077252348459377E-6</v>
      </c>
      <c r="S263" s="41">
        <v>0</v>
      </c>
      <c r="T263" s="41">
        <v>1.2830545326475591E-3</v>
      </c>
      <c r="U263" s="41">
        <v>5.5307772386199001E-4</v>
      </c>
      <c r="V263" s="41">
        <v>-1.1847220930225834E-3</v>
      </c>
      <c r="W263" s="121">
        <v>-0.42153816633102076</v>
      </c>
      <c r="X263" s="41">
        <v>0</v>
      </c>
      <c r="Y263" s="41">
        <v>3.2192290133263565E-2</v>
      </c>
      <c r="Z263" s="41">
        <v>-5.2788275827100398E-2</v>
      </c>
      <c r="AA263" s="41">
        <v>0</v>
      </c>
      <c r="AB263" s="41">
        <v>0.34811550347616682</v>
      </c>
      <c r="AC263" s="41">
        <v>0.18165536526597695</v>
      </c>
      <c r="AD263" s="41">
        <v>-0.40828481661996952</v>
      </c>
    </row>
    <row r="264" spans="2:30" x14ac:dyDescent="0.35">
      <c r="B264" s="79" t="s">
        <v>178</v>
      </c>
      <c r="C264" s="41">
        <v>1</v>
      </c>
      <c r="D264" s="121">
        <v>-1.203382307665688</v>
      </c>
      <c r="E264" s="41">
        <v>-2.0297424761114931</v>
      </c>
      <c r="F264" s="41">
        <v>-2.2112365388430892</v>
      </c>
      <c r="G264" s="41">
        <v>-1.4282102509441923</v>
      </c>
      <c r="H264" s="41">
        <v>-2.5007038705555802</v>
      </c>
      <c r="I264" s="121">
        <v>0.14102591711758466</v>
      </c>
      <c r="J264" s="121">
        <v>8.4615550270550806</v>
      </c>
      <c r="K264" s="121">
        <v>0.15225298616452981</v>
      </c>
      <c r="L264" s="121">
        <v>0.75787031404776894</v>
      </c>
      <c r="M264" s="121">
        <v>-0.22482794327850425</v>
      </c>
      <c r="N264" s="41">
        <v>-0.99218198463296536</v>
      </c>
      <c r="O264" s="121">
        <v>0.12114906750764748</v>
      </c>
      <c r="P264" s="41">
        <v>0</v>
      </c>
      <c r="Q264" s="41">
        <v>1.3891045933293701E-4</v>
      </c>
      <c r="R264" s="41">
        <v>-4.4461846351983575E-6</v>
      </c>
      <c r="S264" s="41">
        <v>0</v>
      </c>
      <c r="T264" s="41">
        <v>1.1215762784502785E-3</v>
      </c>
      <c r="U264" s="41">
        <v>-9.2948772072550131E-4</v>
      </c>
      <c r="V264" s="41">
        <v>1.1755077645149129E-3</v>
      </c>
      <c r="W264" s="121">
        <v>0.44086950600965552</v>
      </c>
      <c r="X264" s="41">
        <v>0</v>
      </c>
      <c r="Y264" s="41">
        <v>2.0268022896931213E-2</v>
      </c>
      <c r="Z264" s="41">
        <v>-4.5466739341886428E-2</v>
      </c>
      <c r="AA264" s="41">
        <v>0</v>
      </c>
      <c r="AB264" s="41">
        <v>0.3069898146015938</v>
      </c>
      <c r="AC264" s="41">
        <v>-0.30798007516131265</v>
      </c>
      <c r="AD264" s="41">
        <v>0.40868542114744477</v>
      </c>
    </row>
    <row r="265" spans="2:30" x14ac:dyDescent="0.35">
      <c r="B265" s="79" t="s">
        <v>179</v>
      </c>
      <c r="C265" s="41">
        <v>1</v>
      </c>
      <c r="D265" s="121">
        <v>0.36270421525150809</v>
      </c>
      <c r="E265" s="41">
        <v>0.6117724577393362</v>
      </c>
      <c r="F265" s="41">
        <v>0.63599653865941974</v>
      </c>
      <c r="G265" s="41">
        <v>0.39199656830407181</v>
      </c>
      <c r="H265" s="41">
        <v>0.65756396538404271</v>
      </c>
      <c r="I265" s="121">
        <v>5.833260199344404E-2</v>
      </c>
      <c r="J265" s="121">
        <v>3.4999561196066424</v>
      </c>
      <c r="K265" s="121">
        <v>5.4445239276554886E-3</v>
      </c>
      <c r="L265" s="121">
        <v>1.1542731425284773</v>
      </c>
      <c r="M265" s="121">
        <v>2.9292353052563749E-2</v>
      </c>
      <c r="N265" s="41">
        <v>0.17975211257056151</v>
      </c>
      <c r="O265" s="121">
        <v>1.8888164523415081E-2</v>
      </c>
      <c r="P265" s="41">
        <v>0</v>
      </c>
      <c r="Q265" s="41">
        <v>-4.2677536325366587E-4</v>
      </c>
      <c r="R265" s="41">
        <v>1.3096736542305002E-5</v>
      </c>
      <c r="S265" s="41">
        <v>0</v>
      </c>
      <c r="T265" s="41">
        <v>1.8786338608862242E-4</v>
      </c>
      <c r="U265" s="41">
        <v>-3.1008310910565496E-4</v>
      </c>
      <c r="V265" s="41">
        <v>1.2537257735210217E-4</v>
      </c>
      <c r="W265" s="121">
        <v>6.5851453031549823E-2</v>
      </c>
      <c r="X265" s="41">
        <v>0</v>
      </c>
      <c r="Y265" s="41">
        <v>-5.9656998603398043E-2</v>
      </c>
      <c r="Z265" s="41">
        <v>0.12830838179983184</v>
      </c>
      <c r="AA265" s="41">
        <v>0</v>
      </c>
      <c r="AB265" s="41">
        <v>4.9263233856973454E-2</v>
      </c>
      <c r="AC265" s="41">
        <v>-9.8433447079600056E-2</v>
      </c>
      <c r="AD265" s="41">
        <v>4.1759166124999796E-2</v>
      </c>
    </row>
    <row r="266" spans="2:30" x14ac:dyDescent="0.35">
      <c r="B266" s="79" t="s">
        <v>180</v>
      </c>
      <c r="C266" s="41">
        <v>1</v>
      </c>
      <c r="D266" s="121">
        <v>1.4924362423593287</v>
      </c>
      <c r="E266" s="41">
        <v>2.5172891563289599</v>
      </c>
      <c r="F266" s="41">
        <v>3.4777076078917801</v>
      </c>
      <c r="G266" s="41">
        <v>2.8484966150827793</v>
      </c>
      <c r="H266" s="41">
        <v>5.3900546683208246</v>
      </c>
      <c r="I266" s="121">
        <v>0.45966833871921958</v>
      </c>
      <c r="J266" s="121">
        <v>27.580100323153175</v>
      </c>
      <c r="K266" s="121">
        <v>1.8315472144045577</v>
      </c>
      <c r="L266" s="121">
        <v>0.4802177298465295</v>
      </c>
      <c r="M266" s="121">
        <v>1.3560603727234506</v>
      </c>
      <c r="N266" s="41">
        <v>3.7189884423084969</v>
      </c>
      <c r="O266" s="121">
        <v>-0.24085163741340421</v>
      </c>
      <c r="P266" s="41">
        <v>0</v>
      </c>
      <c r="Q266" s="41">
        <v>-4.7620480960960227E-4</v>
      </c>
      <c r="R266" s="41">
        <v>-4.4148782798868855E-5</v>
      </c>
      <c r="S266" s="41">
        <v>0</v>
      </c>
      <c r="T266" s="41">
        <v>-6.3265966279817754E-3</v>
      </c>
      <c r="U266" s="41">
        <v>4.2376914791198853E-3</v>
      </c>
      <c r="V266" s="41">
        <v>1.2687706951840588E-4</v>
      </c>
      <c r="W266" s="121">
        <v>-0.94721142998026087</v>
      </c>
      <c r="X266" s="41">
        <v>0</v>
      </c>
      <c r="Y266" s="41">
        <v>-7.508921396571093E-2</v>
      </c>
      <c r="Z266" s="41">
        <v>-0.48790176875583008</v>
      </c>
      <c r="AA266" s="41">
        <v>0</v>
      </c>
      <c r="AB266" s="41">
        <v>-1.8714259128676436</v>
      </c>
      <c r="AC266" s="41">
        <v>1.5174543708281045</v>
      </c>
      <c r="AD266" s="41">
        <v>4.7670984886067927E-2</v>
      </c>
    </row>
    <row r="267" spans="2:30" x14ac:dyDescent="0.35">
      <c r="B267" s="79" t="s">
        <v>181</v>
      </c>
      <c r="C267" s="41">
        <v>1</v>
      </c>
      <c r="D267" s="121">
        <v>0.29738765133279088</v>
      </c>
      <c r="E267" s="41">
        <v>0.5016031430211888</v>
      </c>
      <c r="F267" s="41">
        <v>0.56840882561871886</v>
      </c>
      <c r="G267" s="41">
        <v>0.3818774887002172</v>
      </c>
      <c r="H267" s="41">
        <v>0.64011244213491791</v>
      </c>
      <c r="I267" s="121">
        <v>0.20485509877445227</v>
      </c>
      <c r="J267" s="121">
        <v>12.291305926467135</v>
      </c>
      <c r="K267" s="121">
        <v>1.5298608039588974E-2</v>
      </c>
      <c r="L267" s="121">
        <v>1.3837652265298579</v>
      </c>
      <c r="M267" s="121">
        <v>8.4489837367426324E-2</v>
      </c>
      <c r="N267" s="41">
        <v>0.3010901007279238</v>
      </c>
      <c r="O267" s="121">
        <v>-1.1138257828579953E-2</v>
      </c>
      <c r="P267" s="41">
        <v>0</v>
      </c>
      <c r="Q267" s="41">
        <v>1.9955896044877137E-3</v>
      </c>
      <c r="R267" s="41">
        <v>-1.6450449696863205E-7</v>
      </c>
      <c r="S267" s="41">
        <v>0</v>
      </c>
      <c r="T267" s="41">
        <v>-3.7000219825477982E-5</v>
      </c>
      <c r="U267" s="41">
        <v>9.700698977787856E-6</v>
      </c>
      <c r="V267" s="41">
        <v>1.7652433170829585E-5</v>
      </c>
      <c r="W267" s="121">
        <v>-3.8803360826121396E-2</v>
      </c>
      <c r="X267" s="41">
        <v>0</v>
      </c>
      <c r="Y267" s="41">
        <v>0.27874671778526006</v>
      </c>
      <c r="Z267" s="41">
        <v>-1.6104460528956652E-3</v>
      </c>
      <c r="AA267" s="41">
        <v>0</v>
      </c>
      <c r="AB267" s="41">
        <v>-9.6953065670730403E-3</v>
      </c>
      <c r="AC267" s="41">
        <v>3.0771175174838408E-3</v>
      </c>
      <c r="AD267" s="41">
        <v>5.8753035568905078E-3</v>
      </c>
    </row>
    <row r="268" spans="2:30" x14ac:dyDescent="0.35">
      <c r="B268" s="79" t="s">
        <v>182</v>
      </c>
      <c r="C268" s="41">
        <v>1</v>
      </c>
      <c r="D268" s="121">
        <v>-0.5669585007630964</v>
      </c>
      <c r="E268" s="41">
        <v>-0.95628774318912924</v>
      </c>
      <c r="F268" s="41">
        <v>-1.0088000359103357</v>
      </c>
      <c r="G268" s="41">
        <v>-0.63093449259090562</v>
      </c>
      <c r="H268" s="41">
        <v>-1.0643701487847648</v>
      </c>
      <c r="I268" s="121">
        <v>8.5005343747238837E-2</v>
      </c>
      <c r="J268" s="121">
        <v>5.10032062483433</v>
      </c>
      <c r="K268" s="121">
        <v>1.9139239801028454E-2</v>
      </c>
      <c r="L268" s="121">
        <v>1.1106566779478113</v>
      </c>
      <c r="M268" s="121">
        <v>-6.3975991827809248E-2</v>
      </c>
      <c r="N268" s="41">
        <v>-0.33892926076087931</v>
      </c>
      <c r="O268" s="121">
        <v>3.8606786306271401E-2</v>
      </c>
      <c r="P268" s="41">
        <v>0</v>
      </c>
      <c r="Q268" s="41">
        <v>4.8473417193790728E-4</v>
      </c>
      <c r="R268" s="41">
        <v>-8.5944049359836154E-6</v>
      </c>
      <c r="S268" s="41">
        <v>0</v>
      </c>
      <c r="T268" s="41">
        <v>-4.4764255652196739E-4</v>
      </c>
      <c r="U268" s="41">
        <v>-1.3653472478249745E-4</v>
      </c>
      <c r="V268" s="41">
        <v>5.3181577743787161E-4</v>
      </c>
      <c r="W268" s="121">
        <v>0.13536049430000197</v>
      </c>
      <c r="X268" s="41">
        <v>0</v>
      </c>
      <c r="Y268" s="41">
        <v>6.8142548307235359E-2</v>
      </c>
      <c r="Z268" s="41">
        <v>-8.4676017370937884E-2</v>
      </c>
      <c r="AA268" s="41">
        <v>0</v>
      </c>
      <c r="AB268" s="41">
        <v>-0.11804967983500991</v>
      </c>
      <c r="AC268" s="41">
        <v>-4.3587341190043871E-2</v>
      </c>
      <c r="AD268" s="41">
        <v>0.17814070055576398</v>
      </c>
    </row>
    <row r="269" spans="2:30" x14ac:dyDescent="0.35">
      <c r="B269" s="79" t="s">
        <v>183</v>
      </c>
      <c r="C269" s="41">
        <v>1</v>
      </c>
      <c r="D269" s="121">
        <v>-0.43388860898050652</v>
      </c>
      <c r="E269" s="41">
        <v>-0.73183902899237852</v>
      </c>
      <c r="F269" s="41">
        <v>-0.77939816301918985</v>
      </c>
      <c r="G269" s="41">
        <v>-0.49211417064660873</v>
      </c>
      <c r="H269" s="41">
        <v>-0.82704740822609624</v>
      </c>
      <c r="I269" s="121">
        <v>0.1019237389156285</v>
      </c>
      <c r="J269" s="121">
        <v>6.1154243349377104</v>
      </c>
      <c r="K269" s="121">
        <v>1.3586354536317728E-2</v>
      </c>
      <c r="L269" s="121">
        <v>1.1845708203638037</v>
      </c>
      <c r="M269" s="121">
        <v>-5.822556166610221E-2</v>
      </c>
      <c r="N269" s="41">
        <v>-0.28448168578653105</v>
      </c>
      <c r="O269" s="121">
        <v>-7.0477825097378516E-2</v>
      </c>
      <c r="P269" s="41">
        <v>0</v>
      </c>
      <c r="Q269" s="41">
        <v>6.0891961424971866E-4</v>
      </c>
      <c r="R269" s="41">
        <v>-1.6687072177744695E-5</v>
      </c>
      <c r="S269" s="41">
        <v>0</v>
      </c>
      <c r="T269" s="41">
        <v>1.7416611242175117E-4</v>
      </c>
      <c r="U269" s="41">
        <v>6.6186280162729323E-4</v>
      </c>
      <c r="V269" s="41">
        <v>-6.334513862295614E-4</v>
      </c>
      <c r="W269" s="121">
        <v>-0.24617100132155453</v>
      </c>
      <c r="X269" s="41">
        <v>0</v>
      </c>
      <c r="Y269" s="41">
        <v>8.5276784480734405E-2</v>
      </c>
      <c r="Z269" s="41">
        <v>-0.16378754538160223</v>
      </c>
      <c r="AA269" s="41">
        <v>0</v>
      </c>
      <c r="AB269" s="41">
        <v>4.5756544871286255E-2</v>
      </c>
      <c r="AC269" s="41">
        <v>0.21049478993552614</v>
      </c>
      <c r="AD269" s="41">
        <v>-0.21138362828682206</v>
      </c>
    </row>
    <row r="270" spans="2:30" x14ac:dyDescent="0.35">
      <c r="B270" s="79" t="s">
        <v>184</v>
      </c>
      <c r="C270" s="41">
        <v>1</v>
      </c>
      <c r="D270" s="121">
        <v>-0.74402092566078437</v>
      </c>
      <c r="E270" s="41">
        <v>-1.2549385729784441</v>
      </c>
      <c r="F270" s="41">
        <v>-1.3570006454765298</v>
      </c>
      <c r="G270" s="41">
        <v>-0.86996207805470871</v>
      </c>
      <c r="H270" s="41">
        <v>-1.4789311622040127</v>
      </c>
      <c r="I270" s="121">
        <v>0.12837281279307475</v>
      </c>
      <c r="J270" s="121">
        <v>7.7023687675844847</v>
      </c>
      <c r="K270" s="121">
        <v>5.1950696045134359E-2</v>
      </c>
      <c r="L270" s="121">
        <v>1.0641217825350668</v>
      </c>
      <c r="M270" s="121">
        <v>-0.12594115239392431</v>
      </c>
      <c r="N270" s="41">
        <v>-0.56270610941768828</v>
      </c>
      <c r="O270" s="121">
        <v>8.8800295722458372E-2</v>
      </c>
      <c r="P270" s="41">
        <v>0</v>
      </c>
      <c r="Q270" s="41">
        <v>-7.1032941369308987E-4</v>
      </c>
      <c r="R270" s="41">
        <v>-1.1074903750916039E-5</v>
      </c>
      <c r="S270" s="41">
        <v>0</v>
      </c>
      <c r="T270" s="41">
        <v>-1.2502003398629756E-3</v>
      </c>
      <c r="U270" s="41">
        <v>-3.2695879656357847E-4</v>
      </c>
      <c r="V270" s="41">
        <v>9.9618360769426089E-4</v>
      </c>
      <c r="W270" s="121">
        <v>0.313748685236794</v>
      </c>
      <c r="X270" s="41">
        <v>0</v>
      </c>
      <c r="Y270" s="41">
        <v>-0.10062682152365378</v>
      </c>
      <c r="Z270" s="41">
        <v>-0.10995723092347454</v>
      </c>
      <c r="AA270" s="41">
        <v>0</v>
      </c>
      <c r="AB270" s="41">
        <v>-0.33224027795682959</v>
      </c>
      <c r="AC270" s="41">
        <v>-0.10518395766800957</v>
      </c>
      <c r="AD270" s="41">
        <v>0.33626413733179439</v>
      </c>
    </row>
    <row r="271" spans="2:30" x14ac:dyDescent="0.35">
      <c r="B271" s="79" t="s">
        <v>185</v>
      </c>
      <c r="C271" s="41">
        <v>1</v>
      </c>
      <c r="D271" s="121">
        <v>3.0418420377309019E-2</v>
      </c>
      <c r="E271" s="41">
        <v>5.1306687411588531E-2</v>
      </c>
      <c r="F271" s="41">
        <v>5.3614081649618915E-2</v>
      </c>
      <c r="G271" s="41">
        <v>3.3215932488534404E-2</v>
      </c>
      <c r="H271" s="41">
        <v>5.5515039284488255E-2</v>
      </c>
      <c r="I271" s="121">
        <v>6.7828552715913745E-2</v>
      </c>
      <c r="J271" s="121">
        <v>4.0697131629548249</v>
      </c>
      <c r="K271" s="121">
        <v>4.4059727857868147E-5</v>
      </c>
      <c r="L271" s="121">
        <v>1.2186729757724515</v>
      </c>
      <c r="M271" s="121">
        <v>2.7975121112253846E-3</v>
      </c>
      <c r="N271" s="41">
        <v>1.611103401618626E-2</v>
      </c>
      <c r="O271" s="121">
        <v>2.3698658556697005E-3</v>
      </c>
      <c r="P271" s="41">
        <v>0</v>
      </c>
      <c r="Q271" s="41">
        <v>3.6806163459947827E-5</v>
      </c>
      <c r="R271" s="41">
        <v>5.0953816476639563E-7</v>
      </c>
      <c r="S271" s="41">
        <v>0</v>
      </c>
      <c r="T271" s="41">
        <v>2.3472213763263805E-5</v>
      </c>
      <c r="U271" s="41">
        <v>-2.2115652562515642E-5</v>
      </c>
      <c r="V271" s="41">
        <v>2.4876758423685633E-5</v>
      </c>
      <c r="W271" s="121">
        <v>8.2320467989515783E-3</v>
      </c>
      <c r="X271" s="41">
        <v>0</v>
      </c>
      <c r="Y271" s="41">
        <v>5.1261471799383725E-3</v>
      </c>
      <c r="Z271" s="41">
        <v>4.9736717177636825E-3</v>
      </c>
      <c r="AA271" s="41">
        <v>0</v>
      </c>
      <c r="AB271" s="41">
        <v>6.1325808830699786E-3</v>
      </c>
      <c r="AC271" s="41">
        <v>-6.9947597826480398E-3</v>
      </c>
      <c r="AD271" s="41">
        <v>8.2556545917026151E-3</v>
      </c>
    </row>
    <row r="272" spans="2:30" x14ac:dyDescent="0.35">
      <c r="B272" s="79" t="s">
        <v>186</v>
      </c>
      <c r="C272" s="41">
        <v>1</v>
      </c>
      <c r="D272" s="121">
        <v>0.7507306415330568</v>
      </c>
      <c r="E272" s="41">
        <v>1.2662558370115251</v>
      </c>
      <c r="F272" s="41">
        <v>1.2934844730792276</v>
      </c>
      <c r="G272" s="41">
        <v>0.78336409354594372</v>
      </c>
      <c r="H272" s="41">
        <v>1.3296113040705952</v>
      </c>
      <c r="I272" s="121">
        <v>2.5264647506212084E-2</v>
      </c>
      <c r="J272" s="121">
        <v>1.515878850372725</v>
      </c>
      <c r="K272" s="121">
        <v>1.212132410040773E-2</v>
      </c>
      <c r="L272" s="121">
        <v>0.96782065475745638</v>
      </c>
      <c r="M272" s="121">
        <v>3.2633452012886921E-2</v>
      </c>
      <c r="N272" s="41">
        <v>0.27137783683530509</v>
      </c>
      <c r="O272" s="121">
        <v>4.2950385499101851E-2</v>
      </c>
      <c r="P272" s="41">
        <v>0</v>
      </c>
      <c r="Q272" s="41">
        <v>-8.7010430930364836E-4</v>
      </c>
      <c r="R272" s="41">
        <v>-3.6597651100368671E-6</v>
      </c>
      <c r="S272" s="41">
        <v>0</v>
      </c>
      <c r="T272" s="41">
        <v>6.1778374265073703E-5</v>
      </c>
      <c r="U272" s="41">
        <v>-1.4681042356961963E-4</v>
      </c>
      <c r="V272" s="41">
        <v>4.5841344958947675E-5</v>
      </c>
      <c r="W272" s="121">
        <v>0.15151232695011962</v>
      </c>
      <c r="X272" s="41">
        <v>0</v>
      </c>
      <c r="Y272" s="41">
        <v>-0.12306616732569015</v>
      </c>
      <c r="Z272" s="41">
        <v>-3.6278593874605296E-2</v>
      </c>
      <c r="AA272" s="41">
        <v>0</v>
      </c>
      <c r="AB272" s="41">
        <v>1.6391645147555145E-2</v>
      </c>
      <c r="AC272" s="41">
        <v>-4.7154893964303515E-2</v>
      </c>
      <c r="AD272" s="41">
        <v>1.5449410460318051E-2</v>
      </c>
    </row>
    <row r="273" spans="2:30" x14ac:dyDescent="0.35">
      <c r="B273" s="79" t="s">
        <v>187</v>
      </c>
      <c r="C273" s="41">
        <v>1</v>
      </c>
      <c r="D273" s="121">
        <v>0.28043506595997769</v>
      </c>
      <c r="E273" s="41">
        <v>0.47300925195937621</v>
      </c>
      <c r="F273" s="41">
        <v>0.49766294163147978</v>
      </c>
      <c r="G273" s="41">
        <v>0.3104299757508312</v>
      </c>
      <c r="H273" s="41">
        <v>0.51999185369686129</v>
      </c>
      <c r="I273" s="121">
        <v>8.0230311955856864E-2</v>
      </c>
      <c r="J273" s="121">
        <v>4.8138187173514115</v>
      </c>
      <c r="K273" s="121">
        <v>4.4150395355613166E-3</v>
      </c>
      <c r="L273" s="121">
        <v>1.2027752507168279</v>
      </c>
      <c r="M273" s="121">
        <v>2.9994909790853539E-2</v>
      </c>
      <c r="N273" s="41">
        <v>0.1616361489057159</v>
      </c>
      <c r="O273" s="121">
        <v>-6.2743822346401114E-3</v>
      </c>
      <c r="P273" s="41">
        <v>0</v>
      </c>
      <c r="Q273" s="41">
        <v>-3.6725239838029022E-4</v>
      </c>
      <c r="R273" s="41">
        <v>-1.0382654689617961E-5</v>
      </c>
      <c r="S273" s="41">
        <v>0</v>
      </c>
      <c r="T273" s="41">
        <v>-4.8707893313164281E-4</v>
      </c>
      <c r="U273" s="41">
        <v>3.2863870947848835E-4</v>
      </c>
      <c r="V273" s="41">
        <v>-1.074687991677727E-4</v>
      </c>
      <c r="W273" s="121">
        <v>-2.1843575390678119E-2</v>
      </c>
      <c r="X273" s="41">
        <v>0</v>
      </c>
      <c r="Y273" s="41">
        <v>-5.1262979912893289E-2</v>
      </c>
      <c r="Z273" s="41">
        <v>-0.10157281650186664</v>
      </c>
      <c r="AA273" s="41">
        <v>0</v>
      </c>
      <c r="AB273" s="41">
        <v>-0.12754318733889192</v>
      </c>
      <c r="AC273" s="41">
        <v>0.10417426594454925</v>
      </c>
      <c r="AD273" s="41">
        <v>-3.5744465579448235E-2</v>
      </c>
    </row>
    <row r="274" spans="2:30" x14ac:dyDescent="0.35">
      <c r="B274" s="79" t="s">
        <v>188</v>
      </c>
      <c r="C274" s="41">
        <v>1</v>
      </c>
      <c r="D274" s="121">
        <v>-0.80386556703964018</v>
      </c>
      <c r="E274" s="41">
        <v>-1.3558784071446521</v>
      </c>
      <c r="F274" s="41">
        <v>-1.4312799954328286</v>
      </c>
      <c r="G274" s="41">
        <v>-0.89575891683733</v>
      </c>
      <c r="H274" s="41">
        <v>-1.5257608269667053</v>
      </c>
      <c r="I274" s="121">
        <v>8.6193702277754289E-2</v>
      </c>
      <c r="J274" s="121">
        <v>5.1716221366652571</v>
      </c>
      <c r="K274" s="121">
        <v>3.9030005192319507E-2</v>
      </c>
      <c r="L274" s="121">
        <v>0.9906304794596722</v>
      </c>
      <c r="M274" s="121">
        <v>-9.1893349797689844E-2</v>
      </c>
      <c r="N274" s="41">
        <v>-0.48868941465434423</v>
      </c>
      <c r="O274" s="121">
        <v>8.4396751047569329E-3</v>
      </c>
      <c r="P274" s="41">
        <v>0</v>
      </c>
      <c r="Q274" s="41">
        <v>-1.8806945114798398E-3</v>
      </c>
      <c r="R274" s="41">
        <v>2.5411780106142862E-5</v>
      </c>
      <c r="S274" s="41">
        <v>0</v>
      </c>
      <c r="T274" s="41">
        <v>8.308245000502E-4</v>
      </c>
      <c r="U274" s="41">
        <v>-5.3804036103197346E-4</v>
      </c>
      <c r="V274" s="41">
        <v>1.4749240411861505E-4</v>
      </c>
      <c r="W274" s="121">
        <v>2.9877270096138376E-2</v>
      </c>
      <c r="X274" s="41">
        <v>0</v>
      </c>
      <c r="Y274" s="41">
        <v>-0.26694383535911181</v>
      </c>
      <c r="Z274" s="41">
        <v>0.25279390861278123</v>
      </c>
      <c r="AA274" s="41">
        <v>0</v>
      </c>
      <c r="AB274" s="41">
        <v>0.22122267839628787</v>
      </c>
      <c r="AC274" s="41">
        <v>-0.17342792153557987</v>
      </c>
      <c r="AD274" s="41">
        <v>4.9883681555853515E-2</v>
      </c>
    </row>
    <row r="275" spans="2:30" x14ac:dyDescent="0.35">
      <c r="B275" s="79" t="s">
        <v>189</v>
      </c>
      <c r="C275" s="41">
        <v>1</v>
      </c>
      <c r="D275" s="121">
        <v>0.78446660106318333</v>
      </c>
      <c r="E275" s="41">
        <v>1.3231582109241882</v>
      </c>
      <c r="F275" s="41">
        <v>1.3986000568564636</v>
      </c>
      <c r="G275" s="41">
        <v>0.87647188349912064</v>
      </c>
      <c r="H275" s="41">
        <v>1.4916069210968734</v>
      </c>
      <c r="I275" s="121">
        <v>8.8578872140446407E-2</v>
      </c>
      <c r="J275" s="121">
        <v>5.3147323284267847</v>
      </c>
      <c r="K275" s="121">
        <v>3.8236148313208158E-2</v>
      </c>
      <c r="L275" s="121">
        <v>1.0037245255471234</v>
      </c>
      <c r="M275" s="121">
        <v>9.2005282435937308E-2</v>
      </c>
      <c r="N275" s="41">
        <v>0.48327215945287688</v>
      </c>
      <c r="O275" s="121">
        <v>-3.3664425892672267E-2</v>
      </c>
      <c r="P275" s="41">
        <v>0</v>
      </c>
      <c r="Q275" s="41">
        <v>2.8699599587930654E-3</v>
      </c>
      <c r="R275" s="41">
        <v>1.3743559743919239E-7</v>
      </c>
      <c r="S275" s="41">
        <v>0</v>
      </c>
      <c r="T275" s="41">
        <v>4.9359740242650732E-5</v>
      </c>
      <c r="U275" s="41">
        <v>1.3651475333082219E-4</v>
      </c>
      <c r="V275" s="41">
        <v>-2.1926317200852367E-4</v>
      </c>
      <c r="W275" s="121">
        <v>-0.11907140495778852</v>
      </c>
      <c r="X275" s="41">
        <v>0</v>
      </c>
      <c r="Y275" s="41">
        <v>0.40700388711709268</v>
      </c>
      <c r="Z275" s="41">
        <v>1.3660035610412226E-3</v>
      </c>
      <c r="AA275" s="41">
        <v>0</v>
      </c>
      <c r="AB275" s="41">
        <v>1.3131498771349245E-2</v>
      </c>
      <c r="AC275" s="41">
        <v>4.3964772797052333E-2</v>
      </c>
      <c r="AD275" s="41">
        <v>-7.4092733365104094E-2</v>
      </c>
    </row>
    <row r="276" spans="2:30" x14ac:dyDescent="0.35">
      <c r="B276" s="79" t="s">
        <v>190</v>
      </c>
      <c r="C276" s="41">
        <v>1</v>
      </c>
      <c r="D276" s="121">
        <v>0.63370949111696362</v>
      </c>
      <c r="E276" s="41">
        <v>1.0688765020404789</v>
      </c>
      <c r="F276" s="41">
        <v>1.0884173001365001</v>
      </c>
      <c r="G276" s="41">
        <v>0.65709176511575618</v>
      </c>
      <c r="H276" s="41">
        <v>1.1102151435497172</v>
      </c>
      <c r="I276" s="121">
        <v>1.9191045328550805E-2</v>
      </c>
      <c r="J276" s="121">
        <v>1.1514627197130483</v>
      </c>
      <c r="K276" s="121">
        <v>7.2851107044440361E-3</v>
      </c>
      <c r="L276" s="121">
        <v>1.0158045677494612</v>
      </c>
      <c r="M276" s="121">
        <v>2.3382273998792561E-2</v>
      </c>
      <c r="N276" s="41">
        <v>0.20942933191965366</v>
      </c>
      <c r="O276" s="121">
        <v>1.2600780294307418E-2</v>
      </c>
      <c r="P276" s="41">
        <v>0</v>
      </c>
      <c r="Q276" s="41">
        <v>-6.1746660496882406E-4</v>
      </c>
      <c r="R276" s="41">
        <v>4.5061494269056598E-6</v>
      </c>
      <c r="S276" s="41">
        <v>0</v>
      </c>
      <c r="T276" s="41">
        <v>3.8334208475748164E-4</v>
      </c>
      <c r="U276" s="41">
        <v>-1.1847090517573414E-4</v>
      </c>
      <c r="V276" s="41">
        <v>-1.2289477130482838E-4</v>
      </c>
      <c r="W276" s="121">
        <v>4.4248487093731706E-2</v>
      </c>
      <c r="X276" s="41">
        <v>0</v>
      </c>
      <c r="Y276" s="41">
        <v>-8.6936252421278115E-2</v>
      </c>
      <c r="Z276" s="41">
        <v>4.4465472066142431E-2</v>
      </c>
      <c r="AA276" s="41">
        <v>0</v>
      </c>
      <c r="AB276" s="41">
        <v>0.10124944553803901</v>
      </c>
      <c r="AC276" s="41">
        <v>-3.7879276256816259E-2</v>
      </c>
      <c r="AD276" s="41">
        <v>-4.1229498402814445E-2</v>
      </c>
    </row>
    <row r="277" spans="2:30" x14ac:dyDescent="0.35">
      <c r="B277" s="79" t="s">
        <v>191</v>
      </c>
      <c r="C277" s="41">
        <v>1</v>
      </c>
      <c r="D277" s="121">
        <v>0.70977387533437053</v>
      </c>
      <c r="E277" s="41">
        <v>1.1971741432654213</v>
      </c>
      <c r="F277" s="41">
        <v>1.2639243440185057</v>
      </c>
      <c r="G277" s="41">
        <v>0.7911293762178786</v>
      </c>
      <c r="H277" s="41">
        <v>1.3418406180483684</v>
      </c>
      <c r="I277" s="121">
        <v>8.6441192683402127E-2</v>
      </c>
      <c r="J277" s="121">
        <v>5.1864715610041277</v>
      </c>
      <c r="K277" s="121">
        <v>3.0518123072998705E-2</v>
      </c>
      <c r="L277" s="121">
        <v>1.0426396642039677</v>
      </c>
      <c r="M277" s="121">
        <v>8.1355500883508042E-2</v>
      </c>
      <c r="N277" s="41">
        <v>0.43029930052551335</v>
      </c>
      <c r="O277" s="121">
        <v>-1.8325511640888303E-2</v>
      </c>
      <c r="P277" s="41">
        <v>0</v>
      </c>
      <c r="Q277" s="41">
        <v>-7.1092910995157509E-4</v>
      </c>
      <c r="R277" s="41">
        <v>2.1406145323857025E-6</v>
      </c>
      <c r="S277" s="41">
        <v>0</v>
      </c>
      <c r="T277" s="41">
        <v>-7.5406773134700778E-4</v>
      </c>
      <c r="U277" s="41">
        <v>3.6997599990652583E-4</v>
      </c>
      <c r="V277" s="41">
        <v>-4.8694625065227979E-6</v>
      </c>
      <c r="W277" s="121">
        <v>-6.4599535662837257E-2</v>
      </c>
      <c r="X277" s="41">
        <v>0</v>
      </c>
      <c r="Y277" s="41">
        <v>-0.10048148360379791</v>
      </c>
      <c r="Z277" s="41">
        <v>2.1204502538309706E-2</v>
      </c>
      <c r="AA277" s="41">
        <v>0</v>
      </c>
      <c r="AB277" s="41">
        <v>-0.19993499231849352</v>
      </c>
      <c r="AC277" s="41">
        <v>0.11875060174669184</v>
      </c>
      <c r="AD277" s="41">
        <v>-1.6399400504603493E-3</v>
      </c>
    </row>
    <row r="278" spans="2:30" x14ac:dyDescent="0.35">
      <c r="B278" s="79" t="s">
        <v>192</v>
      </c>
      <c r="C278" s="41">
        <v>1</v>
      </c>
      <c r="D278" s="121">
        <v>0.29117401738772841</v>
      </c>
      <c r="E278" s="41">
        <v>0.49112261935970475</v>
      </c>
      <c r="F278" s="41">
        <v>0.52228878789729827</v>
      </c>
      <c r="G278" s="41">
        <v>0.32930183509957306</v>
      </c>
      <c r="H278" s="41">
        <v>0.55173009922375482</v>
      </c>
      <c r="I278" s="121">
        <v>9.9390357064395862E-2</v>
      </c>
      <c r="J278" s="121">
        <v>5.9634214238637515</v>
      </c>
      <c r="K278" s="121">
        <v>5.9533235395980563E-3</v>
      </c>
      <c r="L278" s="121">
        <v>1.2254597003117713</v>
      </c>
      <c r="M278" s="121">
        <v>3.812781771184464E-2</v>
      </c>
      <c r="N278" s="41">
        <v>0.18773730365238159</v>
      </c>
      <c r="O278" s="121">
        <v>-1.8715817232527118E-3</v>
      </c>
      <c r="P278" s="41">
        <v>0</v>
      </c>
      <c r="Q278" s="41">
        <v>1.0861234596588416E-3</v>
      </c>
      <c r="R278" s="41">
        <v>-3.9596645018075064E-6</v>
      </c>
      <c r="S278" s="41">
        <v>0</v>
      </c>
      <c r="T278" s="41">
        <v>-5.0941069135271942E-5</v>
      </c>
      <c r="U278" s="41">
        <v>5.0723124359747159E-5</v>
      </c>
      <c r="V278" s="41">
        <v>-1.467438071407209E-5</v>
      </c>
      <c r="W278" s="121">
        <v>-6.5172020632875477E-3</v>
      </c>
      <c r="X278" s="41">
        <v>0</v>
      </c>
      <c r="Y278" s="41">
        <v>0.15164148860020887</v>
      </c>
      <c r="Z278" s="41">
        <v>-3.874602124988473E-2</v>
      </c>
      <c r="AA278" s="41">
        <v>0</v>
      </c>
      <c r="AB278" s="41">
        <v>-1.3342143664626114E-2</v>
      </c>
      <c r="AC278" s="41">
        <v>1.6082270642134452E-2</v>
      </c>
      <c r="AD278" s="41">
        <v>-4.8818657433653103E-3</v>
      </c>
    </row>
    <row r="279" spans="2:30" x14ac:dyDescent="0.35">
      <c r="B279" s="79" t="s">
        <v>193</v>
      </c>
      <c r="C279" s="41">
        <v>1</v>
      </c>
      <c r="D279" s="121">
        <v>0.4946256368570765</v>
      </c>
      <c r="E279" s="41">
        <v>0.83428404963837799</v>
      </c>
      <c r="F279" s="41">
        <v>0.8554667104794853</v>
      </c>
      <c r="G279" s="41">
        <v>0.52006181773090254</v>
      </c>
      <c r="H279" s="41">
        <v>0.87501712434401391</v>
      </c>
      <c r="I279" s="121">
        <v>3.2516475403347241E-2</v>
      </c>
      <c r="J279" s="121">
        <v>1.9509885242008345</v>
      </c>
      <c r="K279" s="121">
        <v>6.272349650151182E-3</v>
      </c>
      <c r="L279" s="121">
        <v>1.0831464260625689</v>
      </c>
      <c r="M279" s="121">
        <v>2.5436180873826004E-2</v>
      </c>
      <c r="N279" s="41">
        <v>0.19351517179845462</v>
      </c>
      <c r="O279" s="121">
        <v>7.6665746943490216E-3</v>
      </c>
      <c r="P279" s="41">
        <v>0</v>
      </c>
      <c r="Q279" s="41">
        <v>-8.1653359297390363E-4</v>
      </c>
      <c r="R279" s="41">
        <v>-4.2557842154722073E-6</v>
      </c>
      <c r="S279" s="41">
        <v>0</v>
      </c>
      <c r="T279" s="41">
        <v>6.1340998115938254E-5</v>
      </c>
      <c r="U279" s="41">
        <v>7.4964925853897356E-5</v>
      </c>
      <c r="V279" s="41">
        <v>-2.0701738113949576E-4</v>
      </c>
      <c r="W279" s="121">
        <v>2.6809136048067669E-2</v>
      </c>
      <c r="X279" s="41">
        <v>0</v>
      </c>
      <c r="Y279" s="41">
        <v>-0.11448325212968234</v>
      </c>
      <c r="Z279" s="41">
        <v>-4.1819359609152888E-2</v>
      </c>
      <c r="AA279" s="41">
        <v>0</v>
      </c>
      <c r="AB279" s="41">
        <v>1.6133829088217175E-2</v>
      </c>
      <c r="AC279" s="41">
        <v>2.3868687691246653E-2</v>
      </c>
      <c r="AD279" s="41">
        <v>-6.9161103832763526E-2</v>
      </c>
    </row>
    <row r="280" spans="2:30" x14ac:dyDescent="0.35">
      <c r="B280" s="79" t="s">
        <v>194</v>
      </c>
      <c r="C280" s="41">
        <v>1</v>
      </c>
      <c r="D280" s="121">
        <v>-8.7711523176132289E-2</v>
      </c>
      <c r="E280" s="41">
        <v>-0.14794284667553251</v>
      </c>
      <c r="F280" s="41">
        <v>-0.16390036816796508</v>
      </c>
      <c r="G280" s="41">
        <v>-0.10765360289036283</v>
      </c>
      <c r="H280" s="41">
        <v>-0.1799647752059638</v>
      </c>
      <c r="I280" s="121">
        <v>0.16884958853263493</v>
      </c>
      <c r="J280" s="121">
        <v>10.130975311958096</v>
      </c>
      <c r="K280" s="121">
        <v>1.0179405216159717E-3</v>
      </c>
      <c r="L280" s="121">
        <v>1.3661942832411524</v>
      </c>
      <c r="M280" s="121">
        <v>-1.9942079714230537E-2</v>
      </c>
      <c r="N280" s="41">
        <v>-7.7456603244301148E-2</v>
      </c>
      <c r="O280" s="121">
        <v>-9.4189710875690752E-3</v>
      </c>
      <c r="P280" s="41">
        <v>0</v>
      </c>
      <c r="Q280" s="41">
        <v>-2.0022184328666618E-4</v>
      </c>
      <c r="R280" s="41">
        <v>-5.1838347661124685E-6</v>
      </c>
      <c r="S280" s="41">
        <v>0</v>
      </c>
      <c r="T280" s="41">
        <v>-7.5546184613976665E-5</v>
      </c>
      <c r="U280" s="41">
        <v>1.3845509172457753E-4</v>
      </c>
      <c r="V280" s="41">
        <v>-1.5010829404128728E-4</v>
      </c>
      <c r="W280" s="121">
        <v>-3.2725196839553793E-2</v>
      </c>
      <c r="X280" s="41">
        <v>0</v>
      </c>
      <c r="Y280" s="41">
        <v>-2.7891810946299306E-2</v>
      </c>
      <c r="Z280" s="41">
        <v>-5.0611159255303378E-2</v>
      </c>
      <c r="AA280" s="41">
        <v>0</v>
      </c>
      <c r="AB280" s="41">
        <v>-1.9742243564510445E-2</v>
      </c>
      <c r="AC280" s="41">
        <v>4.3800262598450698E-2</v>
      </c>
      <c r="AD280" s="41">
        <v>-4.9826129395466517E-2</v>
      </c>
    </row>
    <row r="281" spans="2:30" x14ac:dyDescent="0.35">
      <c r="B281" s="79" t="s">
        <v>195</v>
      </c>
      <c r="C281" s="41">
        <v>1</v>
      </c>
      <c r="D281" s="121">
        <v>0.40135714519642107</v>
      </c>
      <c r="E281" s="41">
        <v>0.67696827559005668</v>
      </c>
      <c r="F281" s="41">
        <v>0.70911504732553976</v>
      </c>
      <c r="G281" s="41">
        <v>0.44038018253814359</v>
      </c>
      <c r="H281" s="41">
        <v>0.73939250918738608</v>
      </c>
      <c r="I281" s="121">
        <v>7.2218713166649309E-2</v>
      </c>
      <c r="J281" s="121">
        <v>4.3331227899989582</v>
      </c>
      <c r="K281" s="121">
        <v>8.1483977926600885E-3</v>
      </c>
      <c r="L281" s="121">
        <v>1.1592503459587815</v>
      </c>
      <c r="M281" s="121">
        <v>3.9023037341722522E-2</v>
      </c>
      <c r="N281" s="41">
        <v>0.22010083877142364</v>
      </c>
      <c r="O281" s="121">
        <v>3.8410932693769335E-2</v>
      </c>
      <c r="P281" s="41">
        <v>0</v>
      </c>
      <c r="Q281" s="41">
        <v>-7.6745090504136231E-4</v>
      </c>
      <c r="R281" s="41">
        <v>-6.6522481161924087E-6</v>
      </c>
      <c r="S281" s="41">
        <v>0</v>
      </c>
      <c r="T281" s="41">
        <v>-4.5587087973032622E-4</v>
      </c>
      <c r="U281" s="41">
        <v>-3.2346165394651586E-5</v>
      </c>
      <c r="V281" s="41">
        <v>1.8696402113090629E-4</v>
      </c>
      <c r="W281" s="121">
        <v>0.13403616598632589</v>
      </c>
      <c r="X281" s="41">
        <v>0</v>
      </c>
      <c r="Y281" s="41">
        <v>-0.1073752530386696</v>
      </c>
      <c r="Z281" s="41">
        <v>-6.5230681268497251E-2</v>
      </c>
      <c r="AA281" s="41">
        <v>0</v>
      </c>
      <c r="AB281" s="41">
        <v>-0.11965040175295762</v>
      </c>
      <c r="AC281" s="41">
        <v>-1.0277297434627398E-2</v>
      </c>
      <c r="AD281" s="41">
        <v>6.2330246215512579E-2</v>
      </c>
    </row>
    <row r="282" spans="2:30" x14ac:dyDescent="0.35">
      <c r="B282" s="79" t="s">
        <v>196</v>
      </c>
      <c r="C282" s="41">
        <v>1</v>
      </c>
      <c r="D282" s="121">
        <v>-0.11387841430672907</v>
      </c>
      <c r="E282" s="41">
        <v>-0.19207848840570199</v>
      </c>
      <c r="F282" s="41">
        <v>-0.19485929952081818</v>
      </c>
      <c r="G282" s="41">
        <v>-0.11719962622547872</v>
      </c>
      <c r="H282" s="41">
        <v>-0.19594267954690001</v>
      </c>
      <c r="I282" s="121">
        <v>1.1944633407769781E-2</v>
      </c>
      <c r="J282" s="121">
        <v>0.7166780044661869</v>
      </c>
      <c r="K282" s="121">
        <v>1.8456366269333391E-4</v>
      </c>
      <c r="L282" s="121">
        <v>1.1441918198452039</v>
      </c>
      <c r="M282" s="121">
        <v>-3.3212119187496524E-3</v>
      </c>
      <c r="N282" s="41">
        <v>-3.2984827969421912E-2</v>
      </c>
      <c r="O282" s="121">
        <v>1.6220423793083948E-3</v>
      </c>
      <c r="P282" s="41">
        <v>0</v>
      </c>
      <c r="Q282" s="41">
        <v>-4.0639111441627162E-5</v>
      </c>
      <c r="R282" s="41">
        <v>-5.3775550982196133E-7</v>
      </c>
      <c r="S282" s="41">
        <v>0</v>
      </c>
      <c r="T282" s="41">
        <v>-1.2713515426276245E-5</v>
      </c>
      <c r="U282" s="41">
        <v>-8.1148059937043111E-6</v>
      </c>
      <c r="V282" s="41">
        <v>3.106081078296019E-5</v>
      </c>
      <c r="W282" s="121">
        <v>5.6361802997330762E-3</v>
      </c>
      <c r="X282" s="41">
        <v>0</v>
      </c>
      <c r="Y282" s="41">
        <v>-5.6617845413780826E-3</v>
      </c>
      <c r="Z282" s="41">
        <v>-5.2507807071932762E-3</v>
      </c>
      <c r="AA282" s="41">
        <v>0</v>
      </c>
      <c r="AB282" s="41">
        <v>-3.3227181316459334E-3</v>
      </c>
      <c r="AC282" s="41">
        <v>-2.5673779145041877E-3</v>
      </c>
      <c r="AD282" s="41">
        <v>1.0311198018613226E-2</v>
      </c>
    </row>
    <row r="283" spans="2:30" x14ac:dyDescent="0.35">
      <c r="B283" s="79" t="s">
        <v>197</v>
      </c>
      <c r="C283" s="41">
        <v>1</v>
      </c>
      <c r="D283" s="121">
        <v>-4.6729950108488794E-2</v>
      </c>
      <c r="E283" s="41">
        <v>-7.8819311234315417E-2</v>
      </c>
      <c r="F283" s="41">
        <v>-9.1581531879308106E-2</v>
      </c>
      <c r="G283" s="41">
        <v>-6.3087868399837654E-2</v>
      </c>
      <c r="H283" s="41">
        <v>-0.10544641602446518</v>
      </c>
      <c r="I283" s="121">
        <v>0.24289441582355445</v>
      </c>
      <c r="J283" s="121">
        <v>14.573664949413267</v>
      </c>
      <c r="K283" s="121">
        <v>4.8932485282516256E-4</v>
      </c>
      <c r="L283" s="121">
        <v>1.5057980140644585</v>
      </c>
      <c r="M283" s="121">
        <v>-1.6357918291348857E-2</v>
      </c>
      <c r="N283" s="41">
        <v>-5.3693648280619975E-2</v>
      </c>
      <c r="O283" s="121">
        <v>-1.0959481049575202E-2</v>
      </c>
      <c r="P283" s="41">
        <v>0</v>
      </c>
      <c r="Q283" s="41">
        <v>4.8859336666912997E-5</v>
      </c>
      <c r="R283" s="41">
        <v>-4.8654478843337264E-6</v>
      </c>
      <c r="S283" s="41">
        <v>0</v>
      </c>
      <c r="T283" s="41">
        <v>-3.9721276036611823E-5</v>
      </c>
      <c r="U283" s="41">
        <v>1.5085971405788011E-4</v>
      </c>
      <c r="V283" s="41">
        <v>-1.1288141156921268E-4</v>
      </c>
      <c r="W283" s="121">
        <v>-3.8071134964412071E-2</v>
      </c>
      <c r="X283" s="41">
        <v>0</v>
      </c>
      <c r="Y283" s="41">
        <v>6.8051837209784803E-3</v>
      </c>
      <c r="Z283" s="41">
        <v>-4.749468266964104E-2</v>
      </c>
      <c r="AA283" s="41">
        <v>0</v>
      </c>
      <c r="AB283" s="41">
        <v>-1.0378490496171615E-2</v>
      </c>
      <c r="AC283" s="41">
        <v>4.7716446428345931E-2</v>
      </c>
      <c r="AD283" s="41">
        <v>-3.7462945813553319E-2</v>
      </c>
    </row>
    <row r="284" spans="2:30" x14ac:dyDescent="0.35">
      <c r="B284" s="79" t="s">
        <v>198</v>
      </c>
      <c r="C284" s="41">
        <v>1</v>
      </c>
      <c r="D284" s="121">
        <v>-0.41567183767806881</v>
      </c>
      <c r="E284" s="41">
        <v>-0.70111283810970615</v>
      </c>
      <c r="F284" s="41">
        <v>-0.73030563415030092</v>
      </c>
      <c r="G284" s="41">
        <v>-0.45100781217323382</v>
      </c>
      <c r="H284" s="41">
        <v>-0.75744816126340808</v>
      </c>
      <c r="I284" s="121">
        <v>6.1955476268042438E-2</v>
      </c>
      <c r="J284" s="121">
        <v>3.7173285760825463</v>
      </c>
      <c r="K284" s="121">
        <v>7.5565667539362101E-3</v>
      </c>
      <c r="L284" s="121">
        <v>1.1424969985206304</v>
      </c>
      <c r="M284" s="121">
        <v>-3.5335974495165012E-2</v>
      </c>
      <c r="N284" s="41">
        <v>-0.21201638230299788</v>
      </c>
      <c r="O284" s="121">
        <v>-2.8199662999440198E-2</v>
      </c>
      <c r="P284" s="41">
        <v>0</v>
      </c>
      <c r="Q284" s="41">
        <v>8.0839442624490562E-4</v>
      </c>
      <c r="R284" s="41">
        <v>9.3190019066864109E-6</v>
      </c>
      <c r="S284" s="41">
        <v>0</v>
      </c>
      <c r="T284" s="41">
        <v>4.0499691532965509E-4</v>
      </c>
      <c r="U284" s="41">
        <v>-7.454984448874149E-5</v>
      </c>
      <c r="V284" s="41">
        <v>-5.2206595976455837E-5</v>
      </c>
      <c r="W284" s="121">
        <v>-9.8431166947311147E-2</v>
      </c>
      <c r="X284" s="41">
        <v>0</v>
      </c>
      <c r="Y284" s="41">
        <v>0.11313539043111126</v>
      </c>
      <c r="Z284" s="41">
        <v>9.140594594950853E-2</v>
      </c>
      <c r="AA284" s="41">
        <v>0</v>
      </c>
      <c r="AB284" s="41">
        <v>0.10632749866498357</v>
      </c>
      <c r="AC284" s="41">
        <v>-2.3693239057107619E-2</v>
      </c>
      <c r="AD284" s="41">
        <v>-1.7409558230725018E-2</v>
      </c>
    </row>
    <row r="285" spans="2:30" x14ac:dyDescent="0.35">
      <c r="B285" s="79" t="s">
        <v>199</v>
      </c>
      <c r="C285" s="41">
        <v>1</v>
      </c>
      <c r="D285" s="121">
        <v>-0.61702333718053737</v>
      </c>
      <c r="E285" s="41">
        <v>-1.0407320003372775</v>
      </c>
      <c r="F285" s="41">
        <v>-1.1109648699332302</v>
      </c>
      <c r="G285" s="41">
        <v>-0.70311186378192081</v>
      </c>
      <c r="H285" s="41">
        <v>-1.1885179393335283</v>
      </c>
      <c r="I285" s="121">
        <v>0.10604586047503375</v>
      </c>
      <c r="J285" s="121">
        <v>6.3627516285020249</v>
      </c>
      <c r="K285" s="121">
        <v>2.870073949171734E-2</v>
      </c>
      <c r="L285" s="121">
        <v>1.1101837565313439</v>
      </c>
      <c r="M285" s="121">
        <v>-8.6088526601383455E-2</v>
      </c>
      <c r="N285" s="41">
        <v>-0.41587820977371703</v>
      </c>
      <c r="O285" s="121">
        <v>-7.4134942488742833E-2</v>
      </c>
      <c r="P285" s="41">
        <v>0</v>
      </c>
      <c r="Q285" s="41">
        <v>-4.0245992068248118E-4</v>
      </c>
      <c r="R285" s="41">
        <v>-2.1082320265383514E-5</v>
      </c>
      <c r="S285" s="41">
        <v>0</v>
      </c>
      <c r="T285" s="41">
        <v>-3.2400100008383369E-4</v>
      </c>
      <c r="U285" s="41">
        <v>7.3441075972365726E-4</v>
      </c>
      <c r="V285" s="41">
        <v>-8.8091511946027936E-4</v>
      </c>
      <c r="W285" s="121">
        <v>-0.26044986392987823</v>
      </c>
      <c r="X285" s="41">
        <v>0</v>
      </c>
      <c r="Y285" s="41">
        <v>-5.6690497864773329E-2</v>
      </c>
      <c r="Z285" s="41">
        <v>-0.20813059111419702</v>
      </c>
      <c r="AA285" s="41">
        <v>0</v>
      </c>
      <c r="AB285" s="41">
        <v>-8.5615559059535495E-2</v>
      </c>
      <c r="AC285" s="41">
        <v>0.234924975266154</v>
      </c>
      <c r="AD285" s="41">
        <v>-0.29567111729259582</v>
      </c>
    </row>
    <row r="286" spans="2:30" x14ac:dyDescent="0.35">
      <c r="B286" s="79" t="s">
        <v>200</v>
      </c>
      <c r="C286" s="41">
        <v>1</v>
      </c>
      <c r="D286" s="121">
        <v>0.37706865888792152</v>
      </c>
      <c r="E286" s="41">
        <v>0.63600093542993363</v>
      </c>
      <c r="F286" s="41">
        <v>0.68490736077138104</v>
      </c>
      <c r="G286" s="41">
        <v>0.43728904225872683</v>
      </c>
      <c r="H286" s="41">
        <v>0.73397531235026647</v>
      </c>
      <c r="I286" s="121">
        <v>0.12131955164681017</v>
      </c>
      <c r="J286" s="121">
        <v>7.2791730988086103</v>
      </c>
      <c r="K286" s="121">
        <v>1.2486349777156456E-2</v>
      </c>
      <c r="L286" s="121">
        <v>1.2298203745619496</v>
      </c>
      <c r="M286" s="121">
        <v>6.0220383370805326E-2</v>
      </c>
      <c r="N286" s="41">
        <v>0.27237604722774095</v>
      </c>
      <c r="O286" s="121">
        <v>-6.9156291889300239E-3</v>
      </c>
      <c r="P286" s="41">
        <v>0</v>
      </c>
      <c r="Q286" s="41">
        <v>1.7053553431300174E-3</v>
      </c>
      <c r="R286" s="41">
        <v>-1.8402857258911214E-6</v>
      </c>
      <c r="S286" s="41">
        <v>0</v>
      </c>
      <c r="T286" s="41">
        <v>1.8457485251151625E-4</v>
      </c>
      <c r="U286" s="41">
        <v>3.2245922333299249E-6</v>
      </c>
      <c r="V286" s="41">
        <v>-4.7182540499249819E-5</v>
      </c>
      <c r="W286" s="121">
        <v>-2.4124838842483388E-2</v>
      </c>
      <c r="X286" s="41">
        <v>0</v>
      </c>
      <c r="Y286" s="41">
        <v>0.23852508668251324</v>
      </c>
      <c r="Z286" s="41">
        <v>-1.8039907694515751E-2</v>
      </c>
      <c r="AA286" s="41">
        <v>0</v>
      </c>
      <c r="AB286" s="41">
        <v>4.8429548315664081E-2</v>
      </c>
      <c r="AC286" s="41">
        <v>1.0242276709341175E-3</v>
      </c>
      <c r="AD286" s="41">
        <v>-1.5724893113350288E-2</v>
      </c>
    </row>
    <row r="287" spans="2:30" x14ac:dyDescent="0.35">
      <c r="B287" s="79" t="s">
        <v>201</v>
      </c>
      <c r="C287" s="41">
        <v>1</v>
      </c>
      <c r="D287" s="121">
        <v>0.4081123809813576</v>
      </c>
      <c r="E287" s="41">
        <v>0.68836231796669023</v>
      </c>
      <c r="F287" s="41">
        <v>0.7041263335057979</v>
      </c>
      <c r="G287" s="41">
        <v>0.42701857508279956</v>
      </c>
      <c r="H287" s="41">
        <v>0.71691217507320049</v>
      </c>
      <c r="I287" s="121">
        <v>2.7881432533887508E-2</v>
      </c>
      <c r="J287" s="121">
        <v>1.6728859520332504</v>
      </c>
      <c r="K287" s="121">
        <v>3.8280205903773084E-3</v>
      </c>
      <c r="L287" s="121">
        <v>1.1063296380463032</v>
      </c>
      <c r="M287" s="121">
        <v>1.8906194101441943E-2</v>
      </c>
      <c r="N287" s="41">
        <v>0.15084976173792006</v>
      </c>
      <c r="O287" s="121">
        <v>2.901838137895207E-2</v>
      </c>
      <c r="P287" s="41">
        <v>0</v>
      </c>
      <c r="Q287" s="41">
        <v>-2.3915418082939908E-4</v>
      </c>
      <c r="R287" s="41">
        <v>3.4707685086775154E-6</v>
      </c>
      <c r="S287" s="41">
        <v>0</v>
      </c>
      <c r="T287" s="41">
        <v>1.9874594843722417E-4</v>
      </c>
      <c r="U287" s="41">
        <v>-2.3842614025652807E-4</v>
      </c>
      <c r="V287" s="41">
        <v>1.0968011874588484E-4</v>
      </c>
      <c r="W287" s="121">
        <v>0.10125401137468008</v>
      </c>
      <c r="X287" s="41">
        <v>0</v>
      </c>
      <c r="Y287" s="41">
        <v>-3.3458270258181946E-2</v>
      </c>
      <c r="Z287" s="41">
        <v>3.4031495394339098E-2</v>
      </c>
      <c r="AA287" s="41">
        <v>0</v>
      </c>
      <c r="AB287" s="41">
        <v>5.2160591038315746E-2</v>
      </c>
      <c r="AC287" s="41">
        <v>-7.574987153497037E-2</v>
      </c>
      <c r="AD287" s="41">
        <v>3.6562899100288745E-2</v>
      </c>
    </row>
    <row r="288" spans="2:30" x14ac:dyDescent="0.35">
      <c r="B288" s="79" t="s">
        <v>202</v>
      </c>
      <c r="C288" s="41">
        <v>1</v>
      </c>
      <c r="D288" s="121">
        <v>0.29863349764342928</v>
      </c>
      <c r="E288" s="41">
        <v>0.50370450944422918</v>
      </c>
      <c r="F288" s="41">
        <v>0.51786861187007904</v>
      </c>
      <c r="G288" s="41">
        <v>0.31566470196930757</v>
      </c>
      <c r="H288" s="41">
        <v>0.52885949454807935</v>
      </c>
      <c r="I288" s="121">
        <v>3.7560021985627072E-2</v>
      </c>
      <c r="J288" s="121">
        <v>2.2536013191376245</v>
      </c>
      <c r="K288" s="121">
        <v>2.5491463306302458E-3</v>
      </c>
      <c r="L288" s="121">
        <v>1.1459453466441538</v>
      </c>
      <c r="M288" s="121">
        <v>1.7031204325878322E-2</v>
      </c>
      <c r="N288" s="41">
        <v>0.12284287571892505</v>
      </c>
      <c r="O288" s="121">
        <v>1.9512803602957738E-2</v>
      </c>
      <c r="P288" s="41">
        <v>0</v>
      </c>
      <c r="Q288" s="41">
        <v>-1.5966998697704087E-4</v>
      </c>
      <c r="R288" s="41">
        <v>8.793827052410057E-7</v>
      </c>
      <c r="S288" s="41">
        <v>0</v>
      </c>
      <c r="T288" s="41">
        <v>1.4356370733955225E-4</v>
      </c>
      <c r="U288" s="41">
        <v>-9.874793143598068E-5</v>
      </c>
      <c r="V288" s="41">
        <v>1.2576957471140417E-4</v>
      </c>
      <c r="W288" s="121">
        <v>6.7944424160872138E-2</v>
      </c>
      <c r="X288" s="41">
        <v>0</v>
      </c>
      <c r="Y288" s="41">
        <v>-2.2291736080865255E-2</v>
      </c>
      <c r="Z288" s="41">
        <v>8.6045547105657941E-3</v>
      </c>
      <c r="AA288" s="41">
        <v>0</v>
      </c>
      <c r="AB288" s="41">
        <v>3.7599665392972333E-2</v>
      </c>
      <c r="AC288" s="41">
        <v>-3.1307697909601015E-2</v>
      </c>
      <c r="AD288" s="41">
        <v>4.1839202690482323E-2</v>
      </c>
    </row>
    <row r="289" spans="2:30" x14ac:dyDescent="0.35">
      <c r="B289" s="79" t="s">
        <v>203</v>
      </c>
      <c r="C289" s="41">
        <v>1</v>
      </c>
      <c r="D289" s="121">
        <v>0.54589411772548502</v>
      </c>
      <c r="E289" s="41">
        <v>0.92075849141920862</v>
      </c>
      <c r="F289" s="41">
        <v>0.95459391496819557</v>
      </c>
      <c r="G289" s="41">
        <v>0.58675158641780145</v>
      </c>
      <c r="H289" s="41">
        <v>0.98886042447786193</v>
      </c>
      <c r="I289" s="121">
        <v>5.3239890525335745E-2</v>
      </c>
      <c r="J289" s="121">
        <v>3.1943934315201448</v>
      </c>
      <c r="K289" s="121">
        <v>1.1367085192416814E-2</v>
      </c>
      <c r="L289" s="121">
        <v>1.0854879098107015</v>
      </c>
      <c r="M289" s="121">
        <v>4.0857468692316427E-2</v>
      </c>
      <c r="N289" s="41">
        <v>0.2609417605742983</v>
      </c>
      <c r="O289" s="121">
        <v>-2.7166603660807677E-2</v>
      </c>
      <c r="P289" s="41">
        <v>0</v>
      </c>
      <c r="Q289" s="41">
        <v>6.779717919746898E-4</v>
      </c>
      <c r="R289" s="41">
        <v>-4.7410866984141593E-6</v>
      </c>
      <c r="S289" s="41">
        <v>0</v>
      </c>
      <c r="T289" s="41">
        <v>4.2002168044877656E-4</v>
      </c>
      <c r="U289" s="41">
        <v>2.8667886421002159E-4</v>
      </c>
      <c r="V289" s="41">
        <v>-2.9967578051818731E-4</v>
      </c>
      <c r="W289" s="121">
        <v>-9.5155946844474371E-2</v>
      </c>
      <c r="X289" s="41">
        <v>0</v>
      </c>
      <c r="Y289" s="41">
        <v>9.5213530040703667E-2</v>
      </c>
      <c r="Z289" s="41">
        <v>-4.6665381078219284E-2</v>
      </c>
      <c r="AA289" s="41">
        <v>0</v>
      </c>
      <c r="AB289" s="41">
        <v>0.11065663582706044</v>
      </c>
      <c r="AC289" s="41">
        <v>9.1429267913554046E-2</v>
      </c>
      <c r="AD289" s="41">
        <v>-0.10028267081190537</v>
      </c>
    </row>
    <row r="290" spans="2:30" x14ac:dyDescent="0.35">
      <c r="B290" s="79" t="s">
        <v>204</v>
      </c>
      <c r="C290" s="41">
        <v>1</v>
      </c>
      <c r="D290" s="121">
        <v>0.27883646456974986</v>
      </c>
      <c r="E290" s="41">
        <v>0.47031289426536088</v>
      </c>
      <c r="F290" s="41">
        <v>0.47901671418587982</v>
      </c>
      <c r="G290" s="41">
        <v>0.28925250649880074</v>
      </c>
      <c r="H290" s="41">
        <v>0.48443755747484352</v>
      </c>
      <c r="I290" s="121">
        <v>1.9616761938903434E-2</v>
      </c>
      <c r="J290" s="121">
        <v>1.177005716334206</v>
      </c>
      <c r="K290" s="121">
        <v>1.4285756267473108E-3</v>
      </c>
      <c r="L290" s="121">
        <v>1.1293986996806833</v>
      </c>
      <c r="M290" s="121">
        <v>1.0416041929050891E-2</v>
      </c>
      <c r="N290" s="41">
        <v>9.1928590217157505E-2</v>
      </c>
      <c r="O290" s="121">
        <v>6.1379326110385839E-3</v>
      </c>
      <c r="P290" s="41">
        <v>0</v>
      </c>
      <c r="Q290" s="41">
        <v>-1.0417848610967404E-4</v>
      </c>
      <c r="R290" s="41">
        <v>-4.4714993022210245E-6</v>
      </c>
      <c r="S290" s="41">
        <v>0</v>
      </c>
      <c r="T290" s="41">
        <v>-3.5295230917697195E-5</v>
      </c>
      <c r="U290" s="41">
        <v>5.809274424678101E-5</v>
      </c>
      <c r="V290" s="41">
        <v>-6.2409533661017278E-5</v>
      </c>
      <c r="W290" s="121">
        <v>2.1364988100962577E-2</v>
      </c>
      <c r="X290" s="41">
        <v>0</v>
      </c>
      <c r="Y290" s="41">
        <v>-1.4539351474411858E-2</v>
      </c>
      <c r="Z290" s="41">
        <v>-4.3737105466216925E-2</v>
      </c>
      <c r="AA290" s="41">
        <v>0</v>
      </c>
      <c r="AB290" s="41">
        <v>-9.2406332343484242E-3</v>
      </c>
      <c r="AC290" s="41">
        <v>1.8411594902274519E-2</v>
      </c>
      <c r="AD290" s="41">
        <v>-2.0754158794894589E-2</v>
      </c>
    </row>
    <row r="291" spans="2:30" x14ac:dyDescent="0.35">
      <c r="B291" s="79" t="s">
        <v>205</v>
      </c>
      <c r="C291" s="41">
        <v>1</v>
      </c>
      <c r="D291" s="121">
        <v>-0.38585670338522959</v>
      </c>
      <c r="E291" s="41">
        <v>-0.6508237121024153</v>
      </c>
      <c r="F291" s="41">
        <v>-0.67501026901278427</v>
      </c>
      <c r="G291" s="41">
        <v>-0.41506878522016222</v>
      </c>
      <c r="H291" s="41">
        <v>-0.69659337911182984</v>
      </c>
      <c r="I291" s="121">
        <v>5.3985450888489252E-2</v>
      </c>
      <c r="J291" s="121">
        <v>3.239127053309355</v>
      </c>
      <c r="K291" s="121">
        <v>5.7491808246966309E-3</v>
      </c>
      <c r="L291" s="121">
        <v>1.1424326897638968</v>
      </c>
      <c r="M291" s="121">
        <v>-2.9212081834932586E-2</v>
      </c>
      <c r="N291" s="41">
        <v>-0.18479940118974889</v>
      </c>
      <c r="O291" s="121">
        <v>-3.887984340566808E-2</v>
      </c>
      <c r="P291" s="41">
        <v>0</v>
      </c>
      <c r="Q291" s="41">
        <v>-1.5423560271577501E-4</v>
      </c>
      <c r="R291" s="41">
        <v>-5.5382759362321429E-6</v>
      </c>
      <c r="S291" s="41">
        <v>0</v>
      </c>
      <c r="T291" s="41">
        <v>-3.714008926402594E-5</v>
      </c>
      <c r="U291" s="41">
        <v>2.8596250933575284E-4</v>
      </c>
      <c r="V291" s="41">
        <v>-3.9837485462734714E-4</v>
      </c>
      <c r="W291" s="121">
        <v>-0.13561372335993543</v>
      </c>
      <c r="X291" s="41">
        <v>0</v>
      </c>
      <c r="Y291" s="41">
        <v>-2.1570003804407094E-2</v>
      </c>
      <c r="Z291" s="41">
        <v>-5.4283776558008923E-2</v>
      </c>
      <c r="AA291" s="41">
        <v>0</v>
      </c>
      <c r="AB291" s="41">
        <v>-9.7437749005082116E-3</v>
      </c>
      <c r="AC291" s="41">
        <v>9.0819103626907913E-2</v>
      </c>
      <c r="AD291" s="41">
        <v>-0.13275311163930667</v>
      </c>
    </row>
    <row r="292" spans="2:30" x14ac:dyDescent="0.35">
      <c r="B292" s="79" t="s">
        <v>206</v>
      </c>
      <c r="C292" s="41">
        <v>1</v>
      </c>
      <c r="D292" s="121">
        <v>0.41244247460203809</v>
      </c>
      <c r="E292" s="41">
        <v>0.6956658780169318</v>
      </c>
      <c r="F292" s="41">
        <v>0.71798271365297939</v>
      </c>
      <c r="G292" s="41">
        <v>0.43932908534390058</v>
      </c>
      <c r="H292" s="41">
        <v>0.73771338970845135</v>
      </c>
      <c r="I292" s="121">
        <v>4.4805807867865241E-2</v>
      </c>
      <c r="J292" s="121">
        <v>2.6883484720719144</v>
      </c>
      <c r="K292" s="121">
        <v>5.6007914501419991E-3</v>
      </c>
      <c r="L292" s="121">
        <v>1.1238332351557239</v>
      </c>
      <c r="M292" s="121">
        <v>2.6886610741862483E-2</v>
      </c>
      <c r="N292" s="41">
        <v>0.18249909609930287</v>
      </c>
      <c r="O292" s="121">
        <v>2.2231444837831061E-2</v>
      </c>
      <c r="P292" s="41">
        <v>0</v>
      </c>
      <c r="Q292" s="41">
        <v>-7.5479709394225987E-4</v>
      </c>
      <c r="R292" s="41">
        <v>-3.5342932072113345E-6</v>
      </c>
      <c r="S292" s="41">
        <v>0</v>
      </c>
      <c r="T292" s="41">
        <v>-3.586111251036495E-4</v>
      </c>
      <c r="U292" s="41">
        <v>9.4911353239994912E-6</v>
      </c>
      <c r="V292" s="41">
        <v>4.9820237572684541E-5</v>
      </c>
      <c r="W292" s="121">
        <v>7.7586339617779956E-2</v>
      </c>
      <c r="X292" s="41">
        <v>0</v>
      </c>
      <c r="Y292" s="41">
        <v>-0.10561710221328276</v>
      </c>
      <c r="Z292" s="41">
        <v>-3.4660632346993285E-2</v>
      </c>
      <c r="AA292" s="41">
        <v>0</v>
      </c>
      <c r="AB292" s="41">
        <v>-9.4133996910677142E-2</v>
      </c>
      <c r="AC292" s="41">
        <v>3.0159540388179679E-3</v>
      </c>
      <c r="AD292" s="41">
        <v>1.6611047767847571E-2</v>
      </c>
    </row>
    <row r="293" spans="2:30" x14ac:dyDescent="0.35">
      <c r="B293" s="79" t="s">
        <v>207</v>
      </c>
      <c r="C293" s="41">
        <v>1</v>
      </c>
      <c r="D293" s="121">
        <v>-0.4591329832537312</v>
      </c>
      <c r="E293" s="41">
        <v>-0.77441866342677068</v>
      </c>
      <c r="F293" s="41">
        <v>-0.8815560868825435</v>
      </c>
      <c r="G293" s="41">
        <v>-0.59495862929195054</v>
      </c>
      <c r="H293" s="41">
        <v>-1.0014511279919982</v>
      </c>
      <c r="I293" s="121">
        <v>0.211900827517921</v>
      </c>
      <c r="J293" s="121">
        <v>12.714049651075261</v>
      </c>
      <c r="K293" s="121">
        <v>3.8317038302571486E-2</v>
      </c>
      <c r="L293" s="121">
        <v>1.3282511074533569</v>
      </c>
      <c r="M293" s="121">
        <v>-0.13582564603821937</v>
      </c>
      <c r="N293" s="41">
        <v>-0.47849484771341538</v>
      </c>
      <c r="O293" s="121">
        <v>3.1399854966915608E-2</v>
      </c>
      <c r="P293" s="41">
        <v>0</v>
      </c>
      <c r="Q293" s="41">
        <v>5.7768328798729965E-4</v>
      </c>
      <c r="R293" s="41">
        <v>3.9422920321452445E-5</v>
      </c>
      <c r="S293" s="41">
        <v>0</v>
      </c>
      <c r="T293" s="41">
        <v>5.5601853214591547E-4</v>
      </c>
      <c r="U293" s="41">
        <v>-1.0916488407842391E-3</v>
      </c>
      <c r="V293" s="41">
        <v>5.0344650115289485E-4</v>
      </c>
      <c r="W293" s="121">
        <v>0.10984758130768933</v>
      </c>
      <c r="X293" s="41">
        <v>0</v>
      </c>
      <c r="Y293" s="41">
        <v>8.1028745368067159E-2</v>
      </c>
      <c r="Z293" s="41">
        <v>0.38755021328038552</v>
      </c>
      <c r="AA293" s="41">
        <v>0</v>
      </c>
      <c r="AB293" s="41">
        <v>0.14630436714044637</v>
      </c>
      <c r="AC293" s="41">
        <v>-0.34772410143164378</v>
      </c>
      <c r="AD293" s="41">
        <v>0.16826347050352</v>
      </c>
    </row>
    <row r="294" spans="2:30" x14ac:dyDescent="0.35">
      <c r="B294" s="79" t="s">
        <v>208</v>
      </c>
      <c r="C294" s="41">
        <v>1</v>
      </c>
      <c r="D294" s="121">
        <v>-0.47733415985153016</v>
      </c>
      <c r="E294" s="41">
        <v>-0.80511855075303707</v>
      </c>
      <c r="F294" s="41">
        <v>-0.84688824391306161</v>
      </c>
      <c r="G294" s="41">
        <v>-0.52814729163261598</v>
      </c>
      <c r="H294" s="41">
        <v>-0.8885015980166252</v>
      </c>
      <c r="I294" s="121">
        <v>7.9816710465237056E-2</v>
      </c>
      <c r="J294" s="121">
        <v>4.7890026279142237</v>
      </c>
      <c r="K294" s="121">
        <v>1.2724900806542563E-2</v>
      </c>
      <c r="L294" s="121">
        <v>1.1416749829007622</v>
      </c>
      <c r="M294" s="121">
        <v>-5.0813131781085791E-2</v>
      </c>
      <c r="N294" s="41">
        <v>-0.27559330694179968</v>
      </c>
      <c r="O294" s="121">
        <v>-1.1049606456232743E-2</v>
      </c>
      <c r="P294" s="41">
        <v>0</v>
      </c>
      <c r="Q294" s="41">
        <v>5.8133512773494414E-4</v>
      </c>
      <c r="R294" s="41">
        <v>7.9471317599859974E-6</v>
      </c>
      <c r="S294" s="41">
        <v>0</v>
      </c>
      <c r="T294" s="41">
        <v>-5.9291402961635889E-4</v>
      </c>
      <c r="U294" s="41">
        <v>-7.709333804427427E-5</v>
      </c>
      <c r="V294" s="41">
        <v>2.3523108505725567E-4</v>
      </c>
      <c r="W294" s="121">
        <v>-3.8634013850351291E-2</v>
      </c>
      <c r="X294" s="41">
        <v>0</v>
      </c>
      <c r="Y294" s="41">
        <v>8.14959526928907E-2</v>
      </c>
      <c r="Z294" s="41">
        <v>7.8081790843441468E-2</v>
      </c>
      <c r="AA294" s="41">
        <v>0</v>
      </c>
      <c r="AB294" s="41">
        <v>-0.15592649397700015</v>
      </c>
      <c r="AC294" s="41">
        <v>-2.4543067970150791E-2</v>
      </c>
      <c r="AD294" s="41">
        <v>7.8576266753865989E-2</v>
      </c>
    </row>
    <row r="295" spans="2:30" x14ac:dyDescent="0.35">
      <c r="B295" s="79" t="s">
        <v>209</v>
      </c>
      <c r="C295" s="41">
        <v>1</v>
      </c>
      <c r="D295" s="121">
        <v>-0.68234884267723572</v>
      </c>
      <c r="E295" s="41">
        <v>-1.1509163967967104</v>
      </c>
      <c r="F295" s="41">
        <v>-1.1988665846575279</v>
      </c>
      <c r="G295" s="41">
        <v>-0.74039012135284399</v>
      </c>
      <c r="H295" s="41">
        <v>-1.2539017440474136</v>
      </c>
      <c r="I295" s="121">
        <v>6.1999389752439231E-2</v>
      </c>
      <c r="J295" s="121">
        <v>3.7199633851463538</v>
      </c>
      <c r="K295" s="121">
        <v>2.0376095758038594E-2</v>
      </c>
      <c r="L295" s="121">
        <v>1.033397205477387</v>
      </c>
      <c r="M295" s="121">
        <v>-5.8041278675608189E-2</v>
      </c>
      <c r="N295" s="41">
        <v>-0.3510764388646575</v>
      </c>
      <c r="O295" s="121">
        <v>6.6741437784104476E-3</v>
      </c>
      <c r="P295" s="41">
        <v>0</v>
      </c>
      <c r="Q295" s="41">
        <v>-1.591302006104883E-3</v>
      </c>
      <c r="R295" s="41">
        <v>1.5444578711494395E-5</v>
      </c>
      <c r="S295" s="41">
        <v>0</v>
      </c>
      <c r="T295" s="41">
        <v>4.8687194422853276E-4</v>
      </c>
      <c r="U295" s="41">
        <v>-3.4513524553357605E-4</v>
      </c>
      <c r="V295" s="41">
        <v>7.0563549048617628E-5</v>
      </c>
      <c r="W295" s="121">
        <v>2.3491909207187009E-2</v>
      </c>
      <c r="X295" s="41">
        <v>0</v>
      </c>
      <c r="Y295" s="41">
        <v>-0.2245752126621558</v>
      </c>
      <c r="Z295" s="41">
        <v>0.15276193578900632</v>
      </c>
      <c r="AA295" s="41">
        <v>0</v>
      </c>
      <c r="AB295" s="41">
        <v>0.12889695887910371</v>
      </c>
      <c r="AC295" s="41">
        <v>-0.11061169474551176</v>
      </c>
      <c r="AD295" s="41">
        <v>2.3728857586074292E-2</v>
      </c>
    </row>
    <row r="296" spans="2:30" x14ac:dyDescent="0.35">
      <c r="B296" s="79" t="s">
        <v>210</v>
      </c>
      <c r="C296" s="41">
        <v>1</v>
      </c>
      <c r="D296" s="121">
        <v>-0.27892991971824443</v>
      </c>
      <c r="E296" s="41">
        <v>-0.47047052487310909</v>
      </c>
      <c r="F296" s="41">
        <v>-0.48383300868248535</v>
      </c>
      <c r="G296" s="41">
        <v>-0.29499947973189017</v>
      </c>
      <c r="H296" s="41">
        <v>-0.49408345499388101</v>
      </c>
      <c r="I296" s="121">
        <v>3.8079738239098666E-2</v>
      </c>
      <c r="J296" s="121">
        <v>2.2847842943459198</v>
      </c>
      <c r="K296" s="121">
        <v>2.2477531851843261E-3</v>
      </c>
      <c r="L296" s="121">
        <v>1.1508672487545188</v>
      </c>
      <c r="M296" s="121">
        <v>-1.6069560013645755E-2</v>
      </c>
      <c r="N296" s="41">
        <v>-0.11531656017463514</v>
      </c>
      <c r="O296" s="121">
        <v>-7.7779065145449269E-3</v>
      </c>
      <c r="P296" s="41">
        <v>0</v>
      </c>
      <c r="Q296" s="41">
        <v>-2.8004114724524539E-5</v>
      </c>
      <c r="R296" s="41">
        <v>2.1738595564109722E-6</v>
      </c>
      <c r="S296" s="41">
        <v>0</v>
      </c>
      <c r="T296" s="41">
        <v>-2.29080633538677E-4</v>
      </c>
      <c r="U296" s="41">
        <v>1.997576263068005E-6</v>
      </c>
      <c r="V296" s="41">
        <v>2.2969346769046474E-5</v>
      </c>
      <c r="W296" s="121">
        <v>-2.7074574786484232E-2</v>
      </c>
      <c r="X296" s="41">
        <v>0</v>
      </c>
      <c r="Y296" s="41">
        <v>-3.9084740045450227E-3</v>
      </c>
      <c r="Z296" s="41">
        <v>2.1264086967393615E-2</v>
      </c>
      <c r="AA296" s="41">
        <v>0</v>
      </c>
      <c r="AB296" s="41">
        <v>-5.9978067350110117E-2</v>
      </c>
      <c r="AC296" s="41">
        <v>6.3312763960747423E-4</v>
      </c>
      <c r="AD296" s="41">
        <v>7.6387312135836943E-3</v>
      </c>
    </row>
    <row r="297" spans="2:30" x14ac:dyDescent="0.35">
      <c r="B297" s="79" t="s">
        <v>211</v>
      </c>
      <c r="C297" s="41">
        <v>1</v>
      </c>
      <c r="D297" s="121">
        <v>-9.2209599406924525E-2</v>
      </c>
      <c r="E297" s="41">
        <v>-0.15552974265054204</v>
      </c>
      <c r="F297" s="41">
        <v>-0.16870593355809893</v>
      </c>
      <c r="G297" s="41">
        <v>-0.10849505476715368</v>
      </c>
      <c r="H297" s="41">
        <v>-0.18137406901437686</v>
      </c>
      <c r="I297" s="121">
        <v>0.13370976157543535</v>
      </c>
      <c r="J297" s="121">
        <v>8.0225856945261214</v>
      </c>
      <c r="K297" s="121">
        <v>8.3778626414210075E-4</v>
      </c>
      <c r="L297" s="121">
        <v>1.3094791596174287</v>
      </c>
      <c r="M297" s="121">
        <v>-1.628545536022916E-2</v>
      </c>
      <c r="N297" s="41">
        <v>-7.0270036281459405E-2</v>
      </c>
      <c r="O297" s="121">
        <v>-1.4764808085403962E-2</v>
      </c>
      <c r="P297" s="41">
        <v>0</v>
      </c>
      <c r="Q297" s="41">
        <v>-3.4742471813815611E-5</v>
      </c>
      <c r="R297" s="41">
        <v>-2.8098314700744891E-6</v>
      </c>
      <c r="S297" s="41">
        <v>0</v>
      </c>
      <c r="T297" s="41">
        <v>5.4223236842621347E-5</v>
      </c>
      <c r="U297" s="41">
        <v>1.1555486232612487E-4</v>
      </c>
      <c r="V297" s="41">
        <v>-1.7953459051757485E-4</v>
      </c>
      <c r="W297" s="121">
        <v>-5.1299475375584228E-2</v>
      </c>
      <c r="X297" s="41">
        <v>0</v>
      </c>
      <c r="Y297" s="41">
        <v>-4.8398542710013943E-3</v>
      </c>
      <c r="Z297" s="41">
        <v>-2.7433531711034274E-2</v>
      </c>
      <c r="AA297" s="41">
        <v>0</v>
      </c>
      <c r="AB297" s="41">
        <v>1.417019160936032E-2</v>
      </c>
      <c r="AC297" s="41">
        <v>3.6556307412791825E-2</v>
      </c>
      <c r="AD297" s="41">
        <v>-5.9594600317598348E-2</v>
      </c>
    </row>
    <row r="298" spans="2:30" x14ac:dyDescent="0.35">
      <c r="B298" s="79" t="s">
        <v>212</v>
      </c>
      <c r="C298" s="41">
        <v>1</v>
      </c>
      <c r="D298" s="121">
        <v>0.38805288880920585</v>
      </c>
      <c r="E298" s="41">
        <v>0.65452801356344359</v>
      </c>
      <c r="F298" s="41">
        <v>0.70569566825318508</v>
      </c>
      <c r="G298" s="41">
        <v>0.45109638444486883</v>
      </c>
      <c r="H298" s="41">
        <v>0.7573512559131399</v>
      </c>
      <c r="I298" s="121">
        <v>0.1233627110718875</v>
      </c>
      <c r="J298" s="121">
        <v>7.4017626643132495</v>
      </c>
      <c r="K298" s="121">
        <v>1.3484443190330887E-2</v>
      </c>
      <c r="L298" s="121">
        <v>1.2288254517025139</v>
      </c>
      <c r="M298" s="121">
        <v>6.3043495635662958E-2</v>
      </c>
      <c r="N298" s="41">
        <v>0.28312799912304265</v>
      </c>
      <c r="O298" s="121">
        <v>-8.9106986893816853E-3</v>
      </c>
      <c r="P298" s="41">
        <v>0</v>
      </c>
      <c r="Q298" s="41">
        <v>-3.7090685048205382E-4</v>
      </c>
      <c r="R298" s="41">
        <v>-1.269801614151612E-5</v>
      </c>
      <c r="S298" s="41">
        <v>0</v>
      </c>
      <c r="T298" s="41">
        <v>4.9305896847739051E-4</v>
      </c>
      <c r="U298" s="41">
        <v>3.1289553644720452E-4</v>
      </c>
      <c r="V298" s="41">
        <v>-3.355386825279888E-4</v>
      </c>
      <c r="W298" s="121">
        <v>-3.1092785209706816E-2</v>
      </c>
      <c r="X298" s="41">
        <v>0</v>
      </c>
      <c r="Y298" s="41">
        <v>-5.1891852718143491E-2</v>
      </c>
      <c r="Z298" s="41">
        <v>-0.12450880771062427</v>
      </c>
      <c r="AA298" s="41">
        <v>0</v>
      </c>
      <c r="AB298" s="41">
        <v>0.12940525036861381</v>
      </c>
      <c r="AC298" s="41">
        <v>9.9411405733326422E-2</v>
      </c>
      <c r="AD298" s="41">
        <v>-0.11185724581189081</v>
      </c>
    </row>
    <row r="299" spans="2:30" x14ac:dyDescent="0.35">
      <c r="B299" s="79" t="s">
        <v>213</v>
      </c>
      <c r="C299" s="41">
        <v>1</v>
      </c>
      <c r="D299" s="121">
        <v>-7.8548781823524649E-2</v>
      </c>
      <c r="E299" s="41">
        <v>-0.13248806958388051</v>
      </c>
      <c r="F299" s="41">
        <v>-0.13794438096017306</v>
      </c>
      <c r="G299" s="41">
        <v>-8.5151820780068541E-2</v>
      </c>
      <c r="H299" s="41">
        <v>-0.14233835182186258</v>
      </c>
      <c r="I299" s="121">
        <v>6.1150864663188434E-2</v>
      </c>
      <c r="J299" s="121">
        <v>3.6690518797913061</v>
      </c>
      <c r="K299" s="121">
        <v>2.666006378548632E-4</v>
      </c>
      <c r="L299" s="121">
        <v>1.2077203249865887</v>
      </c>
      <c r="M299" s="121">
        <v>-6.603038956543893E-3</v>
      </c>
      <c r="N299" s="41">
        <v>-3.9636645553236628E-2</v>
      </c>
      <c r="O299" s="121">
        <v>1.5962907788321986E-3</v>
      </c>
      <c r="P299" s="41">
        <v>0</v>
      </c>
      <c r="Q299" s="41">
        <v>-1.8101484918446871E-4</v>
      </c>
      <c r="R299" s="41">
        <v>7.291125878534802E-7</v>
      </c>
      <c r="S299" s="41">
        <v>0</v>
      </c>
      <c r="T299" s="41">
        <v>4.9374122767570536E-5</v>
      </c>
      <c r="U299" s="41">
        <v>-2.3610979747884004E-5</v>
      </c>
      <c r="V299" s="41">
        <v>1.4697113624066299E-5</v>
      </c>
      <c r="W299" s="121">
        <v>5.5457445787542546E-3</v>
      </c>
      <c r="X299" s="41">
        <v>0</v>
      </c>
      <c r="Y299" s="41">
        <v>-2.5214392855502209E-2</v>
      </c>
      <c r="Z299" s="41">
        <v>7.1180131493527501E-3</v>
      </c>
      <c r="AA299" s="41">
        <v>0</v>
      </c>
      <c r="AB299" s="41">
        <v>1.2901862742379174E-2</v>
      </c>
      <c r="AC299" s="41">
        <v>-7.4688002751347364E-3</v>
      </c>
      <c r="AD299" s="41">
        <v>4.8781322333152832E-3</v>
      </c>
    </row>
    <row r="300" spans="2:30" x14ac:dyDescent="0.35">
      <c r="B300" s="79" t="s">
        <v>214</v>
      </c>
      <c r="C300" s="41">
        <v>1</v>
      </c>
      <c r="D300" s="121">
        <v>-0.28592421533829793</v>
      </c>
      <c r="E300" s="41">
        <v>-0.48226778898449663</v>
      </c>
      <c r="F300" s="41">
        <v>-0.50879401234125954</v>
      </c>
      <c r="G300" s="41">
        <v>-0.31824266992547107</v>
      </c>
      <c r="H300" s="41">
        <v>-0.53313320648770191</v>
      </c>
      <c r="I300" s="121">
        <v>8.5159421406067456E-2</v>
      </c>
      <c r="J300" s="121">
        <v>5.1095652843640478</v>
      </c>
      <c r="K300" s="121">
        <v>4.8767711995859808E-3</v>
      </c>
      <c r="L300" s="121">
        <v>1.2078900316537271</v>
      </c>
      <c r="M300" s="121">
        <v>-3.2318454587173105E-2</v>
      </c>
      <c r="N300" s="41">
        <v>-0.16989547876987771</v>
      </c>
      <c r="O300" s="121">
        <v>2.5125792919770344E-2</v>
      </c>
      <c r="P300" s="41">
        <v>0</v>
      </c>
      <c r="Q300" s="41">
        <v>8.7783599120385609E-5</v>
      </c>
      <c r="R300" s="41">
        <v>-3.3492706747102456E-6</v>
      </c>
      <c r="S300" s="41">
        <v>0</v>
      </c>
      <c r="T300" s="41">
        <v>-2.704277799661262E-4</v>
      </c>
      <c r="U300" s="41">
        <v>-1.2807731221160402E-4</v>
      </c>
      <c r="V300" s="41">
        <v>2.8475515156588927E-4</v>
      </c>
      <c r="W300" s="121">
        <v>8.748164984460792E-2</v>
      </c>
      <c r="X300" s="41">
        <v>0</v>
      </c>
      <c r="Y300" s="41">
        <v>1.225454033583988E-2</v>
      </c>
      <c r="Z300" s="41">
        <v>-3.2769043661676822E-2</v>
      </c>
      <c r="AA300" s="41">
        <v>0</v>
      </c>
      <c r="AB300" s="41">
        <v>-7.0819630748048257E-2</v>
      </c>
      <c r="AC300" s="41">
        <v>-4.0603023341393672E-2</v>
      </c>
      <c r="AD300" s="41">
        <v>9.4720163080926775E-2</v>
      </c>
    </row>
    <row r="301" spans="2:30" x14ac:dyDescent="0.35">
      <c r="B301" s="79" t="s">
        <v>215</v>
      </c>
      <c r="C301" s="41">
        <v>1</v>
      </c>
      <c r="D301" s="121">
        <v>0.42245320306640366</v>
      </c>
      <c r="E301" s="41">
        <v>0.71255095323492812</v>
      </c>
      <c r="F301" s="41">
        <v>0.73156280415269204</v>
      </c>
      <c r="G301" s="41">
        <v>0.44529722465479765</v>
      </c>
      <c r="H301" s="41">
        <v>0.74787009336202126</v>
      </c>
      <c r="I301" s="121">
        <v>3.4907172614665152E-2</v>
      </c>
      <c r="J301" s="121">
        <v>2.0944303568799092</v>
      </c>
      <c r="K301" s="121">
        <v>4.8233184478175461E-3</v>
      </c>
      <c r="L301" s="121">
        <v>1.1096986566259419</v>
      </c>
      <c r="M301" s="121">
        <v>2.2844021588394017E-2</v>
      </c>
      <c r="N301" s="41">
        <v>0.16938987725105303</v>
      </c>
      <c r="O301" s="121">
        <v>1.1457347082606179E-2</v>
      </c>
      <c r="P301" s="41">
        <v>0</v>
      </c>
      <c r="Q301" s="41">
        <v>-7.3939482617648268E-4</v>
      </c>
      <c r="R301" s="41">
        <v>-6.8773626584491564E-6</v>
      </c>
      <c r="S301" s="41">
        <v>0</v>
      </c>
      <c r="T301" s="41">
        <v>-6.2116772555317854E-5</v>
      </c>
      <c r="U301" s="41">
        <v>1.0289047346637609E-4</v>
      </c>
      <c r="V301" s="41">
        <v>-1.3755255088717254E-4</v>
      </c>
      <c r="W301" s="121">
        <v>3.9992643544685381E-2</v>
      </c>
      <c r="X301" s="41">
        <v>0</v>
      </c>
      <c r="Y301" s="41">
        <v>-0.10348059184088156</v>
      </c>
      <c r="Z301" s="41">
        <v>-6.7458130351667714E-2</v>
      </c>
      <c r="AA301" s="41">
        <v>0</v>
      </c>
      <c r="AB301" s="41">
        <v>-1.6308352563235165E-2</v>
      </c>
      <c r="AC301" s="41">
        <v>3.270093627478679E-2</v>
      </c>
      <c r="AD301" s="41">
        <v>-4.5871014997909763E-2</v>
      </c>
    </row>
    <row r="302" spans="2:30" x14ac:dyDescent="0.35">
      <c r="B302" s="79" t="s">
        <v>216</v>
      </c>
      <c r="C302" s="41">
        <v>1</v>
      </c>
      <c r="D302" s="121">
        <v>-0.50348916215975947</v>
      </c>
      <c r="E302" s="41">
        <v>-0.84923413963084493</v>
      </c>
      <c r="F302" s="41">
        <v>-0.89608903236386228</v>
      </c>
      <c r="G302" s="41">
        <v>-0.56057995047875642</v>
      </c>
      <c r="H302" s="41">
        <v>-0.94380883229349022</v>
      </c>
      <c r="I302" s="121">
        <v>8.5448923073930205E-2</v>
      </c>
      <c r="J302" s="121">
        <v>5.1269353844358125</v>
      </c>
      <c r="K302" s="121">
        <v>1.5174940137635659E-2</v>
      </c>
      <c r="L302" s="121">
        <v>1.1379876143035705</v>
      </c>
      <c r="M302" s="121">
        <v>-5.7090788318996971E-2</v>
      </c>
      <c r="N302" s="41">
        <v>-0.3011953596942491</v>
      </c>
      <c r="O302" s="121">
        <v>3.254530388932983E-2</v>
      </c>
      <c r="P302" s="41">
        <v>0</v>
      </c>
      <c r="Q302" s="41">
        <v>7.2776131142471127E-4</v>
      </c>
      <c r="R302" s="41">
        <v>-5.9653918284580704E-6</v>
      </c>
      <c r="S302" s="41">
        <v>0</v>
      </c>
      <c r="T302" s="41">
        <v>-2.1557236641517389E-4</v>
      </c>
      <c r="U302" s="41">
        <v>-1.7663705763065984E-4</v>
      </c>
      <c r="V302" s="41">
        <v>4.5343867405160123E-4</v>
      </c>
      <c r="W302" s="121">
        <v>0.11388189153071569</v>
      </c>
      <c r="X302" s="41">
        <v>0</v>
      </c>
      <c r="Y302" s="41">
        <v>0.10210376556972052</v>
      </c>
      <c r="Z302" s="41">
        <v>-5.865724309263335E-2</v>
      </c>
      <c r="AA302" s="41">
        <v>0</v>
      </c>
      <c r="AB302" s="41">
        <v>-5.6736768482182794E-2</v>
      </c>
      <c r="AC302" s="41">
        <v>-5.6277803862738049E-2</v>
      </c>
      <c r="AD302" s="41">
        <v>0.15158581324530407</v>
      </c>
    </row>
    <row r="303" spans="2:30" x14ac:dyDescent="0.35">
      <c r="B303" s="79" t="s">
        <v>217</v>
      </c>
      <c r="C303" s="41">
        <v>1</v>
      </c>
      <c r="D303" s="121">
        <v>-0.6917444673581663</v>
      </c>
      <c r="E303" s="41">
        <v>-1.1667639777217447</v>
      </c>
      <c r="F303" s="41">
        <v>-1.2062941646555199</v>
      </c>
      <c r="G303" s="41">
        <v>-0.73941136822933162</v>
      </c>
      <c r="H303" s="41">
        <v>-1.2524530379453533</v>
      </c>
      <c r="I303" s="121">
        <v>4.807256766481801E-2</v>
      </c>
      <c r="J303" s="121">
        <v>2.8843540598890804</v>
      </c>
      <c r="K303" s="121">
        <v>1.6711922995220063E-2</v>
      </c>
      <c r="L303" s="121">
        <v>1.0159780411439816</v>
      </c>
      <c r="M303" s="121">
        <v>-4.7666900871165312E-2</v>
      </c>
      <c r="N303" s="41">
        <v>-0.31799980018177804</v>
      </c>
      <c r="O303" s="121">
        <v>-1.8799086672053697E-2</v>
      </c>
      <c r="P303" s="41">
        <v>0</v>
      </c>
      <c r="Q303" s="41">
        <v>-7.356927278204334E-4</v>
      </c>
      <c r="R303" s="41">
        <v>7.178238200846739E-7</v>
      </c>
      <c r="S303" s="41">
        <v>0</v>
      </c>
      <c r="T303" s="41">
        <v>8.2894160933725137E-4</v>
      </c>
      <c r="U303" s="41">
        <v>-8.6422275908791138E-6</v>
      </c>
      <c r="V303" s="41">
        <v>-2.6837482163992855E-4</v>
      </c>
      <c r="W303" s="121">
        <v>-6.6180789202851378E-2</v>
      </c>
      <c r="X303" s="41">
        <v>0</v>
      </c>
      <c r="Y303" s="41">
        <v>-0.10384321097901808</v>
      </c>
      <c r="Z303" s="41">
        <v>7.1011614812617474E-3</v>
      </c>
      <c r="AA303" s="41">
        <v>0</v>
      </c>
      <c r="AB303" s="41">
        <v>0.21949483128667116</v>
      </c>
      <c r="AC303" s="41">
        <v>-2.7701919932598151E-3</v>
      </c>
      <c r="AD303" s="41">
        <v>-9.0263177754818485E-2</v>
      </c>
    </row>
    <row r="304" spans="2:30" x14ac:dyDescent="0.35">
      <c r="B304" s="79" t="s">
        <v>218</v>
      </c>
      <c r="C304" s="41">
        <v>1</v>
      </c>
      <c r="D304" s="121">
        <v>-0.19898791251592129</v>
      </c>
      <c r="E304" s="41">
        <v>-0.33563250489347335</v>
      </c>
      <c r="F304" s="41">
        <v>-0.34694253675916681</v>
      </c>
      <c r="G304" s="41">
        <v>-0.212624726000018</v>
      </c>
      <c r="H304" s="41">
        <v>-0.3557479238110246</v>
      </c>
      <c r="I304" s="121">
        <v>4.7742153178336903E-2</v>
      </c>
      <c r="J304" s="121">
        <v>2.8645291907002144</v>
      </c>
      <c r="K304" s="121">
        <v>1.3748333336152873E-3</v>
      </c>
      <c r="L304" s="121">
        <v>1.1773120839731737</v>
      </c>
      <c r="M304" s="121">
        <v>-1.3636813484096707E-2</v>
      </c>
      <c r="N304" s="41">
        <v>-9.0093185094801256E-2</v>
      </c>
      <c r="O304" s="121">
        <v>-8.5383738003606269E-3</v>
      </c>
      <c r="P304" s="41">
        <v>0</v>
      </c>
      <c r="Q304" s="41">
        <v>1.5329643555678883E-4</v>
      </c>
      <c r="R304" s="41">
        <v>1.3358097882156041E-6</v>
      </c>
      <c r="S304" s="41">
        <v>0</v>
      </c>
      <c r="T304" s="41">
        <v>-1.9447976263150654E-4</v>
      </c>
      <c r="U304" s="41">
        <v>3.0621474556689135E-5</v>
      </c>
      <c r="V304" s="41">
        <v>3.4148785263915706E-5</v>
      </c>
      <c r="W304" s="121">
        <v>-2.9690918683605568E-2</v>
      </c>
      <c r="X304" s="41">
        <v>0</v>
      </c>
      <c r="Y304" s="41">
        <v>2.1373073655333509E-2</v>
      </c>
      <c r="Z304" s="41">
        <v>1.3052972543725484E-2</v>
      </c>
      <c r="AA304" s="41">
        <v>0</v>
      </c>
      <c r="AB304" s="41">
        <v>-5.0866054682811336E-2</v>
      </c>
      <c r="AC304" s="41">
        <v>9.6953513181634258E-3</v>
      </c>
      <c r="AD304" s="41">
        <v>1.1344814260315897E-2</v>
      </c>
    </row>
    <row r="305" spans="2:30" x14ac:dyDescent="0.35">
      <c r="B305" s="79" t="s">
        <v>219</v>
      </c>
      <c r="C305" s="41">
        <v>1</v>
      </c>
      <c r="D305" s="121">
        <v>-0.16541343412911402</v>
      </c>
      <c r="E305" s="41">
        <v>-0.27900250089484208</v>
      </c>
      <c r="F305" s="41">
        <v>-0.29008073794877204</v>
      </c>
      <c r="G305" s="41">
        <v>-0.17881023290866263</v>
      </c>
      <c r="H305" s="41">
        <v>-0.29907333892812138</v>
      </c>
      <c r="I305" s="121">
        <v>5.85284371913425E-2</v>
      </c>
      <c r="J305" s="121">
        <v>3.5117062314805501</v>
      </c>
      <c r="K305" s="121">
        <v>1.1358390327190577E-3</v>
      </c>
      <c r="L305" s="121">
        <v>1.1957639128638593</v>
      </c>
      <c r="M305" s="121">
        <v>-1.339679877954862E-2</v>
      </c>
      <c r="N305" s="41">
        <v>-8.1861939905469347E-2</v>
      </c>
      <c r="O305" s="121">
        <v>-5.0165628127558318E-3</v>
      </c>
      <c r="P305" s="41">
        <v>0</v>
      </c>
      <c r="Q305" s="41">
        <v>2.2422011279514637E-4</v>
      </c>
      <c r="R305" s="41">
        <v>2.5551471224768439E-6</v>
      </c>
      <c r="S305" s="41">
        <v>0</v>
      </c>
      <c r="T305" s="41">
        <v>-1.4718166749762493E-4</v>
      </c>
      <c r="U305" s="41">
        <v>-1.9259657814436203E-5</v>
      </c>
      <c r="V305" s="41">
        <v>6.5454315763949493E-5</v>
      </c>
      <c r="W305" s="121">
        <v>-1.7438593307763511E-2</v>
      </c>
      <c r="X305" s="41">
        <v>0</v>
      </c>
      <c r="Y305" s="41">
        <v>3.1251165267431165E-2</v>
      </c>
      <c r="Z305" s="41">
        <v>2.4959589456912724E-2</v>
      </c>
      <c r="AA305" s="41">
        <v>0</v>
      </c>
      <c r="AB305" s="41">
        <v>-3.8482571082981164E-2</v>
      </c>
      <c r="AC305" s="41">
        <v>-6.0959688715881326E-3</v>
      </c>
      <c r="AD305" s="41">
        <v>2.1737877688252132E-2</v>
      </c>
    </row>
    <row r="306" spans="2:30" x14ac:dyDescent="0.35">
      <c r="B306" s="79" t="s">
        <v>220</v>
      </c>
      <c r="C306" s="41">
        <v>1</v>
      </c>
      <c r="D306" s="121">
        <v>-9.0192078726698099E-2</v>
      </c>
      <c r="E306" s="41">
        <v>-0.15212679464723253</v>
      </c>
      <c r="F306" s="41">
        <v>-0.15692211394610672</v>
      </c>
      <c r="G306" s="41">
        <v>-9.5967739953825321E-2</v>
      </c>
      <c r="H306" s="41">
        <v>-0.16042622464984735</v>
      </c>
      <c r="I306" s="121">
        <v>4.3789919305819887E-2</v>
      </c>
      <c r="J306" s="121">
        <v>2.6273951583491932</v>
      </c>
      <c r="K306" s="121">
        <v>2.628151307463376E-4</v>
      </c>
      <c r="L306" s="121">
        <v>1.1846867629385678</v>
      </c>
      <c r="M306" s="121">
        <v>-5.7756612271272177E-3</v>
      </c>
      <c r="N306" s="41">
        <v>-3.9356238655278854E-2</v>
      </c>
      <c r="O306" s="121">
        <v>1.7223305520013745E-3</v>
      </c>
      <c r="P306" s="41">
        <v>0</v>
      </c>
      <c r="Q306" s="41">
        <v>-1.8116699228574475E-4</v>
      </c>
      <c r="R306" s="41">
        <v>4.7681017277108398E-7</v>
      </c>
      <c r="S306" s="41">
        <v>0</v>
      </c>
      <c r="T306" s="41">
        <v>1.7566267328870978E-5</v>
      </c>
      <c r="U306" s="41">
        <v>-1.7158816007667311E-5</v>
      </c>
      <c r="V306" s="41">
        <v>2.3272743541981488E-5</v>
      </c>
      <c r="W306" s="121">
        <v>5.983929470025154E-3</v>
      </c>
      <c r="X306" s="41">
        <v>0</v>
      </c>
      <c r="Y306" s="41">
        <v>-2.5236869891407505E-2</v>
      </c>
      <c r="Z306" s="41">
        <v>4.6551299002288915E-3</v>
      </c>
      <c r="AA306" s="41">
        <v>0</v>
      </c>
      <c r="AB306" s="41">
        <v>4.5904431633362053E-3</v>
      </c>
      <c r="AC306" s="41">
        <v>-5.4280802133598125E-3</v>
      </c>
      <c r="AD306" s="41">
        <v>7.7248704148742374E-3</v>
      </c>
    </row>
    <row r="307" spans="2:30" x14ac:dyDescent="0.35">
      <c r="B307" s="79" t="s">
        <v>221</v>
      </c>
      <c r="C307" s="41">
        <v>1</v>
      </c>
      <c r="D307" s="121">
        <v>0.30969246774127157</v>
      </c>
      <c r="E307" s="41">
        <v>0.52235765168061432</v>
      </c>
      <c r="F307" s="41">
        <v>0.53375756589350842</v>
      </c>
      <c r="G307" s="41">
        <v>0.32335740382636657</v>
      </c>
      <c r="H307" s="41">
        <v>0.54183043664220487</v>
      </c>
      <c r="I307" s="121">
        <v>2.5866100295796279E-2</v>
      </c>
      <c r="J307" s="121">
        <v>1.5519660177477768</v>
      </c>
      <c r="K307" s="121">
        <v>2.0951436251612698E-3</v>
      </c>
      <c r="L307" s="121">
        <v>1.1298815777749296</v>
      </c>
      <c r="M307" s="121">
        <v>1.3664936085094975E-2</v>
      </c>
      <c r="N307" s="41">
        <v>0.11138476554153184</v>
      </c>
      <c r="O307" s="121">
        <v>9.240613938706066E-3</v>
      </c>
      <c r="P307" s="41">
        <v>0</v>
      </c>
      <c r="Q307" s="41">
        <v>-3.1726141409615347E-4</v>
      </c>
      <c r="R307" s="41">
        <v>4.3449070021687225E-6</v>
      </c>
      <c r="S307" s="41">
        <v>0</v>
      </c>
      <c r="T307" s="41">
        <v>1.9071400742490787E-5</v>
      </c>
      <c r="U307" s="41">
        <v>-1.0080159724152335E-4</v>
      </c>
      <c r="V307" s="41">
        <v>6.7074315538601399E-6</v>
      </c>
      <c r="W307" s="121">
        <v>3.2181129196991592E-2</v>
      </c>
      <c r="X307" s="41">
        <v>0</v>
      </c>
      <c r="Y307" s="41">
        <v>-4.4300044459930944E-2</v>
      </c>
      <c r="Z307" s="41">
        <v>4.2520392927313556E-2</v>
      </c>
      <c r="AA307" s="41">
        <v>0</v>
      </c>
      <c r="AB307" s="41">
        <v>4.9956063712005058E-3</v>
      </c>
      <c r="AC307" s="41">
        <v>-3.1963685229569584E-2</v>
      </c>
      <c r="AD307" s="41">
        <v>2.2316719803408013E-3</v>
      </c>
    </row>
    <row r="308" spans="2:30" x14ac:dyDescent="0.35">
      <c r="B308" s="79" t="s">
        <v>222</v>
      </c>
      <c r="C308" s="41">
        <v>1</v>
      </c>
      <c r="D308" s="121">
        <v>0.30208745611916399</v>
      </c>
      <c r="E308" s="41">
        <v>0.50953029413814188</v>
      </c>
      <c r="F308" s="41">
        <v>0.52561025500378189</v>
      </c>
      <c r="G308" s="41">
        <v>0.32145510845639008</v>
      </c>
      <c r="H308" s="41">
        <v>0.53860039647757507</v>
      </c>
      <c r="I308" s="121">
        <v>4.3856501545703162E-2</v>
      </c>
      <c r="J308" s="121">
        <v>2.6313900927421896</v>
      </c>
      <c r="K308" s="121">
        <v>2.9520295347600536E-3</v>
      </c>
      <c r="L308" s="121">
        <v>1.1526021185897355</v>
      </c>
      <c r="M308" s="121">
        <v>1.9367652337226114E-2</v>
      </c>
      <c r="N308" s="41">
        <v>0.13220412106202564</v>
      </c>
      <c r="O308" s="121">
        <v>2.9789045644870251E-2</v>
      </c>
      <c r="P308" s="41">
        <v>0</v>
      </c>
      <c r="Q308" s="41">
        <v>-3.2917086362714657E-4</v>
      </c>
      <c r="R308" s="41">
        <v>3.4537285542885114E-6</v>
      </c>
      <c r="S308" s="41">
        <v>0</v>
      </c>
      <c r="T308" s="41">
        <v>1.8818257367227061E-4</v>
      </c>
      <c r="U308" s="41">
        <v>-2.2661071391299084E-4</v>
      </c>
      <c r="V308" s="41">
        <v>1.7011969847374639E-4</v>
      </c>
      <c r="W308" s="121">
        <v>0.1037343981063646</v>
      </c>
      <c r="X308" s="41">
        <v>0</v>
      </c>
      <c r="Y308" s="41">
        <v>-4.5959367402607178E-2</v>
      </c>
      <c r="Z308" s="41">
        <v>3.3796422754846699E-2</v>
      </c>
      <c r="AA308" s="41">
        <v>0</v>
      </c>
      <c r="AB308" s="41">
        <v>4.9289086775082189E-2</v>
      </c>
      <c r="AC308" s="41">
        <v>-7.1851463657407341E-2</v>
      </c>
      <c r="AD308" s="41">
        <v>5.659713721274795E-2</v>
      </c>
    </row>
    <row r="309" spans="2:30" x14ac:dyDescent="0.35">
      <c r="B309" s="79" t="s">
        <v>223</v>
      </c>
      <c r="C309" s="41">
        <v>1</v>
      </c>
      <c r="D309" s="121">
        <v>-1.1633634587380577</v>
      </c>
      <c r="E309" s="41">
        <v>-1.9622427655074164</v>
      </c>
      <c r="F309" s="41">
        <v>-2.0597184832192506</v>
      </c>
      <c r="G309" s="41">
        <v>-1.281815968999455</v>
      </c>
      <c r="H309" s="41">
        <v>-2.2300238530652909</v>
      </c>
      <c r="I309" s="121">
        <v>7.6016476683841372E-2</v>
      </c>
      <c r="J309" s="121">
        <v>4.5609886010304823</v>
      </c>
      <c r="K309" s="121">
        <v>7.1993507434064352E-2</v>
      </c>
      <c r="L309" s="121">
        <v>0.75989241326148849</v>
      </c>
      <c r="M309" s="121">
        <v>-0.11845251026139729</v>
      </c>
      <c r="N309" s="41">
        <v>-0.67790494818389269</v>
      </c>
      <c r="O309" s="121">
        <v>-0.12743422110774585</v>
      </c>
      <c r="P309" s="41">
        <v>0</v>
      </c>
      <c r="Q309" s="41">
        <v>-4.3087242818643027E-4</v>
      </c>
      <c r="R309" s="41">
        <v>-1.125308437122158E-5</v>
      </c>
      <c r="S309" s="41">
        <v>0</v>
      </c>
      <c r="T309" s="41">
        <v>1.0393042892889726E-3</v>
      </c>
      <c r="U309" s="41">
        <v>6.9570584397135149E-4</v>
      </c>
      <c r="V309" s="41">
        <v>-1.499342403141824E-3</v>
      </c>
      <c r="W309" s="121">
        <v>-0.46077590846193095</v>
      </c>
      <c r="X309" s="41">
        <v>0</v>
      </c>
      <c r="Y309" s="41">
        <v>-6.2465303336558878E-2</v>
      </c>
      <c r="Z309" s="41">
        <v>-0.11433826598105035</v>
      </c>
      <c r="AA309" s="41">
        <v>0</v>
      </c>
      <c r="AB309" s="41">
        <v>0.28265168653137701</v>
      </c>
      <c r="AC309" s="41">
        <v>0.22904368674483427</v>
      </c>
      <c r="AD309" s="41">
        <v>-0.51793847921807601</v>
      </c>
    </row>
    <row r="310" spans="2:30" x14ac:dyDescent="0.35">
      <c r="B310" s="79" t="s">
        <v>224</v>
      </c>
      <c r="C310" s="41">
        <v>1</v>
      </c>
      <c r="D310" s="121">
        <v>0.40417565259702926</v>
      </c>
      <c r="E310" s="41">
        <v>0.68172224625574329</v>
      </c>
      <c r="F310" s="41">
        <v>0.69306090601575654</v>
      </c>
      <c r="G310" s="41">
        <v>0.41773226378719142</v>
      </c>
      <c r="H310" s="41">
        <v>0.70122214344691369</v>
      </c>
      <c r="I310" s="121">
        <v>1.6059428187785465E-2</v>
      </c>
      <c r="J310" s="121">
        <v>0.96356569126712788</v>
      </c>
      <c r="K310" s="121">
        <v>2.6851746953947498E-3</v>
      </c>
      <c r="L310" s="121">
        <v>1.0946731342080942</v>
      </c>
      <c r="M310" s="121">
        <v>1.3556611190162134E-2</v>
      </c>
      <c r="N310" s="41">
        <v>0.12632292768434586</v>
      </c>
      <c r="O310" s="121">
        <v>8.6783889075668034E-3</v>
      </c>
      <c r="P310" s="41">
        <v>0</v>
      </c>
      <c r="Q310" s="41">
        <v>-2.9839536295086328E-4</v>
      </c>
      <c r="R310" s="41">
        <v>2.2804071833755855E-6</v>
      </c>
      <c r="S310" s="41">
        <v>0</v>
      </c>
      <c r="T310" s="41">
        <v>8.1578005833227832E-5</v>
      </c>
      <c r="U310" s="41">
        <v>-6.7687130933547524E-5</v>
      </c>
      <c r="V310" s="41">
        <v>-5.6263260236042391E-5</v>
      </c>
      <c r="W310" s="121">
        <v>3.0277260355111676E-2</v>
      </c>
      <c r="X310" s="41">
        <v>0</v>
      </c>
      <c r="Y310" s="41">
        <v>-4.1740340812527948E-2</v>
      </c>
      <c r="Z310" s="41">
        <v>2.235662275607667E-2</v>
      </c>
      <c r="AA310" s="41">
        <v>0</v>
      </c>
      <c r="AB310" s="41">
        <v>2.1406995514945681E-2</v>
      </c>
      <c r="AC310" s="41">
        <v>-2.150168780604619E-2</v>
      </c>
      <c r="AD310" s="41">
        <v>-1.8753227393598471E-2</v>
      </c>
    </row>
    <row r="311" spans="2:30" x14ac:dyDescent="0.35">
      <c r="B311" s="79" t="s">
        <v>225</v>
      </c>
      <c r="C311" s="41">
        <v>1</v>
      </c>
      <c r="D311" s="121">
        <v>0.50493947379699122</v>
      </c>
      <c r="E311" s="41">
        <v>0.85168037730189594</v>
      </c>
      <c r="F311" s="41">
        <v>0.89730238671340823</v>
      </c>
      <c r="G311" s="41">
        <v>0.56048460283587753</v>
      </c>
      <c r="H311" s="41">
        <v>0.94366724659408352</v>
      </c>
      <c r="I311" s="121">
        <v>8.2708528703014733E-2</v>
      </c>
      <c r="J311" s="121">
        <v>4.9625117221808841</v>
      </c>
      <c r="K311" s="121">
        <v>1.4761587064764525E-2</v>
      </c>
      <c r="L311" s="121">
        <v>1.1342527485940583</v>
      </c>
      <c r="M311" s="121">
        <v>5.5545129038886323E-2</v>
      </c>
      <c r="N311" s="41">
        <v>0.29707084277268281</v>
      </c>
      <c r="O311" s="121">
        <v>2.0608276187064498E-2</v>
      </c>
      <c r="P311" s="41">
        <v>0</v>
      </c>
      <c r="Q311" s="41">
        <v>1.5030145532206193E-3</v>
      </c>
      <c r="R311" s="41">
        <v>1.5713106644591331E-5</v>
      </c>
      <c r="S311" s="41">
        <v>0</v>
      </c>
      <c r="T311" s="41">
        <v>5.0672067407004013E-4</v>
      </c>
      <c r="U311" s="41">
        <v>-4.9272549232750587E-4</v>
      </c>
      <c r="V311" s="41">
        <v>2.266923660338599E-4</v>
      </c>
      <c r="W311" s="121">
        <v>7.2113525108475934E-2</v>
      </c>
      <c r="X311" s="41">
        <v>0</v>
      </c>
      <c r="Y311" s="41">
        <v>0.21087480752900833</v>
      </c>
      <c r="Z311" s="41">
        <v>0.15450888159662857</v>
      </c>
      <c r="AA311" s="41">
        <v>0</v>
      </c>
      <c r="AB311" s="41">
        <v>0.13336714356178453</v>
      </c>
      <c r="AC311" s="41">
        <v>-0.1569889448806793</v>
      </c>
      <c r="AD311" s="41">
        <v>7.578541155835615E-2</v>
      </c>
    </row>
    <row r="312" spans="2:30" x14ac:dyDescent="0.35">
      <c r="B312" s="79" t="s">
        <v>226</v>
      </c>
      <c r="C312" s="41">
        <v>1</v>
      </c>
      <c r="D312" s="121">
        <v>-0.80054747134011706</v>
      </c>
      <c r="E312" s="41">
        <v>-1.3502817819173882</v>
      </c>
      <c r="F312" s="41">
        <v>-1.4168825049944285</v>
      </c>
      <c r="G312" s="41">
        <v>-0.88146677969364473</v>
      </c>
      <c r="H312" s="41">
        <v>-1.5008357733322026</v>
      </c>
      <c r="I312" s="121">
        <v>7.5407303834733416E-2</v>
      </c>
      <c r="J312" s="121">
        <v>4.5244382300840051</v>
      </c>
      <c r="K312" s="121">
        <v>3.3820614742574404E-2</v>
      </c>
      <c r="L312" s="121">
        <v>0.98342217318584513</v>
      </c>
      <c r="M312" s="121">
        <v>-8.0919308353527689E-2</v>
      </c>
      <c r="N312" s="41">
        <v>-0.45473279791705612</v>
      </c>
      <c r="O312" s="121">
        <v>-4.2887276918525674E-3</v>
      </c>
      <c r="P312" s="41">
        <v>0</v>
      </c>
      <c r="Q312" s="41">
        <v>1.5858316504343583E-3</v>
      </c>
      <c r="R312" s="41">
        <v>3.258144741714243E-5</v>
      </c>
      <c r="S312" s="41">
        <v>0</v>
      </c>
      <c r="T312" s="41">
        <v>1.0785969918873299E-3</v>
      </c>
      <c r="U312" s="41">
        <v>-7.7440585623890815E-4</v>
      </c>
      <c r="V312" s="41">
        <v>3.6956830958159866E-4</v>
      </c>
      <c r="W312" s="121">
        <v>-1.5176637465751151E-2</v>
      </c>
      <c r="X312" s="41">
        <v>0</v>
      </c>
      <c r="Y312" s="41">
        <v>0.22500419912497141</v>
      </c>
      <c r="Z312" s="41">
        <v>0.32399163162366218</v>
      </c>
      <c r="AA312" s="41">
        <v>0</v>
      </c>
      <c r="AB312" s="41">
        <v>0.28708563292416672</v>
      </c>
      <c r="AC312" s="41">
        <v>-0.24951961714001675</v>
      </c>
      <c r="AD312" s="41">
        <v>0.12494401854117093</v>
      </c>
    </row>
    <row r="313" spans="2:30" x14ac:dyDescent="0.35">
      <c r="B313" s="79" t="s">
        <v>227</v>
      </c>
      <c r="C313" s="41">
        <v>1</v>
      </c>
      <c r="D313" s="121">
        <v>-5.0639072118407569E-2</v>
      </c>
      <c r="E313" s="41">
        <v>-8.5412819330030892E-2</v>
      </c>
      <c r="F313" s="41">
        <v>-8.831576565911993E-2</v>
      </c>
      <c r="G313" s="41">
        <v>-5.4139731966615874E-2</v>
      </c>
      <c r="H313" s="41">
        <v>-9.0489825544393707E-2</v>
      </c>
      <c r="I313" s="121">
        <v>4.826627623873319E-2</v>
      </c>
      <c r="J313" s="121">
        <v>2.8959765743239916</v>
      </c>
      <c r="K313" s="121">
        <v>8.9864756214412479E-5</v>
      </c>
      <c r="L313" s="121">
        <v>1.1925439243632274</v>
      </c>
      <c r="M313" s="121">
        <v>-3.5006598482083089E-3</v>
      </c>
      <c r="N313" s="41">
        <v>-2.3010002027031195E-2</v>
      </c>
      <c r="O313" s="121">
        <v>-1.4754962406445427E-3</v>
      </c>
      <c r="P313" s="41">
        <v>0</v>
      </c>
      <c r="Q313" s="41">
        <v>6.7068880646978859E-5</v>
      </c>
      <c r="R313" s="41">
        <v>1.3967891929131609E-6</v>
      </c>
      <c r="S313" s="41">
        <v>0</v>
      </c>
      <c r="T313" s="41">
        <v>3.8780158621825186E-5</v>
      </c>
      <c r="U313" s="41">
        <v>-2.3155280849715016E-5</v>
      </c>
      <c r="V313" s="41">
        <v>1.3150560988366291E-5</v>
      </c>
      <c r="W313" s="121">
        <v>-5.1255635370938864E-3</v>
      </c>
      <c r="X313" s="41">
        <v>0</v>
      </c>
      <c r="Y313" s="41">
        <v>9.3413797210388956E-3</v>
      </c>
      <c r="Z313" s="41">
        <v>1.3634860897073196E-2</v>
      </c>
      <c r="AA313" s="41">
        <v>0</v>
      </c>
      <c r="AB313" s="41">
        <v>1.0132538476341244E-2</v>
      </c>
      <c r="AC313" s="41">
        <v>-7.3239023626409877E-3</v>
      </c>
      <c r="AD313" s="41">
        <v>4.3643689004172976E-3</v>
      </c>
    </row>
    <row r="314" spans="2:30" ht="15" thickBot="1" x14ac:dyDescent="0.4">
      <c r="B314" s="83" t="s">
        <v>228</v>
      </c>
      <c r="C314" s="42">
        <v>1</v>
      </c>
      <c r="D314" s="122">
        <v>0.37388413871748227</v>
      </c>
      <c r="E314" s="42">
        <v>0.63062961177426791</v>
      </c>
      <c r="F314" s="42">
        <v>0.64103388771752468</v>
      </c>
      <c r="G314" s="42">
        <v>0.38632276415967276</v>
      </c>
      <c r="H314" s="42">
        <v>0.64808448988315148</v>
      </c>
      <c r="I314" s="122">
        <v>1.5804052829451319E-2</v>
      </c>
      <c r="J314" s="122">
        <v>0.94824316976707912</v>
      </c>
      <c r="K314" s="122">
        <v>2.2784844865059999E-3</v>
      </c>
      <c r="L314" s="122">
        <v>1.1027704950948694</v>
      </c>
      <c r="M314" s="122">
        <v>1.2438625442190486E-2</v>
      </c>
      <c r="N314" s="42">
        <v>0.11629008104845047</v>
      </c>
      <c r="O314" s="122">
        <v>8.3933216540781098E-3</v>
      </c>
      <c r="P314" s="42">
        <v>0</v>
      </c>
      <c r="Q314" s="42">
        <v>2.6128181802646242E-5</v>
      </c>
      <c r="R314" s="42">
        <v>-3.9774518483526989E-6</v>
      </c>
      <c r="S314" s="42">
        <v>0</v>
      </c>
      <c r="T314" s="42">
        <v>-9.0175860517145089E-6</v>
      </c>
      <c r="U314" s="42">
        <v>2.9985807769813462E-5</v>
      </c>
      <c r="V314" s="42">
        <v>-5.7536487053346472E-5</v>
      </c>
      <c r="W314" s="122">
        <v>2.9264092401092696E-2</v>
      </c>
      <c r="X314" s="42">
        <v>0</v>
      </c>
      <c r="Y314" s="42">
        <v>3.6525556021928612E-3</v>
      </c>
      <c r="Z314" s="42">
        <v>-3.8969286539817467E-2</v>
      </c>
      <c r="AA314" s="42">
        <v>0</v>
      </c>
      <c r="AB314" s="42">
        <v>-2.3648121840698535E-3</v>
      </c>
      <c r="AC314" s="42">
        <v>9.5193199533466222E-3</v>
      </c>
      <c r="AD314" s="42">
        <v>-1.9165413481249321E-2</v>
      </c>
    </row>
    <row r="334" spans="6:6" x14ac:dyDescent="0.35">
      <c r="F334" t="s">
        <v>164</v>
      </c>
    </row>
    <row r="354" spans="2:8" x14ac:dyDescent="0.35">
      <c r="F354" t="s">
        <v>164</v>
      </c>
    </row>
    <row r="357" spans="2:8" x14ac:dyDescent="0.35">
      <c r="B357" s="78" t="s">
        <v>257</v>
      </c>
    </row>
    <row r="359" spans="2:8" x14ac:dyDescent="0.35">
      <c r="B359" s="96" t="s">
        <v>417</v>
      </c>
      <c r="C359" s="77"/>
      <c r="D359" s="77"/>
      <c r="E359" s="77"/>
      <c r="F359" s="77"/>
      <c r="G359" s="77"/>
      <c r="H359" s="77"/>
    </row>
    <row r="360" spans="2:8" x14ac:dyDescent="0.35">
      <c r="B360" s="77"/>
      <c r="C360" s="77"/>
      <c r="D360" s="77"/>
      <c r="E360" s="77"/>
      <c r="F360" s="77"/>
      <c r="G360" s="77"/>
      <c r="H360" s="77"/>
    </row>
    <row r="362" spans="2:8" x14ac:dyDescent="0.35">
      <c r="B362" s="96" t="s">
        <v>418</v>
      </c>
      <c r="C362" s="77"/>
      <c r="D362" s="77"/>
      <c r="E362" s="77"/>
      <c r="F362" s="77"/>
      <c r="G362" s="77"/>
      <c r="H362" s="77"/>
    </row>
    <row r="363" spans="2:8" x14ac:dyDescent="0.35">
      <c r="B363" s="77"/>
      <c r="C363" s="77"/>
      <c r="D363" s="77"/>
      <c r="E363" s="77"/>
      <c r="F363" s="77"/>
      <c r="G363" s="77"/>
      <c r="H363" s="77"/>
    </row>
    <row r="365" spans="2:8" x14ac:dyDescent="0.35">
      <c r="B365" s="96" t="s">
        <v>249</v>
      </c>
      <c r="C365" s="77"/>
      <c r="D365" s="77"/>
      <c r="E365" s="77"/>
      <c r="F365" s="77"/>
      <c r="G365" s="77"/>
      <c r="H365" s="77"/>
    </row>
    <row r="366" spans="2:8" x14ac:dyDescent="0.35">
      <c r="B366" s="77"/>
      <c r="C366" s="77"/>
      <c r="D366" s="77"/>
      <c r="E366" s="77"/>
      <c r="F366" s="77"/>
      <c r="G366" s="77"/>
      <c r="H366" s="77"/>
    </row>
    <row r="367" spans="2:8" x14ac:dyDescent="0.35">
      <c r="B367" s="77"/>
      <c r="C367" s="77"/>
      <c r="D367" s="77"/>
      <c r="E367" s="77"/>
      <c r="F367" s="77"/>
      <c r="G367" s="77"/>
      <c r="H367" s="77"/>
    </row>
    <row r="368" spans="2:8" x14ac:dyDescent="0.35">
      <c r="B368" s="77"/>
      <c r="C368" s="77"/>
      <c r="D368" s="77"/>
      <c r="E368" s="77"/>
      <c r="F368" s="77"/>
      <c r="G368" s="77"/>
      <c r="H368" s="77"/>
    </row>
  </sheetData>
  <mergeCells count="4">
    <mergeCell ref="B1:K2"/>
    <mergeCell ref="B359:H360"/>
    <mergeCell ref="B362:H363"/>
    <mergeCell ref="B365:H368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3" name="DD219857">
              <controlPr defaultSize="0" autoFill="0" autoPict="0" macro="[0]!GoToResultsNew1510202512273815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CE2-BCAC-4EB5-A909-D8888D59C423}">
  <sheetPr codeName="XLSTAT_20251015_122725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19.869012552+(A1-1)*0.1148341543</f>
        <v>19.869012552000001</v>
      </c>
      <c r="D1">
        <f t="shared" ref="D1:D32" si="1">0+1*C1-1.18814680402143*(1.01639344262295+(C1-21.9538726449477)^2/34.7589619211239)^0.5</f>
        <v>18.599615498796954</v>
      </c>
      <c r="E1">
        <v>1</v>
      </c>
      <c r="G1">
        <f t="shared" ref="G1:G32" si="2">15.9964857887+(E1-1)*0.1709577306</f>
        <v>15.996485788699999</v>
      </c>
      <c r="H1">
        <f t="shared" ref="H1:H32" si="3">0+1*G1+1.18814680402143*(1.01639344262295+(G1-21.9538726449477)^2/34.7589619211239)^0.5</f>
        <v>17.692433013175116</v>
      </c>
    </row>
    <row r="2" spans="1:8" x14ac:dyDescent="0.35">
      <c r="A2">
        <v>2</v>
      </c>
      <c r="C2">
        <f t="shared" si="0"/>
        <v>19.9838467063</v>
      </c>
      <c r="D2">
        <f t="shared" si="1"/>
        <v>18.721920598218706</v>
      </c>
      <c r="E2">
        <v>2</v>
      </c>
      <c r="G2">
        <f t="shared" si="2"/>
        <v>16.167443519300001</v>
      </c>
      <c r="H2">
        <f t="shared" si="3"/>
        <v>17.839178205063821</v>
      </c>
    </row>
    <row r="3" spans="1:8" x14ac:dyDescent="0.35">
      <c r="A3">
        <v>3</v>
      </c>
      <c r="C3">
        <f t="shared" si="0"/>
        <v>20.098680860600002</v>
      </c>
      <c r="D3">
        <f t="shared" si="1"/>
        <v>18.843843315672402</v>
      </c>
      <c r="E3">
        <v>3</v>
      </c>
      <c r="G3">
        <f t="shared" si="2"/>
        <v>16.338401249899999</v>
      </c>
      <c r="H3">
        <f t="shared" si="3"/>
        <v>17.986287997206887</v>
      </c>
    </row>
    <row r="4" spans="1:8" x14ac:dyDescent="0.35">
      <c r="A4">
        <v>4</v>
      </c>
      <c r="C4">
        <f t="shared" si="0"/>
        <v>20.2135150149</v>
      </c>
      <c r="D4">
        <f t="shared" si="1"/>
        <v>18.965377136142703</v>
      </c>
      <c r="E4">
        <v>4</v>
      </c>
      <c r="G4">
        <f t="shared" si="2"/>
        <v>16.5093589805</v>
      </c>
      <c r="H4">
        <f t="shared" si="3"/>
        <v>18.133778447662444</v>
      </c>
    </row>
    <row r="5" spans="1:8" x14ac:dyDescent="0.35">
      <c r="A5">
        <v>5</v>
      </c>
      <c r="C5">
        <f t="shared" si="0"/>
        <v>20.328349169200003</v>
      </c>
      <c r="D5">
        <f t="shared" si="1"/>
        <v>19.086515765339517</v>
      </c>
      <c r="E5">
        <v>5</v>
      </c>
      <c r="G5">
        <f t="shared" si="2"/>
        <v>16.680316711099998</v>
      </c>
      <c r="H5">
        <f t="shared" si="3"/>
        <v>18.281666291805529</v>
      </c>
    </row>
    <row r="6" spans="1:8" x14ac:dyDescent="0.35">
      <c r="A6">
        <v>6</v>
      </c>
      <c r="C6">
        <f t="shared" si="0"/>
        <v>20.443183323500001</v>
      </c>
      <c r="D6">
        <f t="shared" si="1"/>
        <v>19.207253155640672</v>
      </c>
      <c r="E6">
        <v>6</v>
      </c>
      <c r="G6">
        <f t="shared" si="2"/>
        <v>16.851274441699999</v>
      </c>
      <c r="H6">
        <f t="shared" si="3"/>
        <v>18.429968951394027</v>
      </c>
    </row>
    <row r="7" spans="1:8" x14ac:dyDescent="0.35">
      <c r="A7">
        <v>7</v>
      </c>
      <c r="C7">
        <f t="shared" si="0"/>
        <v>20.5580174778</v>
      </c>
      <c r="D7">
        <f t="shared" si="1"/>
        <v>19.327583531977648</v>
      </c>
      <c r="E7">
        <v>7</v>
      </c>
      <c r="G7">
        <f t="shared" si="2"/>
        <v>17.022232172300001</v>
      </c>
      <c r="H7">
        <f t="shared" si="3"/>
        <v>18.578704539942024</v>
      </c>
    </row>
    <row r="8" spans="1:8" x14ac:dyDescent="0.35">
      <c r="A8">
        <v>8</v>
      </c>
      <c r="C8">
        <f t="shared" si="0"/>
        <v>20.672851632100002</v>
      </c>
      <c r="D8">
        <f t="shared" si="1"/>
        <v>19.44750141744084</v>
      </c>
      <c r="E8">
        <v>8</v>
      </c>
      <c r="G8">
        <f t="shared" si="2"/>
        <v>17.193189902899999</v>
      </c>
      <c r="H8">
        <f t="shared" si="3"/>
        <v>18.727891863709029</v>
      </c>
    </row>
    <row r="9" spans="1:8" x14ac:dyDescent="0.35">
      <c r="A9">
        <v>9</v>
      </c>
      <c r="C9">
        <f t="shared" si="0"/>
        <v>20.787685786400001</v>
      </c>
      <c r="D9">
        <f t="shared" si="1"/>
        <v>19.567001658369882</v>
      </c>
      <c r="E9">
        <v>9</v>
      </c>
      <c r="G9">
        <f t="shared" si="2"/>
        <v>17.3641476335</v>
      </c>
      <c r="H9">
        <f t="shared" si="3"/>
        <v>18.877550417550506</v>
      </c>
    </row>
    <row r="10" spans="1:8" x14ac:dyDescent="0.35">
      <c r="A10">
        <v>10</v>
      </c>
      <c r="C10">
        <f t="shared" si="0"/>
        <v>20.9025199407</v>
      </c>
      <c r="D10">
        <f t="shared" si="1"/>
        <v>19.686079448686453</v>
      </c>
      <c r="E10">
        <v>10</v>
      </c>
      <c r="G10">
        <f t="shared" si="2"/>
        <v>17.535105364099998</v>
      </c>
      <c r="H10">
        <f t="shared" si="3"/>
        <v>19.027700374816362</v>
      </c>
    </row>
    <row r="11" spans="1:8" x14ac:dyDescent="0.35">
      <c r="A11">
        <v>11</v>
      </c>
      <c r="C11">
        <f t="shared" si="0"/>
        <v>21.017354095000002</v>
      </c>
      <c r="D11">
        <f t="shared" si="1"/>
        <v>19.804730353222784</v>
      </c>
      <c r="E11">
        <v>11</v>
      </c>
      <c r="G11">
        <f t="shared" si="2"/>
        <v>17.706063094699999</v>
      </c>
      <c r="H11">
        <f t="shared" si="3"/>
        <v>19.178362570432352</v>
      </c>
    </row>
    <row r="12" spans="1:8" x14ac:dyDescent="0.35">
      <c r="A12">
        <v>12</v>
      </c>
      <c r="C12">
        <f t="shared" si="0"/>
        <v>21.1321882493</v>
      </c>
      <c r="D12">
        <f t="shared" si="1"/>
        <v>19.92295032979883</v>
      </c>
      <c r="E12">
        <v>12</v>
      </c>
      <c r="G12">
        <f t="shared" si="2"/>
        <v>17.877020825300001</v>
      </c>
      <c r="H12">
        <f t="shared" si="3"/>
        <v>19.329558476258132</v>
      </c>
    </row>
    <row r="13" spans="1:8" x14ac:dyDescent="0.35">
      <c r="A13">
        <v>13</v>
      </c>
      <c r="C13">
        <f t="shared" si="0"/>
        <v>21.247022403600003</v>
      </c>
      <c r="D13">
        <f t="shared" si="1"/>
        <v>20.04073574980524</v>
      </c>
      <c r="E13">
        <v>13</v>
      </c>
      <c r="G13">
        <f t="shared" si="2"/>
        <v>18.047978555899999</v>
      </c>
      <c r="H13">
        <f t="shared" si="3"/>
        <v>19.481310167789928</v>
      </c>
    </row>
    <row r="14" spans="1:8" x14ac:dyDescent="0.35">
      <c r="A14">
        <v>14</v>
      </c>
      <c r="C14">
        <f t="shared" si="0"/>
        <v>21.361856557900001</v>
      </c>
      <c r="D14">
        <f t="shared" si="1"/>
        <v>20.158083417057707</v>
      </c>
      <c r="E14">
        <v>14</v>
      </c>
      <c r="G14">
        <f t="shared" si="2"/>
        <v>18.2189362865</v>
      </c>
      <c r="H14">
        <f t="shared" si="3"/>
        <v>19.633640281269866</v>
      </c>
    </row>
    <row r="15" spans="1:8" x14ac:dyDescent="0.35">
      <c r="A15">
        <v>15</v>
      </c>
      <c r="C15">
        <f t="shared" si="0"/>
        <v>21.4766907122</v>
      </c>
      <c r="D15">
        <f t="shared" si="1"/>
        <v>20.274990584701719</v>
      </c>
      <c r="E15">
        <v>15</v>
      </c>
      <c r="G15">
        <f t="shared" si="2"/>
        <v>18.389894017099998</v>
      </c>
      <c r="H15">
        <f t="shared" si="3"/>
        <v>19.786571960283563</v>
      </c>
    </row>
    <row r="16" spans="1:8" x14ac:dyDescent="0.35">
      <c r="A16">
        <v>16</v>
      </c>
      <c r="C16">
        <f t="shared" si="0"/>
        <v>21.591524866500002</v>
      </c>
      <c r="D16">
        <f t="shared" si="1"/>
        <v>20.391454969964151</v>
      </c>
      <c r="E16">
        <v>16</v>
      </c>
      <c r="G16">
        <f t="shared" si="2"/>
        <v>18.560851747699999</v>
      </c>
      <c r="H16">
        <f t="shared" si="3"/>
        <v>19.940128790978815</v>
      </c>
    </row>
    <row r="17" spans="1:8" x14ac:dyDescent="0.35">
      <c r="A17">
        <v>17</v>
      </c>
      <c r="C17">
        <f t="shared" si="0"/>
        <v>21.706359020800001</v>
      </c>
      <c r="D17">
        <f t="shared" si="1"/>
        <v>20.507474766570319</v>
      </c>
      <c r="E17">
        <v>17</v>
      </c>
      <c r="G17">
        <f t="shared" si="2"/>
        <v>18.731809478300001</v>
      </c>
      <c r="H17">
        <f t="shared" si="3"/>
        <v>20.094334725126366</v>
      </c>
    </row>
    <row r="18" spans="1:8" x14ac:dyDescent="0.35">
      <c r="A18">
        <v>18</v>
      </c>
      <c r="C18">
        <f t="shared" si="0"/>
        <v>21.821193175099999</v>
      </c>
      <c r="D18">
        <f t="shared" si="1"/>
        <v>20.623048654670907</v>
      </c>
      <c r="E18">
        <v>18</v>
      </c>
      <c r="G18">
        <f t="shared" si="2"/>
        <v>18.902767208899999</v>
      </c>
      <c r="H18">
        <f t="shared" si="3"/>
        <v>20.249213990375363</v>
      </c>
    </row>
    <row r="19" spans="1:8" x14ac:dyDescent="0.35">
      <c r="A19">
        <v>19</v>
      </c>
      <c r="C19">
        <f t="shared" si="0"/>
        <v>21.936027329400002</v>
      </c>
      <c r="D19">
        <f t="shared" si="1"/>
        <v>20.738175808152576</v>
      </c>
      <c r="E19">
        <v>19</v>
      </c>
      <c r="G19">
        <f t="shared" si="2"/>
        <v>19.0737249395</v>
      </c>
      <c r="H19">
        <f t="shared" si="3"/>
        <v>20.404790987235536</v>
      </c>
    </row>
    <row r="20" spans="1:8" x14ac:dyDescent="0.35">
      <c r="A20">
        <v>20</v>
      </c>
      <c r="C20">
        <f t="shared" si="0"/>
        <v>22.0508614837</v>
      </c>
      <c r="D20">
        <f t="shared" si="1"/>
        <v>20.852855899238307</v>
      </c>
      <c r="E20">
        <v>20</v>
      </c>
      <c r="G20">
        <f t="shared" si="2"/>
        <v>19.244682670099998</v>
      </c>
      <c r="H20">
        <f t="shared" si="3"/>
        <v>20.561090172549775</v>
      </c>
    </row>
    <row r="21" spans="1:8" x14ac:dyDescent="0.35">
      <c r="A21">
        <v>21</v>
      </c>
      <c r="C21">
        <f t="shared" si="0"/>
        <v>22.165695638000003</v>
      </c>
      <c r="D21">
        <f t="shared" si="1"/>
        <v>20.96708910031796</v>
      </c>
      <c r="E21">
        <v>21</v>
      </c>
      <c r="G21">
        <f t="shared" si="2"/>
        <v>19.415640400699999</v>
      </c>
      <c r="H21">
        <f t="shared" si="3"/>
        <v>20.718135929506388</v>
      </c>
    </row>
    <row r="22" spans="1:8" x14ac:dyDescent="0.35">
      <c r="A22">
        <v>22</v>
      </c>
      <c r="C22">
        <f t="shared" si="0"/>
        <v>22.280529792300001</v>
      </c>
      <c r="D22">
        <f t="shared" si="1"/>
        <v>21.080876082985107</v>
      </c>
      <c r="E22">
        <v>22</v>
      </c>
      <c r="G22">
        <f t="shared" si="2"/>
        <v>19.586598131300001</v>
      </c>
      <c r="H22">
        <f t="shared" si="3"/>
        <v>20.875952424579403</v>
      </c>
    </row>
    <row r="23" spans="1:8" x14ac:dyDescent="0.35">
      <c r="A23">
        <v>23</v>
      </c>
      <c r="C23">
        <f t="shared" si="0"/>
        <v>22.3953639466</v>
      </c>
      <c r="D23">
        <f t="shared" si="1"/>
        <v>21.194218014292879</v>
      </c>
      <c r="E23">
        <v>23</v>
      </c>
      <c r="G23">
        <f t="shared" si="2"/>
        <v>19.757555861899998</v>
      </c>
      <c r="H23">
        <f t="shared" si="3"/>
        <v>21.034563452174325</v>
      </c>
    </row>
    <row r="24" spans="1:8" x14ac:dyDescent="0.35">
      <c r="A24">
        <v>24</v>
      </c>
      <c r="C24">
        <f t="shared" si="0"/>
        <v>22.510198100900002</v>
      </c>
      <c r="D24">
        <f t="shared" si="1"/>
        <v>21.307116550277179</v>
      </c>
      <c r="E24">
        <v>24</v>
      </c>
      <c r="G24">
        <f t="shared" si="2"/>
        <v>19.9285135925</v>
      </c>
      <c r="H24">
        <f t="shared" si="3"/>
        <v>21.193992268188087</v>
      </c>
    </row>
    <row r="25" spans="1:8" x14ac:dyDescent="0.35">
      <c r="A25">
        <v>25</v>
      </c>
      <c r="C25">
        <f t="shared" si="0"/>
        <v>22.625032255200001</v>
      </c>
      <c r="D25">
        <f t="shared" si="1"/>
        <v>21.41957382683086</v>
      </c>
      <c r="E25">
        <v>25</v>
      </c>
      <c r="G25">
        <f t="shared" si="2"/>
        <v>20.099471323099998</v>
      </c>
      <c r="H25">
        <f t="shared" si="3"/>
        <v>21.354261414153928</v>
      </c>
    </row>
    <row r="26" spans="1:8" x14ac:dyDescent="0.35">
      <c r="A26">
        <v>26</v>
      </c>
      <c r="C26">
        <f t="shared" si="0"/>
        <v>22.739866409500003</v>
      </c>
      <c r="D26">
        <f t="shared" si="1"/>
        <v>21.531592448045277</v>
      </c>
      <c r="E26">
        <v>26</v>
      </c>
      <c r="G26">
        <f t="shared" si="2"/>
        <v>20.270429053699999</v>
      </c>
      <c r="H26">
        <f t="shared" si="3"/>
        <v>21.515392534118522</v>
      </c>
    </row>
    <row r="27" spans="1:8" x14ac:dyDescent="0.35">
      <c r="A27">
        <v>27</v>
      </c>
      <c r="C27">
        <f t="shared" si="0"/>
        <v>22.854700563800002</v>
      </c>
      <c r="D27">
        <f t="shared" si="1"/>
        <v>21.64317547216595</v>
      </c>
      <c r="E27">
        <v>27</v>
      </c>
      <c r="G27">
        <f t="shared" si="2"/>
        <v>20.441386784300001</v>
      </c>
      <c r="H27">
        <f t="shared" si="3"/>
        <v>21.677406186869106</v>
      </c>
    </row>
    <row r="28" spans="1:8" x14ac:dyDescent="0.35">
      <c r="A28">
        <v>28</v>
      </c>
      <c r="C28">
        <f t="shared" si="0"/>
        <v>22.9695347181</v>
      </c>
      <c r="D28">
        <f t="shared" si="1"/>
        <v>21.754326395336196</v>
      </c>
      <c r="E28">
        <v>28</v>
      </c>
      <c r="G28">
        <f t="shared" si="2"/>
        <v>20.612344514899998</v>
      </c>
      <c r="H28">
        <f t="shared" si="3"/>
        <v>21.840321656569014</v>
      </c>
    </row>
    <row r="29" spans="1:8" x14ac:dyDescent="0.35">
      <c r="A29">
        <v>29</v>
      </c>
      <c r="C29">
        <f t="shared" si="0"/>
        <v>23.084368872400002</v>
      </c>
      <c r="D29">
        <f t="shared" si="1"/>
        <v>21.865049133325776</v>
      </c>
      <c r="E29">
        <v>29</v>
      </c>
      <c r="G29">
        <f t="shared" si="2"/>
        <v>20.7833022455</v>
      </c>
      <c r="H29">
        <f t="shared" si="3"/>
        <v>22.004156765243746</v>
      </c>
    </row>
    <row r="30" spans="1:8" x14ac:dyDescent="0.35">
      <c r="A30">
        <v>30</v>
      </c>
      <c r="C30">
        <f t="shared" si="0"/>
        <v>23.199203026700001</v>
      </c>
      <c r="D30">
        <f t="shared" si="1"/>
        <v>21.975348001460581</v>
      </c>
      <c r="E30">
        <v>30</v>
      </c>
      <c r="G30">
        <f t="shared" si="2"/>
        <v>20.954259976099998</v>
      </c>
      <c r="H30">
        <f t="shared" si="3"/>
        <v>22.168927690859341</v>
      </c>
    </row>
    <row r="31" spans="1:8" x14ac:dyDescent="0.35">
      <c r="A31">
        <v>31</v>
      </c>
      <c r="C31">
        <f t="shared" si="0"/>
        <v>23.314037181</v>
      </c>
      <c r="D31">
        <f t="shared" si="1"/>
        <v>22.085227692984208</v>
      </c>
      <c r="E31">
        <v>31</v>
      </c>
      <c r="G31">
        <f t="shared" si="2"/>
        <v>21.125217706699999</v>
      </c>
      <c r="H31">
        <f t="shared" si="3"/>
        <v>22.334648794923488</v>
      </c>
    </row>
    <row r="32" spans="1:8" x14ac:dyDescent="0.35">
      <c r="A32">
        <v>32</v>
      </c>
      <c r="C32">
        <f t="shared" si="0"/>
        <v>23.428871335300002</v>
      </c>
      <c r="D32">
        <f t="shared" si="1"/>
        <v>22.194693256091984</v>
      </c>
      <c r="E32">
        <v>32</v>
      </c>
      <c r="G32">
        <f t="shared" si="2"/>
        <v>21.296175437300001</v>
      </c>
      <c r="H32">
        <f t="shared" si="3"/>
        <v>22.501332463594519</v>
      </c>
    </row>
    <row r="33" spans="1:8" x14ac:dyDescent="0.35">
      <c r="A33">
        <v>33</v>
      </c>
      <c r="C33">
        <f t="shared" ref="C33:C64" si="4">19.869012552+(A33-1)*0.1148341543</f>
        <v>23.543705489600001</v>
      </c>
      <c r="D33">
        <f t="shared" ref="D33:D64" si="5">0+1*C33-1.18814680402143*(1.01639344262295+(C33-21.9538726449477)^2/34.7589619211239)^0.5</f>
        <v>22.303750069883762</v>
      </c>
      <c r="E33">
        <v>33</v>
      </c>
      <c r="G33">
        <f t="shared" ref="G33:G64" si="6">15.9964857887+(E33-1)*0.1709577306</f>
        <v>21.467133167899998</v>
      </c>
      <c r="H33">
        <f t="shared" ref="H33:H64" si="7">0+1*G33+1.18814680402143*(1.01639344262295+(G33-21.9538726449477)^2/34.7589619211239)^0.5</f>
        <v>22.668988966186738</v>
      </c>
    </row>
    <row r="34" spans="1:8" x14ac:dyDescent="0.35">
      <c r="A34">
        <v>34</v>
      </c>
      <c r="C34">
        <f t="shared" si="4"/>
        <v>23.658539643899999</v>
      </c>
      <c r="D34">
        <f t="shared" si="5"/>
        <v>22.412403819482829</v>
      </c>
      <c r="E34">
        <v>34</v>
      </c>
      <c r="G34">
        <f t="shared" si="6"/>
        <v>21.6380908985</v>
      </c>
      <c r="H34">
        <f t="shared" si="7"/>
        <v>22.837626334702986</v>
      </c>
    </row>
    <row r="35" spans="1:8" x14ac:dyDescent="0.35">
      <c r="A35">
        <v>35</v>
      </c>
      <c r="C35">
        <f t="shared" si="4"/>
        <v>23.773373798200002</v>
      </c>
      <c r="D35">
        <f t="shared" si="5"/>
        <v>22.520660470565083</v>
      </c>
      <c r="E35">
        <v>35</v>
      </c>
      <c r="G35">
        <f t="shared" si="6"/>
        <v>21.809048629099998</v>
      </c>
      <c r="H35">
        <f t="shared" si="7"/>
        <v>23.007250267606945</v>
      </c>
    </row>
    <row r="36" spans="1:8" x14ac:dyDescent="0.35">
      <c r="A36">
        <v>36</v>
      </c>
      <c r="C36">
        <f t="shared" si="4"/>
        <v>23.8882079525</v>
      </c>
      <c r="D36">
        <f t="shared" si="5"/>
        <v>22.628526243535962</v>
      </c>
      <c r="E36">
        <v>36</v>
      </c>
      <c r="G36">
        <f t="shared" si="6"/>
        <v>21.980006359699999</v>
      </c>
      <c r="H36">
        <f t="shared" si="7"/>
        <v>23.177864060479855</v>
      </c>
    </row>
    <row r="37" spans="1:8" x14ac:dyDescent="0.35">
      <c r="A37">
        <v>37</v>
      </c>
      <c r="C37">
        <f t="shared" si="4"/>
        <v>24.003042106800002</v>
      </c>
      <c r="D37">
        <f t="shared" si="5"/>
        <v>22.73600758758236</v>
      </c>
      <c r="E37">
        <v>37</v>
      </c>
      <c r="G37">
        <f t="shared" si="6"/>
        <v>22.1509640903</v>
      </c>
      <c r="H37">
        <f t="shared" si="7"/>
        <v>23.349468565509536</v>
      </c>
    </row>
    <row r="38" spans="1:8" x14ac:dyDescent="0.35">
      <c r="A38">
        <v>38</v>
      </c>
      <c r="C38">
        <f t="shared" si="4"/>
        <v>24.117876261100001</v>
      </c>
      <c r="D38">
        <f t="shared" si="5"/>
        <v>22.843111154813471</v>
      </c>
      <c r="E38">
        <v>38</v>
      </c>
      <c r="G38">
        <f t="shared" si="6"/>
        <v>22.321921820899998</v>
      </c>
      <c r="H38">
        <f t="shared" si="7"/>
        <v>23.522062180966184</v>
      </c>
    </row>
    <row r="39" spans="1:8" x14ac:dyDescent="0.35">
      <c r="A39">
        <v>39</v>
      </c>
      <c r="C39">
        <f t="shared" si="4"/>
        <v>24.2327104154</v>
      </c>
      <c r="D39">
        <f t="shared" si="5"/>
        <v>22.94984377468926</v>
      </c>
      <c r="E39">
        <v>39</v>
      </c>
      <c r="G39">
        <f t="shared" si="6"/>
        <v>22.4928795515</v>
      </c>
      <c r="H39">
        <f t="shared" si="7"/>
        <v>23.695640870966635</v>
      </c>
    </row>
    <row r="40" spans="1:8" x14ac:dyDescent="0.35">
      <c r="A40">
        <v>40</v>
      </c>
      <c r="C40">
        <f t="shared" si="4"/>
        <v>24.347544569700002</v>
      </c>
      <c r="D40">
        <f t="shared" si="5"/>
        <v>23.056212428917735</v>
      </c>
      <c r="E40">
        <v>40</v>
      </c>
      <c r="G40">
        <f t="shared" si="6"/>
        <v>22.663837282099998</v>
      </c>
      <c r="H40">
        <f t="shared" si="7"/>
        <v>23.870198214961</v>
      </c>
    </row>
    <row r="41" spans="1:8" x14ac:dyDescent="0.35">
      <c r="A41">
        <v>41</v>
      </c>
      <c r="C41">
        <f t="shared" si="4"/>
        <v>24.462378724000001</v>
      </c>
      <c r="D41">
        <f t="shared" si="5"/>
        <v>23.162224226983483</v>
      </c>
      <c r="E41">
        <v>41</v>
      </c>
      <c r="G41">
        <f t="shared" si="6"/>
        <v>22.834795012699999</v>
      </c>
      <c r="H41">
        <f t="shared" si="7"/>
        <v>24.045725485536583</v>
      </c>
    </row>
    <row r="42" spans="1:8" x14ac:dyDescent="0.35">
      <c r="A42">
        <v>42</v>
      </c>
      <c r="C42">
        <f t="shared" si="4"/>
        <v>24.577212878300003</v>
      </c>
      <c r="D42">
        <f t="shared" si="5"/>
        <v>23.26788638245057</v>
      </c>
      <c r="E42">
        <v>42</v>
      </c>
      <c r="G42">
        <f t="shared" si="6"/>
        <v>23.0057527433</v>
      </c>
      <c r="H42">
        <f t="shared" si="7"/>
        <v>24.222211752366075</v>
      </c>
    </row>
    <row r="43" spans="1:8" x14ac:dyDescent="0.35">
      <c r="A43">
        <v>43</v>
      </c>
      <c r="C43">
        <f t="shared" si="4"/>
        <v>24.692047032600001</v>
      </c>
      <c r="D43">
        <f t="shared" si="5"/>
        <v>23.373206190162772</v>
      </c>
      <c r="E43">
        <v>43</v>
      </c>
      <c r="G43">
        <f t="shared" si="6"/>
        <v>23.176710473899998</v>
      </c>
      <c r="H43">
        <f t="shared" si="7"/>
        <v>24.399644009467089</v>
      </c>
    </row>
    <row r="44" spans="1:8" x14ac:dyDescent="0.35">
      <c r="A44">
        <v>44</v>
      </c>
      <c r="C44">
        <f t="shared" si="4"/>
        <v>24.8068811869</v>
      </c>
      <c r="D44">
        <f t="shared" si="5"/>
        <v>23.478191004444419</v>
      </c>
      <c r="E44">
        <v>44</v>
      </c>
      <c r="G44">
        <f t="shared" si="6"/>
        <v>23.3476682045</v>
      </c>
      <c r="H44">
        <f t="shared" si="7"/>
        <v>24.578007322415889</v>
      </c>
    </row>
    <row r="45" spans="1:8" x14ac:dyDescent="0.35">
      <c r="A45">
        <v>45</v>
      </c>
      <c r="C45">
        <f t="shared" si="4"/>
        <v>24.921715341200002</v>
      </c>
      <c r="D45">
        <f t="shared" si="5"/>
        <v>23.582848218385625</v>
      </c>
      <c r="E45">
        <v>45</v>
      </c>
      <c r="G45">
        <f t="shared" si="6"/>
        <v>23.518625935099998</v>
      </c>
      <c r="H45">
        <f t="shared" si="7"/>
        <v>24.757284991788435</v>
      </c>
    </row>
    <row r="46" spans="1:8" x14ac:dyDescent="0.35">
      <c r="A46">
        <v>46</v>
      </c>
      <c r="C46">
        <f t="shared" si="4"/>
        <v>25.036549495500001</v>
      </c>
      <c r="D46">
        <f t="shared" si="5"/>
        <v>23.687185244276939</v>
      </c>
      <c r="E46">
        <v>46</v>
      </c>
      <c r="G46">
        <f t="shared" si="6"/>
        <v>23.689583665699999</v>
      </c>
      <c r="H46">
        <f t="shared" si="7"/>
        <v>24.937458728893969</v>
      </c>
    </row>
    <row r="47" spans="1:8" x14ac:dyDescent="0.35">
      <c r="A47">
        <v>47</v>
      </c>
      <c r="C47">
        <f t="shared" si="4"/>
        <v>25.151383649800003</v>
      </c>
      <c r="D47">
        <f t="shared" si="5"/>
        <v>23.79120949524096</v>
      </c>
      <c r="E47">
        <v>47</v>
      </c>
      <c r="G47">
        <f t="shared" si="6"/>
        <v>23.8605413963</v>
      </c>
      <c r="H47">
        <f t="shared" si="7"/>
        <v>25.118508839817213</v>
      </c>
    </row>
    <row r="48" spans="1:8" x14ac:dyDescent="0.35">
      <c r="A48">
        <v>48</v>
      </c>
      <c r="C48">
        <f t="shared" si="4"/>
        <v>25.266217804100002</v>
      </c>
      <c r="D48">
        <f t="shared" si="5"/>
        <v>23.89492836809163</v>
      </c>
      <c r="E48">
        <v>48</v>
      </c>
      <c r="G48">
        <f t="shared" si="6"/>
        <v>24.031499126900002</v>
      </c>
      <c r="H48">
        <f t="shared" si="7"/>
        <v>25.300414413883313</v>
      </c>
    </row>
    <row r="49" spans="1:8" x14ac:dyDescent="0.35">
      <c r="A49">
        <v>49</v>
      </c>
      <c r="C49">
        <f t="shared" si="4"/>
        <v>25.381051958400001</v>
      </c>
      <c r="D49">
        <f t="shared" si="5"/>
        <v>23.998349227437192</v>
      </c>
      <c r="E49">
        <v>49</v>
      </c>
      <c r="G49">
        <f t="shared" si="6"/>
        <v>24.2024568575</v>
      </c>
      <c r="H49">
        <f t="shared" si="7"/>
        <v>25.483153512884662</v>
      </c>
    </row>
    <row r="50" spans="1:8" x14ac:dyDescent="0.35">
      <c r="A50">
        <v>50</v>
      </c>
      <c r="C50">
        <f t="shared" si="4"/>
        <v>25.495886112699999</v>
      </c>
      <c r="D50">
        <f t="shared" si="5"/>
        <v>24.101479391028743</v>
      </c>
      <c r="E50">
        <v>50</v>
      </c>
      <c r="G50">
        <f t="shared" si="6"/>
        <v>24.373414588099998</v>
      </c>
      <c r="H50">
        <f t="shared" si="7"/>
        <v>25.666703357737237</v>
      </c>
    </row>
    <row r="51" spans="1:8" x14ac:dyDescent="0.35">
      <c r="A51">
        <v>51</v>
      </c>
      <c r="C51">
        <f t="shared" si="4"/>
        <v>25.610720267000001</v>
      </c>
      <c r="D51">
        <f t="shared" si="5"/>
        <v>24.204326116344483</v>
      </c>
      <c r="E51">
        <v>51</v>
      </c>
      <c r="G51">
        <f t="shared" si="6"/>
        <v>24.544372318699999</v>
      </c>
      <c r="H51">
        <f t="shared" si="7"/>
        <v>25.851040509637915</v>
      </c>
    </row>
    <row r="52" spans="1:8" x14ac:dyDescent="0.35">
      <c r="A52">
        <v>52</v>
      </c>
      <c r="C52">
        <f t="shared" si="4"/>
        <v>25.7255544213</v>
      </c>
      <c r="D52">
        <f t="shared" si="5"/>
        <v>24.306896588388817</v>
      </c>
      <c r="E52">
        <v>52</v>
      </c>
      <c r="G52">
        <f t="shared" si="6"/>
        <v>24.7153300493</v>
      </c>
      <c r="H52">
        <f t="shared" si="7"/>
        <v>26.036141043246879</v>
      </c>
    </row>
    <row r="53" spans="1:8" x14ac:dyDescent="0.35">
      <c r="A53">
        <v>53</v>
      </c>
      <c r="C53">
        <f t="shared" si="4"/>
        <v>25.840388575600002</v>
      </c>
      <c r="D53">
        <f t="shared" si="5"/>
        <v>24.409197908676632</v>
      </c>
      <c r="E53">
        <v>53</v>
      </c>
      <c r="G53">
        <f t="shared" si="6"/>
        <v>24.886287779900002</v>
      </c>
      <c r="H53">
        <f t="shared" si="7"/>
        <v>26.221980709893923</v>
      </c>
    </row>
    <row r="54" spans="1:8" x14ac:dyDescent="0.35">
      <c r="A54">
        <v>54</v>
      </c>
      <c r="C54">
        <f t="shared" si="4"/>
        <v>25.955222729900001</v>
      </c>
      <c r="D54">
        <f t="shared" si="5"/>
        <v>24.511237085365067</v>
      </c>
      <c r="E54">
        <v>54</v>
      </c>
      <c r="G54">
        <f t="shared" si="6"/>
        <v>25.0572455105</v>
      </c>
      <c r="H54">
        <f t="shared" si="7"/>
        <v>26.408535089281454</v>
      </c>
    </row>
    <row r="55" spans="1:8" x14ac:dyDescent="0.35">
      <c r="A55">
        <v>55</v>
      </c>
      <c r="C55">
        <f t="shared" si="4"/>
        <v>26.0700568842</v>
      </c>
      <c r="D55">
        <f t="shared" si="5"/>
        <v>24.613021024489093</v>
      </c>
      <c r="E55">
        <v>55</v>
      </c>
      <c r="G55">
        <f t="shared" si="6"/>
        <v>25.228203241099997</v>
      </c>
      <c r="H55">
        <f t="shared" si="7"/>
        <v>26.595779728611319</v>
      </c>
    </row>
    <row r="56" spans="1:8" x14ac:dyDescent="0.35">
      <c r="A56">
        <v>56</v>
      </c>
      <c r="C56">
        <f t="shared" si="4"/>
        <v>26.184891038500002</v>
      </c>
      <c r="D56">
        <f t="shared" si="5"/>
        <v>24.714556522252039</v>
      </c>
      <c r="E56">
        <v>56</v>
      </c>
      <c r="G56">
        <f t="shared" si="6"/>
        <v>25.399160971699999</v>
      </c>
      <c r="H56">
        <f t="shared" si="7"/>
        <v>26.783690268481781</v>
      </c>
    </row>
    <row r="57" spans="1:8" x14ac:dyDescent="0.35">
      <c r="A57">
        <v>57</v>
      </c>
      <c r="C57">
        <f t="shared" si="4"/>
        <v>26.2997251928</v>
      </c>
      <c r="D57">
        <f t="shared" si="5"/>
        <v>24.815850258318363</v>
      </c>
      <c r="E57">
        <v>57</v>
      </c>
      <c r="G57">
        <f t="shared" si="6"/>
        <v>25.5701187023</v>
      </c>
      <c r="H57">
        <f t="shared" si="7"/>
        <v>26.972242555275599</v>
      </c>
    </row>
    <row r="58" spans="1:8" x14ac:dyDescent="0.35">
      <c r="A58">
        <v>58</v>
      </c>
      <c r="C58">
        <f t="shared" si="4"/>
        <v>26.414559347100003</v>
      </c>
      <c r="D58">
        <f t="shared" si="5"/>
        <v>24.916908790053483</v>
      </c>
      <c r="E58">
        <v>58</v>
      </c>
      <c r="G58">
        <f t="shared" si="6"/>
        <v>25.741076432900002</v>
      </c>
      <c r="H58">
        <f t="shared" si="7"/>
        <v>27.16141274008293</v>
      </c>
    </row>
    <row r="59" spans="1:8" x14ac:dyDescent="0.35">
      <c r="A59">
        <v>59</v>
      </c>
      <c r="C59">
        <f t="shared" si="4"/>
        <v>26.529393501400001</v>
      </c>
      <c r="D59">
        <f t="shared" si="5"/>
        <v>25.017738547653373</v>
      </c>
      <c r="E59">
        <v>59</v>
      </c>
      <c r="G59">
        <f t="shared" si="6"/>
        <v>25.9120341635</v>
      </c>
      <c r="H59">
        <f t="shared" si="7"/>
        <v>27.351177364471937</v>
      </c>
    </row>
    <row r="60" spans="1:8" x14ac:dyDescent="0.35">
      <c r="A60">
        <v>60</v>
      </c>
      <c r="C60">
        <f t="shared" si="4"/>
        <v>26.6442276557</v>
      </c>
      <c r="D60">
        <f t="shared" si="5"/>
        <v>25.11834583010609</v>
      </c>
      <c r="E60">
        <v>60</v>
      </c>
      <c r="G60">
        <f t="shared" si="6"/>
        <v>26.082991894099997</v>
      </c>
      <c r="H60">
        <f t="shared" si="7"/>
        <v>27.541513433635252</v>
      </c>
    </row>
    <row r="61" spans="1:8" x14ac:dyDescent="0.35">
      <c r="A61">
        <v>61</v>
      </c>
      <c r="C61">
        <f t="shared" si="4"/>
        <v>26.759061810000002</v>
      </c>
      <c r="D61">
        <f t="shared" si="5"/>
        <v>25.218736801927033</v>
      </c>
      <c r="E61">
        <v>61</v>
      </c>
      <c r="G61">
        <f t="shared" si="6"/>
        <v>26.253949624699999</v>
      </c>
      <c r="H61">
        <f t="shared" si="7"/>
        <v>27.732398477604843</v>
      </c>
    </row>
    <row r="62" spans="1:8" x14ac:dyDescent="0.35">
      <c r="A62">
        <v>62</v>
      </c>
      <c r="C62">
        <f t="shared" si="4"/>
        <v>26.873895964300001</v>
      </c>
      <c r="D62">
        <f t="shared" si="5"/>
        <v>25.318917490610318</v>
      </c>
      <c r="E62">
        <v>62</v>
      </c>
      <c r="G62">
        <f t="shared" si="6"/>
        <v>26.4249073553</v>
      </c>
      <c r="H62">
        <f t="shared" si="7"/>
        <v>27.923810601345529</v>
      </c>
    </row>
    <row r="63" spans="1:8" x14ac:dyDescent="0.35">
      <c r="A63">
        <v>63</v>
      </c>
      <c r="C63">
        <f t="shared" si="4"/>
        <v>26.988730118600003</v>
      </c>
      <c r="D63">
        <f t="shared" si="5"/>
        <v>25.418893784739776</v>
      </c>
      <c r="E63">
        <v>63</v>
      </c>
      <c r="G63">
        <f t="shared" si="6"/>
        <v>26.595865085900002</v>
      </c>
      <c r="H63">
        <f t="shared" si="7"/>
        <v>28.115728524613761</v>
      </c>
    </row>
    <row r="64" spans="1:8" x14ac:dyDescent="0.35">
      <c r="A64">
        <v>64</v>
      </c>
      <c r="C64">
        <f t="shared" si="4"/>
        <v>27.103564272900002</v>
      </c>
      <c r="D64">
        <f t="shared" si="5"/>
        <v>25.518671432704409</v>
      </c>
      <c r="E64">
        <v>64</v>
      </c>
      <c r="G64">
        <f t="shared" si="6"/>
        <v>26.7668228165</v>
      </c>
      <c r="H64">
        <f t="shared" si="7"/>
        <v>28.308131612508973</v>
      </c>
    </row>
    <row r="65" spans="1:8" x14ac:dyDescent="0.35">
      <c r="A65">
        <v>65</v>
      </c>
      <c r="C65">
        <f t="shared" ref="C65:C70" si="8">19.869012552+(A65-1)*0.1148341543</f>
        <v>27.2183984272</v>
      </c>
      <c r="D65">
        <f t="shared" ref="D65:D96" si="9">0+1*C65-1.18814680402143*(1.01639344262295+(C65-21.9538726449477)^2/34.7589619211239)^0.5</f>
        <v>25.618256041965207</v>
      </c>
      <c r="E65">
        <v>65</v>
      </c>
      <c r="G65">
        <f t="shared" ref="G65:G70" si="10">15.9964857887+(E65-1)*0.1709577306</f>
        <v>26.937780547099997</v>
      </c>
      <c r="H65">
        <f t="shared" ref="H65:H96" si="11">0+1*G65+1.18814680402143*(1.01639344262295+(G65-21.9538726449477)^2/34.7589619211239)^0.5</f>
        <v>28.500999897656172</v>
      </c>
    </row>
    <row r="66" spans="1:8" x14ac:dyDescent="0.35">
      <c r="A66">
        <v>66</v>
      </c>
      <c r="C66">
        <f t="shared" si="8"/>
        <v>27.333232581500003</v>
      </c>
      <c r="D66">
        <f t="shared" si="9"/>
        <v>25.717653078822206</v>
      </c>
      <c r="E66">
        <v>66</v>
      </c>
      <c r="G66">
        <f t="shared" si="10"/>
        <v>27.108738277699999</v>
      </c>
      <c r="H66">
        <f t="shared" si="11"/>
        <v>28.69431409494581</v>
      </c>
    </row>
    <row r="67" spans="1:8" x14ac:dyDescent="0.35">
      <c r="A67">
        <v>67</v>
      </c>
      <c r="C67">
        <f t="shared" si="8"/>
        <v>27.448066735800001</v>
      </c>
      <c r="D67">
        <f t="shared" si="9"/>
        <v>25.816867868633125</v>
      </c>
      <c r="E67">
        <v>67</v>
      </c>
      <c r="G67">
        <f t="shared" si="10"/>
        <v>27.2796960083</v>
      </c>
      <c r="H67">
        <f t="shared" si="11"/>
        <v>28.888055609725935</v>
      </c>
    </row>
    <row r="68" spans="1:8" x14ac:dyDescent="0.35">
      <c r="A68">
        <v>68</v>
      </c>
      <c r="C68">
        <f t="shared" si="8"/>
        <v>27.562900890100003</v>
      </c>
      <c r="D68">
        <f t="shared" si="9"/>
        <v>25.915905596437486</v>
      </c>
      <c r="E68">
        <v>68</v>
      </c>
      <c r="G68">
        <f t="shared" si="10"/>
        <v>27.450653738900002</v>
      </c>
      <c r="H68">
        <f t="shared" si="11"/>
        <v>29.082206540296905</v>
      </c>
    </row>
    <row r="69" spans="1:8" x14ac:dyDescent="0.35">
      <c r="A69">
        <v>69</v>
      </c>
      <c r="C69">
        <f t="shared" si="8"/>
        <v>27.677735044400002</v>
      </c>
      <c r="D69">
        <f t="shared" si="9"/>
        <v>26.014771307942539</v>
      </c>
      <c r="E69">
        <v>69</v>
      </c>
      <c r="G69">
        <f t="shared" si="10"/>
        <v>27.621611469499999</v>
      </c>
      <c r="H69">
        <f t="shared" si="11"/>
        <v>29.276749675504561</v>
      </c>
    </row>
    <row r="70" spans="1:8" x14ac:dyDescent="0.35">
      <c r="A70">
        <v>70</v>
      </c>
      <c r="C70">
        <f t="shared" si="8"/>
        <v>27.792569198700001</v>
      </c>
      <c r="D70">
        <f t="shared" si="9"/>
        <v>26.113469910830233</v>
      </c>
      <c r="E70">
        <v>70</v>
      </c>
      <c r="G70">
        <f t="shared" si="10"/>
        <v>27.792569200099997</v>
      </c>
      <c r="H70">
        <f t="shared" si="11"/>
        <v>29.471668488167481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BAD4-8CB7-4AE1-9483-62B30BC92526}">
  <sheetPr codeName="XLSTAT_20251015_122542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19.3447269742+(A1-1)*0.1220760527</f>
        <v>19.3447269742</v>
      </c>
      <c r="D1">
        <f t="shared" ref="D1:D32" si="1">0+1*C1-1.28515066868209*(1.01639344262295+(C1-21.9538726449477)^2/30.1841639947773)^0.5</f>
        <v>17.912530316410173</v>
      </c>
      <c r="E1">
        <v>1</v>
      </c>
      <c r="G1">
        <f t="shared" ref="G1:G32" si="2">15.5925585599+(E1-1)*0.1764553051</f>
        <v>15.592558559900001</v>
      </c>
      <c r="H1">
        <f t="shared" ref="H1:H32" si="3">0+1*G1+1.28515066868209*(1.01639344262295+(G1-21.9538726449477)^2/30.1841639947773)^0.5</f>
        <v>17.565606274681404</v>
      </c>
    </row>
    <row r="2" spans="1:8" x14ac:dyDescent="0.35">
      <c r="A2">
        <v>2</v>
      </c>
      <c r="C2">
        <f t="shared" si="0"/>
        <v>19.466803026899999</v>
      </c>
      <c r="D2">
        <f t="shared" si="1"/>
        <v>18.046540415838667</v>
      </c>
      <c r="E2">
        <v>2</v>
      </c>
      <c r="G2">
        <f t="shared" si="2"/>
        <v>15.769013865</v>
      </c>
      <c r="H2">
        <f t="shared" si="3"/>
        <v>17.711121176863369</v>
      </c>
    </row>
    <row r="3" spans="1:8" x14ac:dyDescent="0.35">
      <c r="A3">
        <v>3</v>
      </c>
      <c r="C3">
        <f t="shared" si="0"/>
        <v>19.588879079600002</v>
      </c>
      <c r="D3">
        <f t="shared" si="1"/>
        <v>18.180072714539453</v>
      </c>
      <c r="E3">
        <v>3</v>
      </c>
      <c r="G3">
        <f t="shared" si="2"/>
        <v>15.945469170100001</v>
      </c>
      <c r="H3">
        <f t="shared" si="3"/>
        <v>17.857026592212417</v>
      </c>
    </row>
    <row r="4" spans="1:8" x14ac:dyDescent="0.35">
      <c r="A4">
        <v>4</v>
      </c>
      <c r="C4">
        <f t="shared" si="0"/>
        <v>19.710955132300001</v>
      </c>
      <c r="D4">
        <f t="shared" si="1"/>
        <v>18.313115464758177</v>
      </c>
      <c r="E4">
        <v>4</v>
      </c>
      <c r="G4">
        <f t="shared" si="2"/>
        <v>16.1219244752</v>
      </c>
      <c r="H4">
        <f t="shared" si="3"/>
        <v>18.003341543934052</v>
      </c>
    </row>
    <row r="5" spans="1:8" x14ac:dyDescent="0.35">
      <c r="A5">
        <v>5</v>
      </c>
      <c r="C5">
        <f t="shared" si="0"/>
        <v>19.833031184999999</v>
      </c>
      <c r="D5">
        <f t="shared" si="1"/>
        <v>18.445657057327971</v>
      </c>
      <c r="E5">
        <v>5</v>
      </c>
      <c r="G5">
        <f t="shared" si="2"/>
        <v>16.298379780299999</v>
      </c>
      <c r="H5">
        <f t="shared" si="3"/>
        <v>18.150086030293629</v>
      </c>
    </row>
    <row r="6" spans="1:8" x14ac:dyDescent="0.35">
      <c r="A6">
        <v>6</v>
      </c>
      <c r="C6">
        <f t="shared" si="0"/>
        <v>19.955107237700002</v>
      </c>
      <c r="D6">
        <f t="shared" si="1"/>
        <v>18.577686068929914</v>
      </c>
      <c r="E6">
        <v>6</v>
      </c>
      <c r="G6">
        <f t="shared" si="2"/>
        <v>16.474835085399999</v>
      </c>
      <c r="H6">
        <f t="shared" si="3"/>
        <v>18.297281059155594</v>
      </c>
    </row>
    <row r="7" spans="1:8" x14ac:dyDescent="0.35">
      <c r="A7">
        <v>7</v>
      </c>
      <c r="C7">
        <f t="shared" si="0"/>
        <v>20.077183290400001</v>
      </c>
      <c r="D7">
        <f t="shared" si="1"/>
        <v>18.709191311519952</v>
      </c>
      <c r="E7">
        <v>7</v>
      </c>
      <c r="G7">
        <f t="shared" si="2"/>
        <v>16.651290390500002</v>
      </c>
      <c r="H7">
        <f t="shared" si="3"/>
        <v>18.444948680002589</v>
      </c>
    </row>
    <row r="8" spans="1:8" x14ac:dyDescent="0.35">
      <c r="A8">
        <v>8</v>
      </c>
      <c r="C8">
        <f t="shared" si="0"/>
        <v>20.1992593431</v>
      </c>
      <c r="D8">
        <f t="shared" si="1"/>
        <v>18.840161883590085</v>
      </c>
      <c r="E8">
        <v>8</v>
      </c>
      <c r="G8">
        <f t="shared" si="2"/>
        <v>16.827745695600001</v>
      </c>
      <c r="H8">
        <f t="shared" si="3"/>
        <v>18.59311201254263</v>
      </c>
    </row>
    <row r="9" spans="1:8" x14ac:dyDescent="0.35">
      <c r="A9">
        <v>9</v>
      </c>
      <c r="C9">
        <f t="shared" si="0"/>
        <v>20.321335395800002</v>
      </c>
      <c r="D9">
        <f t="shared" si="1"/>
        <v>18.970587222869749</v>
      </c>
      <c r="E9">
        <v>9</v>
      </c>
      <c r="G9">
        <f t="shared" si="2"/>
        <v>17.0042010007</v>
      </c>
      <c r="H9">
        <f t="shared" si="3"/>
        <v>18.741795270873762</v>
      </c>
    </row>
    <row r="10" spans="1:8" x14ac:dyDescent="0.35">
      <c r="A10">
        <v>10</v>
      </c>
      <c r="C10">
        <f t="shared" si="0"/>
        <v>20.443411448500001</v>
      </c>
      <c r="D10">
        <f t="shared" si="1"/>
        <v>19.100457160013423</v>
      </c>
      <c r="E10">
        <v>10</v>
      </c>
      <c r="G10">
        <f t="shared" si="2"/>
        <v>17.180656305799999</v>
      </c>
      <c r="H10">
        <f t="shared" si="3"/>
        <v>18.89102378202745</v>
      </c>
    </row>
    <row r="11" spans="1:8" x14ac:dyDescent="0.35">
      <c r="A11">
        <v>11</v>
      </c>
      <c r="C11">
        <f t="shared" si="0"/>
        <v>20.5654875012</v>
      </c>
      <c r="D11">
        <f t="shared" si="1"/>
        <v>19.229761972763665</v>
      </c>
      <c r="E11">
        <v>11</v>
      </c>
      <c r="G11">
        <f t="shared" si="2"/>
        <v>17.357111610899999</v>
      </c>
      <c r="H11">
        <f t="shared" si="3"/>
        <v>19.040823997557379</v>
      </c>
    </row>
    <row r="12" spans="1:8" x14ac:dyDescent="0.35">
      <c r="A12">
        <v>12</v>
      </c>
      <c r="C12">
        <f t="shared" si="0"/>
        <v>20.687563553899999</v>
      </c>
      <c r="D12">
        <f t="shared" si="1"/>
        <v>19.358492440027415</v>
      </c>
      <c r="E12">
        <v>12</v>
      </c>
      <c r="G12">
        <f t="shared" si="2"/>
        <v>17.533566916000002</v>
      </c>
      <c r="H12">
        <f t="shared" si="3"/>
        <v>19.191223496682863</v>
      </c>
    </row>
    <row r="13" spans="1:8" x14ac:dyDescent="0.35">
      <c r="A13">
        <v>13</v>
      </c>
      <c r="C13">
        <f t="shared" si="0"/>
        <v>20.809639606600001</v>
      </c>
      <c r="D13">
        <f t="shared" si="1"/>
        <v>19.486639895259724</v>
      </c>
      <c r="E13">
        <v>13</v>
      </c>
      <c r="G13">
        <f t="shared" si="2"/>
        <v>17.710022221100001</v>
      </c>
      <c r="H13">
        <f t="shared" si="3"/>
        <v>19.342250979341248</v>
      </c>
    </row>
    <row r="14" spans="1:8" x14ac:dyDescent="0.35">
      <c r="A14">
        <v>14</v>
      </c>
      <c r="C14">
        <f t="shared" si="0"/>
        <v>20.9317156593</v>
      </c>
      <c r="D14">
        <f t="shared" si="1"/>
        <v>19.614196278514896</v>
      </c>
      <c r="E14">
        <v>14</v>
      </c>
      <c r="G14">
        <f t="shared" si="2"/>
        <v>17.8864775262</v>
      </c>
      <c r="H14">
        <f t="shared" si="3"/>
        <v>19.493936247358711</v>
      </c>
    </row>
    <row r="15" spans="1:8" x14ac:dyDescent="0.35">
      <c r="A15">
        <v>15</v>
      </c>
      <c r="C15">
        <f t="shared" si="0"/>
        <v>21.053791711999999</v>
      </c>
      <c r="D15">
        <f t="shared" si="1"/>
        <v>19.741154186502488</v>
      </c>
      <c r="E15">
        <v>15</v>
      </c>
      <c r="G15">
        <f t="shared" si="2"/>
        <v>18.062932831299999</v>
      </c>
      <c r="H15">
        <f t="shared" si="3"/>
        <v>19.646310171822307</v>
      </c>
    </row>
    <row r="16" spans="1:8" x14ac:dyDescent="0.35">
      <c r="A16">
        <v>16</v>
      </c>
      <c r="C16">
        <f t="shared" si="0"/>
        <v>21.175867764700001</v>
      </c>
      <c r="D16">
        <f t="shared" si="1"/>
        <v>19.867506919976325</v>
      </c>
      <c r="E16">
        <v>16</v>
      </c>
      <c r="G16">
        <f t="shared" si="2"/>
        <v>18.239388136399999</v>
      </c>
      <c r="H16">
        <f t="shared" si="3"/>
        <v>19.799404644639786</v>
      </c>
    </row>
    <row r="17" spans="1:8" x14ac:dyDescent="0.35">
      <c r="A17">
        <v>17</v>
      </c>
      <c r="C17">
        <f t="shared" si="0"/>
        <v>21.2979438174</v>
      </c>
      <c r="D17">
        <f t="shared" si="1"/>
        <v>19.993248527790264</v>
      </c>
      <c r="E17">
        <v>17</v>
      </c>
      <c r="G17">
        <f t="shared" si="2"/>
        <v>18.415843441500002</v>
      </c>
      <c r="H17">
        <f t="shared" si="3"/>
        <v>19.953252512220185</v>
      </c>
    </row>
    <row r="18" spans="1:8" x14ac:dyDescent="0.35">
      <c r="A18">
        <v>18</v>
      </c>
      <c r="C18">
        <f t="shared" si="0"/>
        <v>21.420019870099999</v>
      </c>
      <c r="D18">
        <f t="shared" si="1"/>
        <v>20.118373846975597</v>
      </c>
      <c r="E18">
        <v>18</v>
      </c>
      <c r="G18">
        <f t="shared" si="2"/>
        <v>18.592298746600001</v>
      </c>
      <c r="H18">
        <f t="shared" si="3"/>
        <v>20.107887489213113</v>
      </c>
    </row>
    <row r="19" spans="1:8" x14ac:dyDescent="0.35">
      <c r="A19">
        <v>19</v>
      </c>
      <c r="C19">
        <f t="shared" si="0"/>
        <v>21.542095922800002</v>
      </c>
      <c r="D19">
        <f t="shared" si="1"/>
        <v>20.242878538232173</v>
      </c>
      <c r="E19">
        <v>19</v>
      </c>
      <c r="G19">
        <f t="shared" si="2"/>
        <v>18.7687540517</v>
      </c>
      <c r="H19">
        <f t="shared" si="3"/>
        <v>20.263344050324829</v>
      </c>
    </row>
    <row r="20" spans="1:8" x14ac:dyDescent="0.35">
      <c r="A20">
        <v>20</v>
      </c>
      <c r="C20">
        <f t="shared" si="0"/>
        <v>21.6641719755</v>
      </c>
      <c r="D20">
        <f t="shared" si="1"/>
        <v>20.366759116278647</v>
      </c>
      <c r="E20">
        <v>20</v>
      </c>
      <c r="G20">
        <f t="shared" si="2"/>
        <v>18.9452093568</v>
      </c>
      <c r="H20">
        <f t="shared" si="3"/>
        <v>20.419657298401869</v>
      </c>
    </row>
    <row r="21" spans="1:8" x14ac:dyDescent="0.35">
      <c r="A21">
        <v>21</v>
      </c>
      <c r="C21">
        <f t="shared" si="0"/>
        <v>21.786248028199999</v>
      </c>
      <c r="D21">
        <f t="shared" si="1"/>
        <v>20.490012974575638</v>
      </c>
      <c r="E21">
        <v>21</v>
      </c>
      <c r="G21">
        <f t="shared" si="2"/>
        <v>19.121664661899999</v>
      </c>
      <c r="H21">
        <f t="shared" si="3"/>
        <v>20.576862807256671</v>
      </c>
    </row>
    <row r="22" spans="1:8" x14ac:dyDescent="0.35">
      <c r="A22">
        <v>22</v>
      </c>
      <c r="C22">
        <f t="shared" si="0"/>
        <v>21.908324080900002</v>
      </c>
      <c r="D22">
        <f t="shared" si="1"/>
        <v>20.612638404017634</v>
      </c>
      <c r="E22">
        <v>22</v>
      </c>
      <c r="G22">
        <f t="shared" si="2"/>
        <v>19.298119967000002</v>
      </c>
      <c r="H22">
        <f t="shared" si="3"/>
        <v>20.734996438119165</v>
      </c>
    </row>
    <row r="23" spans="1:8" x14ac:dyDescent="0.35">
      <c r="A23">
        <v>23</v>
      </c>
      <c r="C23">
        <f t="shared" si="0"/>
        <v>22.030400133600001</v>
      </c>
      <c r="D23">
        <f t="shared" si="1"/>
        <v>20.734634605283379</v>
      </c>
      <c r="E23">
        <v>23</v>
      </c>
      <c r="G23">
        <f t="shared" si="2"/>
        <v>19.474575272100001</v>
      </c>
      <c r="H23">
        <f t="shared" si="3"/>
        <v>20.894094129147376</v>
      </c>
    </row>
    <row r="24" spans="1:8" x14ac:dyDescent="0.35">
      <c r="A24">
        <v>24</v>
      </c>
      <c r="C24">
        <f t="shared" si="0"/>
        <v>22.152476186299999</v>
      </c>
      <c r="D24">
        <f t="shared" si="1"/>
        <v>20.856001694637651</v>
      </c>
      <c r="E24">
        <v>24</v>
      </c>
      <c r="G24">
        <f t="shared" si="2"/>
        <v>19.6510305772</v>
      </c>
      <c r="H24">
        <f t="shared" si="3"/>
        <v>21.054191658124491</v>
      </c>
    </row>
    <row r="25" spans="1:8" x14ac:dyDescent="0.35">
      <c r="A25">
        <v>25</v>
      </c>
      <c r="C25">
        <f t="shared" si="0"/>
        <v>22.274552239000002</v>
      </c>
      <c r="D25">
        <f t="shared" si="1"/>
        <v>20.976740703086332</v>
      </c>
      <c r="E25">
        <v>25</v>
      </c>
      <c r="G25">
        <f t="shared" si="2"/>
        <v>19.8274858823</v>
      </c>
      <c r="H25">
        <f t="shared" si="3"/>
        <v>21.215324379308981</v>
      </c>
    </row>
    <row r="26" spans="1:8" x14ac:dyDescent="0.35">
      <c r="A26">
        <v>26</v>
      </c>
      <c r="C26">
        <f t="shared" si="0"/>
        <v>22.396628291700001</v>
      </c>
      <c r="D26">
        <f t="shared" si="1"/>
        <v>21.09685356889916</v>
      </c>
      <c r="E26">
        <v>26</v>
      </c>
      <c r="G26">
        <f t="shared" si="2"/>
        <v>20.003941187400002</v>
      </c>
      <c r="H26">
        <f t="shared" si="3"/>
        <v>21.377526936376011</v>
      </c>
    </row>
    <row r="27" spans="1:8" x14ac:dyDescent="0.35">
      <c r="A27">
        <v>27</v>
      </c>
      <c r="C27">
        <f t="shared" si="0"/>
        <v>22.5187043444</v>
      </c>
      <c r="D27">
        <f t="shared" si="1"/>
        <v>21.216343123626217</v>
      </c>
      <c r="E27">
        <v>27</v>
      </c>
      <c r="G27">
        <f t="shared" si="2"/>
        <v>20.180396492500002</v>
      </c>
      <c r="H27">
        <f t="shared" si="3"/>
        <v>21.540832954467511</v>
      </c>
    </row>
    <row r="28" spans="1:8" x14ac:dyDescent="0.35">
      <c r="A28">
        <v>28</v>
      </c>
      <c r="C28">
        <f t="shared" si="0"/>
        <v>22.640780397100002</v>
      </c>
      <c r="D28">
        <f t="shared" si="1"/>
        <v>21.335213071842244</v>
      </c>
      <c r="E28">
        <v>28</v>
      </c>
      <c r="G28">
        <f t="shared" si="2"/>
        <v>20.356851797600001</v>
      </c>
      <c r="H28">
        <f t="shared" si="3"/>
        <v>21.705274715516424</v>
      </c>
    </row>
    <row r="29" spans="1:8" x14ac:dyDescent="0.35">
      <c r="A29">
        <v>29</v>
      </c>
      <c r="C29">
        <f t="shared" si="0"/>
        <v>22.762856449800001</v>
      </c>
      <c r="D29">
        <f t="shared" si="1"/>
        <v>21.453467964953742</v>
      </c>
      <c r="E29">
        <v>29</v>
      </c>
      <c r="G29">
        <f t="shared" si="2"/>
        <v>20.5333071027</v>
      </c>
      <c r="H29">
        <f t="shared" si="3"/>
        <v>21.870882822173357</v>
      </c>
    </row>
    <row r="30" spans="1:8" x14ac:dyDescent="0.35">
      <c r="A30">
        <v>30</v>
      </c>
      <c r="C30">
        <f t="shared" si="0"/>
        <v>22.8849325025</v>
      </c>
      <c r="D30">
        <f t="shared" si="1"/>
        <v>21.571113169495181</v>
      </c>
      <c r="E30">
        <v>30</v>
      </c>
      <c r="G30">
        <f t="shared" si="2"/>
        <v>20.7097624078</v>
      </c>
      <c r="H30">
        <f t="shared" si="3"/>
        <v>22.037685856775113</v>
      </c>
    </row>
    <row r="31" spans="1:8" x14ac:dyDescent="0.35">
      <c r="A31">
        <v>31</v>
      </c>
      <c r="C31">
        <f t="shared" si="0"/>
        <v>23.007008555200002</v>
      </c>
      <c r="D31">
        <f t="shared" si="1"/>
        <v>21.688154830419112</v>
      </c>
      <c r="E31">
        <v>31</v>
      </c>
      <c r="G31">
        <f t="shared" si="2"/>
        <v>20.886217712899999</v>
      </c>
      <c r="H31">
        <f t="shared" si="3"/>
        <v>22.2057100427762</v>
      </c>
    </row>
    <row r="32" spans="1:8" x14ac:dyDescent="0.35">
      <c r="A32">
        <v>32</v>
      </c>
      <c r="C32">
        <f t="shared" si="0"/>
        <v>23.129084607900001</v>
      </c>
      <c r="D32">
        <f t="shared" si="1"/>
        <v>21.804599829949876</v>
      </c>
      <c r="E32">
        <v>32</v>
      </c>
      <c r="G32">
        <f t="shared" si="2"/>
        <v>21.062673017999998</v>
      </c>
      <c r="H32">
        <f t="shared" si="3"/>
        <v>22.374978916835005</v>
      </c>
    </row>
    <row r="33" spans="1:8" x14ac:dyDescent="0.35">
      <c r="A33">
        <v>33</v>
      </c>
      <c r="C33">
        <f t="shared" ref="C33:C64" si="4">19.3447269742+(A33-1)*0.1220760527</f>
        <v>23.2511606606</v>
      </c>
      <c r="D33">
        <f t="shared" ref="D33:D64" si="5">0+1*C33-1.28515066868209*(1.01639344262295+(C33-21.9538726449477)^2/30.1841639947773)^0.5</f>
        <v>21.920455742619794</v>
      </c>
      <c r="E33">
        <v>33</v>
      </c>
      <c r="G33">
        <f t="shared" ref="G33:G64" si="6">15.5925585599+(E33-1)*0.1764553051</f>
        <v>21.239128323100001</v>
      </c>
      <c r="H33">
        <f t="shared" ref="H33:H64" si="7">0+1*G33+1.28515066868209*(1.01639344262295+(G33-21.9538726449477)^2/30.1841639947773)^0.5</f>
        <v>22.545513020225258</v>
      </c>
    </row>
    <row r="34" spans="1:8" x14ac:dyDescent="0.35">
      <c r="A34">
        <v>34</v>
      </c>
      <c r="C34">
        <f t="shared" si="4"/>
        <v>23.373236713300003</v>
      </c>
      <c r="D34">
        <f t="shared" si="5"/>
        <v>22.035730787139752</v>
      </c>
      <c r="E34">
        <v>34</v>
      </c>
      <c r="G34">
        <f t="shared" si="6"/>
        <v>21.4155836282</v>
      </c>
      <c r="H34">
        <f t="shared" si="7"/>
        <v>22.717329618360832</v>
      </c>
    </row>
    <row r="35" spans="1:8" x14ac:dyDescent="0.35">
      <c r="A35">
        <v>35</v>
      </c>
      <c r="C35">
        <f t="shared" si="4"/>
        <v>23.495312766000001</v>
      </c>
      <c r="D35">
        <f t="shared" si="5"/>
        <v>22.150433775773436</v>
      </c>
      <c r="E35">
        <v>35</v>
      </c>
      <c r="G35">
        <f t="shared" si="6"/>
        <v>21.5920389333</v>
      </c>
      <c r="H35">
        <f t="shared" si="7"/>
        <v>22.890442456927165</v>
      </c>
    </row>
    <row r="36" spans="1:8" x14ac:dyDescent="0.35">
      <c r="A36">
        <v>36</v>
      </c>
      <c r="C36">
        <f t="shared" si="4"/>
        <v>23.6173888187</v>
      </c>
      <c r="D36">
        <f t="shared" si="5"/>
        <v>22.264574061885966</v>
      </c>
      <c r="E36">
        <v>36</v>
      </c>
      <c r="G36">
        <f t="shared" si="6"/>
        <v>21.768494238399999</v>
      </c>
      <c r="H36">
        <f t="shared" si="7"/>
        <v>23.064861562381104</v>
      </c>
    </row>
    <row r="37" spans="1:8" x14ac:dyDescent="0.35">
      <c r="A37">
        <v>37</v>
      </c>
      <c r="C37">
        <f t="shared" si="4"/>
        <v>23.739464871400003</v>
      </c>
      <c r="D37">
        <f t="shared" si="5"/>
        <v>22.378161486324959</v>
      </c>
      <c r="E37">
        <v>37</v>
      </c>
      <c r="G37">
        <f t="shared" si="6"/>
        <v>21.944949543500002</v>
      </c>
      <c r="H37">
        <f t="shared" si="7"/>
        <v>23.240593093422312</v>
      </c>
    </row>
    <row r="38" spans="1:8" x14ac:dyDescent="0.35">
      <c r="A38">
        <v>38</v>
      </c>
      <c r="C38">
        <f t="shared" si="4"/>
        <v>23.861540924100002</v>
      </c>
      <c r="D38">
        <f t="shared" si="5"/>
        <v>22.491206323266439</v>
      </c>
      <c r="E38">
        <v>38</v>
      </c>
      <c r="G38">
        <f t="shared" si="6"/>
        <v>22.121404848600001</v>
      </c>
      <c r="H38">
        <f t="shared" si="7"/>
        <v>23.417639248496684</v>
      </c>
    </row>
    <row r="39" spans="1:8" x14ac:dyDescent="0.35">
      <c r="A39">
        <v>39</v>
      </c>
      <c r="C39">
        <f t="shared" si="4"/>
        <v>23.9836169768</v>
      </c>
      <c r="D39">
        <f t="shared" si="5"/>
        <v>22.60371922612115</v>
      </c>
      <c r="E39">
        <v>39</v>
      </c>
      <c r="G39">
        <f t="shared" si="6"/>
        <v>22.2978601537</v>
      </c>
      <c r="H39">
        <f t="shared" si="7"/>
        <v>23.595998232544698</v>
      </c>
    </row>
    <row r="40" spans="1:8" x14ac:dyDescent="0.35">
      <c r="A40">
        <v>40</v>
      </c>
      <c r="C40">
        <f t="shared" si="4"/>
        <v>24.105693029499999</v>
      </c>
      <c r="D40">
        <f t="shared" si="5"/>
        <v>22.715711174051023</v>
      </c>
      <c r="E40">
        <v>40</v>
      </c>
      <c r="G40">
        <f t="shared" si="6"/>
        <v>22.4743154588</v>
      </c>
      <c r="H40">
        <f t="shared" si="7"/>
        <v>23.775664284161042</v>
      </c>
    </row>
    <row r="41" spans="1:8" x14ac:dyDescent="0.35">
      <c r="A41">
        <v>41</v>
      </c>
      <c r="C41">
        <f t="shared" si="4"/>
        <v>24.227769082200002</v>
      </c>
      <c r="D41">
        <f t="shared" si="5"/>
        <v>22.827193419592597</v>
      </c>
      <c r="E41">
        <v>41</v>
      </c>
      <c r="G41">
        <f t="shared" si="6"/>
        <v>22.650770763899999</v>
      </c>
      <c r="H41">
        <f t="shared" si="7"/>
        <v>23.956627762212367</v>
      </c>
    </row>
    <row r="42" spans="1:8" x14ac:dyDescent="0.35">
      <c r="A42">
        <v>42</v>
      </c>
      <c r="C42">
        <f t="shared" si="4"/>
        <v>24.349845134900001</v>
      </c>
      <c r="D42">
        <f t="shared" si="5"/>
        <v>22.938177437826461</v>
      </c>
      <c r="E42">
        <v>42</v>
      </c>
      <c r="G42">
        <f t="shared" si="6"/>
        <v>22.827226068999998</v>
      </c>
      <c r="H42">
        <f t="shared" si="7"/>
        <v>24.138875288900302</v>
      </c>
    </row>
    <row r="43" spans="1:8" x14ac:dyDescent="0.35">
      <c r="A43">
        <v>43</v>
      </c>
      <c r="C43">
        <f t="shared" si="4"/>
        <v>24.4719211876</v>
      </c>
      <c r="D43">
        <f t="shared" si="5"/>
        <v>23.048674877471068</v>
      </c>
      <c r="E43">
        <v>43</v>
      </c>
      <c r="G43">
        <f t="shared" si="6"/>
        <v>23.003681374100001</v>
      </c>
      <c r="H43">
        <f t="shared" si="7"/>
        <v>24.322389944383684</v>
      </c>
    </row>
    <row r="44" spans="1:8" x14ac:dyDescent="0.35">
      <c r="A44">
        <v>44</v>
      </c>
      <c r="C44">
        <f t="shared" si="4"/>
        <v>24.593997240299998</v>
      </c>
      <c r="D44">
        <f t="shared" si="5"/>
        <v>23.158697514217575</v>
      </c>
      <c r="E44">
        <v>44</v>
      </c>
      <c r="G44">
        <f t="shared" si="6"/>
        <v>23.1801366792</v>
      </c>
      <c r="H44">
        <f t="shared" si="7"/>
        <v>24.507151506496612</v>
      </c>
    </row>
    <row r="45" spans="1:8" x14ac:dyDescent="0.35">
      <c r="A45">
        <v>45</v>
      </c>
      <c r="C45">
        <f t="shared" si="4"/>
        <v>24.716073293000001</v>
      </c>
      <c r="D45">
        <f t="shared" si="5"/>
        <v>23.26825720656122</v>
      </c>
      <c r="E45">
        <v>45</v>
      </c>
      <c r="G45">
        <f t="shared" si="6"/>
        <v>23.3565919843</v>
      </c>
      <c r="H45">
        <f t="shared" si="7"/>
        <v>24.693136727898711</v>
      </c>
    </row>
    <row r="46" spans="1:8" x14ac:dyDescent="0.35">
      <c r="A46">
        <v>46</v>
      </c>
      <c r="C46">
        <f t="shared" si="4"/>
        <v>24.8381493457</v>
      </c>
      <c r="D46">
        <f t="shared" si="5"/>
        <v>23.37736585432577</v>
      </c>
      <c r="E46">
        <v>46</v>
      </c>
      <c r="G46">
        <f t="shared" si="6"/>
        <v>23.533047289399999</v>
      </c>
      <c r="H46">
        <f t="shared" si="7"/>
        <v>24.880319642218279</v>
      </c>
    </row>
    <row r="47" spans="1:8" x14ac:dyDescent="0.35">
      <c r="A47">
        <v>47</v>
      </c>
      <c r="C47">
        <f t="shared" si="4"/>
        <v>24.960225398399999</v>
      </c>
      <c r="D47">
        <f t="shared" si="5"/>
        <v>23.486035360021628</v>
      </c>
      <c r="E47">
        <v>47</v>
      </c>
      <c r="G47">
        <f t="shared" si="6"/>
        <v>23.709502594500002</v>
      </c>
      <c r="H47">
        <f t="shared" si="7"/>
        <v>25.068671890410752</v>
      </c>
    </row>
    <row r="48" spans="1:8" x14ac:dyDescent="0.35">
      <c r="A48">
        <v>48</v>
      </c>
      <c r="C48">
        <f t="shared" si="4"/>
        <v>25.082301451100001</v>
      </c>
      <c r="D48">
        <f t="shared" si="5"/>
        <v>23.594277593126439</v>
      </c>
      <c r="E48">
        <v>48</v>
      </c>
      <c r="G48">
        <f t="shared" si="6"/>
        <v>23.885957899600001</v>
      </c>
      <c r="H48">
        <f t="shared" si="7"/>
        <v>25.258163058632505</v>
      </c>
    </row>
    <row r="49" spans="1:8" x14ac:dyDescent="0.35">
      <c r="A49">
        <v>49</v>
      </c>
      <c r="C49">
        <f t="shared" si="4"/>
        <v>25.2043775038</v>
      </c>
      <c r="D49">
        <f t="shared" si="5"/>
        <v>23.702104357329965</v>
      </c>
      <c r="E49">
        <v>49</v>
      </c>
      <c r="G49">
        <f t="shared" si="6"/>
        <v>24.0624132047</v>
      </c>
      <c r="H49">
        <f t="shared" si="7"/>
        <v>25.448761019375368</v>
      </c>
    </row>
    <row r="50" spans="1:8" x14ac:dyDescent="0.35">
      <c r="A50">
        <v>50</v>
      </c>
      <c r="C50">
        <f t="shared" si="4"/>
        <v>25.326453556499999</v>
      </c>
      <c r="D50">
        <f t="shared" si="5"/>
        <v>23.809527360743136</v>
      </c>
      <c r="E50">
        <v>50</v>
      </c>
      <c r="G50">
        <f t="shared" si="6"/>
        <v>24.2388685098</v>
      </c>
      <c r="H50">
        <f t="shared" si="7"/>
        <v>25.64043226835178</v>
      </c>
    </row>
    <row r="51" spans="1:8" x14ac:dyDescent="0.35">
      <c r="A51">
        <v>51</v>
      </c>
      <c r="C51">
        <f t="shared" si="4"/>
        <v>25.448529609200001</v>
      </c>
      <c r="D51">
        <f t="shared" si="5"/>
        <v>23.916558189034546</v>
      </c>
      <c r="E51">
        <v>51</v>
      </c>
      <c r="G51">
        <f t="shared" si="6"/>
        <v>24.415323814899999</v>
      </c>
      <c r="H51">
        <f t="shared" si="7"/>
        <v>25.833142250584654</v>
      </c>
    </row>
    <row r="52" spans="1:8" x14ac:dyDescent="0.35">
      <c r="A52">
        <v>52</v>
      </c>
      <c r="C52">
        <f t="shared" si="4"/>
        <v>25.5706056619</v>
      </c>
      <c r="D52">
        <f t="shared" si="5"/>
        <v>24.023208281426548</v>
      </c>
      <c r="E52">
        <v>52</v>
      </c>
      <c r="G52">
        <f t="shared" si="6"/>
        <v>24.591779119999998</v>
      </c>
      <c r="H52">
        <f t="shared" si="7"/>
        <v>26.026855670257731</v>
      </c>
    </row>
    <row r="53" spans="1:8" x14ac:dyDescent="0.35">
      <c r="A53">
        <v>53</v>
      </c>
      <c r="C53">
        <f t="shared" si="4"/>
        <v>25.692681714599999</v>
      </c>
      <c r="D53">
        <f t="shared" si="5"/>
        <v>24.129488909457145</v>
      </c>
      <c r="E53">
        <v>53</v>
      </c>
      <c r="G53">
        <f t="shared" si="6"/>
        <v>24.768234425099998</v>
      </c>
      <c r="H53">
        <f t="shared" si="7"/>
        <v>26.221536780042992</v>
      </c>
    </row>
    <row r="54" spans="1:8" x14ac:dyDescent="0.35">
      <c r="A54">
        <v>54</v>
      </c>
      <c r="C54">
        <f t="shared" si="4"/>
        <v>25.814757767300001</v>
      </c>
      <c r="D54">
        <f t="shared" si="5"/>
        <v>24.235411158392814</v>
      </c>
      <c r="E54">
        <v>54</v>
      </c>
      <c r="G54">
        <f t="shared" si="6"/>
        <v>24.9446897302</v>
      </c>
      <c r="H54">
        <f t="shared" si="7"/>
        <v>26.417149646773943</v>
      </c>
    </row>
    <row r="55" spans="1:8" x14ac:dyDescent="0.35">
      <c r="A55">
        <v>55</v>
      </c>
      <c r="C55">
        <f t="shared" si="4"/>
        <v>25.93683382</v>
      </c>
      <c r="D55">
        <f t="shared" si="5"/>
        <v>24.340985911161305</v>
      </c>
      <c r="E55">
        <v>55</v>
      </c>
      <c r="G55">
        <f t="shared" si="6"/>
        <v>25.1211450353</v>
      </c>
      <c r="H55">
        <f t="shared" si="7"/>
        <v>26.613658391421776</v>
      </c>
    </row>
    <row r="56" spans="1:8" x14ac:dyDescent="0.35">
      <c r="A56">
        <v>56</v>
      </c>
      <c r="C56">
        <f t="shared" si="4"/>
        <v>26.058909872699999</v>
      </c>
      <c r="D56">
        <f t="shared" si="5"/>
        <v>24.446223834661286</v>
      </c>
      <c r="E56">
        <v>56</v>
      </c>
      <c r="G56">
        <f t="shared" si="6"/>
        <v>25.297600340399999</v>
      </c>
      <c r="H56">
        <f t="shared" si="7"/>
        <v>26.811027402315343</v>
      </c>
    </row>
    <row r="57" spans="1:8" x14ac:dyDescent="0.35">
      <c r="A57">
        <v>57</v>
      </c>
      <c r="C57">
        <f t="shared" si="4"/>
        <v>26.180985925400002</v>
      </c>
      <c r="D57">
        <f t="shared" si="5"/>
        <v>24.551135368297562</v>
      </c>
      <c r="E57">
        <v>57</v>
      </c>
      <c r="G57">
        <f t="shared" si="6"/>
        <v>25.474055645500002</v>
      </c>
      <c r="H57">
        <f t="shared" si="7"/>
        <v>27.009221521398889</v>
      </c>
    </row>
    <row r="58" spans="1:8" x14ac:dyDescent="0.35">
      <c r="A58">
        <v>58</v>
      </c>
      <c r="C58">
        <f t="shared" si="4"/>
        <v>26.303061978100001</v>
      </c>
      <c r="D58">
        <f t="shared" si="5"/>
        <v>24.655730714585822</v>
      </c>
      <c r="E58">
        <v>58</v>
      </c>
      <c r="G58">
        <f t="shared" si="6"/>
        <v>25.650510950600001</v>
      </c>
      <c r="H58">
        <f t="shared" si="7"/>
        <v>27.208206204031153</v>
      </c>
    </row>
    <row r="59" spans="1:8" x14ac:dyDescent="0.35">
      <c r="A59">
        <v>59</v>
      </c>
      <c r="C59">
        <f t="shared" si="4"/>
        <v>26.425138030799999</v>
      </c>
      <c r="D59">
        <f t="shared" si="5"/>
        <v>24.760019831669002</v>
      </c>
      <c r="E59">
        <v>59</v>
      </c>
      <c r="G59">
        <f t="shared" si="6"/>
        <v>25.8269662557</v>
      </c>
      <c r="H59">
        <f t="shared" si="7"/>
        <v>27.4079476533927</v>
      </c>
    </row>
    <row r="60" spans="1:8" x14ac:dyDescent="0.35">
      <c r="A60">
        <v>60</v>
      </c>
      <c r="C60">
        <f t="shared" si="4"/>
        <v>26.547214083500002</v>
      </c>
      <c r="D60">
        <f t="shared" si="5"/>
        <v>24.864012427587895</v>
      </c>
      <c r="E60">
        <v>60</v>
      </c>
      <c r="G60">
        <f t="shared" si="6"/>
        <v>26.0034215608</v>
      </c>
      <c r="H60">
        <f t="shared" si="7"/>
        <v>27.608412930991644</v>
      </c>
    </row>
    <row r="61" spans="1:8" x14ac:dyDescent="0.35">
      <c r="A61">
        <v>61</v>
      </c>
      <c r="C61">
        <f t="shared" si="4"/>
        <v>26.669290136200001</v>
      </c>
      <c r="D61">
        <f t="shared" si="5"/>
        <v>24.967717956151439</v>
      </c>
      <c r="E61">
        <v>61</v>
      </c>
      <c r="G61">
        <f t="shared" si="6"/>
        <v>26.179876865899999</v>
      </c>
      <c r="H61">
        <f t="shared" si="7"/>
        <v>27.809570045053608</v>
      </c>
    </row>
    <row r="62" spans="1:8" x14ac:dyDescent="0.35">
      <c r="A62">
        <v>62</v>
      </c>
      <c r="C62">
        <f t="shared" si="4"/>
        <v>26.7913661889</v>
      </c>
      <c r="D62">
        <f t="shared" si="5"/>
        <v>25.071145614256405</v>
      </c>
      <c r="E62">
        <v>62</v>
      </c>
      <c r="G62">
        <f t="shared" si="6"/>
        <v>26.356332170999998</v>
      </c>
      <c r="H62">
        <f t="shared" si="7"/>
        <v>28.011388018764904</v>
      </c>
    </row>
    <row r="63" spans="1:8" x14ac:dyDescent="0.35">
      <c r="A63">
        <v>63</v>
      </c>
      <c r="C63">
        <f t="shared" si="4"/>
        <v>26.913442241600002</v>
      </c>
      <c r="D63">
        <f t="shared" si="5"/>
        <v>25.174304340511934</v>
      </c>
      <c r="E63">
        <v>63</v>
      </c>
      <c r="G63">
        <f t="shared" si="6"/>
        <v>26.532787476099998</v>
      </c>
      <c r="H63">
        <f t="shared" si="7"/>
        <v>28.213836940426582</v>
      </c>
    </row>
    <row r="64" spans="1:8" x14ac:dyDescent="0.35">
      <c r="A64">
        <v>64</v>
      </c>
      <c r="C64">
        <f t="shared" si="4"/>
        <v>27.035518294300001</v>
      </c>
      <c r="D64">
        <f t="shared" si="5"/>
        <v>25.277202815031039</v>
      </c>
      <c r="E64">
        <v>64</v>
      </c>
      <c r="G64">
        <f t="shared" si="6"/>
        <v>26.7092427812</v>
      </c>
      <c r="H64">
        <f t="shared" si="7"/>
        <v>28.41688799758877</v>
      </c>
    </row>
    <row r="65" spans="1:8" x14ac:dyDescent="0.35">
      <c r="A65">
        <v>65</v>
      </c>
      <c r="C65">
        <f t="shared" ref="C65:C70" si="8">19.3447269742+(A65-1)*0.1220760527</f>
        <v>27.157594347</v>
      </c>
      <c r="D65">
        <f t="shared" ref="D65:D96" si="9">0+1*C65-1.28515066868209*(1.01639344262295+(C65-21.9538726449477)^2/30.1841639947773)^0.5</f>
        <v>25.379849460258757</v>
      </c>
      <c r="E65">
        <v>65</v>
      </c>
      <c r="G65">
        <f t="shared" ref="G65:G70" si="10">15.5925585599+(E65-1)*0.1764553051</f>
        <v>26.8856980863</v>
      </c>
      <c r="H65">
        <f t="shared" ref="H65:H96" si="11">0+1*G65+1.28515066868209*(1.01639344262295+(G65-21.9538726449477)^2/30.1841639947773)^0.5</f>
        <v>28.620513497186433</v>
      </c>
    </row>
    <row r="66" spans="1:8" x14ac:dyDescent="0.35">
      <c r="A66">
        <v>66</v>
      </c>
      <c r="C66">
        <f t="shared" si="8"/>
        <v>27.279670399700002</v>
      </c>
      <c r="D66">
        <f t="shared" si="9"/>
        <v>25.482252442714373</v>
      </c>
      <c r="E66">
        <v>66</v>
      </c>
      <c r="G66">
        <f t="shared" si="10"/>
        <v>27.062153391399999</v>
      </c>
      <c r="H66">
        <f t="shared" si="11"/>
        <v>28.824686873604961</v>
      </c>
    </row>
    <row r="67" spans="1:8" x14ac:dyDescent="0.35">
      <c r="A67">
        <v>67</v>
      </c>
      <c r="C67">
        <f t="shared" si="8"/>
        <v>27.401746452400001</v>
      </c>
      <c r="D67">
        <f t="shared" si="9"/>
        <v>25.584419675533468</v>
      </c>
      <c r="E67">
        <v>67</v>
      </c>
      <c r="G67">
        <f t="shared" si="10"/>
        <v>27.238608696500002</v>
      </c>
      <c r="H67">
        <f t="shared" si="11"/>
        <v>29.029382686480002</v>
      </c>
    </row>
    <row r="68" spans="1:8" x14ac:dyDescent="0.35">
      <c r="A68">
        <v>68</v>
      </c>
      <c r="C68">
        <f t="shared" si="8"/>
        <v>27.5238225051</v>
      </c>
      <c r="D68">
        <f t="shared" si="9"/>
        <v>25.686358821703845</v>
      </c>
      <c r="E68">
        <v>68</v>
      </c>
      <c r="G68">
        <f t="shared" si="10"/>
        <v>27.415064001600001</v>
      </c>
      <c r="H68">
        <f t="shared" si="11"/>
        <v>29.234576609892429</v>
      </c>
    </row>
    <row r="69" spans="1:8" x14ac:dyDescent="0.35">
      <c r="A69">
        <v>69</v>
      </c>
      <c r="C69">
        <f t="shared" si="8"/>
        <v>27.645898557800002</v>
      </c>
      <c r="D69">
        <f t="shared" si="9"/>
        <v>25.788077297897587</v>
      </c>
      <c r="E69">
        <v>69</v>
      </c>
      <c r="G69">
        <f t="shared" si="10"/>
        <v>27.5915193067</v>
      </c>
      <c r="H69">
        <f t="shared" si="11"/>
        <v>29.440245414465071</v>
      </c>
    </row>
    <row r="70" spans="1:8" x14ac:dyDescent="0.35">
      <c r="A70">
        <v>70</v>
      </c>
      <c r="C70">
        <f t="shared" si="8"/>
        <v>27.767974610500001</v>
      </c>
      <c r="D70">
        <f t="shared" si="9"/>
        <v>25.889582278809684</v>
      </c>
      <c r="E70">
        <v>70</v>
      </c>
      <c r="G70">
        <f t="shared" si="10"/>
        <v>27.7679746118</v>
      </c>
      <c r="H70">
        <f t="shared" si="11"/>
        <v>29.64636694371049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487A-DF12-438F-A48D-0FBE5977DB31}">
  <sheetPr codeName="XLSTAT_20251015_122432_1_HID"/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19.869012552+(A1-1)*0.1148341543</f>
        <v>19.869012552000001</v>
      </c>
      <c r="D1">
        <f t="shared" ref="D1:D32" si="1">0+1*C1-1.18814680402143*(1.01639344262295+(C1-21.9538726449477)^2/34.7589619211239)^0.5</f>
        <v>18.599615498796954</v>
      </c>
      <c r="E1">
        <v>1</v>
      </c>
      <c r="G1">
        <f t="shared" ref="G1:G32" si="2">15.9964857887+(E1-1)*0.1709577306</f>
        <v>15.996485788699999</v>
      </c>
      <c r="H1">
        <f t="shared" ref="H1:H32" si="3">0+1*G1+1.18814680402143*(1.01639344262295+(G1-21.9538726449477)^2/34.7589619211239)^0.5</f>
        <v>17.692433013175116</v>
      </c>
    </row>
    <row r="2" spans="1:8" x14ac:dyDescent="0.35">
      <c r="A2">
        <v>2</v>
      </c>
      <c r="C2">
        <f t="shared" si="0"/>
        <v>19.9838467063</v>
      </c>
      <c r="D2">
        <f t="shared" si="1"/>
        <v>18.721920598218706</v>
      </c>
      <c r="E2">
        <v>2</v>
      </c>
      <c r="G2">
        <f t="shared" si="2"/>
        <v>16.167443519300001</v>
      </c>
      <c r="H2">
        <f t="shared" si="3"/>
        <v>17.839178205063821</v>
      </c>
    </row>
    <row r="3" spans="1:8" x14ac:dyDescent="0.35">
      <c r="A3">
        <v>3</v>
      </c>
      <c r="C3">
        <f t="shared" si="0"/>
        <v>20.098680860600002</v>
      </c>
      <c r="D3">
        <f t="shared" si="1"/>
        <v>18.843843315672402</v>
      </c>
      <c r="E3">
        <v>3</v>
      </c>
      <c r="G3">
        <f t="shared" si="2"/>
        <v>16.338401249899999</v>
      </c>
      <c r="H3">
        <f t="shared" si="3"/>
        <v>17.986287997206887</v>
      </c>
    </row>
    <row r="4" spans="1:8" x14ac:dyDescent="0.35">
      <c r="A4">
        <v>4</v>
      </c>
      <c r="C4">
        <f t="shared" si="0"/>
        <v>20.2135150149</v>
      </c>
      <c r="D4">
        <f t="shared" si="1"/>
        <v>18.965377136142703</v>
      </c>
      <c r="E4">
        <v>4</v>
      </c>
      <c r="G4">
        <f t="shared" si="2"/>
        <v>16.5093589805</v>
      </c>
      <c r="H4">
        <f t="shared" si="3"/>
        <v>18.133778447662444</v>
      </c>
    </row>
    <row r="5" spans="1:8" x14ac:dyDescent="0.35">
      <c r="A5">
        <v>5</v>
      </c>
      <c r="C5">
        <f t="shared" si="0"/>
        <v>20.328349169200003</v>
      </c>
      <c r="D5">
        <f t="shared" si="1"/>
        <v>19.086515765339517</v>
      </c>
      <c r="E5">
        <v>5</v>
      </c>
      <c r="G5">
        <f t="shared" si="2"/>
        <v>16.680316711099998</v>
      </c>
      <c r="H5">
        <f t="shared" si="3"/>
        <v>18.281666291805529</v>
      </c>
    </row>
    <row r="6" spans="1:8" x14ac:dyDescent="0.35">
      <c r="A6">
        <v>6</v>
      </c>
      <c r="C6">
        <f t="shared" si="0"/>
        <v>20.443183323500001</v>
      </c>
      <c r="D6">
        <f t="shared" si="1"/>
        <v>19.207253155640672</v>
      </c>
      <c r="E6">
        <v>6</v>
      </c>
      <c r="G6">
        <f t="shared" si="2"/>
        <v>16.851274441699999</v>
      </c>
      <c r="H6">
        <f t="shared" si="3"/>
        <v>18.429968951394027</v>
      </c>
    </row>
    <row r="7" spans="1:8" x14ac:dyDescent="0.35">
      <c r="A7">
        <v>7</v>
      </c>
      <c r="C7">
        <f t="shared" si="0"/>
        <v>20.5580174778</v>
      </c>
      <c r="D7">
        <f t="shared" si="1"/>
        <v>19.327583531977648</v>
      </c>
      <c r="E7">
        <v>7</v>
      </c>
      <c r="G7">
        <f t="shared" si="2"/>
        <v>17.022232172300001</v>
      </c>
      <c r="H7">
        <f t="shared" si="3"/>
        <v>18.578704539942024</v>
      </c>
    </row>
    <row r="8" spans="1:8" x14ac:dyDescent="0.35">
      <c r="A8">
        <v>8</v>
      </c>
      <c r="C8">
        <f t="shared" si="0"/>
        <v>20.672851632100002</v>
      </c>
      <c r="D8">
        <f t="shared" si="1"/>
        <v>19.44750141744084</v>
      </c>
      <c r="E8">
        <v>8</v>
      </c>
      <c r="G8">
        <f t="shared" si="2"/>
        <v>17.193189902899999</v>
      </c>
      <c r="H8">
        <f t="shared" si="3"/>
        <v>18.727891863709029</v>
      </c>
    </row>
    <row r="9" spans="1:8" x14ac:dyDescent="0.35">
      <c r="A9">
        <v>9</v>
      </c>
      <c r="C9">
        <f t="shared" si="0"/>
        <v>20.787685786400001</v>
      </c>
      <c r="D9">
        <f t="shared" si="1"/>
        <v>19.567001658369882</v>
      </c>
      <c r="E9">
        <v>9</v>
      </c>
      <c r="G9">
        <f t="shared" si="2"/>
        <v>17.3641476335</v>
      </c>
      <c r="H9">
        <f t="shared" si="3"/>
        <v>18.877550417550506</v>
      </c>
    </row>
    <row r="10" spans="1:8" x14ac:dyDescent="0.35">
      <c r="A10">
        <v>10</v>
      </c>
      <c r="C10">
        <f t="shared" si="0"/>
        <v>20.9025199407</v>
      </c>
      <c r="D10">
        <f t="shared" si="1"/>
        <v>19.686079448686453</v>
      </c>
      <c r="E10">
        <v>10</v>
      </c>
      <c r="G10">
        <f t="shared" si="2"/>
        <v>17.535105364099998</v>
      </c>
      <c r="H10">
        <f t="shared" si="3"/>
        <v>19.027700374816362</v>
      </c>
    </row>
    <row r="11" spans="1:8" x14ac:dyDescent="0.35">
      <c r="A11">
        <v>11</v>
      </c>
      <c r="C11">
        <f t="shared" si="0"/>
        <v>21.017354095000002</v>
      </c>
      <c r="D11">
        <f t="shared" si="1"/>
        <v>19.804730353222784</v>
      </c>
      <c r="E11">
        <v>11</v>
      </c>
      <c r="G11">
        <f t="shared" si="2"/>
        <v>17.706063094699999</v>
      </c>
      <c r="H11">
        <f t="shared" si="3"/>
        <v>19.178362570432352</v>
      </c>
    </row>
    <row r="12" spans="1:8" x14ac:dyDescent="0.35">
      <c r="A12">
        <v>12</v>
      </c>
      <c r="C12">
        <f t="shared" si="0"/>
        <v>21.1321882493</v>
      </c>
      <c r="D12">
        <f t="shared" si="1"/>
        <v>19.92295032979883</v>
      </c>
      <c r="E12">
        <v>12</v>
      </c>
      <c r="G12">
        <f t="shared" si="2"/>
        <v>17.877020825300001</v>
      </c>
      <c r="H12">
        <f t="shared" si="3"/>
        <v>19.329558476258132</v>
      </c>
    </row>
    <row r="13" spans="1:8" x14ac:dyDescent="0.35">
      <c r="A13">
        <v>13</v>
      </c>
      <c r="C13">
        <f t="shared" si="0"/>
        <v>21.247022403600003</v>
      </c>
      <c r="D13">
        <f t="shared" si="1"/>
        <v>20.04073574980524</v>
      </c>
      <c r="E13">
        <v>13</v>
      </c>
      <c r="G13">
        <f t="shared" si="2"/>
        <v>18.047978555899999</v>
      </c>
      <c r="H13">
        <f t="shared" si="3"/>
        <v>19.481310167789928</v>
      </c>
    </row>
    <row r="14" spans="1:8" x14ac:dyDescent="0.35">
      <c r="A14">
        <v>14</v>
      </c>
      <c r="C14">
        <f t="shared" si="0"/>
        <v>21.361856557900001</v>
      </c>
      <c r="D14">
        <f t="shared" si="1"/>
        <v>20.158083417057707</v>
      </c>
      <c r="E14">
        <v>14</v>
      </c>
      <c r="G14">
        <f t="shared" si="2"/>
        <v>18.2189362865</v>
      </c>
      <c r="H14">
        <f t="shared" si="3"/>
        <v>19.633640281269866</v>
      </c>
    </row>
    <row r="15" spans="1:8" x14ac:dyDescent="0.35">
      <c r="A15">
        <v>15</v>
      </c>
      <c r="C15">
        <f t="shared" si="0"/>
        <v>21.4766907122</v>
      </c>
      <c r="D15">
        <f t="shared" si="1"/>
        <v>20.274990584701719</v>
      </c>
      <c r="E15">
        <v>15</v>
      </c>
      <c r="G15">
        <f t="shared" si="2"/>
        <v>18.389894017099998</v>
      </c>
      <c r="H15">
        <f t="shared" si="3"/>
        <v>19.786571960283563</v>
      </c>
    </row>
    <row r="16" spans="1:8" x14ac:dyDescent="0.35">
      <c r="A16">
        <v>16</v>
      </c>
      <c r="C16">
        <f t="shared" si="0"/>
        <v>21.591524866500002</v>
      </c>
      <c r="D16">
        <f t="shared" si="1"/>
        <v>20.391454969964151</v>
      </c>
      <c r="E16">
        <v>16</v>
      </c>
      <c r="G16">
        <f t="shared" si="2"/>
        <v>18.560851747699999</v>
      </c>
      <c r="H16">
        <f t="shared" si="3"/>
        <v>19.940128790978815</v>
      </c>
    </row>
    <row r="17" spans="1:8" x14ac:dyDescent="0.35">
      <c r="A17">
        <v>17</v>
      </c>
      <c r="C17">
        <f t="shared" si="0"/>
        <v>21.706359020800001</v>
      </c>
      <c r="D17">
        <f t="shared" si="1"/>
        <v>20.507474766570319</v>
      </c>
      <c r="E17">
        <v>17</v>
      </c>
      <c r="G17">
        <f t="shared" si="2"/>
        <v>18.731809478300001</v>
      </c>
      <c r="H17">
        <f t="shared" si="3"/>
        <v>20.094334725126366</v>
      </c>
    </row>
    <row r="18" spans="1:8" x14ac:dyDescent="0.35">
      <c r="A18">
        <v>18</v>
      </c>
      <c r="C18">
        <f t="shared" si="0"/>
        <v>21.821193175099999</v>
      </c>
      <c r="D18">
        <f t="shared" si="1"/>
        <v>20.623048654670907</v>
      </c>
      <c r="E18">
        <v>18</v>
      </c>
      <c r="G18">
        <f t="shared" si="2"/>
        <v>18.902767208899999</v>
      </c>
      <c r="H18">
        <f t="shared" si="3"/>
        <v>20.249213990375363</v>
      </c>
    </row>
    <row r="19" spans="1:8" x14ac:dyDescent="0.35">
      <c r="A19">
        <v>19</v>
      </c>
      <c r="C19">
        <f t="shared" si="0"/>
        <v>21.936027329400002</v>
      </c>
      <c r="D19">
        <f t="shared" si="1"/>
        <v>20.738175808152576</v>
      </c>
      <c r="E19">
        <v>19</v>
      </c>
      <c r="G19">
        <f t="shared" si="2"/>
        <v>19.0737249395</v>
      </c>
      <c r="H19">
        <f t="shared" si="3"/>
        <v>20.404790987235536</v>
      </c>
    </row>
    <row r="20" spans="1:8" x14ac:dyDescent="0.35">
      <c r="A20">
        <v>20</v>
      </c>
      <c r="C20">
        <f t="shared" si="0"/>
        <v>22.0508614837</v>
      </c>
      <c r="D20">
        <f t="shared" si="1"/>
        <v>20.852855899238307</v>
      </c>
      <c r="E20">
        <v>20</v>
      </c>
      <c r="G20">
        <f t="shared" si="2"/>
        <v>19.244682670099998</v>
      </c>
      <c r="H20">
        <f t="shared" si="3"/>
        <v>20.561090172549775</v>
      </c>
    </row>
    <row r="21" spans="1:8" x14ac:dyDescent="0.35">
      <c r="A21">
        <v>21</v>
      </c>
      <c r="C21">
        <f t="shared" si="0"/>
        <v>22.165695638000003</v>
      </c>
      <c r="D21">
        <f t="shared" si="1"/>
        <v>20.96708910031796</v>
      </c>
      <c r="E21">
        <v>21</v>
      </c>
      <c r="G21">
        <f t="shared" si="2"/>
        <v>19.415640400699999</v>
      </c>
      <c r="H21">
        <f t="shared" si="3"/>
        <v>20.718135929506388</v>
      </c>
    </row>
    <row r="22" spans="1:8" x14ac:dyDescent="0.35">
      <c r="A22">
        <v>22</v>
      </c>
      <c r="C22">
        <f t="shared" si="0"/>
        <v>22.280529792300001</v>
      </c>
      <c r="D22">
        <f t="shared" si="1"/>
        <v>21.080876082985107</v>
      </c>
      <c r="E22">
        <v>22</v>
      </c>
      <c r="G22">
        <f t="shared" si="2"/>
        <v>19.586598131300001</v>
      </c>
      <c r="H22">
        <f t="shared" si="3"/>
        <v>20.875952424579403</v>
      </c>
    </row>
    <row r="23" spans="1:8" x14ac:dyDescent="0.35">
      <c r="A23">
        <v>23</v>
      </c>
      <c r="C23">
        <f t="shared" si="0"/>
        <v>22.3953639466</v>
      </c>
      <c r="D23">
        <f t="shared" si="1"/>
        <v>21.194218014292879</v>
      </c>
      <c r="E23">
        <v>23</v>
      </c>
      <c r="G23">
        <f t="shared" si="2"/>
        <v>19.757555861899998</v>
      </c>
      <c r="H23">
        <f t="shared" si="3"/>
        <v>21.034563452174325</v>
      </c>
    </row>
    <row r="24" spans="1:8" x14ac:dyDescent="0.35">
      <c r="A24">
        <v>24</v>
      </c>
      <c r="C24">
        <f t="shared" si="0"/>
        <v>22.510198100900002</v>
      </c>
      <c r="D24">
        <f t="shared" si="1"/>
        <v>21.307116550277179</v>
      </c>
      <c r="E24">
        <v>24</v>
      </c>
      <c r="G24">
        <f t="shared" si="2"/>
        <v>19.9285135925</v>
      </c>
      <c r="H24">
        <f t="shared" si="3"/>
        <v>21.193992268188087</v>
      </c>
    </row>
    <row r="25" spans="1:8" x14ac:dyDescent="0.35">
      <c r="A25">
        <v>25</v>
      </c>
      <c r="C25">
        <f t="shared" si="0"/>
        <v>22.625032255200001</v>
      </c>
      <c r="D25">
        <f t="shared" si="1"/>
        <v>21.41957382683086</v>
      </c>
      <c r="E25">
        <v>25</v>
      </c>
      <c r="G25">
        <f t="shared" si="2"/>
        <v>20.099471323099998</v>
      </c>
      <c r="H25">
        <f t="shared" si="3"/>
        <v>21.354261414153928</v>
      </c>
    </row>
    <row r="26" spans="1:8" x14ac:dyDescent="0.35">
      <c r="A26">
        <v>26</v>
      </c>
      <c r="C26">
        <f t="shared" si="0"/>
        <v>22.739866409500003</v>
      </c>
      <c r="D26">
        <f t="shared" si="1"/>
        <v>21.531592448045277</v>
      </c>
      <c r="E26">
        <v>26</v>
      </c>
      <c r="G26">
        <f t="shared" si="2"/>
        <v>20.270429053699999</v>
      </c>
      <c r="H26">
        <f t="shared" si="3"/>
        <v>21.515392534118522</v>
      </c>
    </row>
    <row r="27" spans="1:8" x14ac:dyDescent="0.35">
      <c r="A27">
        <v>27</v>
      </c>
      <c r="C27">
        <f t="shared" si="0"/>
        <v>22.854700563800002</v>
      </c>
      <c r="D27">
        <f t="shared" si="1"/>
        <v>21.64317547216595</v>
      </c>
      <c r="E27">
        <v>27</v>
      </c>
      <c r="G27">
        <f t="shared" si="2"/>
        <v>20.441386784300001</v>
      </c>
      <c r="H27">
        <f t="shared" si="3"/>
        <v>21.677406186869106</v>
      </c>
    </row>
    <row r="28" spans="1:8" x14ac:dyDescent="0.35">
      <c r="A28">
        <v>28</v>
      </c>
      <c r="C28">
        <f t="shared" si="0"/>
        <v>22.9695347181</v>
      </c>
      <c r="D28">
        <f t="shared" si="1"/>
        <v>21.754326395336196</v>
      </c>
      <c r="E28">
        <v>28</v>
      </c>
      <c r="G28">
        <f t="shared" si="2"/>
        <v>20.612344514899998</v>
      </c>
      <c r="H28">
        <f t="shared" si="3"/>
        <v>21.840321656569014</v>
      </c>
    </row>
    <row r="29" spans="1:8" x14ac:dyDescent="0.35">
      <c r="A29">
        <v>29</v>
      </c>
      <c r="C29">
        <f t="shared" si="0"/>
        <v>23.084368872400002</v>
      </c>
      <c r="D29">
        <f t="shared" si="1"/>
        <v>21.865049133325776</v>
      </c>
      <c r="E29">
        <v>29</v>
      </c>
      <c r="G29">
        <f t="shared" si="2"/>
        <v>20.7833022455</v>
      </c>
      <c r="H29">
        <f t="shared" si="3"/>
        <v>22.004156765243746</v>
      </c>
    </row>
    <row r="30" spans="1:8" x14ac:dyDescent="0.35">
      <c r="A30">
        <v>30</v>
      </c>
      <c r="C30">
        <f t="shared" si="0"/>
        <v>23.199203026700001</v>
      </c>
      <c r="D30">
        <f t="shared" si="1"/>
        <v>21.975348001460581</v>
      </c>
      <c r="E30">
        <v>30</v>
      </c>
      <c r="G30">
        <f t="shared" si="2"/>
        <v>20.954259976099998</v>
      </c>
      <c r="H30">
        <f t="shared" si="3"/>
        <v>22.168927690859341</v>
      </c>
    </row>
    <row r="31" spans="1:8" x14ac:dyDescent="0.35">
      <c r="A31">
        <v>31</v>
      </c>
      <c r="C31">
        <f t="shared" si="0"/>
        <v>23.314037181</v>
      </c>
      <c r="D31">
        <f t="shared" si="1"/>
        <v>22.085227692984208</v>
      </c>
      <c r="E31">
        <v>31</v>
      </c>
      <c r="G31">
        <f t="shared" si="2"/>
        <v>21.125217706699999</v>
      </c>
      <c r="H31">
        <f t="shared" si="3"/>
        <v>22.334648794923488</v>
      </c>
    </row>
    <row r="32" spans="1:8" x14ac:dyDescent="0.35">
      <c r="A32">
        <v>32</v>
      </c>
      <c r="C32">
        <f t="shared" si="0"/>
        <v>23.428871335300002</v>
      </c>
      <c r="D32">
        <f t="shared" si="1"/>
        <v>22.194693256091984</v>
      </c>
      <c r="E32">
        <v>32</v>
      </c>
      <c r="G32">
        <f t="shared" si="2"/>
        <v>21.296175437300001</v>
      </c>
      <c r="H32">
        <f t="shared" si="3"/>
        <v>22.501332463594519</v>
      </c>
    </row>
    <row r="33" spans="1:8" x14ac:dyDescent="0.35">
      <c r="A33">
        <v>33</v>
      </c>
      <c r="C33">
        <f t="shared" ref="C33:C64" si="4">19.869012552+(A33-1)*0.1148341543</f>
        <v>23.543705489600001</v>
      </c>
      <c r="D33">
        <f t="shared" ref="D33:D64" si="5">0+1*C33-1.18814680402143*(1.01639344262295+(C33-21.9538726449477)^2/34.7589619211239)^0.5</f>
        <v>22.303750069883762</v>
      </c>
      <c r="E33">
        <v>33</v>
      </c>
      <c r="G33">
        <f t="shared" ref="G33:G64" si="6">15.9964857887+(E33-1)*0.1709577306</f>
        <v>21.467133167899998</v>
      </c>
      <c r="H33">
        <f t="shared" ref="H33:H64" si="7">0+1*G33+1.18814680402143*(1.01639344262295+(G33-21.9538726449477)^2/34.7589619211239)^0.5</f>
        <v>22.668988966186738</v>
      </c>
    </row>
    <row r="34" spans="1:8" x14ac:dyDescent="0.35">
      <c r="A34">
        <v>34</v>
      </c>
      <c r="C34">
        <f t="shared" si="4"/>
        <v>23.658539643899999</v>
      </c>
      <c r="D34">
        <f t="shared" si="5"/>
        <v>22.412403819482829</v>
      </c>
      <c r="E34">
        <v>34</v>
      </c>
      <c r="G34">
        <f t="shared" si="6"/>
        <v>21.6380908985</v>
      </c>
      <c r="H34">
        <f t="shared" si="7"/>
        <v>22.837626334702986</v>
      </c>
    </row>
    <row r="35" spans="1:8" x14ac:dyDescent="0.35">
      <c r="A35">
        <v>35</v>
      </c>
      <c r="C35">
        <f t="shared" si="4"/>
        <v>23.773373798200002</v>
      </c>
      <c r="D35">
        <f t="shared" si="5"/>
        <v>22.520660470565083</v>
      </c>
      <c r="E35">
        <v>35</v>
      </c>
      <c r="G35">
        <f t="shared" si="6"/>
        <v>21.809048629099998</v>
      </c>
      <c r="H35">
        <f t="shared" si="7"/>
        <v>23.007250267606945</v>
      </c>
    </row>
    <row r="36" spans="1:8" x14ac:dyDescent="0.35">
      <c r="A36">
        <v>36</v>
      </c>
      <c r="C36">
        <f t="shared" si="4"/>
        <v>23.8882079525</v>
      </c>
      <c r="D36">
        <f t="shared" si="5"/>
        <v>22.628526243535962</v>
      </c>
      <c r="E36">
        <v>36</v>
      </c>
      <c r="G36">
        <f t="shared" si="6"/>
        <v>21.980006359699999</v>
      </c>
      <c r="H36">
        <f t="shared" si="7"/>
        <v>23.177864060479855</v>
      </c>
    </row>
    <row r="37" spans="1:8" x14ac:dyDescent="0.35">
      <c r="A37">
        <v>37</v>
      </c>
      <c r="C37">
        <f t="shared" si="4"/>
        <v>24.003042106800002</v>
      </c>
      <c r="D37">
        <f t="shared" si="5"/>
        <v>22.73600758758236</v>
      </c>
      <c r="E37">
        <v>37</v>
      </c>
      <c r="G37">
        <f t="shared" si="6"/>
        <v>22.1509640903</v>
      </c>
      <c r="H37">
        <f t="shared" si="7"/>
        <v>23.349468565509536</v>
      </c>
    </row>
    <row r="38" spans="1:8" x14ac:dyDescent="0.35">
      <c r="A38">
        <v>38</v>
      </c>
      <c r="C38">
        <f t="shared" si="4"/>
        <v>24.117876261100001</v>
      </c>
      <c r="D38">
        <f t="shared" si="5"/>
        <v>22.843111154813471</v>
      </c>
      <c r="E38">
        <v>38</v>
      </c>
      <c r="G38">
        <f t="shared" si="6"/>
        <v>22.321921820899998</v>
      </c>
      <c r="H38">
        <f t="shared" si="7"/>
        <v>23.522062180966184</v>
      </c>
    </row>
    <row r="39" spans="1:8" x14ac:dyDescent="0.35">
      <c r="A39">
        <v>39</v>
      </c>
      <c r="C39">
        <f t="shared" si="4"/>
        <v>24.2327104154</v>
      </c>
      <c r="D39">
        <f t="shared" si="5"/>
        <v>22.94984377468926</v>
      </c>
      <c r="E39">
        <v>39</v>
      </c>
      <c r="G39">
        <f t="shared" si="6"/>
        <v>22.4928795515</v>
      </c>
      <c r="H39">
        <f t="shared" si="7"/>
        <v>23.695640870966635</v>
      </c>
    </row>
    <row r="40" spans="1:8" x14ac:dyDescent="0.35">
      <c r="A40">
        <v>40</v>
      </c>
      <c r="C40">
        <f t="shared" si="4"/>
        <v>24.347544569700002</v>
      </c>
      <c r="D40">
        <f t="shared" si="5"/>
        <v>23.056212428917735</v>
      </c>
      <c r="E40">
        <v>40</v>
      </c>
      <c r="G40">
        <f t="shared" si="6"/>
        <v>22.663837282099998</v>
      </c>
      <c r="H40">
        <f t="shared" si="7"/>
        <v>23.870198214961</v>
      </c>
    </row>
    <row r="41" spans="1:8" x14ac:dyDescent="0.35">
      <c r="A41">
        <v>41</v>
      </c>
      <c r="C41">
        <f t="shared" si="4"/>
        <v>24.462378724000001</v>
      </c>
      <c r="D41">
        <f t="shared" si="5"/>
        <v>23.162224226983483</v>
      </c>
      <c r="E41">
        <v>41</v>
      </c>
      <c r="G41">
        <f t="shared" si="6"/>
        <v>22.834795012699999</v>
      </c>
      <c r="H41">
        <f t="shared" si="7"/>
        <v>24.045725485536583</v>
      </c>
    </row>
    <row r="42" spans="1:8" x14ac:dyDescent="0.35">
      <c r="A42">
        <v>42</v>
      </c>
      <c r="C42">
        <f t="shared" si="4"/>
        <v>24.577212878300003</v>
      </c>
      <c r="D42">
        <f t="shared" si="5"/>
        <v>23.26788638245057</v>
      </c>
      <c r="E42">
        <v>42</v>
      </c>
      <c r="G42">
        <f t="shared" si="6"/>
        <v>23.0057527433</v>
      </c>
      <c r="H42">
        <f t="shared" si="7"/>
        <v>24.222211752366075</v>
      </c>
    </row>
    <row r="43" spans="1:8" x14ac:dyDescent="0.35">
      <c r="A43">
        <v>43</v>
      </c>
      <c r="C43">
        <f t="shared" si="4"/>
        <v>24.692047032600001</v>
      </c>
      <c r="D43">
        <f t="shared" si="5"/>
        <v>23.373206190162772</v>
      </c>
      <c r="E43">
        <v>43</v>
      </c>
      <c r="G43">
        <f t="shared" si="6"/>
        <v>23.176710473899998</v>
      </c>
      <c r="H43">
        <f t="shared" si="7"/>
        <v>24.399644009467089</v>
      </c>
    </row>
    <row r="44" spans="1:8" x14ac:dyDescent="0.35">
      <c r="A44">
        <v>44</v>
      </c>
      <c r="C44">
        <f t="shared" si="4"/>
        <v>24.8068811869</v>
      </c>
      <c r="D44">
        <f t="shared" si="5"/>
        <v>23.478191004444419</v>
      </c>
      <c r="E44">
        <v>44</v>
      </c>
      <c r="G44">
        <f t="shared" si="6"/>
        <v>23.3476682045</v>
      </c>
      <c r="H44">
        <f t="shared" si="7"/>
        <v>24.578007322415889</v>
      </c>
    </row>
    <row r="45" spans="1:8" x14ac:dyDescent="0.35">
      <c r="A45">
        <v>45</v>
      </c>
      <c r="C45">
        <f t="shared" si="4"/>
        <v>24.921715341200002</v>
      </c>
      <c r="D45">
        <f t="shared" si="5"/>
        <v>23.582848218385625</v>
      </c>
      <c r="E45">
        <v>45</v>
      </c>
      <c r="G45">
        <f t="shared" si="6"/>
        <v>23.518625935099998</v>
      </c>
      <c r="H45">
        <f t="shared" si="7"/>
        <v>24.757284991788435</v>
      </c>
    </row>
    <row r="46" spans="1:8" x14ac:dyDescent="0.35">
      <c r="A46">
        <v>46</v>
      </c>
      <c r="C46">
        <f t="shared" si="4"/>
        <v>25.036549495500001</v>
      </c>
      <c r="D46">
        <f t="shared" si="5"/>
        <v>23.687185244276939</v>
      </c>
      <c r="E46">
        <v>46</v>
      </c>
      <c r="G46">
        <f t="shared" si="6"/>
        <v>23.689583665699999</v>
      </c>
      <c r="H46">
        <f t="shared" si="7"/>
        <v>24.937458728893969</v>
      </c>
    </row>
    <row r="47" spans="1:8" x14ac:dyDescent="0.35">
      <c r="A47">
        <v>47</v>
      </c>
      <c r="C47">
        <f t="shared" si="4"/>
        <v>25.151383649800003</v>
      </c>
      <c r="D47">
        <f t="shared" si="5"/>
        <v>23.79120949524096</v>
      </c>
      <c r="E47">
        <v>47</v>
      </c>
      <c r="G47">
        <f t="shared" si="6"/>
        <v>23.8605413963</v>
      </c>
      <c r="H47">
        <f t="shared" si="7"/>
        <v>25.118508839817213</v>
      </c>
    </row>
    <row r="48" spans="1:8" x14ac:dyDescent="0.35">
      <c r="A48">
        <v>48</v>
      </c>
      <c r="C48">
        <f t="shared" si="4"/>
        <v>25.266217804100002</v>
      </c>
      <c r="D48">
        <f t="shared" si="5"/>
        <v>23.89492836809163</v>
      </c>
      <c r="E48">
        <v>48</v>
      </c>
      <c r="G48">
        <f t="shared" si="6"/>
        <v>24.031499126900002</v>
      </c>
      <c r="H48">
        <f t="shared" si="7"/>
        <v>25.300414413883313</v>
      </c>
    </row>
    <row r="49" spans="1:8" x14ac:dyDescent="0.35">
      <c r="A49">
        <v>49</v>
      </c>
      <c r="C49">
        <f t="shared" si="4"/>
        <v>25.381051958400001</v>
      </c>
      <c r="D49">
        <f t="shared" si="5"/>
        <v>23.998349227437192</v>
      </c>
      <c r="E49">
        <v>49</v>
      </c>
      <c r="G49">
        <f t="shared" si="6"/>
        <v>24.2024568575</v>
      </c>
      <c r="H49">
        <f t="shared" si="7"/>
        <v>25.483153512884662</v>
      </c>
    </row>
    <row r="50" spans="1:8" x14ac:dyDescent="0.35">
      <c r="A50">
        <v>50</v>
      </c>
      <c r="C50">
        <f t="shared" si="4"/>
        <v>25.495886112699999</v>
      </c>
      <c r="D50">
        <f t="shared" si="5"/>
        <v>24.101479391028743</v>
      </c>
      <c r="E50">
        <v>50</v>
      </c>
      <c r="G50">
        <f t="shared" si="6"/>
        <v>24.373414588099998</v>
      </c>
      <c r="H50">
        <f t="shared" si="7"/>
        <v>25.666703357737237</v>
      </c>
    </row>
    <row r="51" spans="1:8" x14ac:dyDescent="0.35">
      <c r="A51">
        <v>51</v>
      </c>
      <c r="C51">
        <f t="shared" si="4"/>
        <v>25.610720267000001</v>
      </c>
      <c r="D51">
        <f t="shared" si="5"/>
        <v>24.204326116344483</v>
      </c>
      <c r="E51">
        <v>51</v>
      </c>
      <c r="G51">
        <f t="shared" si="6"/>
        <v>24.544372318699999</v>
      </c>
      <c r="H51">
        <f t="shared" si="7"/>
        <v>25.851040509637915</v>
      </c>
    </row>
    <row r="52" spans="1:8" x14ac:dyDescent="0.35">
      <c r="A52">
        <v>52</v>
      </c>
      <c r="C52">
        <f t="shared" si="4"/>
        <v>25.7255544213</v>
      </c>
      <c r="D52">
        <f t="shared" si="5"/>
        <v>24.306896588388817</v>
      </c>
      <c r="E52">
        <v>52</v>
      </c>
      <c r="G52">
        <f t="shared" si="6"/>
        <v>24.7153300493</v>
      </c>
      <c r="H52">
        <f t="shared" si="7"/>
        <v>26.036141043246879</v>
      </c>
    </row>
    <row r="53" spans="1:8" x14ac:dyDescent="0.35">
      <c r="A53">
        <v>53</v>
      </c>
      <c r="C53">
        <f t="shared" si="4"/>
        <v>25.840388575600002</v>
      </c>
      <c r="D53">
        <f t="shared" si="5"/>
        <v>24.409197908676632</v>
      </c>
      <c r="E53">
        <v>53</v>
      </c>
      <c r="G53">
        <f t="shared" si="6"/>
        <v>24.886287779900002</v>
      </c>
      <c r="H53">
        <f t="shared" si="7"/>
        <v>26.221980709893923</v>
      </c>
    </row>
    <row r="54" spans="1:8" x14ac:dyDescent="0.35">
      <c r="A54">
        <v>54</v>
      </c>
      <c r="C54">
        <f t="shared" si="4"/>
        <v>25.955222729900001</v>
      </c>
      <c r="D54">
        <f t="shared" si="5"/>
        <v>24.511237085365067</v>
      </c>
      <c r="E54">
        <v>54</v>
      </c>
      <c r="G54">
        <f t="shared" si="6"/>
        <v>25.0572455105</v>
      </c>
      <c r="H54">
        <f t="shared" si="7"/>
        <v>26.408535089281454</v>
      </c>
    </row>
    <row r="55" spans="1:8" x14ac:dyDescent="0.35">
      <c r="A55">
        <v>55</v>
      </c>
      <c r="C55">
        <f t="shared" si="4"/>
        <v>26.0700568842</v>
      </c>
      <c r="D55">
        <f t="shared" si="5"/>
        <v>24.613021024489093</v>
      </c>
      <c r="E55">
        <v>55</v>
      </c>
      <c r="G55">
        <f t="shared" si="6"/>
        <v>25.228203241099997</v>
      </c>
      <c r="H55">
        <f t="shared" si="7"/>
        <v>26.595779728611319</v>
      </c>
    </row>
    <row r="56" spans="1:8" x14ac:dyDescent="0.35">
      <c r="A56">
        <v>56</v>
      </c>
      <c r="C56">
        <f t="shared" si="4"/>
        <v>26.184891038500002</v>
      </c>
      <c r="D56">
        <f t="shared" si="5"/>
        <v>24.714556522252039</v>
      </c>
      <c r="E56">
        <v>56</v>
      </c>
      <c r="G56">
        <f t="shared" si="6"/>
        <v>25.399160971699999</v>
      </c>
      <c r="H56">
        <f t="shared" si="7"/>
        <v>26.783690268481781</v>
      </c>
    </row>
    <row r="57" spans="1:8" x14ac:dyDescent="0.35">
      <c r="A57">
        <v>57</v>
      </c>
      <c r="C57">
        <f t="shared" si="4"/>
        <v>26.2997251928</v>
      </c>
      <c r="D57">
        <f t="shared" si="5"/>
        <v>24.815850258318363</v>
      </c>
      <c r="E57">
        <v>57</v>
      </c>
      <c r="G57">
        <f t="shared" si="6"/>
        <v>25.5701187023</v>
      </c>
      <c r="H57">
        <f t="shared" si="7"/>
        <v>26.972242555275599</v>
      </c>
    </row>
    <row r="58" spans="1:8" x14ac:dyDescent="0.35">
      <c r="A58">
        <v>58</v>
      </c>
      <c r="C58">
        <f t="shared" si="4"/>
        <v>26.414559347100003</v>
      </c>
      <c r="D58">
        <f t="shared" si="5"/>
        <v>24.916908790053483</v>
      </c>
      <c r="E58">
        <v>58</v>
      </c>
      <c r="G58">
        <f t="shared" si="6"/>
        <v>25.741076432900002</v>
      </c>
      <c r="H58">
        <f t="shared" si="7"/>
        <v>27.16141274008293</v>
      </c>
    </row>
    <row r="59" spans="1:8" x14ac:dyDescent="0.35">
      <c r="A59">
        <v>59</v>
      </c>
      <c r="C59">
        <f t="shared" si="4"/>
        <v>26.529393501400001</v>
      </c>
      <c r="D59">
        <f t="shared" si="5"/>
        <v>25.017738547653373</v>
      </c>
      <c r="E59">
        <v>59</v>
      </c>
      <c r="G59">
        <f t="shared" si="6"/>
        <v>25.9120341635</v>
      </c>
      <c r="H59">
        <f t="shared" si="7"/>
        <v>27.351177364471937</v>
      </c>
    </row>
    <row r="60" spans="1:8" x14ac:dyDescent="0.35">
      <c r="A60">
        <v>60</v>
      </c>
      <c r="C60">
        <f t="shared" si="4"/>
        <v>26.6442276557</v>
      </c>
      <c r="D60">
        <f t="shared" si="5"/>
        <v>25.11834583010609</v>
      </c>
      <c r="E60">
        <v>60</v>
      </c>
      <c r="G60">
        <f t="shared" si="6"/>
        <v>26.082991894099997</v>
      </c>
      <c r="H60">
        <f t="shared" si="7"/>
        <v>27.541513433635252</v>
      </c>
    </row>
    <row r="61" spans="1:8" x14ac:dyDescent="0.35">
      <c r="A61">
        <v>61</v>
      </c>
      <c r="C61">
        <f t="shared" si="4"/>
        <v>26.759061810000002</v>
      </c>
      <c r="D61">
        <f t="shared" si="5"/>
        <v>25.218736801927033</v>
      </c>
      <c r="E61">
        <v>61</v>
      </c>
      <c r="G61">
        <f t="shared" si="6"/>
        <v>26.253949624699999</v>
      </c>
      <c r="H61">
        <f t="shared" si="7"/>
        <v>27.732398477604843</v>
      </c>
    </row>
    <row r="62" spans="1:8" x14ac:dyDescent="0.35">
      <c r="A62">
        <v>62</v>
      </c>
      <c r="C62">
        <f t="shared" si="4"/>
        <v>26.873895964300001</v>
      </c>
      <c r="D62">
        <f t="shared" si="5"/>
        <v>25.318917490610318</v>
      </c>
      <c r="E62">
        <v>62</v>
      </c>
      <c r="G62">
        <f t="shared" si="6"/>
        <v>26.4249073553</v>
      </c>
      <c r="H62">
        <f t="shared" si="7"/>
        <v>27.923810601345529</v>
      </c>
    </row>
    <row r="63" spans="1:8" x14ac:dyDescent="0.35">
      <c r="A63">
        <v>63</v>
      </c>
      <c r="C63">
        <f t="shared" si="4"/>
        <v>26.988730118600003</v>
      </c>
      <c r="D63">
        <f t="shared" si="5"/>
        <v>25.418893784739776</v>
      </c>
      <c r="E63">
        <v>63</v>
      </c>
      <c r="G63">
        <f t="shared" si="6"/>
        <v>26.595865085900002</v>
      </c>
      <c r="H63">
        <f t="shared" si="7"/>
        <v>28.115728524613761</v>
      </c>
    </row>
    <row r="64" spans="1:8" x14ac:dyDescent="0.35">
      <c r="A64">
        <v>64</v>
      </c>
      <c r="C64">
        <f t="shared" si="4"/>
        <v>27.103564272900002</v>
      </c>
      <c r="D64">
        <f t="shared" si="5"/>
        <v>25.518671432704409</v>
      </c>
      <c r="E64">
        <v>64</v>
      </c>
      <c r="G64">
        <f t="shared" si="6"/>
        <v>26.7668228165</v>
      </c>
      <c r="H64">
        <f t="shared" si="7"/>
        <v>28.308131612508973</v>
      </c>
    </row>
    <row r="65" spans="1:8" x14ac:dyDescent="0.35">
      <c r="A65">
        <v>65</v>
      </c>
      <c r="C65">
        <f t="shared" ref="C65:C70" si="8">19.869012552+(A65-1)*0.1148341543</f>
        <v>27.2183984272</v>
      </c>
      <c r="D65">
        <f t="shared" ref="D65:D96" si="9">0+1*C65-1.18814680402143*(1.01639344262295+(C65-21.9538726449477)^2/34.7589619211239)^0.5</f>
        <v>25.618256041965207</v>
      </c>
      <c r="E65">
        <v>65</v>
      </c>
      <c r="G65">
        <f t="shared" ref="G65:G70" si="10">15.9964857887+(E65-1)*0.1709577306</f>
        <v>26.937780547099997</v>
      </c>
      <c r="H65">
        <f t="shared" ref="H65:H96" si="11">0+1*G65+1.18814680402143*(1.01639344262295+(G65-21.9538726449477)^2/34.7589619211239)^0.5</f>
        <v>28.500999897656172</v>
      </c>
    </row>
    <row r="66" spans="1:8" x14ac:dyDescent="0.35">
      <c r="A66">
        <v>66</v>
      </c>
      <c r="C66">
        <f t="shared" si="8"/>
        <v>27.333232581500003</v>
      </c>
      <c r="D66">
        <f t="shared" si="9"/>
        <v>25.717653078822206</v>
      </c>
      <c r="E66">
        <v>66</v>
      </c>
      <c r="G66">
        <f t="shared" si="10"/>
        <v>27.108738277699999</v>
      </c>
      <c r="H66">
        <f t="shared" si="11"/>
        <v>28.69431409494581</v>
      </c>
    </row>
    <row r="67" spans="1:8" x14ac:dyDescent="0.35">
      <c r="A67">
        <v>67</v>
      </c>
      <c r="C67">
        <f t="shared" si="8"/>
        <v>27.448066735800001</v>
      </c>
      <c r="D67">
        <f t="shared" si="9"/>
        <v>25.816867868633125</v>
      </c>
      <c r="E67">
        <v>67</v>
      </c>
      <c r="G67">
        <f t="shared" si="10"/>
        <v>27.2796960083</v>
      </c>
      <c r="H67">
        <f t="shared" si="11"/>
        <v>28.888055609725935</v>
      </c>
    </row>
    <row r="68" spans="1:8" x14ac:dyDescent="0.35">
      <c r="A68">
        <v>68</v>
      </c>
      <c r="C68">
        <f t="shared" si="8"/>
        <v>27.562900890100003</v>
      </c>
      <c r="D68">
        <f t="shared" si="9"/>
        <v>25.915905596437486</v>
      </c>
      <c r="E68">
        <v>68</v>
      </c>
      <c r="G68">
        <f t="shared" si="10"/>
        <v>27.450653738900002</v>
      </c>
      <c r="H68">
        <f t="shared" si="11"/>
        <v>29.082206540296905</v>
      </c>
    </row>
    <row r="69" spans="1:8" x14ac:dyDescent="0.35">
      <c r="A69">
        <v>69</v>
      </c>
      <c r="C69">
        <f t="shared" si="8"/>
        <v>27.677735044400002</v>
      </c>
      <c r="D69">
        <f t="shared" si="9"/>
        <v>26.014771307942539</v>
      </c>
      <c r="E69">
        <v>69</v>
      </c>
      <c r="G69">
        <f t="shared" si="10"/>
        <v>27.621611469499999</v>
      </c>
      <c r="H69">
        <f t="shared" si="11"/>
        <v>29.276749675504561</v>
      </c>
    </row>
    <row r="70" spans="1:8" x14ac:dyDescent="0.35">
      <c r="A70">
        <v>70</v>
      </c>
      <c r="C70">
        <f t="shared" si="8"/>
        <v>27.792569198700001</v>
      </c>
      <c r="D70">
        <f t="shared" si="9"/>
        <v>26.113469910830233</v>
      </c>
      <c r="E70">
        <v>70</v>
      </c>
      <c r="G70">
        <f t="shared" si="10"/>
        <v>27.792569200099997</v>
      </c>
      <c r="H70">
        <f t="shared" si="11"/>
        <v>29.471668488167481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AE86-8303-478A-874D-58B567D338B1}">
  <sheetPr codeName="XLSTAT_20251015_112757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19.904888513+(A1-1)*0.1241966528</f>
        <v>19.904888513</v>
      </c>
      <c r="D1">
        <f t="shared" ref="D1:D32" si="1">0+1*C1-1.16342165429635*(1.01639344262295+(C1-21.9538726449477)^2/37.3159796163661)^0.5</f>
        <v>18.668755787874012</v>
      </c>
      <c r="E1">
        <v>1</v>
      </c>
      <c r="G1">
        <f t="shared" ref="G1:G32" si="2">16.0415669986+(E1-1)*0.1801868197</f>
        <v>16.0415669986</v>
      </c>
      <c r="H1">
        <f t="shared" ref="H1:H32" si="3">0+1*G1+1.16342165429635*(1.01639344262295+(G1-21.9538726449477)^2/37.3159796163661)^0.5</f>
        <v>17.667501562129249</v>
      </c>
    </row>
    <row r="2" spans="1:8" x14ac:dyDescent="0.35">
      <c r="A2">
        <v>2</v>
      </c>
      <c r="C2">
        <f t="shared" si="0"/>
        <v>20.029085165799998</v>
      </c>
      <c r="D2">
        <f t="shared" si="1"/>
        <v>18.800214750214721</v>
      </c>
      <c r="E2">
        <v>2</v>
      </c>
      <c r="G2">
        <f t="shared" si="2"/>
        <v>16.221753818300002</v>
      </c>
      <c r="H2">
        <f t="shared" si="3"/>
        <v>17.824113617536163</v>
      </c>
    </row>
    <row r="3" spans="1:8" x14ac:dyDescent="0.35">
      <c r="A3">
        <v>3</v>
      </c>
      <c r="C3">
        <f t="shared" si="0"/>
        <v>20.1532818186</v>
      </c>
      <c r="D3">
        <f t="shared" si="1"/>
        <v>18.931258954561088</v>
      </c>
      <c r="E3">
        <v>3</v>
      </c>
      <c r="G3">
        <f t="shared" si="2"/>
        <v>16.401940637999999</v>
      </c>
      <c r="H3">
        <f t="shared" si="3"/>
        <v>17.981119537827762</v>
      </c>
    </row>
    <row r="4" spans="1:8" x14ac:dyDescent="0.35">
      <c r="A4">
        <v>4</v>
      </c>
      <c r="C4">
        <f t="shared" si="0"/>
        <v>20.277478471399998</v>
      </c>
      <c r="D4">
        <f t="shared" si="1"/>
        <v>19.061881391802157</v>
      </c>
      <c r="E4">
        <v>4</v>
      </c>
      <c r="G4">
        <f t="shared" si="2"/>
        <v>16.5821274577</v>
      </c>
      <c r="H4">
        <f t="shared" si="3"/>
        <v>18.138536921574541</v>
      </c>
    </row>
    <row r="5" spans="1:8" x14ac:dyDescent="0.35">
      <c r="A5">
        <v>5</v>
      </c>
      <c r="C5">
        <f t="shared" si="0"/>
        <v>20.401675124200001</v>
      </c>
      <c r="D5">
        <f t="shared" si="1"/>
        <v>19.192075340230307</v>
      </c>
      <c r="E5">
        <v>5</v>
      </c>
      <c r="G5">
        <f t="shared" si="2"/>
        <v>16.762314277400002</v>
      </c>
      <c r="H5">
        <f t="shared" si="3"/>
        <v>18.296384090328736</v>
      </c>
    </row>
    <row r="6" spans="1:8" x14ac:dyDescent="0.35">
      <c r="A6">
        <v>6</v>
      </c>
      <c r="C6">
        <f t="shared" si="0"/>
        <v>20.525871776999999</v>
      </c>
      <c r="D6">
        <f t="shared" si="1"/>
        <v>19.321834396935717</v>
      </c>
      <c r="E6">
        <v>6</v>
      </c>
      <c r="G6">
        <f t="shared" si="2"/>
        <v>16.942501097099999</v>
      </c>
      <c r="H6">
        <f t="shared" si="3"/>
        <v>18.454680092048719</v>
      </c>
    </row>
    <row r="7" spans="1:8" x14ac:dyDescent="0.35">
      <c r="A7">
        <v>7</v>
      </c>
      <c r="C7">
        <f t="shared" si="0"/>
        <v>20.650068429800001</v>
      </c>
      <c r="D7">
        <f t="shared" si="1"/>
        <v>19.45115250882623</v>
      </c>
      <c r="E7">
        <v>7</v>
      </c>
      <c r="G7">
        <f t="shared" si="2"/>
        <v>17.1226879168</v>
      </c>
      <c r="H7">
        <f t="shared" si="3"/>
        <v>18.613444699348044</v>
      </c>
    </row>
    <row r="8" spans="1:8" x14ac:dyDescent="0.35">
      <c r="A8">
        <v>8</v>
      </c>
      <c r="C8">
        <f t="shared" si="0"/>
        <v>20.774265082599999</v>
      </c>
      <c r="D8">
        <f t="shared" si="1"/>
        <v>19.580024002961341</v>
      </c>
      <c r="E8">
        <v>8</v>
      </c>
      <c r="G8">
        <f t="shared" si="2"/>
        <v>17.302874736500002</v>
      </c>
      <c r="H8">
        <f t="shared" si="3"/>
        <v>18.772698401701312</v>
      </c>
    </row>
    <row r="9" spans="1:8" x14ac:dyDescent="0.35">
      <c r="A9">
        <v>9</v>
      </c>
      <c r="C9">
        <f t="shared" si="0"/>
        <v>20.898461735399998</v>
      </c>
      <c r="D9">
        <f t="shared" si="1"/>
        <v>19.708443615878942</v>
      </c>
      <c r="E9">
        <v>9</v>
      </c>
      <c r="G9">
        <f t="shared" si="2"/>
        <v>17.483061556199999</v>
      </c>
      <c r="H9">
        <f t="shared" si="3"/>
        <v>18.932462390676989</v>
      </c>
    </row>
    <row r="10" spans="1:8" x14ac:dyDescent="0.35">
      <c r="A10">
        <v>10</v>
      </c>
      <c r="C10">
        <f t="shared" si="0"/>
        <v>21.0226583882</v>
      </c>
      <c r="D10">
        <f t="shared" si="1"/>
        <v>19.836406521588124</v>
      </c>
      <c r="E10">
        <v>10</v>
      </c>
      <c r="G10">
        <f t="shared" si="2"/>
        <v>17.6632483759</v>
      </c>
      <c r="H10">
        <f t="shared" si="3"/>
        <v>19.092758537215168</v>
      </c>
    </row>
    <row r="11" spans="1:8" x14ac:dyDescent="0.35">
      <c r="A11">
        <v>11</v>
      </c>
      <c r="C11">
        <f t="shared" si="0"/>
        <v>21.146855040999998</v>
      </c>
      <c r="D11">
        <f t="shared" si="1"/>
        <v>19.963908357902373</v>
      </c>
      <c r="E11">
        <v>11</v>
      </c>
      <c r="G11">
        <f t="shared" si="2"/>
        <v>17.843435195600001</v>
      </c>
      <c r="H11">
        <f t="shared" si="3"/>
        <v>19.253609359931485</v>
      </c>
    </row>
    <row r="12" spans="1:8" x14ac:dyDescent="0.35">
      <c r="A12">
        <v>12</v>
      </c>
      <c r="C12">
        <f t="shared" si="0"/>
        <v>21.2710516938</v>
      </c>
      <c r="D12">
        <f t="shared" si="1"/>
        <v>20.09094525079454</v>
      </c>
      <c r="E12">
        <v>12</v>
      </c>
      <c r="G12">
        <f t="shared" si="2"/>
        <v>18.023622015299999</v>
      </c>
      <c r="H12">
        <f t="shared" si="3"/>
        <v>19.415037983411846</v>
      </c>
    </row>
    <row r="13" spans="1:8" x14ac:dyDescent="0.35">
      <c r="A13">
        <v>13</v>
      </c>
      <c r="C13">
        <f t="shared" si="0"/>
        <v>21.395248346599999</v>
      </c>
      <c r="D13">
        <f t="shared" si="1"/>
        <v>20.21751383646874</v>
      </c>
      <c r="E13">
        <v>13</v>
      </c>
      <c r="G13">
        <f t="shared" si="2"/>
        <v>18.203808835</v>
      </c>
      <c r="H13">
        <f t="shared" si="3"/>
        <v>19.577068085472835</v>
      </c>
    </row>
    <row r="14" spans="1:8" x14ac:dyDescent="0.35">
      <c r="A14">
        <v>14</v>
      </c>
      <c r="C14">
        <f t="shared" si="0"/>
        <v>21.519444999400001</v>
      </c>
      <c r="D14">
        <f t="shared" si="1"/>
        <v>20.343611280864497</v>
      </c>
      <c r="E14">
        <v>14</v>
      </c>
      <c r="G14">
        <f t="shared" si="2"/>
        <v>18.383995654700001</v>
      </c>
      <c r="H14">
        <f t="shared" si="3"/>
        <v>19.739723832405893</v>
      </c>
    </row>
    <row r="15" spans="1:8" x14ac:dyDescent="0.35">
      <c r="A15">
        <v>15</v>
      </c>
      <c r="C15">
        <f t="shared" si="0"/>
        <v>21.643641652199999</v>
      </c>
      <c r="D15">
        <f t="shared" si="1"/>
        <v>20.469235296335153</v>
      </c>
      <c r="E15">
        <v>15</v>
      </c>
      <c r="G15">
        <f t="shared" si="2"/>
        <v>18.564182474399999</v>
      </c>
      <c r="H15">
        <f t="shared" si="3"/>
        <v>19.903029801307078</v>
      </c>
    </row>
    <row r="16" spans="1:8" x14ac:dyDescent="0.35">
      <c r="A16">
        <v>16</v>
      </c>
      <c r="C16">
        <f t="shared" si="0"/>
        <v>21.767838304999998</v>
      </c>
      <c r="D16">
        <f t="shared" si="1"/>
        <v>20.594384155275236</v>
      </c>
      <c r="E16">
        <v>16</v>
      </c>
      <c r="G16">
        <f t="shared" si="2"/>
        <v>18.7443692941</v>
      </c>
      <c r="H16">
        <f t="shared" si="3"/>
        <v>20.067010888724436</v>
      </c>
    </row>
    <row r="17" spans="1:8" x14ac:dyDescent="0.35">
      <c r="A17">
        <v>17</v>
      </c>
      <c r="C17">
        <f t="shared" si="0"/>
        <v>21.8920349578</v>
      </c>
      <c r="D17">
        <f t="shared" si="1"/>
        <v>20.719056700509366</v>
      </c>
      <c r="E17">
        <v>17</v>
      </c>
      <c r="G17">
        <f t="shared" si="2"/>
        <v>18.924556113800001</v>
      </c>
      <c r="H17">
        <f t="shared" si="3"/>
        <v>20.231692205038804</v>
      </c>
    </row>
    <row r="18" spans="1:8" x14ac:dyDescent="0.35">
      <c r="A18">
        <v>18</v>
      </c>
      <c r="C18">
        <f t="shared" si="0"/>
        <v>22.016231610599998</v>
      </c>
      <c r="D18">
        <f t="shared" si="1"/>
        <v>20.843252352298009</v>
      </c>
      <c r="E18">
        <v>18</v>
      </c>
      <c r="G18">
        <f t="shared" si="2"/>
        <v>19.104742933499999</v>
      </c>
      <c r="H18">
        <f t="shared" si="3"/>
        <v>20.397098954235538</v>
      </c>
    </row>
    <row r="19" spans="1:8" x14ac:dyDescent="0.35">
      <c r="A19">
        <v>19</v>
      </c>
      <c r="C19">
        <f t="shared" si="0"/>
        <v>22.1404282634</v>
      </c>
      <c r="D19">
        <f t="shared" si="1"/>
        <v>20.966971111861611</v>
      </c>
      <c r="E19">
        <v>19</v>
      </c>
      <c r="G19">
        <f t="shared" si="2"/>
        <v>19.2849297532</v>
      </c>
      <c r="H19">
        <f t="shared" si="3"/>
        <v>20.563256299027667</v>
      </c>
    </row>
    <row r="20" spans="1:8" x14ac:dyDescent="0.35">
      <c r="A20">
        <v>20</v>
      </c>
      <c r="C20">
        <f t="shared" si="0"/>
        <v>22.264624916199999</v>
      </c>
      <c r="D20">
        <f t="shared" si="1"/>
        <v>21.090213561373123</v>
      </c>
      <c r="E20">
        <v>20</v>
      </c>
      <c r="G20">
        <f t="shared" si="2"/>
        <v>19.465116572900001</v>
      </c>
      <c r="H20">
        <f t="shared" si="3"/>
        <v>20.730189211655556</v>
      </c>
    </row>
    <row r="21" spans="1:8" x14ac:dyDescent="0.35">
      <c r="A21">
        <v>21</v>
      </c>
      <c r="C21">
        <f t="shared" si="0"/>
        <v>22.388821569000001</v>
      </c>
      <c r="D21">
        <f t="shared" si="1"/>
        <v>21.212980860419197</v>
      </c>
      <c r="E21">
        <v>21</v>
      </c>
      <c r="G21">
        <f t="shared" si="2"/>
        <v>19.645303392599999</v>
      </c>
      <c r="H21">
        <f t="shared" si="3"/>
        <v>20.897922311111188</v>
      </c>
    </row>
    <row r="22" spans="1:8" x14ac:dyDescent="0.35">
      <c r="A22">
        <v>22</v>
      </c>
      <c r="C22">
        <f t="shared" si="0"/>
        <v>22.513018221799999</v>
      </c>
      <c r="D22">
        <f t="shared" si="1"/>
        <v>21.335274738979944</v>
      </c>
      <c r="E22">
        <v>22</v>
      </c>
      <c r="G22">
        <f t="shared" si="2"/>
        <v>19.8254902123</v>
      </c>
      <c r="H22">
        <f t="shared" si="3"/>
        <v>21.066479688008915</v>
      </c>
    </row>
    <row r="23" spans="1:8" x14ac:dyDescent="0.35">
      <c r="A23">
        <v>23</v>
      </c>
      <c r="C23">
        <f t="shared" si="0"/>
        <v>22.637214874599998</v>
      </c>
      <c r="D23">
        <f t="shared" si="1"/>
        <v>21.457097487026111</v>
      </c>
      <c r="E23">
        <v>23</v>
      </c>
      <c r="G23">
        <f t="shared" si="2"/>
        <v>20.005677032000001</v>
      </c>
      <c r="H23">
        <f t="shared" si="3"/>
        <v>21.235884718836818</v>
      </c>
    </row>
    <row r="24" spans="1:8" x14ac:dyDescent="0.35">
      <c r="A24">
        <v>24</v>
      </c>
      <c r="C24">
        <f t="shared" si="0"/>
        <v>22.7614115274</v>
      </c>
      <c r="D24">
        <f t="shared" si="1"/>
        <v>21.578451940878498</v>
      </c>
      <c r="E24">
        <v>24</v>
      </c>
      <c r="G24">
        <f t="shared" si="2"/>
        <v>20.185863851699999</v>
      </c>
      <c r="H24">
        <f t="shared" si="3"/>
        <v>21.406159871855948</v>
      </c>
    </row>
    <row r="25" spans="1:8" x14ac:dyDescent="0.35">
      <c r="A25">
        <v>25</v>
      </c>
      <c r="C25">
        <f t="shared" si="0"/>
        <v>22.885608180199998</v>
      </c>
      <c r="D25">
        <f t="shared" si="1"/>
        <v>21.699341466517186</v>
      </c>
      <c r="E25">
        <v>25</v>
      </c>
      <c r="G25">
        <f t="shared" si="2"/>
        <v>20.3660506714</v>
      </c>
      <c r="H25">
        <f t="shared" si="3"/>
        <v>21.5773265074458</v>
      </c>
    </row>
    <row r="26" spans="1:8" x14ac:dyDescent="0.35">
      <c r="A26">
        <v>26</v>
      </c>
      <c r="C26">
        <f t="shared" si="0"/>
        <v>23.009804833</v>
      </c>
      <c r="D26">
        <f t="shared" si="1"/>
        <v>21.819769940066049</v>
      </c>
      <c r="E26">
        <v>26</v>
      </c>
      <c r="G26">
        <f t="shared" si="2"/>
        <v>20.546237491100001</v>
      </c>
      <c r="H26">
        <f t="shared" si="3"/>
        <v>21.749404676196242</v>
      </c>
    </row>
    <row r="27" spans="1:8" x14ac:dyDescent="0.35">
      <c r="A27">
        <v>27</v>
      </c>
      <c r="C27">
        <f t="shared" si="0"/>
        <v>23.134001485799999</v>
      </c>
      <c r="D27">
        <f t="shared" si="1"/>
        <v>21.939741725710672</v>
      </c>
      <c r="E27">
        <v>27</v>
      </c>
      <c r="G27">
        <f t="shared" si="2"/>
        <v>20.726424310799999</v>
      </c>
      <c r="H27">
        <f t="shared" si="3"/>
        <v>21.922412918488348</v>
      </c>
    </row>
    <row r="28" spans="1:8" x14ac:dyDescent="0.35">
      <c r="A28">
        <v>28</v>
      </c>
      <c r="C28">
        <f t="shared" si="0"/>
        <v>23.258198138600001</v>
      </c>
      <c r="D28">
        <f t="shared" si="1"/>
        <v>22.059261651334428</v>
      </c>
      <c r="E28">
        <v>28</v>
      </c>
      <c r="G28">
        <f t="shared" si="2"/>
        <v>20.9066111305</v>
      </c>
      <c r="H28">
        <f t="shared" si="3"/>
        <v>22.096368069656979</v>
      </c>
    </row>
    <row r="29" spans="1:8" x14ac:dyDescent="0.35">
      <c r="A29">
        <v>29</v>
      </c>
      <c r="C29">
        <f t="shared" si="0"/>
        <v>23.382394791399999</v>
      </c>
      <c r="D29">
        <f t="shared" si="1"/>
        <v>22.178334982177631</v>
      </c>
      <c r="E29">
        <v>29</v>
      </c>
      <c r="G29">
        <f t="shared" si="2"/>
        <v>21.086797950200001</v>
      </c>
      <c r="H29">
        <f t="shared" si="3"/>
        <v>22.27128507505531</v>
      </c>
    </row>
    <row r="30" spans="1:8" x14ac:dyDescent="0.35">
      <c r="A30">
        <v>30</v>
      </c>
      <c r="C30">
        <f t="shared" si="0"/>
        <v>23.506591444199998</v>
      </c>
      <c r="D30">
        <f t="shared" si="1"/>
        <v>22.296967392838461</v>
      </c>
      <c r="E30">
        <v>30</v>
      </c>
      <c r="G30">
        <f t="shared" si="2"/>
        <v>21.266984769899999</v>
      </c>
      <c r="H30">
        <f t="shared" si="3"/>
        <v>22.447176819418956</v>
      </c>
    </row>
    <row r="31" spans="1:8" x14ac:dyDescent="0.35">
      <c r="A31">
        <v>31</v>
      </c>
      <c r="C31">
        <f t="shared" si="0"/>
        <v>23.630788097</v>
      </c>
      <c r="D31">
        <f t="shared" si="1"/>
        <v>22.415164937941324</v>
      </c>
      <c r="E31">
        <v>31</v>
      </c>
      <c r="G31">
        <f t="shared" si="2"/>
        <v>21.4471715896</v>
      </c>
      <c r="H31">
        <f t="shared" si="3"/>
        <v>22.624053974832897</v>
      </c>
    </row>
    <row r="32" spans="1:8" x14ac:dyDescent="0.35">
      <c r="A32">
        <v>32</v>
      </c>
      <c r="C32">
        <f t="shared" si="0"/>
        <v>23.754984749799998</v>
      </c>
      <c r="D32">
        <f t="shared" si="1"/>
        <v>22.532934021799282</v>
      </c>
      <c r="E32">
        <v>32</v>
      </c>
      <c r="G32">
        <f t="shared" si="2"/>
        <v>21.627358409300001</v>
      </c>
      <c r="H32">
        <f t="shared" si="3"/>
        <v>22.801924871327223</v>
      </c>
    </row>
    <row r="33" spans="1:8" x14ac:dyDescent="0.35">
      <c r="A33">
        <v>33</v>
      </c>
      <c r="C33">
        <f t="shared" ref="C33:C64" si="4">19.904888513+(A33-1)*0.1241966528</f>
        <v>23.8791814026</v>
      </c>
      <c r="D33">
        <f t="shared" ref="D33:D64" si="5">0+1*C33-1.16342165429635*(1.01639344262295+(C33-21.9538726449477)^2/37.3159796163661)^0.5</f>
        <v>22.650281367392022</v>
      </c>
      <c r="E33">
        <v>33</v>
      </c>
      <c r="G33">
        <f t="shared" ref="G33:G64" si="6">16.0415669986+(E33-1)*0.1801868197</f>
        <v>21.807545228999999</v>
      </c>
      <c r="H33">
        <f t="shared" ref="H33:H64" si="7">0+1*G33+1.16342165429635*(1.01639344262295+(G33-21.9538726449477)^2/37.3159796163661)^0.5</f>
        <v>22.980795393666838</v>
      </c>
    </row>
    <row r="34" spans="1:8" x14ac:dyDescent="0.35">
      <c r="A34">
        <v>34</v>
      </c>
      <c r="C34">
        <f t="shared" si="4"/>
        <v>24.003378055399999</v>
      </c>
      <c r="D34">
        <f t="shared" si="5"/>
        <v>22.767213984970407</v>
      </c>
      <c r="E34">
        <v>34</v>
      </c>
      <c r="G34">
        <f t="shared" si="6"/>
        <v>21.9877320487</v>
      </c>
      <c r="H34">
        <f t="shared" si="7"/>
        <v>23.160668907267564</v>
      </c>
    </row>
    <row r="35" spans="1:8" x14ac:dyDescent="0.35">
      <c r="A35">
        <v>35</v>
      </c>
      <c r="C35">
        <f t="shared" si="4"/>
        <v>24.127574708200001</v>
      </c>
      <c r="D35">
        <f t="shared" si="5"/>
        <v>22.883739140583547</v>
      </c>
      <c r="E35">
        <v>35</v>
      </c>
      <c r="G35">
        <f t="shared" si="6"/>
        <v>22.167918868400001</v>
      </c>
      <c r="H35">
        <f t="shared" si="7"/>
        <v>23.341546215391315</v>
      </c>
    </row>
    <row r="36" spans="1:8" x14ac:dyDescent="0.35">
      <c r="A36">
        <v>36</v>
      </c>
      <c r="C36">
        <f t="shared" si="4"/>
        <v>24.251771360999999</v>
      </c>
      <c r="D36">
        <f t="shared" si="5"/>
        <v>22.999864324805127</v>
      </c>
      <c r="E36">
        <v>36</v>
      </c>
      <c r="G36">
        <f t="shared" si="6"/>
        <v>22.348105688099999</v>
      </c>
      <c r="H36">
        <f t="shared" si="7"/>
        <v>23.523425548882308</v>
      </c>
    </row>
    <row r="37" spans="1:8" x14ac:dyDescent="0.35">
      <c r="A37">
        <v>37</v>
      </c>
      <c r="C37">
        <f t="shared" si="4"/>
        <v>24.375968013799998</v>
      </c>
      <c r="D37">
        <f t="shared" si="5"/>
        <v>23.115597221913536</v>
      </c>
      <c r="E37">
        <v>37</v>
      </c>
      <c r="G37">
        <f t="shared" si="6"/>
        <v>22.5282925078</v>
      </c>
      <c r="H37">
        <f t="shared" si="7"/>
        <v>23.706302588748706</v>
      </c>
    </row>
    <row r="38" spans="1:8" x14ac:dyDescent="0.35">
      <c r="A38">
        <v>38</v>
      </c>
      <c r="C38">
        <f t="shared" si="4"/>
        <v>24.5001646666</v>
      </c>
      <c r="D38">
        <f t="shared" si="5"/>
        <v>23.230945679755493</v>
      </c>
      <c r="E38">
        <v>38</v>
      </c>
      <c r="G38">
        <f t="shared" si="6"/>
        <v>22.708479327500001</v>
      </c>
      <c r="H38">
        <f t="shared" si="7"/>
        <v>23.890170520920751</v>
      </c>
    </row>
    <row r="39" spans="1:8" x14ac:dyDescent="0.35">
      <c r="A39">
        <v>39</v>
      </c>
      <c r="C39">
        <f t="shared" si="4"/>
        <v>24.624361319399998</v>
      </c>
      <c r="D39">
        <f t="shared" si="5"/>
        <v>23.345917680496637</v>
      </c>
      <c r="E39">
        <v>39</v>
      </c>
      <c r="G39">
        <f t="shared" si="6"/>
        <v>22.888666147199999</v>
      </c>
      <c r="H39">
        <f t="shared" si="7"/>
        <v>24.075020121578426</v>
      </c>
    </row>
    <row r="40" spans="1:8" x14ac:dyDescent="0.35">
      <c r="A40">
        <v>40</v>
      </c>
      <c r="C40">
        <f t="shared" si="4"/>
        <v>24.7485579722</v>
      </c>
      <c r="D40">
        <f t="shared" si="5"/>
        <v>23.460521312435166</v>
      </c>
      <c r="E40">
        <v>40</v>
      </c>
      <c r="G40">
        <f t="shared" si="6"/>
        <v>23.0688529669</v>
      </c>
      <c r="H40">
        <f t="shared" si="7"/>
        <v>24.26083987058761</v>
      </c>
    </row>
    <row r="41" spans="1:8" x14ac:dyDescent="0.35">
      <c r="A41">
        <v>41</v>
      </c>
      <c r="C41">
        <f t="shared" si="4"/>
        <v>24.872754624999999</v>
      </c>
      <c r="D41">
        <f t="shared" si="5"/>
        <v>23.574764743027252</v>
      </c>
      <c r="E41">
        <v>41</v>
      </c>
      <c r="G41">
        <f t="shared" si="6"/>
        <v>23.249039786600001</v>
      </c>
      <c r="H41">
        <f t="shared" si="7"/>
        <v>24.447616089855664</v>
      </c>
    </row>
    <row r="42" spans="1:8" x14ac:dyDescent="0.35">
      <c r="A42">
        <v>42</v>
      </c>
      <c r="C42">
        <f t="shared" si="4"/>
        <v>24.996951277800001</v>
      </c>
      <c r="D42">
        <f t="shared" si="5"/>
        <v>23.688656193245716</v>
      </c>
      <c r="E42">
        <v>42</v>
      </c>
      <c r="G42">
        <f t="shared" si="6"/>
        <v>23.429226606299999</v>
      </c>
      <c r="H42">
        <f t="shared" si="7"/>
        <v>24.635333102847131</v>
      </c>
    </row>
    <row r="43" spans="1:8" x14ac:dyDescent="0.35">
      <c r="A43">
        <v>43</v>
      </c>
      <c r="C43">
        <f t="shared" si="4"/>
        <v>25.121147930599999</v>
      </c>
      <c r="D43">
        <f t="shared" si="5"/>
        <v>23.802203913367283</v>
      </c>
      <c r="E43">
        <v>43</v>
      </c>
      <c r="G43">
        <f t="shared" si="6"/>
        <v>23.609413426</v>
      </c>
      <c r="H43">
        <f t="shared" si="7"/>
        <v>24.823973411107502</v>
      </c>
    </row>
    <row r="44" spans="1:8" x14ac:dyDescent="0.35">
      <c r="A44">
        <v>44</v>
      </c>
      <c r="C44">
        <f t="shared" si="4"/>
        <v>25.245344583399998</v>
      </c>
      <c r="D44">
        <f t="shared" si="5"/>
        <v>23.915416160258793</v>
      </c>
      <c r="E44">
        <v>44</v>
      </c>
      <c r="G44">
        <f t="shared" si="6"/>
        <v>23.789600245700001</v>
      </c>
      <c r="H44">
        <f t="shared" si="7"/>
        <v>25.013517883435249</v>
      </c>
    </row>
    <row r="45" spans="1:8" x14ac:dyDescent="0.35">
      <c r="A45">
        <v>45</v>
      </c>
      <c r="C45">
        <f t="shared" si="4"/>
        <v>25.3695412362</v>
      </c>
      <c r="D45">
        <f t="shared" si="5"/>
        <v>24.028301176209425</v>
      </c>
      <c r="E45">
        <v>45</v>
      </c>
      <c r="G45">
        <f t="shared" si="6"/>
        <v>23.969787065399998</v>
      </c>
      <c r="H45">
        <f t="shared" si="7"/>
        <v>25.203945953314548</v>
      </c>
    </row>
    <row r="46" spans="1:8" x14ac:dyDescent="0.35">
      <c r="A46">
        <v>46</v>
      </c>
      <c r="C46">
        <f t="shared" si="4"/>
        <v>25.493737888999998</v>
      </c>
      <c r="D46">
        <f t="shared" si="5"/>
        <v>24.140867169334594</v>
      </c>
      <c r="E46">
        <v>46</v>
      </c>
      <c r="G46">
        <f t="shared" si="6"/>
        <v>24.1499738851</v>
      </c>
      <c r="H46">
        <f t="shared" si="7"/>
        <v>25.395235820357588</v>
      </c>
    </row>
    <row r="47" spans="1:8" x14ac:dyDescent="0.35">
      <c r="A47">
        <v>47</v>
      </c>
      <c r="C47">
        <f t="shared" si="4"/>
        <v>25.6179345418</v>
      </c>
      <c r="D47">
        <f t="shared" si="5"/>
        <v>24.253122295557954</v>
      </c>
      <c r="E47">
        <v>47</v>
      </c>
      <c r="G47">
        <f t="shared" si="6"/>
        <v>24.330160704800001</v>
      </c>
      <c r="H47">
        <f t="shared" si="7"/>
        <v>25.587364651782519</v>
      </c>
    </row>
    <row r="48" spans="1:8" x14ac:dyDescent="0.35">
      <c r="A48">
        <v>48</v>
      </c>
      <c r="C48">
        <f t="shared" si="4"/>
        <v>25.742131194599999</v>
      </c>
      <c r="D48">
        <f t="shared" si="5"/>
        <v>24.365074642160586</v>
      </c>
      <c r="E48">
        <v>48</v>
      </c>
      <c r="G48">
        <f t="shared" si="6"/>
        <v>24.510347524499998</v>
      </c>
      <c r="H48">
        <f t="shared" si="7"/>
        <v>25.780308780341816</v>
      </c>
    </row>
    <row r="49" spans="1:8" x14ac:dyDescent="0.35">
      <c r="A49">
        <v>49</v>
      </c>
      <c r="C49">
        <f t="shared" si="4"/>
        <v>25.866327847400001</v>
      </c>
      <c r="D49">
        <f t="shared" si="5"/>
        <v>24.476732212871671</v>
      </c>
      <c r="E49">
        <v>49</v>
      </c>
      <c r="G49">
        <f t="shared" si="6"/>
        <v>24.6905343442</v>
      </c>
      <c r="H49">
        <f t="shared" si="7"/>
        <v>25.974043895584085</v>
      </c>
    </row>
    <row r="50" spans="1:8" x14ac:dyDescent="0.35">
      <c r="A50">
        <v>50</v>
      </c>
      <c r="C50">
        <f t="shared" si="4"/>
        <v>25.990524500199999</v>
      </c>
      <c r="D50">
        <f t="shared" si="5"/>
        <v>24.588102914462009</v>
      </c>
      <c r="E50">
        <v>50</v>
      </c>
      <c r="G50">
        <f t="shared" si="6"/>
        <v>24.870721163900001</v>
      </c>
      <c r="H50">
        <f t="shared" si="7"/>
        <v>26.168545225848685</v>
      </c>
    </row>
    <row r="51" spans="1:8" x14ac:dyDescent="0.35">
      <c r="A51">
        <v>51</v>
      </c>
      <c r="C51">
        <f t="shared" si="4"/>
        <v>26.114721152999998</v>
      </c>
      <c r="D51">
        <f t="shared" si="5"/>
        <v>24.699194544791126</v>
      </c>
      <c r="E51">
        <v>51</v>
      </c>
      <c r="G51">
        <f t="shared" si="6"/>
        <v>25.050907983599998</v>
      </c>
      <c r="H51">
        <f t="shared" si="7"/>
        <v>26.363787708927394</v>
      </c>
    </row>
    <row r="52" spans="1:8" x14ac:dyDescent="0.35">
      <c r="A52">
        <v>52</v>
      </c>
      <c r="C52">
        <f t="shared" si="4"/>
        <v>26.2389178058</v>
      </c>
      <c r="D52">
        <f t="shared" si="5"/>
        <v>24.810014782249915</v>
      </c>
      <c r="E52">
        <v>52</v>
      </c>
      <c r="G52">
        <f t="shared" si="6"/>
        <v>25.231094803300003</v>
      </c>
      <c r="H52">
        <f t="shared" si="7"/>
        <v>26.559746149855016</v>
      </c>
    </row>
    <row r="53" spans="1:8" x14ac:dyDescent="0.35">
      <c r="A53">
        <v>53</v>
      </c>
      <c r="C53">
        <f t="shared" si="4"/>
        <v>26.363114458599998</v>
      </c>
      <c r="D53">
        <f t="shared" si="5"/>
        <v>24.920571176534036</v>
      </c>
      <c r="E53">
        <v>53</v>
      </c>
      <c r="G53">
        <f t="shared" si="6"/>
        <v>25.411281623000001</v>
      </c>
      <c r="H53">
        <f t="shared" si="7"/>
        <v>26.756395364790304</v>
      </c>
    </row>
    <row r="54" spans="1:8" x14ac:dyDescent="0.35">
      <c r="A54">
        <v>54</v>
      </c>
      <c r="C54">
        <f t="shared" si="4"/>
        <v>26.4873111114</v>
      </c>
      <c r="D54">
        <f t="shared" si="5"/>
        <v>25.03087114067807</v>
      </c>
      <c r="E54">
        <v>54</v>
      </c>
      <c r="G54">
        <f t="shared" si="6"/>
        <v>25.591468442699998</v>
      </c>
      <c r="H54">
        <f t="shared" si="7"/>
        <v>26.953710310404745</v>
      </c>
    </row>
    <row r="55" spans="1:8" x14ac:dyDescent="0.35">
      <c r="A55">
        <v>55</v>
      </c>
      <c r="C55">
        <f t="shared" si="4"/>
        <v>26.611507764199999</v>
      </c>
      <c r="D55">
        <f t="shared" si="5"/>
        <v>25.140921944276812</v>
      </c>
      <c r="E55">
        <v>55</v>
      </c>
      <c r="G55">
        <f t="shared" si="6"/>
        <v>25.771655262400003</v>
      </c>
      <c r="H55">
        <f t="shared" si="7"/>
        <v>27.151666198598079</v>
      </c>
    </row>
    <row r="56" spans="1:8" x14ac:dyDescent="0.35">
      <c r="A56">
        <v>56</v>
      </c>
      <c r="C56">
        <f t="shared" si="4"/>
        <v>26.735704417000001</v>
      </c>
      <c r="D56">
        <f t="shared" si="5"/>
        <v>25.250730707818047</v>
      </c>
      <c r="E56">
        <v>56</v>
      </c>
      <c r="G56">
        <f t="shared" si="6"/>
        <v>25.951842082100001</v>
      </c>
      <c r="H56">
        <f t="shared" si="7"/>
        <v>27.350238596701207</v>
      </c>
    </row>
    <row r="57" spans="1:8" x14ac:dyDescent="0.35">
      <c r="A57">
        <v>57</v>
      </c>
      <c r="C57">
        <f t="shared" si="4"/>
        <v>26.859901069799999</v>
      </c>
      <c r="D57">
        <f t="shared" si="5"/>
        <v>25.360304398049937</v>
      </c>
      <c r="E57">
        <v>57</v>
      </c>
      <c r="G57">
        <f t="shared" si="6"/>
        <v>26.132028901799998</v>
      </c>
      <c r="H57">
        <f t="shared" si="7"/>
        <v>27.549403513607079</v>
      </c>
    </row>
    <row r="58" spans="1:8" x14ac:dyDescent="0.35">
      <c r="A58">
        <v>58</v>
      </c>
      <c r="C58">
        <f t="shared" si="4"/>
        <v>26.984097722599998</v>
      </c>
      <c r="D58">
        <f t="shared" si="5"/>
        <v>25.469649824306394</v>
      </c>
      <c r="E58">
        <v>58</v>
      </c>
      <c r="G58">
        <f t="shared" si="6"/>
        <v>26.312215721500003</v>
      </c>
      <c r="H58">
        <f t="shared" si="7"/>
        <v>27.749137472489142</v>
      </c>
    </row>
    <row r="59" spans="1:8" x14ac:dyDescent="0.35">
      <c r="A59">
        <v>59</v>
      </c>
      <c r="C59">
        <f t="shared" si="4"/>
        <v>27.1082943754</v>
      </c>
      <c r="D59">
        <f t="shared" si="5"/>
        <v>25.578773635714604</v>
      </c>
      <c r="E59">
        <v>59</v>
      </c>
      <c r="G59">
        <f t="shared" si="6"/>
        <v>26.492402541200001</v>
      </c>
      <c r="H59">
        <f t="shared" si="7"/>
        <v>27.949417570930326</v>
      </c>
    </row>
    <row r="60" spans="1:8" x14ac:dyDescent="0.35">
      <c r="A60">
        <v>60</v>
      </c>
      <c r="C60">
        <f t="shared" si="4"/>
        <v>27.232491028199998</v>
      </c>
      <c r="D60">
        <f t="shared" si="5"/>
        <v>25.687682319210627</v>
      </c>
      <c r="E60">
        <v>60</v>
      </c>
      <c r="G60">
        <f t="shared" si="6"/>
        <v>26.672589360899998</v>
      </c>
      <c r="H60">
        <f t="shared" si="7"/>
        <v>28.150221529397417</v>
      </c>
    </row>
    <row r="61" spans="1:8" x14ac:dyDescent="0.35">
      <c r="A61">
        <v>61</v>
      </c>
      <c r="C61">
        <f t="shared" si="4"/>
        <v>27.356687681</v>
      </c>
      <c r="D61">
        <f t="shared" si="5"/>
        <v>25.79638219829129</v>
      </c>
      <c r="E61">
        <v>61</v>
      </c>
      <c r="G61">
        <f t="shared" si="6"/>
        <v>26.852776180600003</v>
      </c>
      <c r="H61">
        <f t="shared" si="7"/>
        <v>28.351527729063143</v>
      </c>
    </row>
    <row r="62" spans="1:8" x14ac:dyDescent="0.35">
      <c r="A62">
        <v>62</v>
      </c>
      <c r="C62">
        <f t="shared" si="4"/>
        <v>27.480884333799999</v>
      </c>
      <c r="D62">
        <f t="shared" si="5"/>
        <v>25.904879432433223</v>
      </c>
      <c r="E62">
        <v>62</v>
      </c>
      <c r="G62">
        <f t="shared" si="6"/>
        <v>27.032963000300001</v>
      </c>
      <c r="H62">
        <f t="shared" si="7"/>
        <v>28.55331524000858</v>
      </c>
    </row>
    <row r="63" spans="1:8" x14ac:dyDescent="0.35">
      <c r="A63">
        <v>63</v>
      </c>
      <c r="C63">
        <f t="shared" si="4"/>
        <v>27.605080986600001</v>
      </c>
      <c r="D63">
        <f t="shared" si="5"/>
        <v>26.013180017113157</v>
      </c>
      <c r="E63">
        <v>63</v>
      </c>
      <c r="G63">
        <f t="shared" si="6"/>
        <v>27.213149819999998</v>
      </c>
      <c r="H63">
        <f t="shared" si="7"/>
        <v>28.755563840837812</v>
      </c>
    </row>
    <row r="64" spans="1:8" x14ac:dyDescent="0.35">
      <c r="A64">
        <v>64</v>
      </c>
      <c r="C64">
        <f t="shared" si="4"/>
        <v>27.729277639399999</v>
      </c>
      <c r="D64">
        <f t="shared" si="5"/>
        <v>26.121289784366887</v>
      </c>
      <c r="E64">
        <v>64</v>
      </c>
      <c r="G64">
        <f t="shared" si="6"/>
        <v>27.393336639700003</v>
      </c>
      <c r="H64">
        <f t="shared" si="7"/>
        <v>28.95825403071181</v>
      </c>
    </row>
    <row r="65" spans="1:8" x14ac:dyDescent="0.35">
      <c r="A65">
        <v>65</v>
      </c>
      <c r="C65">
        <f t="shared" ref="C65:C70" si="8">19.904888513+(A65-1)*0.1241966528</f>
        <v>27.853474292199998</v>
      </c>
      <c r="D65">
        <f t="shared" ref="D65:D96" si="9">0+1*C65-1.16342165429635*(1.01639344262295+(C65-21.9538726449477)^2/37.3159796163661)^0.5</f>
        <v>26.229214403827871</v>
      </c>
      <c r="E65">
        <v>65</v>
      </c>
      <c r="G65">
        <f t="shared" ref="G65:G70" si="10">16.0415669986+(E65-1)*0.1801868197</f>
        <v>27.5735234594</v>
      </c>
      <c r="H65">
        <f t="shared" ref="H65:H96" si="11">0+1*G65+1.16342165429635*(1.01639344262295+(G65-21.9538726449477)^2/37.3159796163661)^0.5</f>
        <v>29.161367034765433</v>
      </c>
    </row>
    <row r="66" spans="1:8" x14ac:dyDescent="0.35">
      <c r="A66">
        <v>66</v>
      </c>
      <c r="C66">
        <f t="shared" si="8"/>
        <v>27.977670945</v>
      </c>
      <c r="D66">
        <f t="shared" si="9"/>
        <v>26.336959384190155</v>
      </c>
      <c r="E66">
        <v>66</v>
      </c>
      <c r="G66">
        <f t="shared" si="10"/>
        <v>27.753710279099998</v>
      </c>
      <c r="H66">
        <f t="shared" si="11"/>
        <v>29.364884803815219</v>
      </c>
    </row>
    <row r="67" spans="1:8" x14ac:dyDescent="0.35">
      <c r="A67">
        <v>67</v>
      </c>
      <c r="C67">
        <f t="shared" si="8"/>
        <v>28.101867597800002</v>
      </c>
      <c r="D67">
        <f t="shared" si="9"/>
        <v>26.444530075043907</v>
      </c>
      <c r="E67">
        <v>67</v>
      </c>
      <c r="G67">
        <f t="shared" si="10"/>
        <v>27.933897098800003</v>
      </c>
      <c r="H67">
        <f t="shared" si="11"/>
        <v>29.568790009200349</v>
      </c>
    </row>
    <row r="68" spans="1:8" x14ac:dyDescent="0.35">
      <c r="A68">
        <v>68</v>
      </c>
      <c r="C68">
        <f t="shared" si="8"/>
        <v>28.2260642506</v>
      </c>
      <c r="D68">
        <f t="shared" si="9"/>
        <v>26.551931669035639</v>
      </c>
      <c r="E68">
        <v>68</v>
      </c>
      <c r="G68">
        <f t="shared" si="10"/>
        <v>28.1140839185</v>
      </c>
      <c r="H68">
        <f t="shared" si="11"/>
        <v>29.773066033529346</v>
      </c>
    </row>
    <row r="69" spans="1:8" x14ac:dyDescent="0.35">
      <c r="A69">
        <v>69</v>
      </c>
      <c r="C69">
        <f t="shared" si="8"/>
        <v>28.350260903399999</v>
      </c>
      <c r="D69">
        <f t="shared" si="9"/>
        <v>26.659169204308792</v>
      </c>
      <c r="E69">
        <v>69</v>
      </c>
      <c r="G69">
        <f t="shared" si="10"/>
        <v>28.294270738199998</v>
      </c>
      <c r="H69">
        <f t="shared" si="11"/>
        <v>29.977696958032972</v>
      </c>
    </row>
    <row r="70" spans="1:8" x14ac:dyDescent="0.35">
      <c r="A70">
        <v>70</v>
      </c>
      <c r="C70">
        <f t="shared" si="8"/>
        <v>28.474457556200001</v>
      </c>
      <c r="D70">
        <f t="shared" si="9"/>
        <v>26.766247567183775</v>
      </c>
      <c r="E70">
        <v>70</v>
      </c>
      <c r="G70">
        <f t="shared" si="10"/>
        <v>28.474457557900003</v>
      </c>
      <c r="H70">
        <f t="shared" si="11"/>
        <v>30.182667547151613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058B-0355-4CF4-A097-B0FF22C09B94}">
  <sheetPr codeName="Feuil27"/>
  <dimension ref="A1:I66"/>
  <sheetViews>
    <sheetView workbookViewId="0">
      <selection activeCell="C1" sqref="C1"/>
    </sheetView>
  </sheetViews>
  <sheetFormatPr baseColWidth="10" defaultRowHeight="14.5" x14ac:dyDescent="0.35"/>
  <sheetData>
    <row r="1" spans="1:9" x14ac:dyDescent="0.35">
      <c r="A1" t="s">
        <v>0</v>
      </c>
      <c r="B1" t="s">
        <v>103</v>
      </c>
      <c r="C1" t="s">
        <v>10</v>
      </c>
      <c r="D1" t="s">
        <v>30</v>
      </c>
      <c r="E1" t="s">
        <v>52</v>
      </c>
      <c r="F1" t="s">
        <v>274</v>
      </c>
      <c r="G1" t="s">
        <v>35</v>
      </c>
      <c r="H1" s="123" t="s">
        <v>20</v>
      </c>
      <c r="I1" t="s">
        <v>32</v>
      </c>
    </row>
    <row r="2" spans="1:9" x14ac:dyDescent="0.35">
      <c r="A2">
        <v>3055</v>
      </c>
      <c r="B2" s="2">
        <v>28.6034090909091</v>
      </c>
      <c r="C2" s="2">
        <v>0.53491999999999995</v>
      </c>
      <c r="D2" s="2">
        <v>15.614000000000001</v>
      </c>
      <c r="E2" s="2">
        <v>3226.84058</v>
      </c>
      <c r="F2">
        <v>1.07253</v>
      </c>
      <c r="G2" s="2">
        <v>-21.795030000000001</v>
      </c>
      <c r="H2" s="124">
        <v>73</v>
      </c>
      <c r="I2" s="2">
        <v>-86.926010000000005</v>
      </c>
    </row>
    <row r="3" spans="1:9" x14ac:dyDescent="0.35">
      <c r="A3">
        <v>3170</v>
      </c>
      <c r="B3" s="2">
        <v>28.111956521739099</v>
      </c>
      <c r="C3" s="2">
        <v>0.25996000000000002</v>
      </c>
      <c r="D3" s="2">
        <v>0</v>
      </c>
      <c r="E3" s="2">
        <v>2329.25</v>
      </c>
      <c r="F3">
        <v>0.79088000000000003</v>
      </c>
      <c r="G3" s="2">
        <v>-56.30988</v>
      </c>
      <c r="H3" s="124">
        <v>0</v>
      </c>
      <c r="I3" s="2">
        <v>-155.0266</v>
      </c>
    </row>
    <row r="4" spans="1:9" x14ac:dyDescent="0.35">
      <c r="A4">
        <v>3433</v>
      </c>
      <c r="B4" s="2">
        <v>29.391358024691399</v>
      </c>
      <c r="C4" s="2">
        <v>0</v>
      </c>
      <c r="D4" s="2">
        <v>6.4039999999999999</v>
      </c>
      <c r="E4" s="2">
        <v>4027.6057099999998</v>
      </c>
      <c r="F4">
        <v>0.93852999999999998</v>
      </c>
      <c r="G4" s="2">
        <v>-41.818869999999997</v>
      </c>
      <c r="H4" s="124">
        <v>118</v>
      </c>
      <c r="I4" s="2">
        <v>-84.265510000000006</v>
      </c>
    </row>
    <row r="5" spans="1:9" x14ac:dyDescent="0.35">
      <c r="A5">
        <v>3470</v>
      </c>
      <c r="B5" s="2">
        <v>26.724175824175799</v>
      </c>
      <c r="C5" s="2">
        <v>3.5000000000000003E-2</v>
      </c>
      <c r="D5" s="2">
        <v>0</v>
      </c>
      <c r="E5" s="2">
        <v>39.357340000000001</v>
      </c>
      <c r="F5">
        <v>1.12141</v>
      </c>
      <c r="G5" s="2">
        <v>-16.53454</v>
      </c>
      <c r="H5" s="124">
        <v>4</v>
      </c>
      <c r="I5" s="2">
        <v>-84.680369999999996</v>
      </c>
    </row>
    <row r="6" spans="1:9" x14ac:dyDescent="0.35">
      <c r="A6">
        <v>3598</v>
      </c>
      <c r="B6" s="2">
        <v>29.3413043478261</v>
      </c>
      <c r="C6" s="2">
        <v>0.03</v>
      </c>
      <c r="D6" s="2">
        <v>0</v>
      </c>
      <c r="E6" s="2">
        <v>3984.7490200000002</v>
      </c>
      <c r="F6">
        <v>1.2177800000000001</v>
      </c>
      <c r="G6" s="2">
        <v>-16.371960000000001</v>
      </c>
      <c r="H6" s="124">
        <v>151</v>
      </c>
      <c r="I6" s="2">
        <v>-46.041150000000002</v>
      </c>
    </row>
    <row r="7" spans="1:9" x14ac:dyDescent="0.35">
      <c r="A7">
        <v>3610</v>
      </c>
      <c r="B7" s="2">
        <v>29.259782608695701</v>
      </c>
      <c r="C7" s="2">
        <v>-0.38994000000000001</v>
      </c>
      <c r="D7" s="2">
        <v>5.8259999999999996</v>
      </c>
      <c r="E7" s="2">
        <v>4155.6474600000001</v>
      </c>
      <c r="F7">
        <v>0.95113000000000003</v>
      </c>
      <c r="G7" s="2">
        <v>48.554369999999999</v>
      </c>
      <c r="H7" s="124">
        <v>183</v>
      </c>
      <c r="I7" s="2">
        <v>-20.733440000000002</v>
      </c>
    </row>
    <row r="8" spans="1:9" x14ac:dyDescent="0.35">
      <c r="A8">
        <v>3746</v>
      </c>
      <c r="B8" s="2">
        <v>26.834444444444401</v>
      </c>
      <c r="C8" s="2">
        <v>0.43493999999999999</v>
      </c>
      <c r="D8" s="2">
        <v>0</v>
      </c>
      <c r="E8" s="2">
        <v>2681.25146</v>
      </c>
      <c r="F8">
        <v>1.08731</v>
      </c>
      <c r="G8" s="2">
        <v>92.677629999999994</v>
      </c>
      <c r="H8" s="124">
        <v>283</v>
      </c>
      <c r="I8" s="2">
        <v>71.530289999999994</v>
      </c>
    </row>
    <row r="9" spans="1:9" x14ac:dyDescent="0.35">
      <c r="A9">
        <v>4078</v>
      </c>
      <c r="B9" s="2">
        <v>27.667391304347799</v>
      </c>
      <c r="C9" s="2">
        <v>-0.01</v>
      </c>
      <c r="D9" s="2">
        <v>8.4529999999999994</v>
      </c>
      <c r="E9" s="2">
        <v>2411.3273899999999</v>
      </c>
      <c r="F9">
        <v>1.22366</v>
      </c>
      <c r="G9" s="2">
        <v>44.505159999999997</v>
      </c>
      <c r="H9" s="124">
        <v>120</v>
      </c>
      <c r="I9" s="2">
        <v>-37.416310000000003</v>
      </c>
    </row>
    <row r="10" spans="1:9" x14ac:dyDescent="0.35">
      <c r="A10">
        <v>4109</v>
      </c>
      <c r="B10" s="2">
        <v>27.6879120879121</v>
      </c>
      <c r="C10" s="2">
        <v>-3.9989999999999998E-2</v>
      </c>
      <c r="D10" s="2">
        <v>12.476000000000001</v>
      </c>
      <c r="E10" s="2">
        <v>101.59724</v>
      </c>
      <c r="F10">
        <v>0.90288000000000002</v>
      </c>
      <c r="G10" s="2">
        <v>-15.14181</v>
      </c>
      <c r="H10" s="124">
        <v>5</v>
      </c>
      <c r="I10" s="2">
        <v>-83.168459999999996</v>
      </c>
    </row>
    <row r="11" spans="1:9" x14ac:dyDescent="0.35">
      <c r="A11">
        <v>4135</v>
      </c>
      <c r="B11" s="2">
        <v>27.456179775280901</v>
      </c>
      <c r="C11" s="2">
        <v>0.26995999999999998</v>
      </c>
      <c r="D11" s="2">
        <v>7.6269999999999998</v>
      </c>
      <c r="E11" s="2">
        <v>1557.3686499999999</v>
      </c>
      <c r="F11">
        <v>1.22333</v>
      </c>
      <c r="G11" s="2">
        <v>-17.733840000000001</v>
      </c>
      <c r="H11" s="124">
        <v>86</v>
      </c>
      <c r="I11" s="2">
        <v>-7.5573699999999997</v>
      </c>
    </row>
    <row r="12" spans="1:9" x14ac:dyDescent="0.35">
      <c r="A12">
        <v>4242</v>
      </c>
      <c r="B12" s="2">
        <v>29.3912087912088</v>
      </c>
      <c r="C12" s="2">
        <v>-6.4990000000000006E-2</v>
      </c>
      <c r="D12" s="2">
        <v>12.271000000000001</v>
      </c>
      <c r="E12" s="2">
        <v>4244.5790999999999</v>
      </c>
      <c r="F12">
        <v>0.79366000000000003</v>
      </c>
      <c r="G12" s="2">
        <v>-69.927850000000007</v>
      </c>
      <c r="H12" s="124">
        <v>54</v>
      </c>
      <c r="I12" s="2">
        <v>-170.29886999999999</v>
      </c>
    </row>
    <row r="13" spans="1:9" x14ac:dyDescent="0.35">
      <c r="A13">
        <v>4245</v>
      </c>
      <c r="B13" s="2">
        <v>28.504347826086999</v>
      </c>
      <c r="C13" s="2">
        <v>-0.14498</v>
      </c>
      <c r="D13" s="2">
        <v>0</v>
      </c>
      <c r="E13" s="2">
        <v>3308.03638</v>
      </c>
      <c r="F13">
        <v>1.12002</v>
      </c>
      <c r="G13" s="2">
        <v>-12.57451</v>
      </c>
      <c r="H13" s="124">
        <v>65</v>
      </c>
      <c r="I13" s="2">
        <v>-82.973489999999998</v>
      </c>
    </row>
    <row r="14" spans="1:9" x14ac:dyDescent="0.35">
      <c r="A14">
        <v>4497</v>
      </c>
      <c r="B14" s="2">
        <v>26.4478260869565</v>
      </c>
      <c r="C14" s="2">
        <v>-0.01</v>
      </c>
      <c r="D14" s="2">
        <v>0</v>
      </c>
      <c r="E14" s="2">
        <v>7582.9506799999999</v>
      </c>
      <c r="F14">
        <v>1.32057</v>
      </c>
      <c r="G14" s="2">
        <v>33.533990000000003</v>
      </c>
      <c r="H14" s="124">
        <v>500</v>
      </c>
      <c r="I14" s="2">
        <v>197.04381000000001</v>
      </c>
    </row>
    <row r="15" spans="1:9" x14ac:dyDescent="0.35">
      <c r="A15" s="1">
        <v>4300000000</v>
      </c>
      <c r="B15" s="2">
        <v>25.413043478260899</v>
      </c>
      <c r="F15">
        <v>1.2795399999999999</v>
      </c>
      <c r="H15" s="123"/>
    </row>
    <row r="16" spans="1:9" x14ac:dyDescent="0.35">
      <c r="A16" s="1">
        <v>3E+83</v>
      </c>
      <c r="B16" s="2">
        <v>27.914130434782599</v>
      </c>
      <c r="F16">
        <v>0.91202000000000005</v>
      </c>
      <c r="H16" s="123"/>
    </row>
    <row r="17" spans="1:9" x14ac:dyDescent="0.35">
      <c r="A17" t="s">
        <v>53</v>
      </c>
      <c r="B17" s="2">
        <v>28.538202247190998</v>
      </c>
      <c r="C17" s="2">
        <v>0.17996999999999999</v>
      </c>
      <c r="D17" s="2">
        <v>48.238999999999997</v>
      </c>
      <c r="E17" s="2">
        <v>1150.6051</v>
      </c>
      <c r="F17">
        <v>0.91012999999999999</v>
      </c>
      <c r="G17" s="2">
        <v>-27.354749999999999</v>
      </c>
      <c r="H17" s="124">
        <v>27</v>
      </c>
      <c r="I17" s="2">
        <v>-97.545910000000006</v>
      </c>
    </row>
    <row r="18" spans="1:9" x14ac:dyDescent="0.35">
      <c r="A18" t="s">
        <v>54</v>
      </c>
      <c r="B18" s="2">
        <v>29.616304347826102</v>
      </c>
      <c r="C18" s="2">
        <v>-0.52493000000000001</v>
      </c>
      <c r="D18" s="2">
        <v>3.653</v>
      </c>
      <c r="E18" s="2">
        <v>3878.8645000000001</v>
      </c>
      <c r="F18">
        <v>0.81759999999999999</v>
      </c>
      <c r="G18" s="2">
        <v>-11.136139999999999</v>
      </c>
      <c r="H18" s="124">
        <v>90</v>
      </c>
      <c r="I18" s="2">
        <v>-119.80439</v>
      </c>
    </row>
    <row r="19" spans="1:9" x14ac:dyDescent="0.35">
      <c r="A19" t="s">
        <v>55</v>
      </c>
      <c r="B19" s="2">
        <v>27.8554347826087</v>
      </c>
      <c r="C19" s="2">
        <v>0.01</v>
      </c>
      <c r="D19" s="2">
        <v>0</v>
      </c>
      <c r="E19" s="2">
        <v>1862.9165</v>
      </c>
      <c r="F19">
        <v>0.86694000000000004</v>
      </c>
      <c r="G19" s="2">
        <v>-29.958829999999999</v>
      </c>
      <c r="H19" s="124">
        <v>13</v>
      </c>
      <c r="I19" s="2">
        <v>-63.071109999999997</v>
      </c>
    </row>
    <row r="20" spans="1:9" x14ac:dyDescent="0.35">
      <c r="A20" t="s">
        <v>56</v>
      </c>
      <c r="B20" s="2">
        <v>29.9467391304348</v>
      </c>
      <c r="C20" s="2">
        <v>-0.42493999999999998</v>
      </c>
      <c r="D20" s="2">
        <v>13.04</v>
      </c>
      <c r="E20" s="2">
        <v>4032.78784</v>
      </c>
      <c r="F20">
        <v>0.93513000000000002</v>
      </c>
      <c r="G20" s="2">
        <v>18.450610000000001</v>
      </c>
      <c r="H20" s="124">
        <v>134</v>
      </c>
      <c r="I20" s="2">
        <v>-94.296449999999993</v>
      </c>
    </row>
    <row r="21" spans="1:9" x14ac:dyDescent="0.35">
      <c r="A21" t="s">
        <v>57</v>
      </c>
      <c r="B21" s="2">
        <v>27.4989130434783</v>
      </c>
      <c r="C21" s="2">
        <v>7.9990000000000006E-2</v>
      </c>
      <c r="D21" s="2">
        <v>11.462</v>
      </c>
      <c r="E21" s="2">
        <v>1898.2181399999999</v>
      </c>
      <c r="F21">
        <v>1.2607999999999999</v>
      </c>
      <c r="G21" s="2">
        <v>54.62932</v>
      </c>
      <c r="H21" s="124">
        <v>175</v>
      </c>
      <c r="I21" s="2">
        <v>65.383420000000001</v>
      </c>
    </row>
    <row r="22" spans="1:9" x14ac:dyDescent="0.35">
      <c r="A22" t="s">
        <v>58</v>
      </c>
      <c r="B22" s="2">
        <v>28.293333333333301</v>
      </c>
      <c r="C22" s="2">
        <v>-7.4990000000000001E-2</v>
      </c>
      <c r="D22" s="2">
        <v>2.863</v>
      </c>
      <c r="E22" s="2">
        <v>473.94198999999998</v>
      </c>
      <c r="F22">
        <v>0.94679999999999997</v>
      </c>
      <c r="G22" s="2">
        <v>-6.7266599999999999</v>
      </c>
      <c r="H22" s="124">
        <v>14</v>
      </c>
      <c r="I22" s="2">
        <v>-78.976749999999996</v>
      </c>
    </row>
    <row r="23" spans="1:9" x14ac:dyDescent="0.35">
      <c r="A23" t="s">
        <v>59</v>
      </c>
      <c r="B23" s="2">
        <v>28.3923913043478</v>
      </c>
      <c r="C23" s="2">
        <v>-0.37995000000000001</v>
      </c>
      <c r="D23" s="2">
        <v>2.895</v>
      </c>
      <c r="E23" s="2">
        <v>2041.4173599999999</v>
      </c>
      <c r="F23">
        <v>0.85016999999999998</v>
      </c>
      <c r="G23" s="2">
        <v>-22.596689999999999</v>
      </c>
      <c r="H23" s="124">
        <v>136</v>
      </c>
      <c r="I23" s="2">
        <v>-26.30143</v>
      </c>
    </row>
    <row r="24" spans="1:9" x14ac:dyDescent="0.35">
      <c r="A24" t="s">
        <v>60</v>
      </c>
      <c r="B24" s="2">
        <v>28.9644444444444</v>
      </c>
      <c r="C24" s="2">
        <v>-0.18997</v>
      </c>
      <c r="D24" s="2">
        <v>27.984000000000002</v>
      </c>
      <c r="E24" s="2">
        <v>158.14551</v>
      </c>
      <c r="F24">
        <v>0.95011000000000001</v>
      </c>
      <c r="G24" s="2">
        <v>-30.33447</v>
      </c>
      <c r="H24" s="124">
        <v>27</v>
      </c>
      <c r="I24" s="2">
        <v>-81.310749999999999</v>
      </c>
    </row>
    <row r="25" spans="1:9" x14ac:dyDescent="0.35">
      <c r="A25" t="s">
        <v>61</v>
      </c>
      <c r="B25" s="2">
        <v>28.7043956043956</v>
      </c>
      <c r="C25" s="2">
        <v>-7.9990000000000006E-2</v>
      </c>
      <c r="D25" s="2">
        <v>34.098999999999997</v>
      </c>
      <c r="E25" s="2">
        <v>1788.59998</v>
      </c>
      <c r="F25">
        <v>0.88534000000000002</v>
      </c>
      <c r="G25" s="2">
        <v>-23.36673</v>
      </c>
      <c r="H25" s="124">
        <v>43</v>
      </c>
      <c r="I25" s="2">
        <v>-104.18698000000001</v>
      </c>
    </row>
    <row r="26" spans="1:9" x14ac:dyDescent="0.35">
      <c r="A26" t="s">
        <v>62</v>
      </c>
      <c r="B26" s="2">
        <v>28.958241758241801</v>
      </c>
      <c r="C26" s="2">
        <v>-0.41493999999999998</v>
      </c>
      <c r="D26" s="2">
        <v>2.1930000000000001</v>
      </c>
      <c r="E26" s="2">
        <v>1880.05981</v>
      </c>
      <c r="F26">
        <v>0.88724999999999998</v>
      </c>
      <c r="G26" s="2">
        <v>5.0172100000000004</v>
      </c>
      <c r="H26" s="124">
        <v>62</v>
      </c>
      <c r="I26" s="2">
        <v>-73.930369999999996</v>
      </c>
    </row>
    <row r="27" spans="1:9" x14ac:dyDescent="0.35">
      <c r="A27" t="s">
        <v>63</v>
      </c>
      <c r="B27" s="2">
        <v>27.5223529411765</v>
      </c>
      <c r="C27" s="2">
        <v>0.16497999999999999</v>
      </c>
      <c r="D27" s="2">
        <v>0</v>
      </c>
      <c r="E27" s="2">
        <v>4846.4804700000004</v>
      </c>
      <c r="F27">
        <v>1.3079400000000001</v>
      </c>
      <c r="G27" s="2">
        <v>-3.2543000000000002</v>
      </c>
      <c r="H27" s="124">
        <v>235</v>
      </c>
      <c r="I27" s="2">
        <v>18.84327</v>
      </c>
    </row>
    <row r="28" spans="1:9" x14ac:dyDescent="0.35">
      <c r="A28" t="s">
        <v>64</v>
      </c>
      <c r="B28" s="2">
        <v>28.0695652173913</v>
      </c>
      <c r="C28" s="2">
        <v>5.4989999999999997E-2</v>
      </c>
      <c r="D28" s="2">
        <v>35.113</v>
      </c>
      <c r="E28" s="2">
        <v>301.97350999999998</v>
      </c>
      <c r="F28">
        <v>0.86656999999999995</v>
      </c>
      <c r="G28" s="2">
        <v>-18.649170000000002</v>
      </c>
      <c r="H28" s="124">
        <v>16</v>
      </c>
      <c r="I28" s="2">
        <v>-88.35</v>
      </c>
    </row>
    <row r="29" spans="1:9" x14ac:dyDescent="0.35">
      <c r="A29" t="s">
        <v>65</v>
      </c>
      <c r="B29" s="2">
        <v>28.472826086956498</v>
      </c>
      <c r="C29" s="2">
        <v>-0.01</v>
      </c>
      <c r="D29" s="2">
        <v>0.35699999999999998</v>
      </c>
      <c r="E29" s="2">
        <v>1046.12231</v>
      </c>
      <c r="F29">
        <v>0.81911999999999996</v>
      </c>
      <c r="G29" s="2">
        <v>-13.763540000000001</v>
      </c>
      <c r="H29" s="124">
        <v>17</v>
      </c>
      <c r="I29" s="2">
        <v>-106.67242</v>
      </c>
    </row>
    <row r="30" spans="1:9" x14ac:dyDescent="0.35">
      <c r="A30" t="s">
        <v>66</v>
      </c>
      <c r="B30" s="2">
        <v>27.227173913043501</v>
      </c>
      <c r="C30" s="2">
        <v>-0.22997000000000001</v>
      </c>
      <c r="D30" s="2">
        <v>12.923999999999999</v>
      </c>
      <c r="E30" s="2">
        <v>4358.0625</v>
      </c>
      <c r="F30">
        <v>1.20451</v>
      </c>
      <c r="G30" s="2">
        <v>57.035559999999997</v>
      </c>
      <c r="H30" s="124">
        <v>258</v>
      </c>
      <c r="I30" s="2">
        <v>111.62981000000001</v>
      </c>
    </row>
    <row r="31" spans="1:9" x14ac:dyDescent="0.35">
      <c r="A31" t="s">
        <v>67</v>
      </c>
      <c r="B31" s="2">
        <v>26.635164835164801</v>
      </c>
      <c r="C31" s="2">
        <v>0.01</v>
      </c>
      <c r="D31" s="2">
        <v>0</v>
      </c>
      <c r="E31" s="2">
        <v>47.127490000000002</v>
      </c>
      <c r="F31">
        <v>1.1109599999999999</v>
      </c>
      <c r="G31" s="2">
        <v>-30.285160000000001</v>
      </c>
      <c r="H31" s="124">
        <v>4</v>
      </c>
      <c r="I31" s="2">
        <v>-68.200980000000001</v>
      </c>
    </row>
    <row r="32" spans="1:9" x14ac:dyDescent="0.35">
      <c r="A32" t="s">
        <v>68</v>
      </c>
      <c r="B32" s="2">
        <v>28.255434782608699</v>
      </c>
      <c r="C32" s="2">
        <v>6.9989999999999997E-2</v>
      </c>
      <c r="D32" s="2">
        <v>12.259</v>
      </c>
      <c r="E32" s="2">
        <v>2444.8642599999998</v>
      </c>
      <c r="F32">
        <v>1.06995</v>
      </c>
      <c r="G32" s="2">
        <v>-14.76329</v>
      </c>
      <c r="H32" s="124">
        <v>69</v>
      </c>
      <c r="I32" s="2">
        <v>-88.796520000000001</v>
      </c>
    </row>
    <row r="33" spans="1:9" x14ac:dyDescent="0.35">
      <c r="A33" t="s">
        <v>69</v>
      </c>
      <c r="B33" s="2">
        <v>28.957303370786502</v>
      </c>
      <c r="C33" s="2">
        <v>-5.4989999999999997E-2</v>
      </c>
      <c r="D33" s="2">
        <v>0</v>
      </c>
      <c r="E33" s="2">
        <v>3503.5497999999998</v>
      </c>
      <c r="F33">
        <v>0.86104999999999998</v>
      </c>
      <c r="G33" s="2">
        <v>-22.635819999999999</v>
      </c>
      <c r="H33" s="124">
        <v>19</v>
      </c>
      <c r="I33" s="2">
        <v>-69.829419999999999</v>
      </c>
    </row>
    <row r="34" spans="1:9" x14ac:dyDescent="0.35">
      <c r="A34" t="s">
        <v>70</v>
      </c>
      <c r="B34" s="2">
        <v>26.7711111111111</v>
      </c>
      <c r="C34" s="2">
        <v>0.03</v>
      </c>
      <c r="D34" s="2">
        <v>0</v>
      </c>
      <c r="E34" s="2">
        <v>36.359319999999997</v>
      </c>
      <c r="F34">
        <v>1.1874899999999999</v>
      </c>
      <c r="G34" s="2">
        <v>-27.3963</v>
      </c>
      <c r="H34" s="124">
        <v>6</v>
      </c>
      <c r="I34" s="2">
        <v>-77.912989999999994</v>
      </c>
    </row>
    <row r="35" spans="1:9" x14ac:dyDescent="0.35">
      <c r="A35" t="s">
        <v>71</v>
      </c>
      <c r="B35" s="2">
        <v>27.238043478260899</v>
      </c>
      <c r="C35" s="2">
        <v>0.24496999999999999</v>
      </c>
      <c r="D35" s="2">
        <v>5.7649999999999997</v>
      </c>
      <c r="E35" s="2">
        <v>2909.0095200000001</v>
      </c>
      <c r="F35">
        <v>1.2030799999999999</v>
      </c>
      <c r="G35" s="2">
        <v>55.094459999999998</v>
      </c>
      <c r="H35" s="124">
        <v>216</v>
      </c>
      <c r="I35" s="2">
        <v>101.12983</v>
      </c>
    </row>
    <row r="36" spans="1:9" x14ac:dyDescent="0.35">
      <c r="A36" t="s">
        <v>72</v>
      </c>
      <c r="B36" s="2">
        <v>27.901086956521699</v>
      </c>
      <c r="C36" s="2">
        <v>7.9990000000000006E-2</v>
      </c>
      <c r="D36" s="2">
        <v>38.036999999999999</v>
      </c>
      <c r="E36" s="2">
        <v>580.76244999999994</v>
      </c>
      <c r="F36">
        <v>0.97526000000000002</v>
      </c>
      <c r="G36" s="2">
        <v>-3.5163500000000001</v>
      </c>
      <c r="H36" s="124">
        <v>30</v>
      </c>
      <c r="I36" s="2">
        <v>-82.455759999999998</v>
      </c>
    </row>
    <row r="37" spans="1:9" x14ac:dyDescent="0.35">
      <c r="A37" t="s">
        <v>73</v>
      </c>
      <c r="B37" s="2">
        <v>27.478260869565201</v>
      </c>
      <c r="C37" s="2">
        <v>4.4990000000000002E-2</v>
      </c>
      <c r="D37" s="2">
        <v>5.7779999999999996</v>
      </c>
      <c r="E37" s="2">
        <v>666.79083000000003</v>
      </c>
      <c r="F37">
        <v>1.1448100000000001</v>
      </c>
      <c r="G37" s="2">
        <v>-1.8664400000000001</v>
      </c>
      <c r="H37" s="124">
        <v>8</v>
      </c>
      <c r="I37" s="2">
        <v>-79.925830000000005</v>
      </c>
    </row>
    <row r="38" spans="1:9" x14ac:dyDescent="0.35">
      <c r="A38" t="s">
        <v>74</v>
      </c>
      <c r="B38" s="2">
        <v>28.7043956043956</v>
      </c>
      <c r="C38" s="2">
        <v>0.33994999999999997</v>
      </c>
      <c r="D38" s="2">
        <v>1.784</v>
      </c>
      <c r="E38" s="2">
        <v>1563.1010699999999</v>
      </c>
      <c r="F38">
        <v>1.2183900000000001</v>
      </c>
      <c r="G38" s="2">
        <v>45.04589</v>
      </c>
      <c r="H38" s="124">
        <v>153</v>
      </c>
      <c r="I38" s="2">
        <v>40.313139999999997</v>
      </c>
    </row>
    <row r="39" spans="1:9" x14ac:dyDescent="0.35">
      <c r="A39" t="s">
        <v>75</v>
      </c>
      <c r="B39" s="2">
        <v>28.798913043478301</v>
      </c>
      <c r="C39" s="2">
        <v>-0.33495000000000003</v>
      </c>
      <c r="D39" s="2">
        <v>13.898999999999999</v>
      </c>
      <c r="E39" s="2">
        <v>2556.65796</v>
      </c>
      <c r="F39">
        <v>1.0674399999999999</v>
      </c>
      <c r="G39" s="2">
        <v>47.640149999999998</v>
      </c>
      <c r="H39" s="124">
        <v>196</v>
      </c>
      <c r="I39" s="2">
        <v>18.27533</v>
      </c>
    </row>
    <row r="40" spans="1:9" x14ac:dyDescent="0.35">
      <c r="A40" t="s">
        <v>76</v>
      </c>
      <c r="B40" s="2">
        <v>28.054347826087</v>
      </c>
      <c r="C40" s="2">
        <v>-0.12497999999999999</v>
      </c>
      <c r="D40" s="2">
        <v>9.1050000000000004</v>
      </c>
      <c r="E40" s="2">
        <v>365.06711000000001</v>
      </c>
      <c r="F40">
        <v>1.04861</v>
      </c>
      <c r="G40" s="2">
        <v>-11.30104</v>
      </c>
      <c r="H40" s="124">
        <v>19</v>
      </c>
      <c r="I40" s="2">
        <v>-85.826899999999995</v>
      </c>
    </row>
    <row r="41" spans="1:9" x14ac:dyDescent="0.35">
      <c r="A41" t="s">
        <v>77</v>
      </c>
      <c r="B41" s="2">
        <v>27.380434782608699</v>
      </c>
      <c r="C41" s="2">
        <v>0.46493000000000001</v>
      </c>
      <c r="D41" s="2">
        <v>7.4740000000000002</v>
      </c>
      <c r="E41" s="2">
        <v>1809.2855199999999</v>
      </c>
      <c r="F41">
        <v>1.1599299999999999</v>
      </c>
      <c r="G41" s="2">
        <v>34.549520000000001</v>
      </c>
      <c r="H41" s="124">
        <v>155</v>
      </c>
      <c r="I41" s="2">
        <v>55.726849999999999</v>
      </c>
    </row>
    <row r="42" spans="1:9" x14ac:dyDescent="0.35">
      <c r="A42" t="s">
        <v>78</v>
      </c>
      <c r="B42" s="2">
        <v>28.6076086956522</v>
      </c>
      <c r="C42" s="2">
        <v>-0.16997999999999999</v>
      </c>
      <c r="D42" s="2">
        <v>8.7999999999999995E-2</v>
      </c>
      <c r="E42" s="2">
        <v>1093.7540300000001</v>
      </c>
      <c r="F42">
        <v>0.97258</v>
      </c>
      <c r="G42" s="2">
        <v>-36.827660000000002</v>
      </c>
      <c r="H42" s="124">
        <v>13</v>
      </c>
      <c r="I42" s="2">
        <v>-95.201430000000002</v>
      </c>
    </row>
    <row r="43" spans="1:9" x14ac:dyDescent="0.35">
      <c r="A43" t="s">
        <v>79</v>
      </c>
      <c r="B43" s="2">
        <v>27.513043478260901</v>
      </c>
      <c r="C43" s="2">
        <v>-0.10997999999999999</v>
      </c>
      <c r="D43" s="2">
        <v>1.107</v>
      </c>
      <c r="E43" s="2">
        <v>820.48828000000003</v>
      </c>
      <c r="F43">
        <v>1.2320800000000001</v>
      </c>
      <c r="G43" s="2">
        <v>54.935490000000001</v>
      </c>
      <c r="H43" s="124">
        <v>255</v>
      </c>
      <c r="I43" s="2">
        <v>94.576610000000002</v>
      </c>
    </row>
    <row r="44" spans="1:9" x14ac:dyDescent="0.35">
      <c r="A44" t="s">
        <v>80</v>
      </c>
      <c r="B44" s="2">
        <v>27.4648351648352</v>
      </c>
      <c r="C44" s="2">
        <v>-7.9990000000000006E-2</v>
      </c>
      <c r="D44" s="2">
        <v>0</v>
      </c>
      <c r="E44" s="2">
        <v>198.20444000000001</v>
      </c>
      <c r="F44">
        <v>1.2976099999999999</v>
      </c>
      <c r="G44" s="2">
        <v>50.768709999999999</v>
      </c>
      <c r="H44" s="124">
        <v>88</v>
      </c>
      <c r="I44" s="2">
        <v>-18.93027</v>
      </c>
    </row>
    <row r="45" spans="1:9" x14ac:dyDescent="0.35">
      <c r="A45" t="s">
        <v>81</v>
      </c>
      <c r="B45" s="2">
        <v>28.745652173913001</v>
      </c>
      <c r="C45" s="2">
        <v>-8.9990000000000001E-2</v>
      </c>
      <c r="D45" s="2">
        <v>26.702000000000002</v>
      </c>
      <c r="E45" s="2">
        <v>719.95696999999996</v>
      </c>
      <c r="F45">
        <v>0.87458000000000002</v>
      </c>
      <c r="G45" s="2">
        <v>-17.379439999999999</v>
      </c>
      <c r="H45" s="124">
        <v>60</v>
      </c>
      <c r="I45" s="2">
        <v>-59.155639999999998</v>
      </c>
    </row>
    <row r="46" spans="1:9" x14ac:dyDescent="0.35">
      <c r="A46" t="s">
        <v>82</v>
      </c>
      <c r="B46" s="2">
        <v>28.185869565217399</v>
      </c>
      <c r="C46" s="2">
        <v>0.24496999999999999</v>
      </c>
      <c r="D46" s="2">
        <v>7.5170000000000003</v>
      </c>
      <c r="E46" s="2">
        <v>870.31604000000004</v>
      </c>
      <c r="F46">
        <v>1.24898</v>
      </c>
      <c r="G46" s="2">
        <v>45.101190000000003</v>
      </c>
      <c r="H46" s="124">
        <v>119</v>
      </c>
      <c r="I46" s="2">
        <v>5.26816</v>
      </c>
    </row>
    <row r="47" spans="1:9" x14ac:dyDescent="0.35">
      <c r="A47" t="s">
        <v>83</v>
      </c>
      <c r="B47" s="2">
        <v>26.813043478260902</v>
      </c>
      <c r="C47" s="2">
        <v>0.29496</v>
      </c>
      <c r="D47" s="2">
        <v>5.3949999999999996</v>
      </c>
      <c r="E47" s="2">
        <v>2706.9585000000002</v>
      </c>
      <c r="F47">
        <v>1.2603899999999999</v>
      </c>
      <c r="G47" s="2">
        <v>29.473420000000001</v>
      </c>
      <c r="H47" s="124">
        <v>200</v>
      </c>
      <c r="I47" s="2">
        <v>102.68902</v>
      </c>
    </row>
    <row r="48" spans="1:9" x14ac:dyDescent="0.35">
      <c r="A48" t="s">
        <v>84</v>
      </c>
      <c r="B48" s="2">
        <v>28.4445652173913</v>
      </c>
      <c r="C48" s="2">
        <v>-0.38994000000000001</v>
      </c>
      <c r="D48" s="2">
        <v>0</v>
      </c>
      <c r="E48" s="2">
        <v>758.58947999999998</v>
      </c>
      <c r="F48">
        <v>0.91739999999999999</v>
      </c>
      <c r="G48" s="2">
        <v>79.116159999999994</v>
      </c>
      <c r="H48" s="124">
        <v>184</v>
      </c>
      <c r="I48" s="2">
        <v>44.689140000000002</v>
      </c>
    </row>
    <row r="49" spans="1:9" x14ac:dyDescent="0.35">
      <c r="A49" t="s">
        <v>85</v>
      </c>
      <c r="B49" s="2">
        <v>28.360439560439598</v>
      </c>
      <c r="C49" s="2">
        <v>9.4990000000000005E-2</v>
      </c>
      <c r="D49" s="2">
        <v>27.712</v>
      </c>
      <c r="E49" s="2">
        <v>1333.50549</v>
      </c>
      <c r="F49">
        <v>0.79549000000000003</v>
      </c>
      <c r="G49" s="2">
        <v>-41.7652</v>
      </c>
      <c r="H49" s="124">
        <v>16</v>
      </c>
      <c r="I49" s="2">
        <v>-116.71857</v>
      </c>
    </row>
    <row r="50" spans="1:9" x14ac:dyDescent="0.35">
      <c r="A50" t="s">
        <v>86</v>
      </c>
      <c r="B50" s="2">
        <v>28.2604395604396</v>
      </c>
      <c r="C50" s="2">
        <v>0.35494999999999999</v>
      </c>
      <c r="D50" s="2">
        <v>4.9909999999999997</v>
      </c>
      <c r="E50" s="2">
        <v>4351.8735399999996</v>
      </c>
      <c r="F50">
        <v>1.14794</v>
      </c>
      <c r="G50" s="2">
        <v>13.94149</v>
      </c>
      <c r="H50" s="124">
        <v>162</v>
      </c>
      <c r="I50" s="2">
        <v>-65.979780000000005</v>
      </c>
    </row>
    <row r="51" spans="1:9" x14ac:dyDescent="0.35">
      <c r="A51" t="s">
        <v>87</v>
      </c>
      <c r="B51" s="2">
        <v>26.3</v>
      </c>
      <c r="F51">
        <v>1.3086100000000001</v>
      </c>
      <c r="H51" s="123"/>
    </row>
    <row r="52" spans="1:9" x14ac:dyDescent="0.35">
      <c r="A52" t="s">
        <v>88</v>
      </c>
      <c r="B52" s="2">
        <v>28.469565217391299</v>
      </c>
      <c r="C52" s="2">
        <v>-0.11998</v>
      </c>
      <c r="D52" s="2">
        <v>0</v>
      </c>
      <c r="E52" s="2">
        <v>575.33727999999996</v>
      </c>
      <c r="F52">
        <v>0.85867000000000004</v>
      </c>
      <c r="G52" s="2">
        <v>-12.556520000000001</v>
      </c>
      <c r="H52" s="124">
        <v>19</v>
      </c>
      <c r="I52" s="2">
        <v>-91.663790000000006</v>
      </c>
    </row>
    <row r="53" spans="1:9" x14ac:dyDescent="0.35">
      <c r="A53" t="s">
        <v>89</v>
      </c>
      <c r="B53" s="2">
        <v>29.0056179775281</v>
      </c>
      <c r="C53" s="2">
        <v>0.38495000000000001</v>
      </c>
      <c r="D53" s="2">
        <v>8.5999999999999993E-2</v>
      </c>
      <c r="E53" s="2">
        <v>4056.6001000000001</v>
      </c>
      <c r="F53">
        <v>1.06209</v>
      </c>
      <c r="G53" s="2">
        <v>-16.166350000000001</v>
      </c>
      <c r="H53" s="124">
        <v>101</v>
      </c>
      <c r="I53" s="2">
        <v>-112.79176</v>
      </c>
    </row>
    <row r="54" spans="1:9" x14ac:dyDescent="0.35">
      <c r="A54" t="s">
        <v>90</v>
      </c>
      <c r="B54" s="2">
        <v>27.8571428571429</v>
      </c>
      <c r="C54" s="2">
        <v>0.13497999999999999</v>
      </c>
      <c r="D54" s="2">
        <v>18.308</v>
      </c>
      <c r="E54" s="2">
        <v>2015.5686000000001</v>
      </c>
      <c r="F54">
        <v>1.0942000000000001</v>
      </c>
      <c r="G54" s="2">
        <v>-43.513579999999997</v>
      </c>
      <c r="H54" s="124">
        <v>56</v>
      </c>
      <c r="I54" s="2">
        <v>-73.436869999999999</v>
      </c>
    </row>
    <row r="55" spans="1:9" x14ac:dyDescent="0.35">
      <c r="A55" t="s">
        <v>91</v>
      </c>
      <c r="B55" s="2">
        <v>28.3391304347826</v>
      </c>
      <c r="C55" s="2">
        <v>-0.58492</v>
      </c>
      <c r="D55" s="2">
        <v>3.4079999999999999</v>
      </c>
      <c r="E55" s="2">
        <v>260.58395000000002</v>
      </c>
      <c r="F55">
        <v>0.80388000000000004</v>
      </c>
      <c r="G55" s="2">
        <v>32.095500000000001</v>
      </c>
      <c r="H55" s="124">
        <v>55</v>
      </c>
      <c r="I55" s="2">
        <v>-41.32564</v>
      </c>
    </row>
    <row r="56" spans="1:9" x14ac:dyDescent="0.35">
      <c r="A56" t="s">
        <v>92</v>
      </c>
      <c r="B56" s="2">
        <v>27.301086956521701</v>
      </c>
      <c r="C56" s="2">
        <v>0.38495000000000001</v>
      </c>
      <c r="D56" s="2">
        <v>0</v>
      </c>
      <c r="E56" s="2">
        <v>174.10342</v>
      </c>
      <c r="F56">
        <v>1.1930400000000001</v>
      </c>
      <c r="G56" s="2">
        <v>34.07414</v>
      </c>
      <c r="H56" s="124">
        <v>63</v>
      </c>
      <c r="I56" s="2">
        <v>-39.67116</v>
      </c>
    </row>
    <row r="57" spans="1:9" x14ac:dyDescent="0.35">
      <c r="A57" t="s">
        <v>93</v>
      </c>
      <c r="B57" s="2">
        <v>28.196666666666701</v>
      </c>
      <c r="C57" s="2">
        <v>-3.9989999999999998E-2</v>
      </c>
      <c r="D57" s="2">
        <v>25.364000000000001</v>
      </c>
      <c r="E57" s="2">
        <v>1334.26233</v>
      </c>
      <c r="F57">
        <v>0.85145000000000004</v>
      </c>
      <c r="G57" s="2">
        <v>-31.158829999999998</v>
      </c>
      <c r="H57" s="124">
        <v>17</v>
      </c>
      <c r="I57" s="2">
        <v>-116.01631</v>
      </c>
    </row>
    <row r="58" spans="1:9" x14ac:dyDescent="0.35">
      <c r="A58" t="s">
        <v>94</v>
      </c>
      <c r="B58" s="2">
        <v>28.6955555555556</v>
      </c>
      <c r="C58" s="2">
        <v>3.9989999999999998E-2</v>
      </c>
      <c r="D58" s="2">
        <v>3.13</v>
      </c>
      <c r="E58" s="2">
        <v>2345.875</v>
      </c>
      <c r="F58">
        <v>0.85899000000000003</v>
      </c>
      <c r="G58" s="2">
        <v>-23.920590000000001</v>
      </c>
      <c r="H58" s="124">
        <v>36</v>
      </c>
      <c r="I58" s="2">
        <v>-102.90103999999999</v>
      </c>
    </row>
    <row r="59" spans="1:9" x14ac:dyDescent="0.35">
      <c r="A59" t="s">
        <v>95</v>
      </c>
      <c r="B59" s="2">
        <v>26.889130434782601</v>
      </c>
      <c r="C59" s="2">
        <v>0.30996000000000001</v>
      </c>
      <c r="D59" s="2">
        <v>0</v>
      </c>
      <c r="E59" s="2">
        <v>876.11072000000001</v>
      </c>
      <c r="F59">
        <v>1.30674</v>
      </c>
      <c r="G59" s="2">
        <v>24.171029999999998</v>
      </c>
      <c r="H59" s="124">
        <v>66</v>
      </c>
      <c r="I59" s="2">
        <v>-17.86684</v>
      </c>
    </row>
    <row r="60" spans="1:9" x14ac:dyDescent="0.35">
      <c r="A60" t="s">
        <v>96</v>
      </c>
      <c r="B60" s="2">
        <v>28.664473684210499</v>
      </c>
      <c r="C60" s="2">
        <v>-0.23996999999999999</v>
      </c>
      <c r="D60" s="2">
        <v>8.3350000000000009</v>
      </c>
      <c r="E60" s="2">
        <v>2098.31396</v>
      </c>
      <c r="F60">
        <v>1.2893699999999999</v>
      </c>
      <c r="G60" s="2">
        <v>10.907069999999999</v>
      </c>
      <c r="H60" s="124">
        <v>160</v>
      </c>
      <c r="I60" s="2">
        <v>57.667389999999997</v>
      </c>
    </row>
    <row r="61" spans="1:9" x14ac:dyDescent="0.35">
      <c r="A61" t="s">
        <v>97</v>
      </c>
      <c r="B61" s="2">
        <v>28.678409090909099</v>
      </c>
      <c r="C61" s="2">
        <v>-4.4990000000000002E-2</v>
      </c>
      <c r="D61" s="2">
        <v>5.4279999999999999</v>
      </c>
      <c r="E61" s="2">
        <v>1711.9068600000001</v>
      </c>
      <c r="F61">
        <v>0.89251999999999998</v>
      </c>
      <c r="G61" s="2">
        <v>-16.921099999999999</v>
      </c>
      <c r="H61" s="124">
        <v>27</v>
      </c>
      <c r="I61" s="2">
        <v>-103.12253</v>
      </c>
    </row>
    <row r="62" spans="1:9" x14ac:dyDescent="0.35">
      <c r="A62" t="s">
        <v>98</v>
      </c>
      <c r="B62" s="2">
        <v>29.031460674157302</v>
      </c>
      <c r="C62" s="2">
        <v>-6.4990000000000006E-2</v>
      </c>
      <c r="D62" s="2">
        <v>27.481000000000002</v>
      </c>
      <c r="E62" s="2">
        <v>1656.08276</v>
      </c>
      <c r="F62">
        <v>0.95589999999999997</v>
      </c>
      <c r="G62" s="2">
        <v>-5.3755300000000004</v>
      </c>
      <c r="H62" s="124">
        <v>18</v>
      </c>
      <c r="I62" s="2">
        <v>-91.739940000000004</v>
      </c>
    </row>
    <row r="63" spans="1:9" x14ac:dyDescent="0.35">
      <c r="A63" t="s">
        <v>99</v>
      </c>
      <c r="B63" s="2">
        <v>27.360439560439598</v>
      </c>
      <c r="C63" s="2">
        <v>0.10997999999999999</v>
      </c>
      <c r="D63" s="2">
        <v>0.46</v>
      </c>
      <c r="E63" s="2">
        <v>553.07324000000006</v>
      </c>
      <c r="F63">
        <v>0.79027999999999998</v>
      </c>
      <c r="G63" s="2">
        <v>-27.336449999999999</v>
      </c>
      <c r="H63" s="124">
        <v>51</v>
      </c>
      <c r="I63" s="2">
        <v>-71.435450000000003</v>
      </c>
    </row>
    <row r="64" spans="1:9" x14ac:dyDescent="0.35">
      <c r="A64" t="s">
        <v>100</v>
      </c>
      <c r="B64" s="2">
        <v>27.478260869565201</v>
      </c>
      <c r="C64" s="2">
        <v>0.02</v>
      </c>
      <c r="D64" s="2">
        <v>4.5140000000000002</v>
      </c>
      <c r="E64" s="2">
        <v>35.014279999999999</v>
      </c>
      <c r="F64">
        <v>1.0714399999999999</v>
      </c>
      <c r="G64" s="2">
        <v>-27.355309999999999</v>
      </c>
      <c r="H64" s="124">
        <v>2</v>
      </c>
      <c r="I64" s="2">
        <v>-96.548450000000003</v>
      </c>
    </row>
    <row r="65" spans="1:9" x14ac:dyDescent="0.35">
      <c r="A65" t="s">
        <v>101</v>
      </c>
      <c r="B65" s="2">
        <v>23.013043478260901</v>
      </c>
      <c r="D65" s="2">
        <v>0.40899999999999997</v>
      </c>
      <c r="F65">
        <v>1.3280099999999999</v>
      </c>
      <c r="H65" s="123"/>
    </row>
    <row r="66" spans="1:9" x14ac:dyDescent="0.35">
      <c r="A66" t="s">
        <v>102</v>
      </c>
      <c r="B66" s="2">
        <v>28.0622222222222</v>
      </c>
      <c r="C66" s="2">
        <v>0.02</v>
      </c>
      <c r="D66" s="2">
        <v>11.932</v>
      </c>
      <c r="E66" s="2">
        <v>514.06713999999999</v>
      </c>
      <c r="F66">
        <v>0.83720000000000006</v>
      </c>
      <c r="G66" s="2">
        <v>-12.863709999999999</v>
      </c>
      <c r="H66" s="124">
        <v>15</v>
      </c>
      <c r="I66" s="2">
        <v>-90.593519999999998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8AD2-7C83-4FED-B5C6-C9DA78EB7123}">
  <sheetPr codeName="XLSTAT_20251015_121836_1">
    <tabColor rgb="FF007800"/>
  </sheetPr>
  <dimension ref="B1:AD368"/>
  <sheetViews>
    <sheetView tabSelected="1" topLeftCell="A209" zoomScaleNormal="100" workbookViewId="0">
      <selection activeCell="E210" sqref="E210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75" t="s">
        <v>264</v>
      </c>
      <c r="C1" s="76"/>
      <c r="D1" s="76"/>
      <c r="E1" s="76"/>
      <c r="F1" s="76"/>
      <c r="G1" s="76"/>
      <c r="H1" s="76"/>
      <c r="I1" s="76"/>
      <c r="J1" s="76"/>
      <c r="K1" s="76"/>
      <c r="L1" s="30"/>
      <c r="M1" s="30"/>
    </row>
    <row r="2" spans="2:13" x14ac:dyDescent="0.35">
      <c r="B2" s="76"/>
      <c r="C2" s="76"/>
      <c r="D2" s="76"/>
      <c r="E2" s="76"/>
      <c r="F2" s="76"/>
      <c r="G2" s="76"/>
      <c r="H2" s="76"/>
      <c r="I2" s="76"/>
      <c r="J2" s="76"/>
      <c r="K2" s="76"/>
      <c r="L2" s="30"/>
      <c r="M2" s="30"/>
    </row>
    <row r="3" spans="2:13" x14ac:dyDescent="0.35">
      <c r="B3" t="s">
        <v>408</v>
      </c>
    </row>
    <row r="4" spans="2:13" x14ac:dyDescent="0.35">
      <c r="B4" t="s">
        <v>395</v>
      </c>
    </row>
    <row r="5" spans="2:13" x14ac:dyDescent="0.35">
      <c r="B5" t="s">
        <v>396</v>
      </c>
    </row>
    <row r="6" spans="2:13" x14ac:dyDescent="0.35">
      <c r="B6" t="s">
        <v>113</v>
      </c>
    </row>
    <row r="7" spans="2:13" x14ac:dyDescent="0.35">
      <c r="B7" t="s">
        <v>114</v>
      </c>
    </row>
    <row r="8" spans="2:13" x14ac:dyDescent="0.35">
      <c r="B8" t="s">
        <v>266</v>
      </c>
    </row>
    <row r="9" spans="2:13" x14ac:dyDescent="0.35">
      <c r="B9" t="s">
        <v>397</v>
      </c>
    </row>
    <row r="10" spans="2:13" ht="38" customHeight="1" x14ac:dyDescent="0.35"/>
    <row r="11" spans="2:13" ht="16" customHeight="1" x14ac:dyDescent="0.35">
      <c r="B11" s="66"/>
    </row>
    <row r="14" spans="2:13" x14ac:dyDescent="0.35">
      <c r="B14" t="s">
        <v>115</v>
      </c>
    </row>
    <row r="17" spans="2:10" x14ac:dyDescent="0.35">
      <c r="B17" s="78" t="s">
        <v>116</v>
      </c>
    </row>
    <row r="18" spans="2:10" ht="15" thickBot="1" x14ac:dyDescent="0.4"/>
    <row r="19" spans="2:10" ht="43.5" x14ac:dyDescent="0.35">
      <c r="B19" s="80" t="s">
        <v>117</v>
      </c>
      <c r="C19" s="81" t="s">
        <v>118</v>
      </c>
      <c r="D19" s="81" t="s">
        <v>119</v>
      </c>
      <c r="E19" s="81" t="s">
        <v>120</v>
      </c>
      <c r="F19" s="81" t="s">
        <v>108</v>
      </c>
      <c r="G19" s="81" t="s">
        <v>109</v>
      </c>
      <c r="H19" s="81" t="s">
        <v>107</v>
      </c>
      <c r="I19" s="81" t="s">
        <v>121</v>
      </c>
    </row>
    <row r="20" spans="2:10" x14ac:dyDescent="0.35">
      <c r="B20" s="82" t="s">
        <v>103</v>
      </c>
      <c r="C20" s="84">
        <v>61</v>
      </c>
      <c r="D20" s="84">
        <v>0</v>
      </c>
      <c r="E20" s="84">
        <v>61</v>
      </c>
      <c r="F20" s="40">
        <v>26.4478260869565</v>
      </c>
      <c r="G20" s="40">
        <v>29.9467391304348</v>
      </c>
      <c r="H20" s="40">
        <v>28.132471649934722</v>
      </c>
      <c r="I20" s="40">
        <v>0.81249052774237918</v>
      </c>
    </row>
    <row r="21" spans="2:10" x14ac:dyDescent="0.35">
      <c r="B21" s="79" t="s">
        <v>10</v>
      </c>
      <c r="C21" s="85">
        <v>61</v>
      </c>
      <c r="D21" s="85">
        <v>0</v>
      </c>
      <c r="E21" s="85">
        <v>61</v>
      </c>
      <c r="F21" s="41">
        <v>-0.58492</v>
      </c>
      <c r="G21" s="41">
        <v>0.53491999999999995</v>
      </c>
      <c r="H21" s="41">
        <v>4.8359016393442625E-3</v>
      </c>
      <c r="I21" s="41">
        <v>0.24535791304661472</v>
      </c>
    </row>
    <row r="22" spans="2:10" x14ac:dyDescent="0.35">
      <c r="B22" s="79" t="s">
        <v>30</v>
      </c>
      <c r="C22" s="85">
        <v>61</v>
      </c>
      <c r="D22" s="85">
        <v>0</v>
      </c>
      <c r="E22" s="85">
        <v>61</v>
      </c>
      <c r="F22" s="41">
        <v>0</v>
      </c>
      <c r="G22" s="41">
        <v>48.238999999999997</v>
      </c>
      <c r="H22" s="41">
        <v>8.8451147540983612</v>
      </c>
      <c r="I22" s="41">
        <v>11.254529694154794</v>
      </c>
    </row>
    <row r="23" spans="2:10" x14ac:dyDescent="0.35">
      <c r="B23" s="79" t="s">
        <v>52</v>
      </c>
      <c r="C23" s="85">
        <v>61</v>
      </c>
      <c r="D23" s="85">
        <v>0</v>
      </c>
      <c r="E23" s="85">
        <v>61</v>
      </c>
      <c r="F23" s="41">
        <v>35.014279999999999</v>
      </c>
      <c r="G23" s="41">
        <v>7582.9506799999999</v>
      </c>
      <c r="H23" s="41">
        <v>1916.5881683606556</v>
      </c>
      <c r="I23" s="41">
        <v>1575.3212667476139</v>
      </c>
    </row>
    <row r="24" spans="2:10" x14ac:dyDescent="0.35">
      <c r="B24" s="79" t="s">
        <v>274</v>
      </c>
      <c r="C24" s="85">
        <v>61</v>
      </c>
      <c r="D24" s="85">
        <v>0</v>
      </c>
      <c r="E24" s="85">
        <v>61</v>
      </c>
      <c r="F24" s="41">
        <v>0.79027999999999998</v>
      </c>
      <c r="G24" s="41">
        <v>1.32057</v>
      </c>
      <c r="H24" s="41">
        <v>1.0316703278688528</v>
      </c>
      <c r="I24" s="41">
        <v>0.16813324749502712</v>
      </c>
    </row>
    <row r="25" spans="2:10" x14ac:dyDescent="0.35">
      <c r="B25" s="79" t="s">
        <v>35</v>
      </c>
      <c r="C25" s="85">
        <v>61</v>
      </c>
      <c r="D25" s="85">
        <v>0</v>
      </c>
      <c r="E25" s="85">
        <v>61</v>
      </c>
      <c r="F25" s="41">
        <v>-69.927850000000007</v>
      </c>
      <c r="G25" s="41">
        <v>92.677629999999994</v>
      </c>
      <c r="H25" s="41">
        <v>0.50924311475409767</v>
      </c>
      <c r="I25" s="41">
        <v>35.274356668595267</v>
      </c>
    </row>
    <row r="26" spans="2:10" x14ac:dyDescent="0.35">
      <c r="B26" s="79" t="s">
        <v>20</v>
      </c>
      <c r="C26" s="85">
        <v>61</v>
      </c>
      <c r="D26" s="85">
        <v>0</v>
      </c>
      <c r="E26" s="85">
        <v>61</v>
      </c>
      <c r="F26" s="41">
        <v>0</v>
      </c>
      <c r="G26" s="41">
        <v>500</v>
      </c>
      <c r="H26" s="41">
        <v>90.93442622950819</v>
      </c>
      <c r="I26" s="41">
        <v>93.220146043735099</v>
      </c>
    </row>
    <row r="27" spans="2:10" ht="15" thickBot="1" x14ac:dyDescent="0.4">
      <c r="B27" s="83" t="s">
        <v>32</v>
      </c>
      <c r="C27" s="86">
        <v>61</v>
      </c>
      <c r="D27" s="86">
        <v>0</v>
      </c>
      <c r="E27" s="86">
        <v>61</v>
      </c>
      <c r="F27" s="42">
        <v>-170.29886999999999</v>
      </c>
      <c r="G27" s="42">
        <v>197.04381000000001</v>
      </c>
      <c r="H27" s="42">
        <v>-45.35763049180327</v>
      </c>
      <c r="I27" s="42">
        <v>73.587506849747882</v>
      </c>
    </row>
    <row r="30" spans="2:10" x14ac:dyDescent="0.35">
      <c r="B30" s="31" t="s">
        <v>122</v>
      </c>
    </row>
    <row r="31" spans="2:10" ht="15" thickBot="1" x14ac:dyDescent="0.4"/>
    <row r="32" spans="2:10" ht="43.5" x14ac:dyDescent="0.35">
      <c r="B32" s="80"/>
      <c r="C32" s="81" t="s">
        <v>10</v>
      </c>
      <c r="D32" s="81" t="s">
        <v>30</v>
      </c>
      <c r="E32" s="81" t="s">
        <v>52</v>
      </c>
      <c r="F32" s="81" t="s">
        <v>274</v>
      </c>
      <c r="G32" s="81" t="s">
        <v>35</v>
      </c>
      <c r="H32" s="81" t="s">
        <v>20</v>
      </c>
      <c r="I32" s="81" t="s">
        <v>32</v>
      </c>
      <c r="J32" s="43" t="s">
        <v>103</v>
      </c>
    </row>
    <row r="33" spans="2:10" x14ac:dyDescent="0.35">
      <c r="B33" s="87" t="s">
        <v>10</v>
      </c>
      <c r="C33" s="89">
        <v>1</v>
      </c>
      <c r="D33" s="46">
        <v>6.3059586814111592E-4</v>
      </c>
      <c r="E33" s="46">
        <v>1.3178352798421413E-2</v>
      </c>
      <c r="F33" s="46">
        <v>0.389248991655542</v>
      </c>
      <c r="G33" s="46">
        <v>-8.9039123591704693E-3</v>
      </c>
      <c r="H33" s="46">
        <v>3.7540061201544704E-2</v>
      </c>
      <c r="I33" s="46">
        <v>0.10212148775084504</v>
      </c>
      <c r="J33" s="47">
        <v>-0.43205337217228612</v>
      </c>
    </row>
    <row r="34" spans="2:10" x14ac:dyDescent="0.35">
      <c r="B34" s="79" t="s">
        <v>30</v>
      </c>
      <c r="C34" s="41">
        <v>6.3059586814111592E-4</v>
      </c>
      <c r="D34" s="90">
        <v>1</v>
      </c>
      <c r="E34" s="41">
        <v>-0.16348271181120055</v>
      </c>
      <c r="F34" s="41">
        <v>-0.28179031034909907</v>
      </c>
      <c r="G34" s="41">
        <v>-0.23677251020675905</v>
      </c>
      <c r="H34" s="41">
        <v>-0.23763726509072106</v>
      </c>
      <c r="I34" s="41">
        <v>-0.24481761843490998</v>
      </c>
      <c r="J34" s="48">
        <v>0.2314350256955251</v>
      </c>
    </row>
    <row r="35" spans="2:10" x14ac:dyDescent="0.35">
      <c r="B35" s="79" t="s">
        <v>52</v>
      </c>
      <c r="C35" s="41">
        <v>1.3178352798421413E-2</v>
      </c>
      <c r="D35" s="41">
        <v>-0.16348271181120055</v>
      </c>
      <c r="E35" s="90">
        <v>1</v>
      </c>
      <c r="F35" s="41">
        <v>0.18168603833058494</v>
      </c>
      <c r="G35" s="41">
        <v>0.1015565498574056</v>
      </c>
      <c r="H35" s="41">
        <v>0.656663822017997</v>
      </c>
      <c r="I35" s="41">
        <v>0.28858396044434859</v>
      </c>
      <c r="J35" s="48">
        <v>0.23589940573777168</v>
      </c>
    </row>
    <row r="36" spans="2:10" x14ac:dyDescent="0.35">
      <c r="B36" s="79" t="s">
        <v>274</v>
      </c>
      <c r="C36" s="41">
        <v>0.389248991655542</v>
      </c>
      <c r="D36" s="41">
        <v>-0.28179031034909907</v>
      </c>
      <c r="E36" s="41">
        <v>0.18168603833058494</v>
      </c>
      <c r="F36" s="90">
        <v>1</v>
      </c>
      <c r="G36" s="41">
        <v>0.52753606020266686</v>
      </c>
      <c r="H36" s="41">
        <v>0.54601076608849497</v>
      </c>
      <c r="I36" s="41">
        <v>0.67207993059265136</v>
      </c>
      <c r="J36" s="48">
        <v>-0.53511600167937801</v>
      </c>
    </row>
    <row r="37" spans="2:10" x14ac:dyDescent="0.35">
      <c r="B37" s="79" t="s">
        <v>35</v>
      </c>
      <c r="C37" s="41">
        <v>-8.9039123591704693E-3</v>
      </c>
      <c r="D37" s="41">
        <v>-0.23677251020675905</v>
      </c>
      <c r="E37" s="41">
        <v>0.1015565498574056</v>
      </c>
      <c r="F37" s="41">
        <v>0.52753606020266686</v>
      </c>
      <c r="G37" s="90">
        <v>1</v>
      </c>
      <c r="H37" s="41">
        <v>0.67368364948774018</v>
      </c>
      <c r="I37" s="41">
        <v>0.77943176958599591</v>
      </c>
      <c r="J37" s="48">
        <v>-0.29090777269799978</v>
      </c>
    </row>
    <row r="38" spans="2:10" x14ac:dyDescent="0.35">
      <c r="B38" s="79" t="s">
        <v>20</v>
      </c>
      <c r="C38" s="41">
        <v>3.7540061201544704E-2</v>
      </c>
      <c r="D38" s="41">
        <v>-0.23763726509072106</v>
      </c>
      <c r="E38" s="41">
        <v>0.656663822017997</v>
      </c>
      <c r="F38" s="41">
        <v>0.54601076608849497</v>
      </c>
      <c r="G38" s="41">
        <v>0.67368364948774018</v>
      </c>
      <c r="H38" s="90">
        <v>1</v>
      </c>
      <c r="I38" s="41">
        <v>0.86004401604050917</v>
      </c>
      <c r="J38" s="48">
        <v>-0.22527639409460992</v>
      </c>
    </row>
    <row r="39" spans="2:10" x14ac:dyDescent="0.35">
      <c r="B39" s="79" t="s">
        <v>32</v>
      </c>
      <c r="C39" s="41">
        <v>0.10212148775084504</v>
      </c>
      <c r="D39" s="41">
        <v>-0.24481761843490998</v>
      </c>
      <c r="E39" s="41">
        <v>0.28858396044434859</v>
      </c>
      <c r="F39" s="41">
        <v>0.67207993059265136</v>
      </c>
      <c r="G39" s="41">
        <v>0.77943176958599591</v>
      </c>
      <c r="H39" s="41">
        <v>0.86004401604050917</v>
      </c>
      <c r="I39" s="90">
        <v>1</v>
      </c>
      <c r="J39" s="48">
        <v>-0.48841301204737514</v>
      </c>
    </row>
    <row r="40" spans="2:10" ht="15" thickBot="1" x14ac:dyDescent="0.4">
      <c r="B40" s="88" t="s">
        <v>103</v>
      </c>
      <c r="C40" s="49">
        <v>-0.43205337217228612</v>
      </c>
      <c r="D40" s="49">
        <v>0.2314350256955251</v>
      </c>
      <c r="E40" s="49">
        <v>0.23589940573777168</v>
      </c>
      <c r="F40" s="49">
        <v>-0.53511600167937801</v>
      </c>
      <c r="G40" s="49">
        <v>-0.29090777269799978</v>
      </c>
      <c r="H40" s="49">
        <v>-0.22527639409460992</v>
      </c>
      <c r="I40" s="49">
        <v>-0.48841301204737514</v>
      </c>
      <c r="J40" s="91">
        <v>1</v>
      </c>
    </row>
    <row r="43" spans="2:10" x14ac:dyDescent="0.35">
      <c r="B43" s="78" t="s">
        <v>307</v>
      </c>
    </row>
    <row r="44" spans="2:10" ht="15" thickBot="1" x14ac:dyDescent="0.4"/>
    <row r="45" spans="2:10" ht="43.5" x14ac:dyDescent="0.35">
      <c r="B45" s="80"/>
      <c r="C45" s="81" t="s">
        <v>10</v>
      </c>
      <c r="D45" s="81" t="s">
        <v>30</v>
      </c>
      <c r="E45" s="81" t="s">
        <v>52</v>
      </c>
      <c r="F45" s="81" t="s">
        <v>274</v>
      </c>
      <c r="G45" s="81" t="s">
        <v>35</v>
      </c>
      <c r="H45" s="81" t="s">
        <v>20</v>
      </c>
      <c r="I45" s="81" t="s">
        <v>32</v>
      </c>
    </row>
    <row r="46" spans="2:10" x14ac:dyDescent="0.35">
      <c r="B46" s="87" t="s">
        <v>308</v>
      </c>
      <c r="C46" s="46">
        <v>0.76933307041356447</v>
      </c>
      <c r="D46" s="46">
        <v>0.88280417158283808</v>
      </c>
      <c r="E46" s="46">
        <v>0.22693960336955799</v>
      </c>
      <c r="F46" s="46">
        <v>0.42273650697019816</v>
      </c>
      <c r="G46" s="46">
        <v>0.32172270716689028</v>
      </c>
      <c r="H46" s="46">
        <v>6.7331030579137363E-2</v>
      </c>
      <c r="I46" s="46">
        <v>0.10320505238677449</v>
      </c>
    </row>
    <row r="47" spans="2:10" ht="15" thickBot="1" x14ac:dyDescent="0.4">
      <c r="B47" s="83" t="s">
        <v>309</v>
      </c>
      <c r="C47" s="42">
        <v>1.2998271339907925</v>
      </c>
      <c r="D47" s="42">
        <v>1.1327540491874135</v>
      </c>
      <c r="E47" s="42">
        <v>4.4064587456406095</v>
      </c>
      <c r="F47" s="42">
        <v>2.3655397239455769</v>
      </c>
      <c r="G47" s="42">
        <v>3.108266770493326</v>
      </c>
      <c r="H47" s="42">
        <v>14.851993076574885</v>
      </c>
      <c r="I47" s="42">
        <v>9.689448112020413</v>
      </c>
    </row>
    <row r="50" spans="2:10" x14ac:dyDescent="0.35">
      <c r="B50" s="31" t="s">
        <v>239</v>
      </c>
    </row>
    <row r="52" spans="2:10" x14ac:dyDescent="0.35">
      <c r="B52" s="78" t="s">
        <v>267</v>
      </c>
    </row>
    <row r="53" spans="2:10" ht="15" thickBot="1" x14ac:dyDescent="0.4"/>
    <row r="54" spans="2:10" x14ac:dyDescent="0.35">
      <c r="B54" s="100" t="s">
        <v>268</v>
      </c>
      <c r="C54" s="100" t="s">
        <v>110</v>
      </c>
      <c r="D54" s="100" t="s">
        <v>129</v>
      </c>
      <c r="E54" s="100" t="s">
        <v>127</v>
      </c>
      <c r="F54" s="100" t="s">
        <v>128</v>
      </c>
      <c r="G54" s="100" t="s">
        <v>269</v>
      </c>
      <c r="H54" s="100" t="s">
        <v>270</v>
      </c>
      <c r="I54" s="100" t="s">
        <v>271</v>
      </c>
      <c r="J54" s="100" t="s">
        <v>272</v>
      </c>
    </row>
    <row r="55" spans="2:10" x14ac:dyDescent="0.35">
      <c r="B55" s="65">
        <v>1</v>
      </c>
      <c r="C55" s="101" t="s">
        <v>274</v>
      </c>
      <c r="D55" s="104">
        <v>0.4790950107778838</v>
      </c>
      <c r="E55" s="104">
        <v>0.28634913525332406</v>
      </c>
      <c r="F55" s="104">
        <v>0.27425335788473632</v>
      </c>
      <c r="G55" s="104">
        <v>40.565524124441993</v>
      </c>
      <c r="H55" s="104">
        <v>-42.920758918356029</v>
      </c>
      <c r="I55" s="104">
        <v>-38.699011190009408</v>
      </c>
      <c r="J55" s="104">
        <v>0.73704925375476371</v>
      </c>
    </row>
    <row r="56" spans="2:10" x14ac:dyDescent="0.35">
      <c r="B56" s="38">
        <v>2</v>
      </c>
      <c r="C56" s="102" t="s">
        <v>278</v>
      </c>
      <c r="D56" s="105">
        <v>0.40898600516606459</v>
      </c>
      <c r="E56" s="105">
        <v>0.40110790942108698</v>
      </c>
      <c r="F56" s="105">
        <v>0.3804564580218141</v>
      </c>
      <c r="G56" s="105">
        <v>26.876479939607037</v>
      </c>
      <c r="H56" s="105">
        <v>-51.614816855321635</v>
      </c>
      <c r="I56" s="105">
        <v>-45.2821952628017</v>
      </c>
      <c r="J56" s="105">
        <v>0.63881822995084059</v>
      </c>
    </row>
    <row r="57" spans="2:10" x14ac:dyDescent="0.35">
      <c r="B57" s="38">
        <v>3</v>
      </c>
      <c r="C57" s="102" t="s">
        <v>398</v>
      </c>
      <c r="D57" s="105">
        <v>0.32244449496442212</v>
      </c>
      <c r="E57" s="105">
        <v>0.53597438083612203</v>
      </c>
      <c r="F57" s="105">
        <v>0.51155197982749689</v>
      </c>
      <c r="G57" s="105">
        <v>10.43844725384443</v>
      </c>
      <c r="H57" s="105">
        <v>-65.17845861462969</v>
      </c>
      <c r="I57" s="105">
        <v>-56.734963157936448</v>
      </c>
      <c r="J57" s="105">
        <v>0.51121466518054348</v>
      </c>
    </row>
    <row r="58" spans="2:10" x14ac:dyDescent="0.35">
      <c r="B58" s="38">
        <v>4</v>
      </c>
      <c r="C58" s="102" t="s">
        <v>399</v>
      </c>
      <c r="D58" s="105">
        <v>0.30655218332824818</v>
      </c>
      <c r="E58" s="105">
        <v>0.56658436183491045</v>
      </c>
      <c r="F58" s="105">
        <v>0.53562610196597549</v>
      </c>
      <c r="G58" s="105">
        <v>8.2536574818231827</v>
      </c>
      <c r="H58" s="105">
        <v>-67.341256814705289</v>
      </c>
      <c r="I58" s="105">
        <v>-56.786887493838734</v>
      </c>
      <c r="J58" s="105">
        <v>0.49319710549820533</v>
      </c>
    </row>
    <row r="59" spans="2:10" x14ac:dyDescent="0.35">
      <c r="B59" s="38">
        <v>5</v>
      </c>
      <c r="C59" s="102" t="s">
        <v>400</v>
      </c>
      <c r="D59" s="105">
        <v>0.28809337929952972</v>
      </c>
      <c r="E59" s="105">
        <v>0.59995568427183432</v>
      </c>
      <c r="F59" s="105">
        <v>0.5635880192056375</v>
      </c>
      <c r="G59" s="105">
        <v>5.6913557666280781</v>
      </c>
      <c r="H59" s="105">
        <v>-70.228689096289827</v>
      </c>
      <c r="I59" s="105">
        <v>-57.563445911249957</v>
      </c>
      <c r="J59" s="105">
        <v>0.47022752901380871</v>
      </c>
    </row>
    <row r="60" spans="2:10" x14ac:dyDescent="0.35">
      <c r="B60" s="107">
        <v>6</v>
      </c>
      <c r="C60" s="108" t="s">
        <v>401</v>
      </c>
      <c r="D60" s="110">
        <v>0.28588421105258738</v>
      </c>
      <c r="E60" s="109">
        <v>0.61024107664682037</v>
      </c>
      <c r="F60" s="109">
        <v>0.56693452960757817</v>
      </c>
      <c r="G60" s="109">
        <v>6.2852064190093984</v>
      </c>
      <c r="H60" s="109">
        <v>-69.817551676645849</v>
      </c>
      <c r="I60" s="109">
        <v>-55.041434627432665</v>
      </c>
      <c r="J60" s="109">
        <v>0.47327869264314665</v>
      </c>
    </row>
    <row r="61" spans="2:10" ht="15" thickBot="1" x14ac:dyDescent="0.4">
      <c r="B61" s="39">
        <v>7</v>
      </c>
      <c r="C61" s="103" t="s">
        <v>402</v>
      </c>
      <c r="D61" s="106">
        <v>0.28971920039953775</v>
      </c>
      <c r="E61" s="106">
        <v>0.61232724191251142</v>
      </c>
      <c r="F61" s="106">
        <v>0.56112517952359786</v>
      </c>
      <c r="G61" s="106">
        <v>8</v>
      </c>
      <c r="H61" s="106">
        <v>-68.144928061451012</v>
      </c>
      <c r="I61" s="106">
        <v>-51.257937148064521</v>
      </c>
      <c r="J61" s="106">
        <v>0.48635309650975833</v>
      </c>
    </row>
    <row r="62" spans="2:10" x14ac:dyDescent="0.35">
      <c r="B62" s="64" t="s">
        <v>273</v>
      </c>
    </row>
    <row r="65" spans="2:3" x14ac:dyDescent="0.35">
      <c r="B65" s="78" t="s">
        <v>240</v>
      </c>
    </row>
    <row r="66" spans="2:3" ht="15" thickBot="1" x14ac:dyDescent="0.4"/>
    <row r="67" spans="2:3" x14ac:dyDescent="0.35">
      <c r="B67" s="92" t="s">
        <v>118</v>
      </c>
      <c r="C67" s="93">
        <v>61</v>
      </c>
    </row>
    <row r="68" spans="2:3" x14ac:dyDescent="0.35">
      <c r="B68" s="79" t="s">
        <v>125</v>
      </c>
      <c r="C68" s="85">
        <v>61</v>
      </c>
    </row>
    <row r="69" spans="2:3" x14ac:dyDescent="0.35">
      <c r="B69" s="79" t="s">
        <v>126</v>
      </c>
      <c r="C69" s="85">
        <v>54</v>
      </c>
    </row>
    <row r="70" spans="2:3" x14ac:dyDescent="0.35">
      <c r="B70" s="79" t="s">
        <v>127</v>
      </c>
      <c r="C70" s="41">
        <v>0.61024107664682037</v>
      </c>
    </row>
    <row r="71" spans="2:3" x14ac:dyDescent="0.35">
      <c r="B71" s="79" t="s">
        <v>128</v>
      </c>
      <c r="C71" s="41">
        <v>0.56693452960757817</v>
      </c>
    </row>
    <row r="72" spans="2:3" x14ac:dyDescent="0.35">
      <c r="B72" s="79" t="s">
        <v>129</v>
      </c>
      <c r="C72" s="41">
        <v>0.28588421105258738</v>
      </c>
    </row>
    <row r="73" spans="2:3" x14ac:dyDescent="0.35">
      <c r="B73" s="79" t="s">
        <v>130</v>
      </c>
      <c r="C73" s="41">
        <v>0.53468141079767062</v>
      </c>
    </row>
    <row r="74" spans="2:3" x14ac:dyDescent="0.35">
      <c r="B74" s="79" t="s">
        <v>131</v>
      </c>
      <c r="C74" s="41">
        <v>1.3712314571011004</v>
      </c>
    </row>
    <row r="75" spans="2:3" x14ac:dyDescent="0.35">
      <c r="B75" s="79" t="s">
        <v>132</v>
      </c>
      <c r="C75" s="41">
        <v>2.0790149957290311</v>
      </c>
    </row>
    <row r="76" spans="2:3" x14ac:dyDescent="0.35">
      <c r="B76" s="79" t="s">
        <v>133</v>
      </c>
      <c r="C76" s="41">
        <v>6.2852064190093984</v>
      </c>
    </row>
    <row r="77" spans="2:3" x14ac:dyDescent="0.35">
      <c r="B77" s="79" t="s">
        <v>134</v>
      </c>
      <c r="C77" s="41">
        <v>-69.817551676645849</v>
      </c>
    </row>
    <row r="78" spans="2:3" x14ac:dyDescent="0.35">
      <c r="B78" s="79" t="s">
        <v>135</v>
      </c>
      <c r="C78" s="41">
        <v>-67.704344129476041</v>
      </c>
    </row>
    <row r="79" spans="2:3" x14ac:dyDescent="0.35">
      <c r="B79" s="79" t="s">
        <v>136</v>
      </c>
      <c r="C79" s="41">
        <v>-55.041434627432665</v>
      </c>
    </row>
    <row r="80" spans="2:3" ht="15" thickBot="1" x14ac:dyDescent="0.4">
      <c r="B80" s="83" t="s">
        <v>137</v>
      </c>
      <c r="C80" s="42">
        <v>0.49080753311141134</v>
      </c>
    </row>
    <row r="83" spans="2:9" x14ac:dyDescent="0.35">
      <c r="B83" s="94" t="s">
        <v>241</v>
      </c>
    </row>
    <row r="84" spans="2:9" ht="15" thickBot="1" x14ac:dyDescent="0.4"/>
    <row r="85" spans="2:9" ht="29" customHeight="1" x14ac:dyDescent="0.35">
      <c r="B85" s="80" t="s">
        <v>139</v>
      </c>
      <c r="C85" s="81" t="s">
        <v>126</v>
      </c>
      <c r="D85" s="81" t="s">
        <v>140</v>
      </c>
      <c r="E85" s="81" t="s">
        <v>141</v>
      </c>
      <c r="F85" s="81" t="s">
        <v>142</v>
      </c>
      <c r="G85" s="81" t="s">
        <v>143</v>
      </c>
      <c r="H85" s="81" t="s">
        <v>144</v>
      </c>
    </row>
    <row r="86" spans="2:9" x14ac:dyDescent="0.35">
      <c r="B86" s="87" t="s">
        <v>145</v>
      </c>
      <c r="C86" s="46">
        <v>6</v>
      </c>
      <c r="D86" s="46">
        <v>24.170704063425681</v>
      </c>
      <c r="E86" s="46">
        <v>4.0284506772376139</v>
      </c>
      <c r="F86" s="46">
        <v>14.091196790495697</v>
      </c>
      <c r="G86" s="58">
        <v>1.4151882529615289E-9</v>
      </c>
      <c r="H86" s="61" t="s">
        <v>148</v>
      </c>
    </row>
    <row r="87" spans="2:9" x14ac:dyDescent="0.35">
      <c r="B87" s="79" t="s">
        <v>146</v>
      </c>
      <c r="C87" s="41">
        <v>54</v>
      </c>
      <c r="D87" s="41">
        <v>15.437747396839718</v>
      </c>
      <c r="E87" s="41">
        <v>0.28588421105258738</v>
      </c>
      <c r="F87" s="41"/>
      <c r="G87" s="59"/>
      <c r="H87" s="62" t="s">
        <v>149</v>
      </c>
    </row>
    <row r="88" spans="2:9" ht="15" thickBot="1" x14ac:dyDescent="0.4">
      <c r="B88" s="83" t="s">
        <v>147</v>
      </c>
      <c r="C88" s="42">
        <v>60</v>
      </c>
      <c r="D88" s="42">
        <v>39.6084514602654</v>
      </c>
      <c r="E88" s="42"/>
      <c r="F88" s="42"/>
      <c r="G88" s="60"/>
      <c r="H88" s="63" t="s">
        <v>149</v>
      </c>
    </row>
    <row r="89" spans="2:9" x14ac:dyDescent="0.35">
      <c r="B89" s="64" t="s">
        <v>150</v>
      </c>
    </row>
    <row r="90" spans="2:9" x14ac:dyDescent="0.35">
      <c r="B90" s="64" t="s">
        <v>151</v>
      </c>
    </row>
    <row r="93" spans="2:9" x14ac:dyDescent="0.35">
      <c r="B93" s="78" t="s">
        <v>242</v>
      </c>
    </row>
    <row r="94" spans="2:9" ht="15" thickBot="1" x14ac:dyDescent="0.4"/>
    <row r="95" spans="2:9" ht="29" customHeight="1" x14ac:dyDescent="0.35">
      <c r="B95" s="80" t="s">
        <v>139</v>
      </c>
      <c r="C95" s="81" t="s">
        <v>153</v>
      </c>
      <c r="D95" s="81" t="s">
        <v>154</v>
      </c>
      <c r="E95" s="81" t="s">
        <v>155</v>
      </c>
      <c r="F95" s="81" t="s">
        <v>156</v>
      </c>
      <c r="G95" s="81" t="s">
        <v>157</v>
      </c>
      <c r="H95" s="81" t="s">
        <v>158</v>
      </c>
      <c r="I95" s="81" t="s">
        <v>144</v>
      </c>
    </row>
    <row r="96" spans="2:9" x14ac:dyDescent="0.35">
      <c r="B96" s="87" t="s">
        <v>159</v>
      </c>
      <c r="C96" s="46">
        <v>27.989291110104645</v>
      </c>
      <c r="D96" s="46">
        <v>0.71631227731875124</v>
      </c>
      <c r="E96" s="46">
        <v>39.074146843988423</v>
      </c>
      <c r="F96" s="58">
        <v>2.7928182445675065E-41</v>
      </c>
      <c r="G96" s="46">
        <v>26.553171461434417</v>
      </c>
      <c r="H96" s="46">
        <v>29.425410758774873</v>
      </c>
      <c r="I96" s="61" t="s">
        <v>148</v>
      </c>
    </row>
    <row r="97" spans="2:9" x14ac:dyDescent="0.35">
      <c r="B97" s="79" t="s">
        <v>10</v>
      </c>
      <c r="C97" s="41">
        <v>-1.004245460276187</v>
      </c>
      <c r="D97" s="41">
        <v>0.32007487881141117</v>
      </c>
      <c r="E97" s="41">
        <v>-3.1375328923201455</v>
      </c>
      <c r="F97" s="59">
        <v>2.7585123291693492E-3</v>
      </c>
      <c r="G97" s="41">
        <v>-1.645956955474061</v>
      </c>
      <c r="H97" s="41">
        <v>-0.36253396507831304</v>
      </c>
      <c r="I97" s="62" t="s">
        <v>243</v>
      </c>
    </row>
    <row r="98" spans="2:9" x14ac:dyDescent="0.35">
      <c r="B98" s="79" t="s">
        <v>30</v>
      </c>
      <c r="C98" s="41">
        <v>1.2259328239125683E-2</v>
      </c>
      <c r="D98" s="41">
        <v>6.5082868425960392E-3</v>
      </c>
      <c r="E98" s="41">
        <v>1.8836490363162384</v>
      </c>
      <c r="F98" s="56">
        <v>6.5001789514511188E-2</v>
      </c>
      <c r="G98" s="41">
        <v>-7.8900125317328713E-4</v>
      </c>
      <c r="H98" s="41">
        <v>2.5307657731424654E-2</v>
      </c>
      <c r="I98" s="62" t="s">
        <v>161</v>
      </c>
    </row>
    <row r="99" spans="2:9" x14ac:dyDescent="0.35">
      <c r="B99" s="79" t="s">
        <v>52</v>
      </c>
      <c r="C99" s="41">
        <v>2.3979466773277984E-4</v>
      </c>
      <c r="D99" s="41">
        <v>4.715350605715459E-5</v>
      </c>
      <c r="E99" s="41">
        <v>5.0854048359018229</v>
      </c>
      <c r="F99" s="59">
        <v>4.7333809796157311E-6</v>
      </c>
      <c r="G99" s="41">
        <v>1.4525758007340336E-4</v>
      </c>
      <c r="H99" s="41">
        <v>3.3433175539215632E-4</v>
      </c>
      <c r="I99" s="62" t="s">
        <v>148</v>
      </c>
    </row>
    <row r="100" spans="2:9" x14ac:dyDescent="0.35">
      <c r="B100" s="79" t="s">
        <v>274</v>
      </c>
      <c r="C100" s="41">
        <v>-0.75115810168137775</v>
      </c>
      <c r="D100" s="41">
        <v>0.6292483381099031</v>
      </c>
      <c r="E100" s="41">
        <v>-1.1937387136176785</v>
      </c>
      <c r="F100" s="56">
        <v>0.23779813049782583</v>
      </c>
      <c r="G100" s="41">
        <v>-2.0127250618838395</v>
      </c>
      <c r="H100" s="41">
        <v>0.51040885852108397</v>
      </c>
      <c r="I100" s="62" t="s">
        <v>160</v>
      </c>
    </row>
    <row r="101" spans="2:9" x14ac:dyDescent="0.35">
      <c r="B101" s="79" t="s">
        <v>35</v>
      </c>
      <c r="C101" s="41">
        <v>7.5515410375201625E-3</v>
      </c>
      <c r="D101" s="41">
        <v>3.2486400810958068E-3</v>
      </c>
      <c r="E101" s="41">
        <v>2.3245237542513277</v>
      </c>
      <c r="F101" s="59">
        <v>2.3887693963419165E-2</v>
      </c>
      <c r="G101" s="41">
        <v>1.0384098241579395E-3</v>
      </c>
      <c r="H101" s="41">
        <v>1.4064672250882385E-2</v>
      </c>
      <c r="I101" s="62" t="s">
        <v>250</v>
      </c>
    </row>
    <row r="102" spans="2:9" x14ac:dyDescent="0.35">
      <c r="B102" s="79" t="s">
        <v>20</v>
      </c>
      <c r="C102" s="41">
        <v>0</v>
      </c>
      <c r="D102" s="41">
        <v>0</v>
      </c>
      <c r="E102" s="41"/>
      <c r="F102" s="59"/>
      <c r="G102" s="41"/>
      <c r="H102" s="41"/>
      <c r="I102" s="62" t="s">
        <v>149</v>
      </c>
    </row>
    <row r="103" spans="2:9" ht="15" thickBot="1" x14ac:dyDescent="0.4">
      <c r="B103" s="83" t="s">
        <v>32</v>
      </c>
      <c r="C103" s="42">
        <v>-7.7410599927429727E-3</v>
      </c>
      <c r="D103" s="42">
        <v>1.8066745766426176E-3</v>
      </c>
      <c r="E103" s="42">
        <v>-4.2847007938354631</v>
      </c>
      <c r="F103" s="60">
        <v>7.5767289438477547E-5</v>
      </c>
      <c r="G103" s="42">
        <v>-1.1363224431947275E-2</v>
      </c>
      <c r="H103" s="42">
        <v>-4.1188955535386707E-3</v>
      </c>
      <c r="I103" s="63" t="s">
        <v>148</v>
      </c>
    </row>
    <row r="104" spans="2:9" x14ac:dyDescent="0.35">
      <c r="B104" s="64" t="s">
        <v>151</v>
      </c>
    </row>
    <row r="107" spans="2:9" x14ac:dyDescent="0.35">
      <c r="B107" s="78" t="s">
        <v>244</v>
      </c>
    </row>
    <row r="109" spans="2:9" x14ac:dyDescent="0.35">
      <c r="B109" t="s">
        <v>403</v>
      </c>
    </row>
    <row r="112" spans="2:9" x14ac:dyDescent="0.35">
      <c r="B112" s="78" t="s">
        <v>245</v>
      </c>
    </row>
    <row r="113" spans="2:9" ht="15" thickBot="1" x14ac:dyDescent="0.4"/>
    <row r="114" spans="2:9" ht="29" customHeight="1" x14ac:dyDescent="0.35">
      <c r="B114" s="80" t="s">
        <v>139</v>
      </c>
      <c r="C114" s="81" t="s">
        <v>153</v>
      </c>
      <c r="D114" s="81" t="s">
        <v>154</v>
      </c>
      <c r="E114" s="81" t="s">
        <v>155</v>
      </c>
      <c r="F114" s="81" t="s">
        <v>156</v>
      </c>
      <c r="G114" s="81" t="s">
        <v>157</v>
      </c>
      <c r="H114" s="81" t="s">
        <v>158</v>
      </c>
      <c r="I114" s="81" t="s">
        <v>144</v>
      </c>
    </row>
    <row r="115" spans="2:9" x14ac:dyDescent="0.35">
      <c r="B115" s="87" t="s">
        <v>10</v>
      </c>
      <c r="C115" s="46">
        <v>-0.30326454513206275</v>
      </c>
      <c r="D115" s="46">
        <v>9.6657009038654054E-2</v>
      </c>
      <c r="E115" s="46">
        <v>-3.137532892320146</v>
      </c>
      <c r="F115" s="58">
        <v>2.7585123291693492E-3</v>
      </c>
      <c r="G115" s="46">
        <v>-0.49705018061173722</v>
      </c>
      <c r="H115" s="46">
        <v>-0.10947890965238824</v>
      </c>
      <c r="I115" s="61" t="s">
        <v>243</v>
      </c>
    </row>
    <row r="116" spans="2:9" x14ac:dyDescent="0.35">
      <c r="B116" s="79" t="s">
        <v>30</v>
      </c>
      <c r="C116" s="41">
        <v>0.1698148704342535</v>
      </c>
      <c r="D116" s="41">
        <v>9.0152075657550457E-2</v>
      </c>
      <c r="E116" s="41">
        <v>1.8836490363162381</v>
      </c>
      <c r="F116" s="56">
        <v>6.5001789514511188E-2</v>
      </c>
      <c r="G116" s="41">
        <v>-1.0929158838611952E-2</v>
      </c>
      <c r="H116" s="41">
        <v>0.35055889970711895</v>
      </c>
      <c r="I116" s="62" t="s">
        <v>161</v>
      </c>
    </row>
    <row r="117" spans="2:9" x14ac:dyDescent="0.35">
      <c r="B117" s="79" t="s">
        <v>52</v>
      </c>
      <c r="C117" s="41">
        <v>0.46493297685791879</v>
      </c>
      <c r="D117" s="41">
        <v>9.1424968485418465E-2</v>
      </c>
      <c r="E117" s="41">
        <v>5.0854048359018229</v>
      </c>
      <c r="F117" s="59">
        <v>4.7333809796157311E-6</v>
      </c>
      <c r="G117" s="41">
        <v>0.28163695111837933</v>
      </c>
      <c r="H117" s="41">
        <v>0.64822900259745819</v>
      </c>
      <c r="I117" s="62" t="s">
        <v>148</v>
      </c>
    </row>
    <row r="118" spans="2:9" x14ac:dyDescent="0.35">
      <c r="B118" s="79" t="s">
        <v>274</v>
      </c>
      <c r="C118" s="41">
        <v>-0.15544138264456758</v>
      </c>
      <c r="D118" s="41">
        <v>0.13021390767624141</v>
      </c>
      <c r="E118" s="41">
        <v>-1.1937387136176785</v>
      </c>
      <c r="F118" s="56">
        <v>0.23779813049782583</v>
      </c>
      <c r="G118" s="41">
        <v>-0.41650454917852225</v>
      </c>
      <c r="H118" s="41">
        <v>0.10562178388938709</v>
      </c>
      <c r="I118" s="62" t="s">
        <v>160</v>
      </c>
    </row>
    <row r="119" spans="2:9" x14ac:dyDescent="0.35">
      <c r="B119" s="79" t="s">
        <v>35</v>
      </c>
      <c r="C119" s="41">
        <v>0.32785090146857854</v>
      </c>
      <c r="D119" s="41">
        <v>0.14104003061658166</v>
      </c>
      <c r="E119" s="41">
        <v>2.3245237542513273</v>
      </c>
      <c r="F119" s="59">
        <v>2.3887693963419165E-2</v>
      </c>
      <c r="G119" s="41">
        <v>4.5082665280172518E-2</v>
      </c>
      <c r="H119" s="41">
        <v>0.6106191376569845</v>
      </c>
      <c r="I119" s="62" t="s">
        <v>250</v>
      </c>
    </row>
    <row r="120" spans="2:9" x14ac:dyDescent="0.35">
      <c r="B120" s="79" t="s">
        <v>20</v>
      </c>
      <c r="C120" s="41">
        <v>0</v>
      </c>
      <c r="D120" s="41">
        <v>0</v>
      </c>
      <c r="E120" s="41"/>
      <c r="F120" s="59"/>
      <c r="G120" s="41"/>
      <c r="H120" s="41"/>
      <c r="I120" s="62" t="s">
        <v>149</v>
      </c>
    </row>
    <row r="121" spans="2:9" ht="15" thickBot="1" x14ac:dyDescent="0.4">
      <c r="B121" s="83" t="s">
        <v>32</v>
      </c>
      <c r="C121" s="42">
        <v>-0.7011100877977291</v>
      </c>
      <c r="D121" s="42">
        <v>0.16363104952542748</v>
      </c>
      <c r="E121" s="42">
        <v>-4.2847007938354631</v>
      </c>
      <c r="F121" s="60">
        <v>7.5767289438477547E-5</v>
      </c>
      <c r="G121" s="42">
        <v>-1.0291705898955148</v>
      </c>
      <c r="H121" s="42">
        <v>-0.37304958569994345</v>
      </c>
      <c r="I121" s="63" t="s">
        <v>148</v>
      </c>
    </row>
    <row r="122" spans="2:9" x14ac:dyDescent="0.35">
      <c r="B122" s="64" t="s">
        <v>151</v>
      </c>
    </row>
    <row r="142" spans="6:6" x14ac:dyDescent="0.35">
      <c r="F142" t="s">
        <v>164</v>
      </c>
    </row>
    <row r="145" spans="2:13" x14ac:dyDescent="0.35">
      <c r="B145" s="78" t="s">
        <v>246</v>
      </c>
    </row>
    <row r="146" spans="2:13" ht="15" thickBot="1" x14ac:dyDescent="0.4"/>
    <row r="147" spans="2:13" ht="29" customHeight="1" x14ac:dyDescent="0.35">
      <c r="B147" s="80" t="s">
        <v>166</v>
      </c>
      <c r="C147" s="81" t="s">
        <v>167</v>
      </c>
      <c r="D147" s="81" t="s">
        <v>103</v>
      </c>
      <c r="E147" s="81" t="s">
        <v>247</v>
      </c>
      <c r="F147" s="81" t="s">
        <v>230</v>
      </c>
      <c r="G147" s="81" t="s">
        <v>231</v>
      </c>
      <c r="H147" s="81" t="s">
        <v>232</v>
      </c>
      <c r="I147" s="81" t="s">
        <v>233</v>
      </c>
      <c r="J147" s="81" t="s">
        <v>234</v>
      </c>
      <c r="K147" s="81" t="s">
        <v>235</v>
      </c>
      <c r="L147" s="81" t="s">
        <v>236</v>
      </c>
      <c r="M147" s="81" t="s">
        <v>237</v>
      </c>
    </row>
    <row r="148" spans="2:13" x14ac:dyDescent="0.35">
      <c r="B148" s="87" t="s">
        <v>168</v>
      </c>
      <c r="C148" s="95">
        <v>1</v>
      </c>
      <c r="D148" s="46">
        <v>28.6034090909091</v>
      </c>
      <c r="E148" s="46">
        <v>28.119970240411629</v>
      </c>
      <c r="F148" s="46">
        <v>0.48343885049747115</v>
      </c>
      <c r="G148" s="46">
        <v>0.90416244278297864</v>
      </c>
      <c r="H148" s="46">
        <v>0.19282324502800724</v>
      </c>
      <c r="I148" s="46">
        <v>27.733382910174022</v>
      </c>
      <c r="J148" s="46">
        <v>28.506557570649235</v>
      </c>
      <c r="K148" s="46">
        <v>0.56838808474115488</v>
      </c>
      <c r="L148" s="46">
        <v>26.980420741661966</v>
      </c>
      <c r="M148" s="46">
        <v>29.259519739161291</v>
      </c>
    </row>
    <row r="149" spans="2:13" x14ac:dyDescent="0.35">
      <c r="B149" s="79" t="s">
        <v>169</v>
      </c>
      <c r="C149" s="85">
        <v>1</v>
      </c>
      <c r="D149" s="41">
        <v>28.111956521739099</v>
      </c>
      <c r="E149" s="41">
        <v>28.467537112043189</v>
      </c>
      <c r="F149" s="41">
        <v>-0.35558059030408984</v>
      </c>
      <c r="G149" s="41">
        <v>-0.66503264022890352</v>
      </c>
      <c r="H149" s="41">
        <v>0.20556559054495915</v>
      </c>
      <c r="I149" s="41">
        <v>28.055402917195728</v>
      </c>
      <c r="J149" s="41">
        <v>28.87967130689065</v>
      </c>
      <c r="K149" s="41">
        <v>0.57283629691970916</v>
      </c>
      <c r="L149" s="41">
        <v>27.319069484827285</v>
      </c>
      <c r="M149" s="41">
        <v>29.616004739259093</v>
      </c>
    </row>
    <row r="150" spans="2:13" x14ac:dyDescent="0.35">
      <c r="B150" s="79" t="s">
        <v>170</v>
      </c>
      <c r="C150" s="85">
        <v>1</v>
      </c>
      <c r="D150" s="41">
        <v>29.391358024691399</v>
      </c>
      <c r="E150" s="41">
        <v>28.665121263246441</v>
      </c>
      <c r="F150" s="41">
        <v>0.72623676144495874</v>
      </c>
      <c r="G150" s="41">
        <v>1.3582607264417779</v>
      </c>
      <c r="H150" s="41">
        <v>0.15102541372843925</v>
      </c>
      <c r="I150" s="41">
        <v>28.362333539272463</v>
      </c>
      <c r="J150" s="41">
        <v>28.967908987220419</v>
      </c>
      <c r="K150" s="41">
        <v>0.55560137386838204</v>
      </c>
      <c r="L150" s="41">
        <v>27.551207576289634</v>
      </c>
      <c r="M150" s="41">
        <v>29.779034950203247</v>
      </c>
    </row>
    <row r="151" spans="2:13" x14ac:dyDescent="0.35">
      <c r="B151" s="79" t="s">
        <v>171</v>
      </c>
      <c r="C151" s="85">
        <v>1</v>
      </c>
      <c r="D151" s="41">
        <v>26.724175824175799</v>
      </c>
      <c r="E151" s="41">
        <v>27.651878559487763</v>
      </c>
      <c r="F151" s="41">
        <v>-0.92770273531196423</v>
      </c>
      <c r="G151" s="41">
        <v>-1.7350570200822211</v>
      </c>
      <c r="H151" s="41">
        <v>0.1534763634883678</v>
      </c>
      <c r="I151" s="41">
        <v>27.344176977103718</v>
      </c>
      <c r="J151" s="41">
        <v>27.959580141871808</v>
      </c>
      <c r="K151" s="41">
        <v>0.55627259972265486</v>
      </c>
      <c r="L151" s="41">
        <v>26.536619145718028</v>
      </c>
      <c r="M151" s="41">
        <v>28.767137973257498</v>
      </c>
    </row>
    <row r="152" spans="2:13" x14ac:dyDescent="0.35">
      <c r="B152" s="79" t="s">
        <v>172</v>
      </c>
      <c r="C152" s="85">
        <v>1</v>
      </c>
      <c r="D152" s="41">
        <v>29.3413043478261</v>
      </c>
      <c r="E152" s="41">
        <v>28.23271377696047</v>
      </c>
      <c r="F152" s="41">
        <v>1.1085905708656298</v>
      </c>
      <c r="G152" s="41">
        <v>2.0733665851815686</v>
      </c>
      <c r="H152" s="41">
        <v>0.1703392905312473</v>
      </c>
      <c r="I152" s="41">
        <v>27.891204061409951</v>
      </c>
      <c r="J152" s="41">
        <v>28.574223492510988</v>
      </c>
      <c r="K152" s="41">
        <v>0.561159233151586</v>
      </c>
      <c r="L152" s="41">
        <v>27.107657253040109</v>
      </c>
      <c r="M152" s="41">
        <v>29.35777030088083</v>
      </c>
    </row>
    <row r="153" spans="2:13" x14ac:dyDescent="0.35">
      <c r="B153" s="79" t="s">
        <v>173</v>
      </c>
      <c r="C153" s="85">
        <v>1</v>
      </c>
      <c r="D153" s="41">
        <v>29.259782608695701</v>
      </c>
      <c r="E153" s="41">
        <v>29.261521648340821</v>
      </c>
      <c r="F153" s="41">
        <v>-1.7390396451197887E-3</v>
      </c>
      <c r="G153" s="41">
        <v>-3.2524782234814977E-3</v>
      </c>
      <c r="H153" s="41">
        <v>0.21052584009489128</v>
      </c>
      <c r="I153" s="41">
        <v>28.839442751906464</v>
      </c>
      <c r="J153" s="41">
        <v>29.683600544775178</v>
      </c>
      <c r="K153" s="41">
        <v>0.57463496273742964</v>
      </c>
      <c r="L153" s="41">
        <v>28.109447913280597</v>
      </c>
      <c r="M153" s="41">
        <v>30.413595383401045</v>
      </c>
    </row>
    <row r="154" spans="2:13" x14ac:dyDescent="0.35">
      <c r="B154" s="79" t="s">
        <v>174</v>
      </c>
      <c r="C154" s="85">
        <v>1</v>
      </c>
      <c r="D154" s="41">
        <v>26.834444444444401</v>
      </c>
      <c r="E154" s="41">
        <v>27.524851337048478</v>
      </c>
      <c r="F154" s="41">
        <v>-0.69040689260407717</v>
      </c>
      <c r="G154" s="41">
        <v>-1.2912491039740575</v>
      </c>
      <c r="H154" s="41">
        <v>0.28536129430873364</v>
      </c>
      <c r="I154" s="41">
        <v>26.952736388438741</v>
      </c>
      <c r="J154" s="41">
        <v>28.096966285658215</v>
      </c>
      <c r="K154" s="41">
        <v>0.60606540846854395</v>
      </c>
      <c r="L154" s="41">
        <v>26.309763352323468</v>
      </c>
      <c r="M154" s="41">
        <v>28.739939321773488</v>
      </c>
    </row>
    <row r="155" spans="2:13" x14ac:dyDescent="0.35">
      <c r="B155" s="79" t="s">
        <v>175</v>
      </c>
      <c r="C155" s="85">
        <v>1</v>
      </c>
      <c r="D155" s="41">
        <v>27.667391304347799</v>
      </c>
      <c r="E155" s="41">
        <v>28.387747436427773</v>
      </c>
      <c r="F155" s="41">
        <v>-0.72035613207997429</v>
      </c>
      <c r="G155" s="41">
        <v>-1.3472623463854909</v>
      </c>
      <c r="H155" s="41">
        <v>0.18853408838340571</v>
      </c>
      <c r="I155" s="41">
        <v>28.009759347510716</v>
      </c>
      <c r="J155" s="41">
        <v>28.76573552534483</v>
      </c>
      <c r="K155" s="41">
        <v>0.56694736398994683</v>
      </c>
      <c r="L155" s="41">
        <v>27.251086408872268</v>
      </c>
      <c r="M155" s="41">
        <v>29.524408463983278</v>
      </c>
    </row>
    <row r="156" spans="2:13" x14ac:dyDescent="0.35">
      <c r="B156" s="79" t="s">
        <v>176</v>
      </c>
      <c r="C156" s="85">
        <v>1</v>
      </c>
      <c r="D156" s="41">
        <v>27.6879120879121</v>
      </c>
      <c r="E156" s="41">
        <v>28.058023153501413</v>
      </c>
      <c r="F156" s="41">
        <v>-0.37011106558931317</v>
      </c>
      <c r="G156" s="41">
        <v>-0.69220859022788672</v>
      </c>
      <c r="H156" s="41">
        <v>0.11508967809197816</v>
      </c>
      <c r="I156" s="41">
        <v>27.827282241610728</v>
      </c>
      <c r="J156" s="41">
        <v>28.288764065392098</v>
      </c>
      <c r="K156" s="41">
        <v>0.54692764151750684</v>
      </c>
      <c r="L156" s="41">
        <v>26.961499252886149</v>
      </c>
      <c r="M156" s="41">
        <v>29.154547054116676</v>
      </c>
    </row>
    <row r="157" spans="2:13" x14ac:dyDescent="0.35">
      <c r="B157" s="79" t="s">
        <v>177</v>
      </c>
      <c r="C157" s="85">
        <v>1</v>
      </c>
      <c r="D157" s="41">
        <v>27.456179775280901</v>
      </c>
      <c r="E157" s="41">
        <v>27.190805593607152</v>
      </c>
      <c r="F157" s="41">
        <v>0.26537418167374938</v>
      </c>
      <c r="G157" s="41">
        <v>0.49632206453156441</v>
      </c>
      <c r="H157" s="41">
        <v>0.15715097912112094</v>
      </c>
      <c r="I157" s="41">
        <v>26.875736850448952</v>
      </c>
      <c r="J157" s="41">
        <v>27.505874336765352</v>
      </c>
      <c r="K157" s="41">
        <v>0.55729762361893698</v>
      </c>
      <c r="L157" s="41">
        <v>26.073491130657864</v>
      </c>
      <c r="M157" s="41">
        <v>28.30812005655644</v>
      </c>
    </row>
    <row r="158" spans="2:13" x14ac:dyDescent="0.35">
      <c r="B158" s="79" t="s">
        <v>178</v>
      </c>
      <c r="C158" s="85">
        <v>1</v>
      </c>
      <c r="D158" s="41">
        <v>29.3912087912088</v>
      </c>
      <c r="E158" s="41">
        <v>29.416885275785646</v>
      </c>
      <c r="F158" s="41">
        <v>-2.5676484576845127E-2</v>
      </c>
      <c r="G158" s="41">
        <v>-4.802202593604174E-2</v>
      </c>
      <c r="H158" s="41">
        <v>0.20297671266522768</v>
      </c>
      <c r="I158" s="41">
        <v>29.009941468578901</v>
      </c>
      <c r="J158" s="41">
        <v>29.82382908299239</v>
      </c>
      <c r="K158" s="41">
        <v>0.57191236823220548</v>
      </c>
      <c r="L158" s="41">
        <v>28.270270014059079</v>
      </c>
      <c r="M158" s="41">
        <v>30.563500537512212</v>
      </c>
    </row>
    <row r="159" spans="2:13" x14ac:dyDescent="0.35">
      <c r="B159" s="79" t="s">
        <v>179</v>
      </c>
      <c r="C159" s="85">
        <v>1</v>
      </c>
      <c r="D159" s="41">
        <v>28.504347826086999</v>
      </c>
      <c r="E159" s="41">
        <v>28.63416984008591</v>
      </c>
      <c r="F159" s="41">
        <v>-0.12982201399891125</v>
      </c>
      <c r="G159" s="41">
        <v>-0.24280255751782126</v>
      </c>
      <c r="H159" s="41">
        <v>0.16172119475210572</v>
      </c>
      <c r="I159" s="41">
        <v>28.309938366266604</v>
      </c>
      <c r="J159" s="41">
        <v>28.958401313905217</v>
      </c>
      <c r="K159" s="41">
        <v>0.55860357668442828</v>
      </c>
      <c r="L159" s="41">
        <v>27.514237098884276</v>
      </c>
      <c r="M159" s="41">
        <v>29.754102581287544</v>
      </c>
    </row>
    <row r="160" spans="2:13" x14ac:dyDescent="0.35">
      <c r="B160" s="79" t="s">
        <v>180</v>
      </c>
      <c r="C160" s="85">
        <v>1</v>
      </c>
      <c r="D160" s="41">
        <v>26.4478260869565</v>
      </c>
      <c r="E160" s="41">
        <v>27.553633196342826</v>
      </c>
      <c r="F160" s="41">
        <v>-1.1058071093863262</v>
      </c>
      <c r="G160" s="41">
        <v>-2.0681607534038169</v>
      </c>
      <c r="H160" s="41">
        <v>0.34077709962826008</v>
      </c>
      <c r="I160" s="41">
        <v>26.870416247409782</v>
      </c>
      <c r="J160" s="41">
        <v>28.23685014527587</v>
      </c>
      <c r="K160" s="41">
        <v>0.63404514246513743</v>
      </c>
      <c r="L160" s="41">
        <v>26.28244922243907</v>
      </c>
      <c r="M160" s="41">
        <v>28.824817170246583</v>
      </c>
    </row>
    <row r="161" spans="2:13" x14ac:dyDescent="0.35">
      <c r="B161" s="79" t="s">
        <v>181</v>
      </c>
      <c r="C161" s="85">
        <v>1</v>
      </c>
      <c r="D161" s="41">
        <v>28.538202247190998</v>
      </c>
      <c r="E161" s="41">
        <v>28.540730458269394</v>
      </c>
      <c r="F161" s="41">
        <v>-2.5282110783955147E-3</v>
      </c>
      <c r="G161" s="41">
        <v>-4.7284439431394742E-3</v>
      </c>
      <c r="H161" s="41">
        <v>0.2560454319773412</v>
      </c>
      <c r="I161" s="41">
        <v>28.027390274863201</v>
      </c>
      <c r="J161" s="41">
        <v>29.054070641675587</v>
      </c>
      <c r="K161" s="41">
        <v>0.59282668149219686</v>
      </c>
      <c r="L161" s="41">
        <v>27.352184523061219</v>
      </c>
      <c r="M161" s="41">
        <v>29.729276393477569</v>
      </c>
    </row>
    <row r="162" spans="2:13" x14ac:dyDescent="0.35">
      <c r="B162" s="79" t="s">
        <v>182</v>
      </c>
      <c r="C162" s="85">
        <v>1</v>
      </c>
      <c r="D162" s="41">
        <v>29.616304347826102</v>
      </c>
      <c r="E162" s="41">
        <v>29.720535117822635</v>
      </c>
      <c r="F162" s="41">
        <v>-0.10423076999653347</v>
      </c>
      <c r="G162" s="41">
        <v>-0.19493995469383457</v>
      </c>
      <c r="H162" s="41">
        <v>0.21356579357782537</v>
      </c>
      <c r="I162" s="41">
        <v>29.292361481613291</v>
      </c>
      <c r="J162" s="41">
        <v>30.148708754031979</v>
      </c>
      <c r="K162" s="41">
        <v>0.57575564195161277</v>
      </c>
      <c r="L162" s="41">
        <v>28.566214556217197</v>
      </c>
      <c r="M162" s="41">
        <v>30.874855679428073</v>
      </c>
    </row>
    <row r="163" spans="2:13" x14ac:dyDescent="0.35">
      <c r="B163" s="79" t="s">
        <v>183</v>
      </c>
      <c r="C163" s="85">
        <v>1</v>
      </c>
      <c r="D163" s="41">
        <v>27.8554347826087</v>
      </c>
      <c r="E163" s="41">
        <v>28.036759006099444</v>
      </c>
      <c r="F163" s="41">
        <v>-0.18132422349074417</v>
      </c>
      <c r="G163" s="41">
        <v>-0.33912572950728459</v>
      </c>
      <c r="H163" s="41">
        <v>0.15629036195277538</v>
      </c>
      <c r="I163" s="41">
        <v>27.723415696477119</v>
      </c>
      <c r="J163" s="41">
        <v>28.35010231572177</v>
      </c>
      <c r="K163" s="41">
        <v>0.5570555522494296</v>
      </c>
      <c r="L163" s="41">
        <v>26.919929867025147</v>
      </c>
      <c r="M163" s="41">
        <v>29.153588145173742</v>
      </c>
    </row>
    <row r="164" spans="2:13" x14ac:dyDescent="0.35">
      <c r="B164" s="79" t="s">
        <v>184</v>
      </c>
      <c r="C164" s="85">
        <v>1</v>
      </c>
      <c r="D164" s="41">
        <v>29.9467391304348</v>
      </c>
      <c r="E164" s="41">
        <v>29.709792375871864</v>
      </c>
      <c r="F164" s="41">
        <v>0.23694675456293623</v>
      </c>
      <c r="G164" s="41">
        <v>0.4431550261106787</v>
      </c>
      <c r="H164" s="41">
        <v>0.22587692515170302</v>
      </c>
      <c r="I164" s="41">
        <v>29.256936406955912</v>
      </c>
      <c r="J164" s="41">
        <v>30.162648344787815</v>
      </c>
      <c r="K164" s="41">
        <v>0.58043483386903594</v>
      </c>
      <c r="L164" s="41">
        <v>28.546090599305732</v>
      </c>
      <c r="M164" s="41">
        <v>30.873494152437996</v>
      </c>
    </row>
    <row r="165" spans="2:13" x14ac:dyDescent="0.35">
      <c r="B165" s="79" t="s">
        <v>185</v>
      </c>
      <c r="C165" s="85">
        <v>1</v>
      </c>
      <c r="D165" s="41">
        <v>27.4989130434783</v>
      </c>
      <c r="E165" s="41">
        <v>27.463998964660878</v>
      </c>
      <c r="F165" s="41">
        <v>3.4914078817422478E-2</v>
      </c>
      <c r="G165" s="41">
        <v>6.5298845466378763E-2</v>
      </c>
      <c r="H165" s="41">
        <v>0.14538164727670427</v>
      </c>
      <c r="I165" s="41">
        <v>27.172526311153344</v>
      </c>
      <c r="J165" s="41">
        <v>27.755471618168411</v>
      </c>
      <c r="K165" s="41">
        <v>0.55409388592320297</v>
      </c>
      <c r="L165" s="41">
        <v>26.353107609062551</v>
      </c>
      <c r="M165" s="41">
        <v>28.574890320259204</v>
      </c>
    </row>
    <row r="166" spans="2:13" x14ac:dyDescent="0.35">
      <c r="B166" s="79" t="s">
        <v>186</v>
      </c>
      <c r="C166" s="85">
        <v>1</v>
      </c>
      <c r="D166" s="41">
        <v>28.293333333333301</v>
      </c>
      <c r="E166" s="41">
        <v>28.062717316010527</v>
      </c>
      <c r="F166" s="41">
        <v>0.23061601732277381</v>
      </c>
      <c r="G166" s="41">
        <v>0.43131482162195739</v>
      </c>
      <c r="H166" s="41">
        <v>0.1113933992570388</v>
      </c>
      <c r="I166" s="41">
        <v>27.839386996999377</v>
      </c>
      <c r="J166" s="41">
        <v>28.286047635021678</v>
      </c>
      <c r="K166" s="41">
        <v>0.54616178962888406</v>
      </c>
      <c r="L166" s="41">
        <v>26.967728855984582</v>
      </c>
      <c r="M166" s="41">
        <v>29.157705776036472</v>
      </c>
    </row>
    <row r="167" spans="2:13" x14ac:dyDescent="0.35">
      <c r="B167" s="79" t="s">
        <v>187</v>
      </c>
      <c r="C167" s="85">
        <v>1</v>
      </c>
      <c r="D167" s="41">
        <v>28.3923913043478</v>
      </c>
      <c r="E167" s="41">
        <v>28.290214957905331</v>
      </c>
      <c r="F167" s="41">
        <v>0.10217634644246942</v>
      </c>
      <c r="G167" s="41">
        <v>0.19109762258245797</v>
      </c>
      <c r="H167" s="41">
        <v>0.19479502372009813</v>
      </c>
      <c r="I167" s="41">
        <v>27.899674449407065</v>
      </c>
      <c r="J167" s="41">
        <v>28.680755466403596</v>
      </c>
      <c r="K167" s="41">
        <v>0.56906002523345545</v>
      </c>
      <c r="L167" s="41">
        <v>27.149318299579761</v>
      </c>
      <c r="M167" s="41">
        <v>29.431111616230901</v>
      </c>
    </row>
    <row r="168" spans="2:13" x14ac:dyDescent="0.35">
      <c r="B168" s="79" t="s">
        <v>188</v>
      </c>
      <c r="C168" s="85">
        <v>1</v>
      </c>
      <c r="D168" s="41">
        <v>28.9644444444444</v>
      </c>
      <c r="E168" s="41">
        <v>28.247731686420892</v>
      </c>
      <c r="F168" s="41">
        <v>0.7167127580235082</v>
      </c>
      <c r="G168" s="41">
        <v>1.3404482436639644</v>
      </c>
      <c r="H168" s="41">
        <v>0.17610620752946918</v>
      </c>
      <c r="I168" s="41">
        <v>27.894659998423947</v>
      </c>
      <c r="J168" s="41">
        <v>28.600803374417836</v>
      </c>
      <c r="K168" s="41">
        <v>0.56293659268429141</v>
      </c>
      <c r="L168" s="41">
        <v>27.11911177118575</v>
      </c>
      <c r="M168" s="41">
        <v>29.376351601656033</v>
      </c>
    </row>
    <row r="169" spans="2:13" x14ac:dyDescent="0.35">
      <c r="B169" s="79" t="s">
        <v>189</v>
      </c>
      <c r="C169" s="85">
        <v>1</v>
      </c>
      <c r="D169" s="41">
        <v>28.7043956043956</v>
      </c>
      <c r="E169" s="41">
        <v>28.881580804401505</v>
      </c>
      <c r="F169" s="41">
        <v>-0.17718520000590487</v>
      </c>
      <c r="G169" s="41">
        <v>-0.33138462723356904</v>
      </c>
      <c r="H169" s="41">
        <v>0.17375448852059575</v>
      </c>
      <c r="I169" s="41">
        <v>28.533224029137084</v>
      </c>
      <c r="J169" s="41">
        <v>29.229937579665926</v>
      </c>
      <c r="K169" s="41">
        <v>0.56220533022521335</v>
      </c>
      <c r="L169" s="41">
        <v>27.754426982124798</v>
      </c>
      <c r="M169" s="41">
        <v>30.008734626678212</v>
      </c>
    </row>
    <row r="170" spans="2:13" x14ac:dyDescent="0.35">
      <c r="B170" s="79" t="s">
        <v>190</v>
      </c>
      <c r="C170" s="85">
        <v>1</v>
      </c>
      <c r="D170" s="41">
        <v>28.958241758241801</v>
      </c>
      <c r="E170" s="41">
        <v>28.827427816624489</v>
      </c>
      <c r="F170" s="41">
        <v>0.13081394161731197</v>
      </c>
      <c r="G170" s="41">
        <v>0.24465773257790219</v>
      </c>
      <c r="H170" s="41">
        <v>0.14850830234222218</v>
      </c>
      <c r="I170" s="41">
        <v>28.529686597134795</v>
      </c>
      <c r="J170" s="41">
        <v>29.125169036114183</v>
      </c>
      <c r="K170" s="41">
        <v>0.55492245126427908</v>
      </c>
      <c r="L170" s="41">
        <v>27.71487528753493</v>
      </c>
      <c r="M170" s="41">
        <v>29.939980345714048</v>
      </c>
    </row>
    <row r="171" spans="2:13" x14ac:dyDescent="0.35">
      <c r="B171" s="79" t="s">
        <v>191</v>
      </c>
      <c r="C171" s="85">
        <v>1</v>
      </c>
      <c r="D171" s="41">
        <v>27.5223529411765</v>
      </c>
      <c r="E171" s="41">
        <v>27.832859277004339</v>
      </c>
      <c r="F171" s="41">
        <v>-0.3105063358278386</v>
      </c>
      <c r="G171" s="41">
        <v>-0.58073149647115307</v>
      </c>
      <c r="H171" s="41">
        <v>0.19121837298110581</v>
      </c>
      <c r="I171" s="41">
        <v>27.449489521493756</v>
      </c>
      <c r="J171" s="41">
        <v>28.216229032514921</v>
      </c>
      <c r="K171" s="41">
        <v>0.56784564559229356</v>
      </c>
      <c r="L171" s="41">
        <v>26.69439730326933</v>
      </c>
      <c r="M171" s="41">
        <v>28.971321250739347</v>
      </c>
    </row>
    <row r="172" spans="2:13" x14ac:dyDescent="0.35">
      <c r="B172" s="79" t="s">
        <v>192</v>
      </c>
      <c r="C172" s="85">
        <v>1</v>
      </c>
      <c r="D172" s="41">
        <v>28.0695652173913</v>
      </c>
      <c r="E172" s="41">
        <v>28.329102683813147</v>
      </c>
      <c r="F172" s="41">
        <v>-0.25953746642184683</v>
      </c>
      <c r="G172" s="41">
        <v>-0.48540581583835668</v>
      </c>
      <c r="H172" s="41">
        <v>0.18639332669729475</v>
      </c>
      <c r="I172" s="41">
        <v>27.955406563661519</v>
      </c>
      <c r="J172" s="41">
        <v>28.702798803964775</v>
      </c>
      <c r="K172" s="41">
        <v>0.56623906902462307</v>
      </c>
      <c r="L172" s="41">
        <v>27.193861702163549</v>
      </c>
      <c r="M172" s="41">
        <v>29.464343665462746</v>
      </c>
    </row>
    <row r="173" spans="2:13" x14ac:dyDescent="0.35">
      <c r="B173" s="79" t="s">
        <v>193</v>
      </c>
      <c r="C173" s="85">
        <v>1</v>
      </c>
      <c r="D173" s="41">
        <v>28.472826086956498</v>
      </c>
      <c r="E173" s="41">
        <v>28.361097738033351</v>
      </c>
      <c r="F173" s="41">
        <v>0.11172834892314754</v>
      </c>
      <c r="G173" s="41">
        <v>0.20896247123397149</v>
      </c>
      <c r="H173" s="41">
        <v>0.14848585487847688</v>
      </c>
      <c r="I173" s="41">
        <v>28.063401522998792</v>
      </c>
      <c r="J173" s="41">
        <v>28.65879395306791</v>
      </c>
      <c r="K173" s="41">
        <v>0.5549164442973189</v>
      </c>
      <c r="L173" s="41">
        <v>27.248557252187435</v>
      </c>
      <c r="M173" s="41">
        <v>29.473638223879266</v>
      </c>
    </row>
    <row r="174" spans="2:13" x14ac:dyDescent="0.35">
      <c r="B174" s="79" t="s">
        <v>194</v>
      </c>
      <c r="C174" s="85">
        <v>1</v>
      </c>
      <c r="D174" s="41">
        <v>27.227173913043501</v>
      </c>
      <c r="E174" s="41">
        <v>28.085513016606217</v>
      </c>
      <c r="F174" s="41">
        <v>-0.85833910356271659</v>
      </c>
      <c r="G174" s="41">
        <v>-1.6053281191919382</v>
      </c>
      <c r="H174" s="41">
        <v>0.20670509122753486</v>
      </c>
      <c r="I174" s="41">
        <v>27.671094260441386</v>
      </c>
      <c r="J174" s="41">
        <v>28.499931772771049</v>
      </c>
      <c r="K174" s="41">
        <v>0.57324619998040183</v>
      </c>
      <c r="L174" s="41">
        <v>26.936223583233765</v>
      </c>
      <c r="M174" s="41">
        <v>29.23480244997867</v>
      </c>
    </row>
    <row r="175" spans="2:13" x14ac:dyDescent="0.35">
      <c r="B175" s="79" t="s">
        <v>195</v>
      </c>
      <c r="C175" s="85">
        <v>1</v>
      </c>
      <c r="D175" s="41">
        <v>26.635164835164801</v>
      </c>
      <c r="E175" s="41">
        <v>27.45529122083957</v>
      </c>
      <c r="F175" s="41">
        <v>-0.8201263856747687</v>
      </c>
      <c r="G175" s="41">
        <v>-1.5338599194074349</v>
      </c>
      <c r="H175" s="41">
        <v>0.17060362043807098</v>
      </c>
      <c r="I175" s="41">
        <v>27.113251555733612</v>
      </c>
      <c r="J175" s="41">
        <v>27.797330885945527</v>
      </c>
      <c r="K175" s="41">
        <v>0.56123952672559052</v>
      </c>
      <c r="L175" s="41">
        <v>26.330073717995713</v>
      </c>
      <c r="M175" s="41">
        <v>28.580508723683426</v>
      </c>
    </row>
    <row r="176" spans="2:13" x14ac:dyDescent="0.35">
      <c r="B176" s="79" t="s">
        <v>196</v>
      </c>
      <c r="C176" s="85">
        <v>1</v>
      </c>
      <c r="D176" s="41">
        <v>28.255434782608699</v>
      </c>
      <c r="E176" s="41">
        <v>28.427748475390807</v>
      </c>
      <c r="F176" s="41">
        <v>-0.17231369278210806</v>
      </c>
      <c r="G176" s="41">
        <v>-0.32227358068244771</v>
      </c>
      <c r="H176" s="41">
        <v>0.10932503940562538</v>
      </c>
      <c r="I176" s="41">
        <v>28.208564968206272</v>
      </c>
      <c r="J176" s="41">
        <v>28.646931982575342</v>
      </c>
      <c r="K176" s="41">
        <v>0.54574369010885404</v>
      </c>
      <c r="L176" s="41">
        <v>27.333598254432971</v>
      </c>
      <c r="M176" s="41">
        <v>29.521898696348643</v>
      </c>
    </row>
    <row r="177" spans="2:13" x14ac:dyDescent="0.35">
      <c r="B177" s="79" t="s">
        <v>197</v>
      </c>
      <c r="C177" s="85">
        <v>1</v>
      </c>
      <c r="D177" s="41">
        <v>28.957303370786502</v>
      </c>
      <c r="E177" s="41">
        <v>28.607480850519256</v>
      </c>
      <c r="F177" s="41">
        <v>0.34982252026724581</v>
      </c>
      <c r="G177" s="41">
        <v>0.65426347952766684</v>
      </c>
      <c r="H177" s="41">
        <v>0.15157256487598814</v>
      </c>
      <c r="I177" s="41">
        <v>28.303596154542049</v>
      </c>
      <c r="J177" s="41">
        <v>28.911365546496462</v>
      </c>
      <c r="K177" s="41">
        <v>0.55575035175488019</v>
      </c>
      <c r="L177" s="41">
        <v>27.493268480883408</v>
      </c>
      <c r="M177" s="41">
        <v>29.721693220155103</v>
      </c>
    </row>
    <row r="178" spans="2:13" x14ac:dyDescent="0.35">
      <c r="B178" s="79" t="s">
        <v>198</v>
      </c>
      <c r="C178" s="85">
        <v>1</v>
      </c>
      <c r="D178" s="41">
        <v>26.7711111111111</v>
      </c>
      <c r="E178" s="41">
        <v>27.472134629266897</v>
      </c>
      <c r="F178" s="41">
        <v>-0.70102351815579667</v>
      </c>
      <c r="G178" s="41">
        <v>-1.3111050879999113</v>
      </c>
      <c r="H178" s="41">
        <v>0.18712187350136994</v>
      </c>
      <c r="I178" s="41">
        <v>27.096977860717303</v>
      </c>
      <c r="J178" s="41">
        <v>27.847291397816491</v>
      </c>
      <c r="K178" s="41">
        <v>0.5664793081792574</v>
      </c>
      <c r="L178" s="41">
        <v>26.336411997111959</v>
      </c>
      <c r="M178" s="41">
        <v>28.607857261421834</v>
      </c>
    </row>
    <row r="179" spans="2:13" x14ac:dyDescent="0.35">
      <c r="B179" s="79" t="s">
        <v>199</v>
      </c>
      <c r="C179" s="85">
        <v>1</v>
      </c>
      <c r="D179" s="41">
        <v>27.238043478260899</v>
      </c>
      <c r="E179" s="41">
        <v>27.241013803852521</v>
      </c>
      <c r="F179" s="41">
        <v>-2.9703255916224691E-3</v>
      </c>
      <c r="G179" s="41">
        <v>-5.5553186096205485E-3</v>
      </c>
      <c r="H179" s="41">
        <v>0.17362937057435607</v>
      </c>
      <c r="I179" s="41">
        <v>26.892907874967097</v>
      </c>
      <c r="J179" s="41">
        <v>27.589119732737945</v>
      </c>
      <c r="K179" s="41">
        <v>0.56216667401993381</v>
      </c>
      <c r="L179" s="41">
        <v>26.113937482601138</v>
      </c>
      <c r="M179" s="41">
        <v>28.368090125103905</v>
      </c>
    </row>
    <row r="180" spans="2:13" x14ac:dyDescent="0.35">
      <c r="B180" s="79" t="s">
        <v>200</v>
      </c>
      <c r="C180" s="85">
        <v>1</v>
      </c>
      <c r="D180" s="41">
        <v>27.901086956521699</v>
      </c>
      <c r="E180" s="41">
        <v>28.393699996032353</v>
      </c>
      <c r="F180" s="41">
        <v>-0.49261303951065472</v>
      </c>
      <c r="G180" s="41">
        <v>-0.92132067725291644</v>
      </c>
      <c r="H180" s="41">
        <v>0.20098854691973364</v>
      </c>
      <c r="I180" s="41">
        <v>27.990742221150235</v>
      </c>
      <c r="J180" s="41">
        <v>28.796657770914472</v>
      </c>
      <c r="K180" s="41">
        <v>0.57120977499119652</v>
      </c>
      <c r="L180" s="41">
        <v>27.248493348942706</v>
      </c>
      <c r="M180" s="41">
        <v>29.538906643122001</v>
      </c>
    </row>
    <row r="181" spans="2:13" x14ac:dyDescent="0.35">
      <c r="B181" s="79" t="s">
        <v>201</v>
      </c>
      <c r="C181" s="85">
        <v>1</v>
      </c>
      <c r="D181" s="41">
        <v>27.478260869565201</v>
      </c>
      <c r="E181" s="41">
        <v>27.919520231299451</v>
      </c>
      <c r="F181" s="41">
        <v>-0.44125936173425018</v>
      </c>
      <c r="G181" s="41">
        <v>-0.82527530006317651</v>
      </c>
      <c r="H181" s="41">
        <v>0.13295818606855175</v>
      </c>
      <c r="I181" s="41">
        <v>27.652955117855736</v>
      </c>
      <c r="J181" s="41">
        <v>28.186085344743166</v>
      </c>
      <c r="K181" s="41">
        <v>0.55096469060660047</v>
      </c>
      <c r="L181" s="41">
        <v>26.814902534580071</v>
      </c>
      <c r="M181" s="41">
        <v>29.024137928018831</v>
      </c>
    </row>
    <row r="182" spans="2:13" x14ac:dyDescent="0.35">
      <c r="B182" s="79" t="s">
        <v>202</v>
      </c>
      <c r="C182" s="85">
        <v>1</v>
      </c>
      <c r="D182" s="41">
        <v>28.7043956043956</v>
      </c>
      <c r="E182" s="41">
        <v>27.157487741338958</v>
      </c>
      <c r="F182" s="41">
        <v>1.5469078630566422</v>
      </c>
      <c r="G182" s="41">
        <v>2.8931394131486075</v>
      </c>
      <c r="H182" s="41">
        <v>0.15214542203308715</v>
      </c>
      <c r="I182" s="41">
        <v>26.852454535912393</v>
      </c>
      <c r="J182" s="41">
        <v>27.462520946765522</v>
      </c>
      <c r="K182" s="41">
        <v>0.55590686315084614</v>
      </c>
      <c r="L182" s="41">
        <v>26.042961585246974</v>
      </c>
      <c r="M182" s="41">
        <v>28.272013897430941</v>
      </c>
    </row>
    <row r="183" spans="2:13" x14ac:dyDescent="0.35">
      <c r="B183" s="79" t="s">
        <v>203</v>
      </c>
      <c r="C183" s="85">
        <v>1</v>
      </c>
      <c r="D183" s="41">
        <v>28.798913043478301</v>
      </c>
      <c r="E183" s="41">
        <v>28.525598394026993</v>
      </c>
      <c r="F183" s="41">
        <v>0.2733146494513079</v>
      </c>
      <c r="G183" s="41">
        <v>0.51117290396080961</v>
      </c>
      <c r="H183" s="41">
        <v>0.16211972236116831</v>
      </c>
      <c r="I183" s="41">
        <v>28.200567920458504</v>
      </c>
      <c r="J183" s="41">
        <v>28.850628867595482</v>
      </c>
      <c r="K183" s="41">
        <v>0.55871908454164132</v>
      </c>
      <c r="L183" s="41">
        <v>27.405434073514808</v>
      </c>
      <c r="M183" s="41">
        <v>29.645762714539178</v>
      </c>
    </row>
    <row r="184" spans="2:13" x14ac:dyDescent="0.35">
      <c r="B184" s="79" t="s">
        <v>204</v>
      </c>
      <c r="C184" s="85">
        <v>1</v>
      </c>
      <c r="D184" s="41">
        <v>28.054347826087</v>
      </c>
      <c r="E184" s="41">
        <v>28.105343055250202</v>
      </c>
      <c r="F184" s="41">
        <v>-5.0995229163202538E-2</v>
      </c>
      <c r="G184" s="41">
        <v>-9.5374980564827794E-2</v>
      </c>
      <c r="H184" s="41">
        <v>0.12269357310578995</v>
      </c>
      <c r="I184" s="41">
        <v>27.859357251736782</v>
      </c>
      <c r="J184" s="41">
        <v>28.351328858763623</v>
      </c>
      <c r="K184" s="41">
        <v>0.54857809283095982</v>
      </c>
      <c r="L184" s="41">
        <v>27.005510198980438</v>
      </c>
      <c r="M184" s="41">
        <v>29.205175911519966</v>
      </c>
    </row>
    <row r="185" spans="2:13" x14ac:dyDescent="0.35">
      <c r="B185" s="79" t="s">
        <v>205</v>
      </c>
      <c r="C185" s="85">
        <v>1</v>
      </c>
      <c r="D185" s="41">
        <v>27.380434782608699</v>
      </c>
      <c r="E185" s="41">
        <v>27.00609691978655</v>
      </c>
      <c r="F185" s="41">
        <v>0.37433786282214854</v>
      </c>
      <c r="G185" s="41">
        <v>0.70011385333873544</v>
      </c>
      <c r="H185" s="41">
        <v>0.18670649612425469</v>
      </c>
      <c r="I185" s="41">
        <v>26.631772932737118</v>
      </c>
      <c r="J185" s="41">
        <v>27.380420906835983</v>
      </c>
      <c r="K185" s="41">
        <v>0.56634223464931843</v>
      </c>
      <c r="L185" s="41">
        <v>25.870649103512747</v>
      </c>
      <c r="M185" s="41">
        <v>28.141544736060354</v>
      </c>
    </row>
    <row r="186" spans="2:13" x14ac:dyDescent="0.35">
      <c r="B186" s="79" t="s">
        <v>206</v>
      </c>
      <c r="C186" s="85">
        <v>1</v>
      </c>
      <c r="D186" s="41">
        <v>28.6076086956522</v>
      </c>
      <c r="E186" s="41">
        <v>28.15164100721848</v>
      </c>
      <c r="F186" s="41">
        <v>0.45596768843372004</v>
      </c>
      <c r="G186" s="41">
        <v>0.8527838806916429</v>
      </c>
      <c r="H186" s="41">
        <v>0.14499357470253274</v>
      </c>
      <c r="I186" s="41">
        <v>27.860946392377219</v>
      </c>
      <c r="J186" s="41">
        <v>28.442335622059741</v>
      </c>
      <c r="K186" s="41">
        <v>0.55399219106193753</v>
      </c>
      <c r="L186" s="41">
        <v>27.04095353754122</v>
      </c>
      <c r="M186" s="41">
        <v>29.262328476895739</v>
      </c>
    </row>
    <row r="187" spans="2:13" x14ac:dyDescent="0.35">
      <c r="B187" s="79" t="s">
        <v>207</v>
      </c>
      <c r="C187" s="85">
        <v>1</v>
      </c>
      <c r="D187" s="41">
        <v>27.513043478260901</v>
      </c>
      <c r="E187" s="41">
        <v>27.067295337979207</v>
      </c>
      <c r="F187" s="41">
        <v>0.44574814028169385</v>
      </c>
      <c r="G187" s="41">
        <v>0.83367053965220028</v>
      </c>
      <c r="H187" s="41">
        <v>0.18258773388291211</v>
      </c>
      <c r="I187" s="41">
        <v>26.701228972040408</v>
      </c>
      <c r="J187" s="41">
        <v>27.433361703918006</v>
      </c>
      <c r="K187" s="41">
        <v>0.56499778018774949</v>
      </c>
      <c r="L187" s="41">
        <v>25.934542990609312</v>
      </c>
      <c r="M187" s="41">
        <v>28.200047685349102</v>
      </c>
    </row>
    <row r="188" spans="2:13" x14ac:dyDescent="0.35">
      <c r="B188" s="79" t="s">
        <v>208</v>
      </c>
      <c r="C188" s="85">
        <v>1</v>
      </c>
      <c r="D188" s="41">
        <v>27.4648351648352</v>
      </c>
      <c r="E188" s="41">
        <v>27.672361160718104</v>
      </c>
      <c r="F188" s="41">
        <v>-0.20752599588290366</v>
      </c>
      <c r="G188" s="41">
        <v>-0.3881301868589439</v>
      </c>
      <c r="H188" s="41">
        <v>0.21433528385864681</v>
      </c>
      <c r="I188" s="41">
        <v>27.242644789382283</v>
      </c>
      <c r="J188" s="41">
        <v>28.102077532053926</v>
      </c>
      <c r="K188" s="41">
        <v>0.57604151322569985</v>
      </c>
      <c r="L188" s="41">
        <v>26.517467461716159</v>
      </c>
      <c r="M188" s="41">
        <v>28.82725485972005</v>
      </c>
    </row>
    <row r="189" spans="2:13" x14ac:dyDescent="0.35">
      <c r="B189" s="79" t="s">
        <v>209</v>
      </c>
      <c r="C189" s="85">
        <v>1</v>
      </c>
      <c r="D189" s="41">
        <v>28.745652173913001</v>
      </c>
      <c r="E189" s="41">
        <v>28.24939153533057</v>
      </c>
      <c r="F189" s="41">
        <v>0.49626063858243086</v>
      </c>
      <c r="G189" s="41">
        <v>0.92814268190487248</v>
      </c>
      <c r="H189" s="41">
        <v>0.15456892325252303</v>
      </c>
      <c r="I189" s="41">
        <v>27.939499502504262</v>
      </c>
      <c r="J189" s="41">
        <v>28.559283568156879</v>
      </c>
      <c r="K189" s="41">
        <v>0.55657502916321333</v>
      </c>
      <c r="L189" s="41">
        <v>27.133525787039321</v>
      </c>
      <c r="M189" s="41">
        <v>29.365257283621819</v>
      </c>
    </row>
    <row r="190" spans="2:13" x14ac:dyDescent="0.35">
      <c r="B190" s="79" t="s">
        <v>210</v>
      </c>
      <c r="C190" s="85">
        <v>1</v>
      </c>
      <c r="D190" s="41">
        <v>28.185869565217399</v>
      </c>
      <c r="E190" s="41">
        <v>27.40575251438522</v>
      </c>
      <c r="F190" s="41">
        <v>0.78011705083217819</v>
      </c>
      <c r="G190" s="41">
        <v>1.4590315561342437</v>
      </c>
      <c r="H190" s="41">
        <v>0.15310385713339456</v>
      </c>
      <c r="I190" s="41">
        <v>27.098797762276977</v>
      </c>
      <c r="J190" s="41">
        <v>27.712707266493464</v>
      </c>
      <c r="K190" s="41">
        <v>0.55616993996593367</v>
      </c>
      <c r="L190" s="41">
        <v>26.290698921035467</v>
      </c>
      <c r="M190" s="41">
        <v>28.520806107734973</v>
      </c>
    </row>
    <row r="191" spans="2:13" x14ac:dyDescent="0.35">
      <c r="B191" s="79" t="s">
        <v>211</v>
      </c>
      <c r="C191" s="85">
        <v>1</v>
      </c>
      <c r="D191" s="41">
        <v>26.813043478260902</v>
      </c>
      <c r="E191" s="41">
        <v>26.889227875517481</v>
      </c>
      <c r="F191" s="41">
        <v>-7.6184397256579217E-2</v>
      </c>
      <c r="G191" s="41">
        <v>-0.14248559182733256</v>
      </c>
      <c r="H191" s="41">
        <v>0.18724451300661554</v>
      </c>
      <c r="I191" s="41">
        <v>26.513825229563906</v>
      </c>
      <c r="J191" s="41">
        <v>27.264630521471055</v>
      </c>
      <c r="K191" s="41">
        <v>0.56651983081236623</v>
      </c>
      <c r="L191" s="41">
        <v>25.753424000374721</v>
      </c>
      <c r="M191" s="41">
        <v>28.02503175066024</v>
      </c>
    </row>
    <row r="192" spans="2:13" x14ac:dyDescent="0.35">
      <c r="B192" s="79" t="s">
        <v>212</v>
      </c>
      <c r="C192" s="85">
        <v>1</v>
      </c>
      <c r="D192" s="41">
        <v>28.4445652173913</v>
      </c>
      <c r="E192" s="41">
        <v>28.125187469911349</v>
      </c>
      <c r="F192" s="41">
        <v>0.31937774747995107</v>
      </c>
      <c r="G192" s="41">
        <v>0.59732345473444404</v>
      </c>
      <c r="H192" s="41">
        <v>0.24278382176035379</v>
      </c>
      <c r="I192" s="41">
        <v>27.638435214157198</v>
      </c>
      <c r="J192" s="41">
        <v>28.611939725665501</v>
      </c>
      <c r="K192" s="41">
        <v>0.58722073802033814</v>
      </c>
      <c r="L192" s="41">
        <v>26.94788077466065</v>
      </c>
      <c r="M192" s="41">
        <v>29.302494165162049</v>
      </c>
    </row>
    <row r="193" spans="2:13" x14ac:dyDescent="0.35">
      <c r="B193" s="79" t="s">
        <v>213</v>
      </c>
      <c r="C193" s="85">
        <v>1</v>
      </c>
      <c r="D193" s="41">
        <v>28.360439560439598</v>
      </c>
      <c r="E193" s="41">
        <v>28.54399091648046</v>
      </c>
      <c r="F193" s="41">
        <v>-0.18355135604086215</v>
      </c>
      <c r="G193" s="41">
        <v>-0.3432910745242273</v>
      </c>
      <c r="H193" s="41">
        <v>0.16521243661563353</v>
      </c>
      <c r="I193" s="41">
        <v>28.212759924158913</v>
      </c>
      <c r="J193" s="41">
        <v>28.875221908802008</v>
      </c>
      <c r="K193" s="41">
        <v>0.55962430278273489</v>
      </c>
      <c r="L193" s="41">
        <v>27.422011742665418</v>
      </c>
      <c r="M193" s="41">
        <v>29.665970090295502</v>
      </c>
    </row>
    <row r="194" spans="2:13" x14ac:dyDescent="0.35">
      <c r="B194" s="79" t="s">
        <v>214</v>
      </c>
      <c r="C194" s="85">
        <v>1</v>
      </c>
      <c r="D194" s="41">
        <v>28.2604395604396</v>
      </c>
      <c r="E194" s="41">
        <v>28.491325298663508</v>
      </c>
      <c r="F194" s="41">
        <v>-0.23088573822390757</v>
      </c>
      <c r="G194" s="41">
        <v>-0.43181927323685709</v>
      </c>
      <c r="H194" s="41">
        <v>0.20611914741046444</v>
      </c>
      <c r="I194" s="41">
        <v>28.078081289121563</v>
      </c>
      <c r="J194" s="41">
        <v>28.904569308205453</v>
      </c>
      <c r="K194" s="41">
        <v>0.57303517691482442</v>
      </c>
      <c r="L194" s="41">
        <v>27.34245894106456</v>
      </c>
      <c r="M194" s="41">
        <v>29.640191656262456</v>
      </c>
    </row>
    <row r="195" spans="2:13" x14ac:dyDescent="0.35">
      <c r="B195" s="79" t="s">
        <v>215</v>
      </c>
      <c r="C195" s="85">
        <v>1</v>
      </c>
      <c r="D195" s="41">
        <v>28.469565217391299</v>
      </c>
      <c r="E195" s="41">
        <v>28.217500186633469</v>
      </c>
      <c r="F195" s="41">
        <v>0.25206503075783004</v>
      </c>
      <c r="G195" s="41">
        <v>0.47143032405369006</v>
      </c>
      <c r="H195" s="41">
        <v>0.13807962885398845</v>
      </c>
      <c r="I195" s="41">
        <v>27.940667198623597</v>
      </c>
      <c r="J195" s="41">
        <v>28.494333174643341</v>
      </c>
      <c r="K195" s="41">
        <v>0.55222295765120322</v>
      </c>
      <c r="L195" s="41">
        <v>27.110359816377358</v>
      </c>
      <c r="M195" s="41">
        <v>29.32464055688958</v>
      </c>
    </row>
    <row r="196" spans="2:13" x14ac:dyDescent="0.35">
      <c r="B196" s="79" t="s">
        <v>216</v>
      </c>
      <c r="C196" s="85">
        <v>1</v>
      </c>
      <c r="D196" s="41">
        <v>29.0056179775281</v>
      </c>
      <c r="E196" s="41">
        <v>28.529761612684535</v>
      </c>
      <c r="F196" s="41">
        <v>0.47585636484356542</v>
      </c>
      <c r="G196" s="41">
        <v>0.88998112751601677</v>
      </c>
      <c r="H196" s="41">
        <v>0.20990701460126646</v>
      </c>
      <c r="I196" s="41">
        <v>28.108923386665346</v>
      </c>
      <c r="J196" s="41">
        <v>28.950599838703724</v>
      </c>
      <c r="K196" s="41">
        <v>0.57440853565333072</v>
      </c>
      <c r="L196" s="41">
        <v>27.378141836595507</v>
      </c>
      <c r="M196" s="41">
        <v>29.681381388773563</v>
      </c>
    </row>
    <row r="197" spans="2:13" x14ac:dyDescent="0.35">
      <c r="B197" s="79" t="s">
        <v>217</v>
      </c>
      <c r="C197" s="85">
        <v>1</v>
      </c>
      <c r="D197" s="41">
        <v>27.8571428571429</v>
      </c>
      <c r="E197" s="41">
        <v>27.97947187843819</v>
      </c>
      <c r="F197" s="41">
        <v>-0.12232902129528966</v>
      </c>
      <c r="G197" s="41">
        <v>-0.22878861846495038</v>
      </c>
      <c r="H197" s="41">
        <v>0.15183192736795795</v>
      </c>
      <c r="I197" s="41">
        <v>27.675067191972701</v>
      </c>
      <c r="J197" s="41">
        <v>28.283876564903679</v>
      </c>
      <c r="K197" s="41">
        <v>0.55582114499257429</v>
      </c>
      <c r="L197" s="41">
        <v>26.865117576906346</v>
      </c>
      <c r="M197" s="41">
        <v>29.093826179970034</v>
      </c>
    </row>
    <row r="198" spans="2:13" x14ac:dyDescent="0.35">
      <c r="B198" s="79" t="s">
        <v>218</v>
      </c>
      <c r="C198" s="85">
        <v>1</v>
      </c>
      <c r="D198" s="41">
        <v>28.3391304347826</v>
      </c>
      <c r="E198" s="41">
        <v>28.639394566143679</v>
      </c>
      <c r="F198" s="41">
        <v>-0.30026413136107877</v>
      </c>
      <c r="G198" s="41">
        <v>-0.56157578194672275</v>
      </c>
      <c r="H198" s="41">
        <v>0.22114201887338281</v>
      </c>
      <c r="I198" s="41">
        <v>28.196031512756637</v>
      </c>
      <c r="J198" s="41">
        <v>29.082757619530721</v>
      </c>
      <c r="K198" s="41">
        <v>0.57860867912949854</v>
      </c>
      <c r="L198" s="41">
        <v>27.479354009391869</v>
      </c>
      <c r="M198" s="41">
        <v>29.799435122895488</v>
      </c>
    </row>
    <row r="199" spans="2:13" x14ac:dyDescent="0.35">
      <c r="B199" s="79" t="s">
        <v>219</v>
      </c>
      <c r="C199" s="85">
        <v>1</v>
      </c>
      <c r="D199" s="41">
        <v>27.301086956521701</v>
      </c>
      <c r="E199" s="41">
        <v>27.31270332636133</v>
      </c>
      <c r="F199" s="41">
        <v>-1.1616369839629215E-2</v>
      </c>
      <c r="G199" s="41">
        <v>-2.1725778388852531E-2</v>
      </c>
      <c r="H199" s="41">
        <v>0.190311410188614</v>
      </c>
      <c r="I199" s="41">
        <v>26.931151921768571</v>
      </c>
      <c r="J199" s="41">
        <v>27.694254730954089</v>
      </c>
      <c r="K199" s="41">
        <v>0.56754087421133492</v>
      </c>
      <c r="L199" s="41">
        <v>26.174852382455637</v>
      </c>
      <c r="M199" s="41">
        <v>28.450554270267023</v>
      </c>
    </row>
    <row r="200" spans="2:13" x14ac:dyDescent="0.35">
      <c r="B200" s="79" t="s">
        <v>220</v>
      </c>
      <c r="C200" s="85">
        <v>1</v>
      </c>
      <c r="D200" s="41">
        <v>28.196666666666701</v>
      </c>
      <c r="E200" s="41">
        <v>28.683563946352933</v>
      </c>
      <c r="F200" s="41">
        <v>-0.48689727968623231</v>
      </c>
      <c r="G200" s="41">
        <v>-0.91063064818327799</v>
      </c>
      <c r="H200" s="41">
        <v>0.13247753106089757</v>
      </c>
      <c r="I200" s="41">
        <v>28.417962488178826</v>
      </c>
      <c r="J200" s="41">
        <v>28.94916540452704</v>
      </c>
      <c r="K200" s="41">
        <v>0.55084889696592698</v>
      </c>
      <c r="L200" s="41">
        <v>27.579178401905445</v>
      </c>
      <c r="M200" s="41">
        <v>29.787949490800422</v>
      </c>
    </row>
    <row r="201" spans="2:13" x14ac:dyDescent="0.35">
      <c r="B201" s="79" t="s">
        <v>221</v>
      </c>
      <c r="C201" s="85">
        <v>1</v>
      </c>
      <c r="D201" s="41">
        <v>28.6955555555556</v>
      </c>
      <c r="E201" s="41">
        <v>28.520719856869963</v>
      </c>
      <c r="F201" s="41">
        <v>0.1748356986856372</v>
      </c>
      <c r="G201" s="41">
        <v>0.32699041925696753</v>
      </c>
      <c r="H201" s="41">
        <v>0.12721546113507284</v>
      </c>
      <c r="I201" s="41">
        <v>28.265668213703133</v>
      </c>
      <c r="J201" s="41">
        <v>28.775771500036793</v>
      </c>
      <c r="K201" s="41">
        <v>0.54960711840768273</v>
      </c>
      <c r="L201" s="41">
        <v>27.418823928534412</v>
      </c>
      <c r="M201" s="41">
        <v>29.622615785205515</v>
      </c>
    </row>
    <row r="202" spans="2:13" x14ac:dyDescent="0.35">
      <c r="B202" s="79" t="s">
        <v>222</v>
      </c>
      <c r="C202" s="85">
        <v>1</v>
      </c>
      <c r="D202" s="41">
        <v>26.889130434782601</v>
      </c>
      <c r="E202" s="41">
        <v>27.227370333730711</v>
      </c>
      <c r="F202" s="41">
        <v>-0.33823989894811035</v>
      </c>
      <c r="G202" s="41">
        <v>-0.63260082007246754</v>
      </c>
      <c r="H202" s="41">
        <v>0.16814616374737143</v>
      </c>
      <c r="I202" s="41">
        <v>26.890257572645552</v>
      </c>
      <c r="J202" s="41">
        <v>27.56448309481587</v>
      </c>
      <c r="K202" s="41">
        <v>0.56049740716219665</v>
      </c>
      <c r="L202" s="41">
        <v>26.103640691028861</v>
      </c>
      <c r="M202" s="41">
        <v>28.351099976432561</v>
      </c>
    </row>
    <row r="203" spans="2:13" x14ac:dyDescent="0.35">
      <c r="B203" s="79" t="s">
        <v>223</v>
      </c>
      <c r="C203" s="85">
        <v>1</v>
      </c>
      <c r="D203" s="41">
        <v>28.664473684210499</v>
      </c>
      <c r="E203" s="41">
        <v>27.503063632441769</v>
      </c>
      <c r="F203" s="41">
        <v>1.1614100517687298</v>
      </c>
      <c r="G203" s="41">
        <v>2.1721534138171492</v>
      </c>
      <c r="H203" s="41">
        <v>0.21196343037517842</v>
      </c>
      <c r="I203" s="41">
        <v>27.078102541029565</v>
      </c>
      <c r="J203" s="41">
        <v>27.928024723853973</v>
      </c>
      <c r="K203" s="41">
        <v>0.57516320020408163</v>
      </c>
      <c r="L203" s="41">
        <v>26.349930845025412</v>
      </c>
      <c r="M203" s="41">
        <v>28.656196419858126</v>
      </c>
    </row>
    <row r="204" spans="2:13" x14ac:dyDescent="0.35">
      <c r="B204" s="79" t="s">
        <v>224</v>
      </c>
      <c r="C204" s="85">
        <v>1</v>
      </c>
      <c r="D204" s="41">
        <v>28.678409090909099</v>
      </c>
      <c r="E204" s="41">
        <v>28.511595565098403</v>
      </c>
      <c r="F204" s="41">
        <v>0.16681352581069575</v>
      </c>
      <c r="G204" s="41">
        <v>0.3119867690216368</v>
      </c>
      <c r="H204" s="41">
        <v>0.10134351867616972</v>
      </c>
      <c r="I204" s="41">
        <v>28.308414043512585</v>
      </c>
      <c r="J204" s="41">
        <v>28.714777086684222</v>
      </c>
      <c r="K204" s="41">
        <v>0.54420099212538608</v>
      </c>
      <c r="L204" s="41">
        <v>27.420538267375552</v>
      </c>
      <c r="M204" s="41">
        <v>29.602652862821255</v>
      </c>
    </row>
    <row r="205" spans="2:13" x14ac:dyDescent="0.35">
      <c r="B205" s="79" t="s">
        <v>225</v>
      </c>
      <c r="C205" s="85">
        <v>1</v>
      </c>
      <c r="D205" s="41">
        <v>29.031460674157302</v>
      </c>
      <c r="E205" s="41">
        <v>28.740114251559586</v>
      </c>
      <c r="F205" s="41">
        <v>0.29134642259771582</v>
      </c>
      <c r="G205" s="41">
        <v>0.54489723546413793</v>
      </c>
      <c r="H205" s="41">
        <v>0.145258223808621</v>
      </c>
      <c r="I205" s="41">
        <v>28.44888904720689</v>
      </c>
      <c r="J205" s="41">
        <v>29.031339455912281</v>
      </c>
      <c r="K205" s="41">
        <v>0.55406151520983915</v>
      </c>
      <c r="L205" s="41">
        <v>27.629287795334026</v>
      </c>
      <c r="M205" s="41">
        <v>29.850940707785146</v>
      </c>
    </row>
    <row r="206" spans="2:13" x14ac:dyDescent="0.35">
      <c r="B206" s="79" t="s">
        <v>226</v>
      </c>
      <c r="C206" s="85">
        <v>1</v>
      </c>
      <c r="D206" s="41">
        <v>27.360439560439598</v>
      </c>
      <c r="E206" s="41">
        <v>27.770036054657872</v>
      </c>
      <c r="F206" s="41">
        <v>-0.40959649421827393</v>
      </c>
      <c r="G206" s="41">
        <v>-0.76605710605725508</v>
      </c>
      <c r="H206" s="41">
        <v>0.20483921842853259</v>
      </c>
      <c r="I206" s="41">
        <v>27.35935814822215</v>
      </c>
      <c r="J206" s="41">
        <v>28.180713961093595</v>
      </c>
      <c r="K206" s="41">
        <v>0.57257603552628666</v>
      </c>
      <c r="L206" s="41">
        <v>26.622090220119155</v>
      </c>
      <c r="M206" s="41">
        <v>28.917981889196589</v>
      </c>
    </row>
    <row r="207" spans="2:13" x14ac:dyDescent="0.35">
      <c r="B207" s="79" t="s">
        <v>227</v>
      </c>
      <c r="C207" s="85">
        <v>1</v>
      </c>
      <c r="D207" s="41">
        <v>27.478260869565201</v>
      </c>
      <c r="E207" s="41">
        <v>27.768932807340803</v>
      </c>
      <c r="F207" s="41">
        <v>-0.29067193777560263</v>
      </c>
      <c r="G207" s="41">
        <v>-0.54363576497256627</v>
      </c>
      <c r="H207" s="41">
        <v>0.14326615579770524</v>
      </c>
      <c r="I207" s="41">
        <v>27.481701458883851</v>
      </c>
      <c r="J207" s="41">
        <v>28.056164155797756</v>
      </c>
      <c r="K207" s="41">
        <v>0.55354259316663224</v>
      </c>
      <c r="L207" s="41">
        <v>26.659146727171851</v>
      </c>
      <c r="M207" s="41">
        <v>28.878718887509756</v>
      </c>
    </row>
    <row r="208" spans="2:13" ht="15" thickBot="1" x14ac:dyDescent="0.4">
      <c r="B208" s="83" t="s">
        <v>228</v>
      </c>
      <c r="C208" s="86">
        <v>1</v>
      </c>
      <c r="D208" s="42">
        <v>28.0622222222222</v>
      </c>
      <c r="E208" s="42">
        <v>28.214034541063363</v>
      </c>
      <c r="F208" s="42">
        <v>-0.15181231884116286</v>
      </c>
      <c r="G208" s="42">
        <v>-0.28393042244479738</v>
      </c>
      <c r="H208" s="42">
        <v>0.12681191361184593</v>
      </c>
      <c r="I208" s="42">
        <v>27.95979196196765</v>
      </c>
      <c r="J208" s="42">
        <v>28.468277120159076</v>
      </c>
      <c r="K208" s="42">
        <v>0.5495138510415235</v>
      </c>
      <c r="L208" s="42">
        <v>27.112325602538487</v>
      </c>
      <c r="M208" s="42">
        <v>29.315743479588239</v>
      </c>
    </row>
    <row r="228" spans="6:6" x14ac:dyDescent="0.35">
      <c r="F228" t="s">
        <v>164</v>
      </c>
    </row>
    <row r="248" spans="2:30" x14ac:dyDescent="0.35">
      <c r="F248" t="s">
        <v>164</v>
      </c>
    </row>
    <row r="251" spans="2:30" x14ac:dyDescent="0.35">
      <c r="B251" s="78" t="s">
        <v>366</v>
      </c>
    </row>
    <row r="252" spans="2:30" ht="15" thickBot="1" x14ac:dyDescent="0.4"/>
    <row r="253" spans="2:30" ht="58" x14ac:dyDescent="0.35">
      <c r="B253" s="80" t="s">
        <v>166</v>
      </c>
      <c r="C253" s="81" t="s">
        <v>167</v>
      </c>
      <c r="D253" s="119" t="s">
        <v>230</v>
      </c>
      <c r="E253" s="81" t="s">
        <v>231</v>
      </c>
      <c r="F253" s="81" t="s">
        <v>311</v>
      </c>
      <c r="G253" s="81" t="s">
        <v>312</v>
      </c>
      <c r="H253" s="81" t="s">
        <v>313</v>
      </c>
      <c r="I253" s="119" t="s">
        <v>314</v>
      </c>
      <c r="J253" s="119" t="s">
        <v>315</v>
      </c>
      <c r="K253" s="119" t="s">
        <v>316</v>
      </c>
      <c r="L253" s="119" t="s">
        <v>317</v>
      </c>
      <c r="M253" s="119" t="s">
        <v>318</v>
      </c>
      <c r="N253" s="81" t="s">
        <v>319</v>
      </c>
      <c r="O253" s="119" t="s">
        <v>320</v>
      </c>
      <c r="P253" s="81" t="s">
        <v>404</v>
      </c>
      <c r="Q253" s="81" t="s">
        <v>331</v>
      </c>
      <c r="R253" s="81" t="s">
        <v>336</v>
      </c>
      <c r="S253" s="81" t="s">
        <v>378</v>
      </c>
      <c r="T253" s="81" t="s">
        <v>376</v>
      </c>
      <c r="U253" s="81" t="s">
        <v>405</v>
      </c>
      <c r="V253" s="81" t="s">
        <v>373</v>
      </c>
      <c r="W253" s="119" t="s">
        <v>337</v>
      </c>
      <c r="X253" s="81" t="s">
        <v>406</v>
      </c>
      <c r="Y253" s="81" t="s">
        <v>348</v>
      </c>
      <c r="Z253" s="81" t="s">
        <v>353</v>
      </c>
      <c r="AA253" s="81" t="s">
        <v>391</v>
      </c>
      <c r="AB253" s="81" t="s">
        <v>389</v>
      </c>
      <c r="AC253" s="81" t="s">
        <v>407</v>
      </c>
      <c r="AD253" s="81" t="s">
        <v>386</v>
      </c>
    </row>
    <row r="254" spans="2:30" x14ac:dyDescent="0.35">
      <c r="B254" s="87" t="s">
        <v>168</v>
      </c>
      <c r="C254" s="46">
        <v>1</v>
      </c>
      <c r="D254" s="120">
        <v>0.48343885049747115</v>
      </c>
      <c r="E254" s="46">
        <v>0.90416244278297864</v>
      </c>
      <c r="F254" s="46">
        <v>0.96939478942777579</v>
      </c>
      <c r="G254" s="46">
        <v>0.55571226750073233</v>
      </c>
      <c r="H254" s="46">
        <v>1.0387429529440539</v>
      </c>
      <c r="I254" s="120">
        <v>0.11366202174227653</v>
      </c>
      <c r="J254" s="120">
        <v>6.8197213045365919</v>
      </c>
      <c r="K254" s="120">
        <v>2.0069676008755252E-2</v>
      </c>
      <c r="L254" s="120">
        <v>1.1586806432076115</v>
      </c>
      <c r="M254" s="120">
        <v>7.2273417003261203E-2</v>
      </c>
      <c r="N254" s="46">
        <v>0.37460398452573196</v>
      </c>
      <c r="O254" s="120">
        <v>-1.3264814054806451E-2</v>
      </c>
      <c r="P254" s="46">
        <v>8.7374880575915831E-2</v>
      </c>
      <c r="Q254" s="46">
        <v>4.6746353242189156E-4</v>
      </c>
      <c r="R254" s="46">
        <v>7.3439417581383698E-6</v>
      </c>
      <c r="S254" s="46">
        <v>-3.9528399775191E-3</v>
      </c>
      <c r="T254" s="46">
        <v>1.2931868064067841E-4</v>
      </c>
      <c r="U254" s="46">
        <v>0</v>
      </c>
      <c r="V254" s="46">
        <v>-1.709614768704842E-4</v>
      </c>
      <c r="W254" s="120">
        <v>-1.8507679207086944E-2</v>
      </c>
      <c r="X254" s="46">
        <v>0.27282753371148621</v>
      </c>
      <c r="Y254" s="46">
        <v>7.1785088919925563E-2</v>
      </c>
      <c r="Z254" s="46">
        <v>0.1556569175138417</v>
      </c>
      <c r="AA254" s="46">
        <v>-6.2782751877819322E-3</v>
      </c>
      <c r="AB254" s="46">
        <v>3.9784404199404218E-2</v>
      </c>
      <c r="AC254" s="46">
        <v>0</v>
      </c>
      <c r="AD254" s="46">
        <v>-9.4573948050933873E-2</v>
      </c>
    </row>
    <row r="255" spans="2:30" x14ac:dyDescent="0.35">
      <c r="B255" s="79" t="s">
        <v>169</v>
      </c>
      <c r="C255" s="41">
        <v>1</v>
      </c>
      <c r="D255" s="121">
        <v>-0.35558059030408984</v>
      </c>
      <c r="E255" s="41">
        <v>-0.66503264022890352</v>
      </c>
      <c r="F255" s="41">
        <v>-0.72040271144935231</v>
      </c>
      <c r="G255" s="41">
        <v>-0.41725620282944303</v>
      </c>
      <c r="H255" s="41">
        <v>-0.77686545579346888</v>
      </c>
      <c r="I255" s="121">
        <v>0.13141888972136581</v>
      </c>
      <c r="J255" s="121">
        <v>7.885133383281949</v>
      </c>
      <c r="K255" s="121">
        <v>1.2859617832567257E-2</v>
      </c>
      <c r="L255" s="121">
        <v>1.2500616596688743</v>
      </c>
      <c r="M255" s="121">
        <v>-6.1675612525353224E-2</v>
      </c>
      <c r="N255" s="41">
        <v>-0.29867656321905373</v>
      </c>
      <c r="O255" s="121">
        <v>-0.10443603906097429</v>
      </c>
      <c r="P255" s="41">
        <v>-5.4006989003655879E-2</v>
      </c>
      <c r="Q255" s="41">
        <v>9.4959718582874578E-4</v>
      </c>
      <c r="R255" s="41">
        <v>-2.2399561144350048E-6</v>
      </c>
      <c r="S255" s="41">
        <v>9.1485552342788365E-2</v>
      </c>
      <c r="T255" s="41">
        <v>1.4083951066296254E-4</v>
      </c>
      <c r="U255" s="41">
        <v>0</v>
      </c>
      <c r="V255" s="41">
        <v>1.5519507720708133E-5</v>
      </c>
      <c r="W255" s="121">
        <v>-0.14513965666573542</v>
      </c>
      <c r="X255" s="41">
        <v>-0.16797183617877173</v>
      </c>
      <c r="Y255" s="41">
        <v>0.14524822292865697</v>
      </c>
      <c r="Z255" s="41">
        <v>-4.7289379340404038E-2</v>
      </c>
      <c r="AA255" s="41">
        <v>0.14473332237389855</v>
      </c>
      <c r="AB255" s="41">
        <v>4.3157969472670123E-2</v>
      </c>
      <c r="AC255" s="41">
        <v>0</v>
      </c>
      <c r="AD255" s="41">
        <v>8.5513779639250394E-3</v>
      </c>
    </row>
    <row r="256" spans="2:30" x14ac:dyDescent="0.35">
      <c r="B256" s="79" t="s">
        <v>170</v>
      </c>
      <c r="C256" s="41">
        <v>1</v>
      </c>
      <c r="D256" s="121">
        <v>0.72623676144495874</v>
      </c>
      <c r="E256" s="41">
        <v>1.3582607264417779</v>
      </c>
      <c r="F256" s="41">
        <v>1.4159176557381636</v>
      </c>
      <c r="G256" s="41">
        <v>0.78920156227929184</v>
      </c>
      <c r="H256" s="41">
        <v>1.4902161116638635</v>
      </c>
      <c r="I256" s="121">
        <v>6.3389471962880126E-2</v>
      </c>
      <c r="J256" s="121">
        <v>3.8033683177728075</v>
      </c>
      <c r="K256" s="121">
        <v>2.4831191523359924E-2</v>
      </c>
      <c r="L256" s="121">
        <v>0.95042982944352106</v>
      </c>
      <c r="M256" s="121">
        <v>6.296480083433309E-2</v>
      </c>
      <c r="N256" s="41">
        <v>0.42092449870860837</v>
      </c>
      <c r="O256" s="121">
        <v>3.4629985308677225E-2</v>
      </c>
      <c r="P256" s="41">
        <v>3.5052084955378643E-3</v>
      </c>
      <c r="Q256" s="41">
        <v>-4.2969048716631514E-4</v>
      </c>
      <c r="R256" s="41">
        <v>1.1446509468054167E-5</v>
      </c>
      <c r="S256" s="41">
        <v>-3.423734048103759E-2</v>
      </c>
      <c r="T256" s="41">
        <v>-5.9684666653338659E-4</v>
      </c>
      <c r="U256" s="41">
        <v>0</v>
      </c>
      <c r="V256" s="41">
        <v>9.3064831431743646E-5</v>
      </c>
      <c r="W256" s="121">
        <v>4.880971996140409E-2</v>
      </c>
      <c r="X256" s="41">
        <v>1.1056525437062672E-2</v>
      </c>
      <c r="Y256" s="41">
        <v>-6.6656952931792482E-2</v>
      </c>
      <c r="Z256" s="41">
        <v>0.24508429666446166</v>
      </c>
      <c r="AA256" s="41">
        <v>-5.4933130377343306E-2</v>
      </c>
      <c r="AB256" s="41">
        <v>-0.18548875143184604</v>
      </c>
      <c r="AC256" s="41">
        <v>0</v>
      </c>
      <c r="AD256" s="41">
        <v>5.2007031482205347E-2</v>
      </c>
    </row>
    <row r="257" spans="2:30" x14ac:dyDescent="0.35">
      <c r="B257" s="79" t="s">
        <v>171</v>
      </c>
      <c r="C257" s="41">
        <v>1</v>
      </c>
      <c r="D257" s="121">
        <v>-0.92770273531196423</v>
      </c>
      <c r="E257" s="41">
        <v>-1.7350570200822211</v>
      </c>
      <c r="F257" s="41">
        <v>-1.811279641324842</v>
      </c>
      <c r="G257" s="41">
        <v>-1.0110027686091936</v>
      </c>
      <c r="H257" s="41">
        <v>-1.9328970097224503</v>
      </c>
      <c r="I257" s="121">
        <v>6.6000034312649281E-2</v>
      </c>
      <c r="J257" s="121">
        <v>3.9600020587589571</v>
      </c>
      <c r="K257" s="121">
        <v>4.2083253605498368E-2</v>
      </c>
      <c r="L257" s="121">
        <v>0.80098271358534212</v>
      </c>
      <c r="M257" s="121">
        <v>-8.3300033297229445E-2</v>
      </c>
      <c r="N257" s="41">
        <v>-0.55482385970212666</v>
      </c>
      <c r="O257" s="121">
        <v>0.12350089811095126</v>
      </c>
      <c r="P257" s="41">
        <v>2.9308371490458073E-2</v>
      </c>
      <c r="Q257" s="41">
        <v>1.387378561299567E-3</v>
      </c>
      <c r="R257" s="41">
        <v>1.411141150474033E-5</v>
      </c>
      <c r="S257" s="41">
        <v>-0.16593363253790683</v>
      </c>
      <c r="T257" s="41">
        <v>3.8449070831208376E-4</v>
      </c>
      <c r="U257" s="41">
        <v>0</v>
      </c>
      <c r="V257" s="41">
        <v>1.8829747874590244E-4</v>
      </c>
      <c r="W257" s="121">
        <v>0.17624596199437753</v>
      </c>
      <c r="X257" s="41">
        <v>9.3603384578367699E-2</v>
      </c>
      <c r="Y257" s="41">
        <v>0.21791129833178227</v>
      </c>
      <c r="Z257" s="41">
        <v>0.30592003571998921</v>
      </c>
      <c r="AA257" s="41">
        <v>-0.26956518297428556</v>
      </c>
      <c r="AB257" s="41">
        <v>0.12098616349733894</v>
      </c>
      <c r="AC257" s="41">
        <v>0</v>
      </c>
      <c r="AD257" s="41">
        <v>0.10654081785780246</v>
      </c>
    </row>
    <row r="258" spans="2:30" x14ac:dyDescent="0.35">
      <c r="B258" s="79" t="s">
        <v>172</v>
      </c>
      <c r="C258" s="41">
        <v>1</v>
      </c>
      <c r="D258" s="121">
        <v>1.1085905708656298</v>
      </c>
      <c r="E258" s="41">
        <v>2.0733665851815686</v>
      </c>
      <c r="F258" s="41">
        <v>2.1873362733792305</v>
      </c>
      <c r="G258" s="41">
        <v>1.2338151549457554</v>
      </c>
      <c r="H258" s="41">
        <v>2.3946482792917685</v>
      </c>
      <c r="I258" s="121">
        <v>8.5100353735573453E-2</v>
      </c>
      <c r="J258" s="121">
        <v>5.1060212241344072</v>
      </c>
      <c r="K258" s="121">
        <v>7.7206077364066331E-2</v>
      </c>
      <c r="L258" s="121">
        <v>0.66262047603625418</v>
      </c>
      <c r="M258" s="121">
        <v>0.12522458408012557</v>
      </c>
      <c r="N258" s="41">
        <v>0.76288922848074647</v>
      </c>
      <c r="O258" s="121">
        <v>-0.32180970944166809</v>
      </c>
      <c r="P258" s="41">
        <v>-6.1482084102778563E-2</v>
      </c>
      <c r="Q258" s="41">
        <v>-8.1273223081833475E-4</v>
      </c>
      <c r="R258" s="41">
        <v>1.6562530625190897E-5</v>
      </c>
      <c r="S258" s="41">
        <v>0.29346046557745331</v>
      </c>
      <c r="T258" s="41">
        <v>-6.0751941231280179E-4</v>
      </c>
      <c r="U258" s="41">
        <v>0</v>
      </c>
      <c r="V258" s="41">
        <v>-3.3805973740681642E-4</v>
      </c>
      <c r="W258" s="121">
        <v>-0.46621202114717092</v>
      </c>
      <c r="X258" s="41">
        <v>-0.19933506866363671</v>
      </c>
      <c r="Y258" s="41">
        <v>-0.12958881443358714</v>
      </c>
      <c r="Z258" s="41">
        <v>0.36450158705766522</v>
      </c>
      <c r="AA258" s="41">
        <v>0.48396532229236633</v>
      </c>
      <c r="AB258" s="41">
        <v>-0.19406413488322985</v>
      </c>
      <c r="AC258" s="41">
        <v>0</v>
      </c>
      <c r="AD258" s="41">
        <v>-0.19417809481129261</v>
      </c>
    </row>
    <row r="259" spans="2:30" x14ac:dyDescent="0.35">
      <c r="B259" s="79" t="s">
        <v>173</v>
      </c>
      <c r="C259" s="41">
        <v>1</v>
      </c>
      <c r="D259" s="121">
        <v>-1.7390396451197887E-3</v>
      </c>
      <c r="E259" s="41">
        <v>-3.2524782234814977E-3</v>
      </c>
      <c r="F259" s="41">
        <v>-3.538296330818977E-3</v>
      </c>
      <c r="G259" s="41">
        <v>-2.058112412812875E-3</v>
      </c>
      <c r="H259" s="41">
        <v>-3.8134241440263353E-3</v>
      </c>
      <c r="I259" s="121">
        <v>0.13863830671526997</v>
      </c>
      <c r="J259" s="121">
        <v>8.3182984029161986</v>
      </c>
      <c r="K259" s="121">
        <v>3.2814864919405356E-7</v>
      </c>
      <c r="L259" s="121">
        <v>1.3489136080417683</v>
      </c>
      <c r="M259" s="121">
        <v>-3.190727676930864E-4</v>
      </c>
      <c r="N259" s="41">
        <v>-1.5015003427210664E-3</v>
      </c>
      <c r="O259" s="121">
        <v>-2.538373895914119E-5</v>
      </c>
      <c r="P259" s="41">
        <v>1.6374294501960495E-4</v>
      </c>
      <c r="Q259" s="41">
        <v>-3.0588269278382778E-7</v>
      </c>
      <c r="R259" s="41">
        <v>-4.0274396547141535E-8</v>
      </c>
      <c r="S259" s="41">
        <v>1.1369180668756564E-4</v>
      </c>
      <c r="T259" s="41">
        <v>-3.0535062029340469E-6</v>
      </c>
      <c r="U259" s="41">
        <v>0</v>
      </c>
      <c r="V259" s="41">
        <v>9.91897947994634E-7</v>
      </c>
      <c r="W259" s="121">
        <v>-3.5107047211075138E-5</v>
      </c>
      <c r="X259" s="41">
        <v>5.0681809560776468E-4</v>
      </c>
      <c r="Y259" s="41">
        <v>-4.6561753192078744E-5</v>
      </c>
      <c r="Z259" s="41">
        <v>-8.4616714251738124E-4</v>
      </c>
      <c r="AA259" s="41">
        <v>1.7899800719954278E-4</v>
      </c>
      <c r="AB259" s="41">
        <v>-9.3119002162209358E-4</v>
      </c>
      <c r="AC259" s="41">
        <v>0</v>
      </c>
      <c r="AD259" s="41">
        <v>5.439114029747818E-4</v>
      </c>
    </row>
    <row r="260" spans="2:30" x14ac:dyDescent="0.35">
      <c r="B260" s="79" t="s">
        <v>174</v>
      </c>
      <c r="C260" s="41">
        <v>1</v>
      </c>
      <c r="D260" s="121">
        <v>-0.69040689260407717</v>
      </c>
      <c r="E260" s="41">
        <v>-1.2912491039740575</v>
      </c>
      <c r="F260" s="41">
        <v>-1.5268916605104232</v>
      </c>
      <c r="G260" s="41">
        <v>-0.96538711574686431</v>
      </c>
      <c r="H260" s="41">
        <v>-1.8286516953125533</v>
      </c>
      <c r="I260" s="121">
        <v>0.26844589141979819</v>
      </c>
      <c r="J260" s="121">
        <v>16.106753485187891</v>
      </c>
      <c r="K260" s="121">
        <v>0.13265228880594074</v>
      </c>
      <c r="L260" s="121">
        <v>1.1701788951602328</v>
      </c>
      <c r="M260" s="121">
        <v>-0.27498022314278708</v>
      </c>
      <c r="N260" s="41">
        <v>-0.97595765268098145</v>
      </c>
      <c r="O260" s="121">
        <v>-0.33581504673977791</v>
      </c>
      <c r="P260" s="41">
        <v>-0.20280584017884343</v>
      </c>
      <c r="Q260" s="41">
        <v>9.3303892665746568E-4</v>
      </c>
      <c r="R260" s="41">
        <v>-5.6871645582739007E-6</v>
      </c>
      <c r="S260" s="41">
        <v>0.31657518023058306</v>
      </c>
      <c r="T260" s="41">
        <v>-1.9750576589858118E-3</v>
      </c>
      <c r="U260" s="41">
        <v>0</v>
      </c>
      <c r="V260" s="41">
        <v>4.362092941531687E-5</v>
      </c>
      <c r="W260" s="121">
        <v>-0.47481271079812565</v>
      </c>
      <c r="X260" s="41">
        <v>-0.64173163267510247</v>
      </c>
      <c r="Y260" s="41">
        <v>0.14519700472959973</v>
      </c>
      <c r="Z260" s="41">
        <v>-0.12215363211653711</v>
      </c>
      <c r="AA260" s="41">
        <v>0.50954127034348562</v>
      </c>
      <c r="AB260" s="41">
        <v>-0.61574764629833989</v>
      </c>
      <c r="AC260" s="41">
        <v>0</v>
      </c>
      <c r="AD260" s="41">
        <v>2.4453417421654931E-2</v>
      </c>
    </row>
    <row r="261" spans="2:30" x14ac:dyDescent="0.35">
      <c r="B261" s="79" t="s">
        <v>175</v>
      </c>
      <c r="C261" s="41">
        <v>1</v>
      </c>
      <c r="D261" s="121">
        <v>-0.72035613207997429</v>
      </c>
      <c r="E261" s="41">
        <v>-1.3472623463854909</v>
      </c>
      <c r="F261" s="41">
        <v>-1.4397361413311904</v>
      </c>
      <c r="G261" s="41">
        <v>-0.82263792370647992</v>
      </c>
      <c r="H261" s="41">
        <v>-1.5543695912913327</v>
      </c>
      <c r="I261" s="121">
        <v>0.10794046987851097</v>
      </c>
      <c r="J261" s="121">
        <v>6.4764281927106584</v>
      </c>
      <c r="K261" s="121">
        <v>4.2045434302036375E-2</v>
      </c>
      <c r="L261" s="121">
        <v>0.98967447295592914</v>
      </c>
      <c r="M261" s="121">
        <v>-0.10228179162650568</v>
      </c>
      <c r="N261" s="41">
        <v>-0.54808648287922679</v>
      </c>
      <c r="O261" s="121">
        <v>0.24137185077553819</v>
      </c>
      <c r="P261" s="41">
        <v>3.1796806299099346E-2</v>
      </c>
      <c r="Q261" s="41">
        <v>-6.5521901397219738E-4</v>
      </c>
      <c r="R261" s="41">
        <v>-7.0160171623620545E-6</v>
      </c>
      <c r="S261" s="41">
        <v>-0.19530113346234218</v>
      </c>
      <c r="T261" s="41">
        <v>-1.2162057648264653E-3</v>
      </c>
      <c r="U261" s="41">
        <v>0</v>
      </c>
      <c r="V261" s="41">
        <v>7.4217838511008718E-4</v>
      </c>
      <c r="W261" s="121">
        <v>0.34042768829105374</v>
      </c>
      <c r="X261" s="41">
        <v>0.10036275203742813</v>
      </c>
      <c r="Y261" s="41">
        <v>-0.10170925105320408</v>
      </c>
      <c r="Z261" s="41">
        <v>-0.15032018546000589</v>
      </c>
      <c r="AA261" s="41">
        <v>-0.31356193557590006</v>
      </c>
      <c r="AB261" s="41">
        <v>-0.37822141009259791</v>
      </c>
      <c r="AC261" s="41">
        <v>0</v>
      </c>
      <c r="AD261" s="41">
        <v>0.41501999304810838</v>
      </c>
    </row>
    <row r="262" spans="2:30" x14ac:dyDescent="0.35">
      <c r="B262" s="79" t="s">
        <v>176</v>
      </c>
      <c r="C262" s="41">
        <v>1</v>
      </c>
      <c r="D262" s="121">
        <v>-0.37011106558931317</v>
      </c>
      <c r="E262" s="41">
        <v>-0.69220859022788672</v>
      </c>
      <c r="F262" s="41">
        <v>-0.70882400450471195</v>
      </c>
      <c r="G262" s="41">
        <v>-0.38809221766408736</v>
      </c>
      <c r="H262" s="41">
        <v>-0.72245493434232422</v>
      </c>
      <c r="I262" s="121">
        <v>2.9938720858713689E-2</v>
      </c>
      <c r="J262" s="121">
        <v>1.7963232515228214</v>
      </c>
      <c r="K262" s="121">
        <v>3.4870986799470818E-3</v>
      </c>
      <c r="L262" s="121">
        <v>1.1194638742026968</v>
      </c>
      <c r="M262" s="121">
        <v>-1.7981152074774222E-2</v>
      </c>
      <c r="N262" s="41">
        <v>-0.15550775499259523</v>
      </c>
      <c r="O262" s="121">
        <v>-5.2318075308063317E-2</v>
      </c>
      <c r="P262" s="41">
        <v>-2.2101091071891877E-3</v>
      </c>
      <c r="Q262" s="41">
        <v>2.0890107073722388E-5</v>
      </c>
      <c r="R262" s="41">
        <v>4.8033251245167895E-6</v>
      </c>
      <c r="S262" s="41">
        <v>3.2589079277806243E-2</v>
      </c>
      <c r="T262" s="41">
        <v>8.3467481702647299E-5</v>
      </c>
      <c r="U262" s="41">
        <v>0</v>
      </c>
      <c r="V262" s="41">
        <v>-6.4203813194828175E-5</v>
      </c>
      <c r="W262" s="121">
        <v>-7.2697634013986823E-2</v>
      </c>
      <c r="X262" s="41">
        <v>-6.8727894184249273E-3</v>
      </c>
      <c r="Y262" s="41">
        <v>3.1948089571981263E-3</v>
      </c>
      <c r="Z262" s="41">
        <v>0.10139088339187691</v>
      </c>
      <c r="AA262" s="41">
        <v>5.1549080907700953E-2</v>
      </c>
      <c r="AB262" s="41">
        <v>2.5573291280032415E-2</v>
      </c>
      <c r="AC262" s="41">
        <v>0</v>
      </c>
      <c r="AD262" s="41">
        <v>-3.5371363562335771E-2</v>
      </c>
    </row>
    <row r="263" spans="2:30" x14ac:dyDescent="0.35">
      <c r="B263" s="79" t="s">
        <v>177</v>
      </c>
      <c r="C263" s="41">
        <v>1</v>
      </c>
      <c r="D263" s="121">
        <v>0.26537418167374938</v>
      </c>
      <c r="E263" s="41">
        <v>0.49632206453156441</v>
      </c>
      <c r="F263" s="41">
        <v>0.51925685695878698</v>
      </c>
      <c r="G263" s="41">
        <v>0.29046645415465722</v>
      </c>
      <c r="H263" s="41">
        <v>0.53954653480566317</v>
      </c>
      <c r="I263" s="121">
        <v>6.9992686040111898E-2</v>
      </c>
      <c r="J263" s="121">
        <v>4.199561162406714</v>
      </c>
      <c r="K263" s="121">
        <v>3.6420656297859858E-3</v>
      </c>
      <c r="L263" s="121">
        <v>1.204606431782866</v>
      </c>
      <c r="M263" s="121">
        <v>2.5092272480907826E-2</v>
      </c>
      <c r="N263" s="41">
        <v>0.15858091288347317</v>
      </c>
      <c r="O263" s="121">
        <v>-2.0894891979589811E-2</v>
      </c>
      <c r="P263" s="41">
        <v>8.2342845567700898E-3</v>
      </c>
      <c r="Q263" s="41">
        <v>-1.5714616815990478E-5</v>
      </c>
      <c r="R263" s="41">
        <v>-2.2293809832020927E-6</v>
      </c>
      <c r="S263" s="41">
        <v>3.4495858504851575E-2</v>
      </c>
      <c r="T263" s="41">
        <v>-3.413601464120681E-4</v>
      </c>
      <c r="U263" s="41">
        <v>0</v>
      </c>
      <c r="V263" s="41">
        <v>1.1874294462698049E-4</v>
      </c>
      <c r="W263" s="121">
        <v>-2.8971150703834214E-2</v>
      </c>
      <c r="X263" s="41">
        <v>2.5550669900357679E-2</v>
      </c>
      <c r="Y263" s="41">
        <v>-2.3980880225278212E-3</v>
      </c>
      <c r="Z263" s="41">
        <v>-4.695678044606872E-2</v>
      </c>
      <c r="AA263" s="41">
        <v>5.4446866485548043E-2</v>
      </c>
      <c r="AB263" s="41">
        <v>-0.10436123928775311</v>
      </c>
      <c r="AC263" s="41">
        <v>0</v>
      </c>
      <c r="AD263" s="41">
        <v>6.52763543153905E-2</v>
      </c>
    </row>
    <row r="264" spans="2:30" x14ac:dyDescent="0.35">
      <c r="B264" s="79" t="s">
        <v>178</v>
      </c>
      <c r="C264" s="41">
        <v>1</v>
      </c>
      <c r="D264" s="121">
        <v>-2.5676484576845127E-2</v>
      </c>
      <c r="E264" s="41">
        <v>-4.802202593604174E-2</v>
      </c>
      <c r="F264" s="41">
        <v>-5.1907747953156967E-2</v>
      </c>
      <c r="G264" s="41">
        <v>-2.999984298488495E-2</v>
      </c>
      <c r="H264" s="41">
        <v>-5.55873264377802E-2</v>
      </c>
      <c r="I264" s="121">
        <v>0.12771925857412192</v>
      </c>
      <c r="J264" s="121">
        <v>7.6631555144473147</v>
      </c>
      <c r="K264" s="121">
        <v>6.4811490803536227E-5</v>
      </c>
      <c r="L264" s="121">
        <v>1.3312418364714875</v>
      </c>
      <c r="M264" s="121">
        <v>-4.3233584080398235E-3</v>
      </c>
      <c r="N264" s="41">
        <v>-2.1102160199205269E-2</v>
      </c>
      <c r="O264" s="121">
        <v>-2.8330718564080135E-4</v>
      </c>
      <c r="P264" s="41">
        <v>7.4690889235007668E-5</v>
      </c>
      <c r="Q264" s="41">
        <v>1.2726730205576393E-6</v>
      </c>
      <c r="R264" s="41">
        <v>-6.3142044123589204E-7</v>
      </c>
      <c r="S264" s="41">
        <v>1.2889604037958828E-3</v>
      </c>
      <c r="T264" s="41">
        <v>1.5564995705498784E-5</v>
      </c>
      <c r="U264" s="41">
        <v>0</v>
      </c>
      <c r="V264" s="41">
        <v>7.664581996886612E-6</v>
      </c>
      <c r="W264" s="121">
        <v>-3.9183848176947044E-4</v>
      </c>
      <c r="X264" s="41">
        <v>2.3118940662384142E-4</v>
      </c>
      <c r="Y264" s="41">
        <v>1.9373230340813673E-4</v>
      </c>
      <c r="Z264" s="41">
        <v>-1.3266505383184867E-2</v>
      </c>
      <c r="AA264" s="41">
        <v>2.0294080983565208E-3</v>
      </c>
      <c r="AB264" s="41">
        <v>4.7467821111829176E-3</v>
      </c>
      <c r="AC264" s="41">
        <v>0</v>
      </c>
      <c r="AD264" s="41">
        <v>4.2030100797344682E-3</v>
      </c>
    </row>
    <row r="265" spans="2:30" x14ac:dyDescent="0.35">
      <c r="B265" s="79" t="s">
        <v>179</v>
      </c>
      <c r="C265" s="41">
        <v>1</v>
      </c>
      <c r="D265" s="121">
        <v>-0.12982201399891125</v>
      </c>
      <c r="E265" s="41">
        <v>-0.24280255751782126</v>
      </c>
      <c r="F265" s="41">
        <v>-0.25473398798635077</v>
      </c>
      <c r="G265" s="41">
        <v>-0.14289453443564415</v>
      </c>
      <c r="H265" s="41">
        <v>-0.26492483986997445</v>
      </c>
      <c r="I265" s="121">
        <v>7.509025539504717E-2</v>
      </c>
      <c r="J265" s="121">
        <v>4.50541532370283</v>
      </c>
      <c r="K265" s="121">
        <v>9.3344070755563876E-4</v>
      </c>
      <c r="L265" s="121">
        <v>1.2440481894779072</v>
      </c>
      <c r="M265" s="121">
        <v>-1.3072520436732885E-2</v>
      </c>
      <c r="N265" s="41">
        <v>-8.0129888112933118E-2</v>
      </c>
      <c r="O265" s="121">
        <v>3.5627526683749057E-2</v>
      </c>
      <c r="P265" s="41">
        <v>1.2113536488138944E-2</v>
      </c>
      <c r="Q265" s="41">
        <v>1.1618846751765665E-4</v>
      </c>
      <c r="R265" s="41">
        <v>-1.6361570762951184E-6</v>
      </c>
      <c r="S265" s="41">
        <v>-3.1462174177936945E-2</v>
      </c>
      <c r="T265" s="41">
        <v>-2.9494109623633621E-6</v>
      </c>
      <c r="U265" s="41">
        <v>0</v>
      </c>
      <c r="V265" s="41">
        <v>7.6291626922289044E-5</v>
      </c>
      <c r="W265" s="121">
        <v>4.9304371510245928E-2</v>
      </c>
      <c r="X265" s="41">
        <v>3.75164304445098E-2</v>
      </c>
      <c r="Y265" s="41">
        <v>1.7696952533109753E-2</v>
      </c>
      <c r="Z265" s="41">
        <v>-3.4396412859418933E-2</v>
      </c>
      <c r="AA265" s="41">
        <v>-4.9564280007693778E-2</v>
      </c>
      <c r="AB265" s="41">
        <v>-8.9998617854367645E-4</v>
      </c>
      <c r="AC265" s="41">
        <v>0</v>
      </c>
      <c r="AD265" s="41">
        <v>4.1859987189348628E-2</v>
      </c>
    </row>
    <row r="266" spans="2:30" x14ac:dyDescent="0.35">
      <c r="B266" s="79" t="s">
        <v>180</v>
      </c>
      <c r="C266" s="41">
        <v>1</v>
      </c>
      <c r="D266" s="121">
        <v>-1.1058071093863262</v>
      </c>
      <c r="E266" s="41">
        <v>-2.0681607534038169</v>
      </c>
      <c r="F266" s="41">
        <v>-2.6839094579871565</v>
      </c>
      <c r="G266" s="41">
        <v>-1.8622865830692978</v>
      </c>
      <c r="H266" s="41">
        <v>-3.7066542205742801</v>
      </c>
      <c r="I266" s="121">
        <v>0.38981657927184904</v>
      </c>
      <c r="J266" s="121">
        <v>23.388994756310943</v>
      </c>
      <c r="K266" s="121">
        <v>0.70397210765864005</v>
      </c>
      <c r="L266" s="121">
        <v>0.70459264277547573</v>
      </c>
      <c r="M266" s="121">
        <v>-0.75647947368297153</v>
      </c>
      <c r="N266" s="41">
        <v>-2.362421526358506</v>
      </c>
      <c r="O266" s="121">
        <v>-0.15020065954160111</v>
      </c>
      <c r="P266" s="41">
        <v>6.410290860157597E-2</v>
      </c>
      <c r="Q266" s="41">
        <v>-1.0027655853671212E-4</v>
      </c>
      <c r="R266" s="41">
        <v>-4.7337375874369096E-5</v>
      </c>
      <c r="S266" s="41">
        <v>9.6436667249038335E-2</v>
      </c>
      <c r="T266" s="41">
        <v>3.0850341352420146E-3</v>
      </c>
      <c r="U266" s="41">
        <v>0</v>
      </c>
      <c r="V266" s="41">
        <v>-2.423246241479592E-3</v>
      </c>
      <c r="W266" s="121">
        <v>-0.22315164363690793</v>
      </c>
      <c r="X266" s="41">
        <v>0.21313599024253047</v>
      </c>
      <c r="Y266" s="41">
        <v>-1.6396961627453181E-2</v>
      </c>
      <c r="Z266" s="41">
        <v>-1.0683679095150005</v>
      </c>
      <c r="AA266" s="41">
        <v>0.16309879828593613</v>
      </c>
      <c r="AB266" s="41">
        <v>1.0106226344578066</v>
      </c>
      <c r="AC266" s="41">
        <v>0</v>
      </c>
      <c r="AD266" s="41">
        <v>-1.4274084380670127</v>
      </c>
    </row>
    <row r="267" spans="2:30" x14ac:dyDescent="0.35">
      <c r="B267" s="79" t="s">
        <v>181</v>
      </c>
      <c r="C267" s="41">
        <v>1</v>
      </c>
      <c r="D267" s="121">
        <v>-2.5282110783955147E-3</v>
      </c>
      <c r="E267" s="41">
        <v>-4.7284439431394742E-3</v>
      </c>
      <c r="F267" s="41">
        <v>-5.3861878025017029E-3</v>
      </c>
      <c r="G267" s="41">
        <v>-3.28049835792866E-3</v>
      </c>
      <c r="H267" s="41">
        <v>-6.078352899936878E-3</v>
      </c>
      <c r="I267" s="121">
        <v>0.21292759261394748</v>
      </c>
      <c r="J267" s="121">
        <v>12.775655556836849</v>
      </c>
      <c r="K267" s="121">
        <v>1.2332051577868378E-6</v>
      </c>
      <c r="L267" s="121">
        <v>1.4789384259497247</v>
      </c>
      <c r="M267" s="121">
        <v>-7.5228727953314514E-4</v>
      </c>
      <c r="N267" s="41">
        <v>-2.9107697828006152E-3</v>
      </c>
      <c r="O267" s="121">
        <v>5.1210657269042136E-5</v>
      </c>
      <c r="P267" s="41">
        <v>-1.6667012269112449E-4</v>
      </c>
      <c r="Q267" s="41">
        <v>-1.7037361142581517E-5</v>
      </c>
      <c r="R267" s="41">
        <v>-2.0398154997150263E-9</v>
      </c>
      <c r="S267" s="41">
        <v>4.394186800330069E-5</v>
      </c>
      <c r="T267" s="41">
        <v>8.0668723447584578E-9</v>
      </c>
      <c r="U267" s="41">
        <v>0</v>
      </c>
      <c r="V267" s="41">
        <v>-1.1213003603107577E-7</v>
      </c>
      <c r="W267" s="121">
        <v>7.0827045608958956E-5</v>
      </c>
      <c r="X267" s="41">
        <v>-5.1587839137504847E-4</v>
      </c>
      <c r="Y267" s="41">
        <v>-2.5934436449474973E-3</v>
      </c>
      <c r="Z267" s="41">
        <v>-4.2856635088209667E-5</v>
      </c>
      <c r="AA267" s="41">
        <v>6.9182716287426049E-5</v>
      </c>
      <c r="AB267" s="41">
        <v>2.4600546653427207E-6</v>
      </c>
      <c r="AC267" s="41">
        <v>0</v>
      </c>
      <c r="AD267" s="41">
        <v>-6.1486985278581515E-5</v>
      </c>
    </row>
    <row r="268" spans="2:30" x14ac:dyDescent="0.35">
      <c r="B268" s="79" t="s">
        <v>182</v>
      </c>
      <c r="C268" s="41">
        <v>1</v>
      </c>
      <c r="D268" s="121">
        <v>-0.10423076999653347</v>
      </c>
      <c r="E268" s="41">
        <v>-0.19493995469383457</v>
      </c>
      <c r="F268" s="41">
        <v>-0.21263888230198127</v>
      </c>
      <c r="G268" s="41">
        <v>-0.12401653301954574</v>
      </c>
      <c r="H268" s="41">
        <v>-0.22988331631415404</v>
      </c>
      <c r="I268" s="121">
        <v>0.14314789062730154</v>
      </c>
      <c r="J268" s="121">
        <v>8.5888734376380924</v>
      </c>
      <c r="K268" s="121">
        <v>1.2261516268251631E-3</v>
      </c>
      <c r="L268" s="121">
        <v>1.348224765152197</v>
      </c>
      <c r="M268" s="121">
        <v>-1.9785763023012271E-2</v>
      </c>
      <c r="N268" s="41">
        <v>-9.1821432141602405E-2</v>
      </c>
      <c r="O268" s="121">
        <v>4.2195472051001492E-3</v>
      </c>
      <c r="P268" s="41">
        <v>1.6137377681042599E-2</v>
      </c>
      <c r="Q268" s="41">
        <v>8.6623016146714053E-5</v>
      </c>
      <c r="R268" s="41">
        <v>-2.3108408510000068E-6</v>
      </c>
      <c r="S268" s="41">
        <v>3.8979505908369818E-4</v>
      </c>
      <c r="T268" s="41">
        <v>-7.2347586805535848E-5</v>
      </c>
      <c r="U268" s="41">
        <v>0</v>
      </c>
      <c r="V268" s="41">
        <v>6.687301853904009E-5</v>
      </c>
      <c r="W268" s="121">
        <v>5.8383000055205209E-3</v>
      </c>
      <c r="X268" s="41">
        <v>4.9969422063701696E-2</v>
      </c>
      <c r="Y268" s="41">
        <v>1.3191359881599651E-2</v>
      </c>
      <c r="Z268" s="41">
        <v>-4.8571218574854275E-2</v>
      </c>
      <c r="AA268" s="41">
        <v>6.1395593993698102E-4</v>
      </c>
      <c r="AB268" s="41">
        <v>-2.2072188892314427E-2</v>
      </c>
      <c r="AC268" s="41">
        <v>0</v>
      </c>
      <c r="AD268" s="41">
        <v>3.6685458099438358E-2</v>
      </c>
    </row>
    <row r="269" spans="2:30" x14ac:dyDescent="0.35">
      <c r="B269" s="79" t="s">
        <v>183</v>
      </c>
      <c r="C269" s="41">
        <v>1</v>
      </c>
      <c r="D269" s="121">
        <v>-0.18132422349074417</v>
      </c>
      <c r="E269" s="41">
        <v>-0.33912572950728459</v>
      </c>
      <c r="F269" s="41">
        <v>-0.35461348456438796</v>
      </c>
      <c r="G269" s="41">
        <v>-0.19826444402401025</v>
      </c>
      <c r="H269" s="41">
        <v>-0.36778758934922784</v>
      </c>
      <c r="I269" s="121">
        <v>6.9049111722368856E-2</v>
      </c>
      <c r="J269" s="121">
        <v>4.1429467033421314</v>
      </c>
      <c r="K269" s="121">
        <v>1.6783235389031142E-3</v>
      </c>
      <c r="L269" s="121">
        <v>1.2261018367440562</v>
      </c>
      <c r="M269" s="121">
        <v>-1.6940220533266086E-2</v>
      </c>
      <c r="N269" s="41">
        <v>-0.10750636603463522</v>
      </c>
      <c r="O269" s="121">
        <v>-5.5740773192175838E-2</v>
      </c>
      <c r="P269" s="41">
        <v>-8.0126418787139532E-3</v>
      </c>
      <c r="Q269" s="41">
        <v>3.8274940572408729E-4</v>
      </c>
      <c r="R269" s="41">
        <v>7.5074437837221731E-7</v>
      </c>
      <c r="S269" s="41">
        <v>4.1550173542070468E-2</v>
      </c>
      <c r="T269" s="41">
        <v>1.7178094585017903E-4</v>
      </c>
      <c r="U269" s="41">
        <v>0</v>
      </c>
      <c r="V269" s="41">
        <v>-1.0475404176884135E-4</v>
      </c>
      <c r="W269" s="121">
        <v>-7.7182334941378702E-2</v>
      </c>
      <c r="X269" s="41">
        <v>-2.4829699407376438E-2</v>
      </c>
      <c r="Y269" s="41">
        <v>5.8330427399346615E-2</v>
      </c>
      <c r="Z269" s="41">
        <v>1.5791573938447254E-2</v>
      </c>
      <c r="AA269" s="41">
        <v>6.549348250276632E-2</v>
      </c>
      <c r="AB269" s="41">
        <v>5.2447007149352243E-2</v>
      </c>
      <c r="AC269" s="41">
        <v>0</v>
      </c>
      <c r="AD269" s="41">
        <v>-5.7509312307110733E-2</v>
      </c>
    </row>
    <row r="270" spans="2:30" x14ac:dyDescent="0.35">
      <c r="B270" s="79" t="s">
        <v>184</v>
      </c>
      <c r="C270" s="41">
        <v>1</v>
      </c>
      <c r="D270" s="121">
        <v>0.23694675456293623</v>
      </c>
      <c r="E270" s="41">
        <v>0.4431550261106787</v>
      </c>
      <c r="F270" s="41">
        <v>0.48892551190272243</v>
      </c>
      <c r="G270" s="41">
        <v>0.28841962263556925</v>
      </c>
      <c r="H270" s="41">
        <v>0.53559212045165439</v>
      </c>
      <c r="I270" s="121">
        <v>0.16207176581978835</v>
      </c>
      <c r="J270" s="121">
        <v>9.7243059491873005</v>
      </c>
      <c r="K270" s="121">
        <v>7.4184805353883195E-3</v>
      </c>
      <c r="L270" s="121">
        <v>1.344966904839064</v>
      </c>
      <c r="M270" s="121">
        <v>5.1472868072633043E-2</v>
      </c>
      <c r="N270" s="41">
        <v>0.22626165574490045</v>
      </c>
      <c r="O270" s="121">
        <v>-5.0727171231229995E-2</v>
      </c>
      <c r="P270" s="41">
        <v>-3.3966378004978773E-2</v>
      </c>
      <c r="Q270" s="41">
        <v>3.192669481983785E-4</v>
      </c>
      <c r="R270" s="41">
        <v>6.508445726307259E-6</v>
      </c>
      <c r="S270" s="41">
        <v>2.7710793578811146E-2</v>
      </c>
      <c r="T270" s="41">
        <v>4.0535212250073432E-4</v>
      </c>
      <c r="U270" s="41">
        <v>0</v>
      </c>
      <c r="V270" s="41">
        <v>-2.5413211762777586E-4</v>
      </c>
      <c r="W270" s="121">
        <v>-7.0314146596985913E-2</v>
      </c>
      <c r="X270" s="41">
        <v>-0.10536639196539228</v>
      </c>
      <c r="Y270" s="41">
        <v>4.8707039763713704E-2</v>
      </c>
      <c r="Z270" s="41">
        <v>0.13704643980301914</v>
      </c>
      <c r="AA270" s="41">
        <v>4.3725153839857325E-2</v>
      </c>
      <c r="AB270" s="41">
        <v>0.12388973194643914</v>
      </c>
      <c r="AC270" s="41">
        <v>0</v>
      </c>
      <c r="AD270" s="41">
        <v>-0.13966387332199914</v>
      </c>
    </row>
    <row r="271" spans="2:30" x14ac:dyDescent="0.35">
      <c r="B271" s="79" t="s">
        <v>185</v>
      </c>
      <c r="C271" s="41">
        <v>1</v>
      </c>
      <c r="D271" s="121">
        <v>3.4914078817422478E-2</v>
      </c>
      <c r="E271" s="41">
        <v>6.5298845466378763E-2</v>
      </c>
      <c r="F271" s="41">
        <v>6.7855323606075796E-2</v>
      </c>
      <c r="G271" s="41">
        <v>3.7701396274869292E-2</v>
      </c>
      <c r="H271" s="41">
        <v>6.9858928515962912E-2</v>
      </c>
      <c r="I271" s="121">
        <v>5.7537969283529729E-2</v>
      </c>
      <c r="J271" s="121">
        <v>3.4522781570117838</v>
      </c>
      <c r="K271" s="121">
        <v>5.251164929433279E-5</v>
      </c>
      <c r="L271" s="121">
        <v>1.2300502521691261</v>
      </c>
      <c r="M271" s="121">
        <v>2.7873174574468127E-3</v>
      </c>
      <c r="N271" s="41">
        <v>1.8994874142874287E-2</v>
      </c>
      <c r="O271" s="121">
        <v>-2.5280520347993854E-3</v>
      </c>
      <c r="P271" s="41">
        <v>-1.444394146486014E-4</v>
      </c>
      <c r="Q271" s="41">
        <v>4.2442765193178587E-5</v>
      </c>
      <c r="R271" s="41">
        <v>-1.1093019220176928E-7</v>
      </c>
      <c r="S271" s="41">
        <v>3.079829946887882E-3</v>
      </c>
      <c r="T271" s="41">
        <v>1.6061598787201928E-5</v>
      </c>
      <c r="U271" s="41">
        <v>0</v>
      </c>
      <c r="V271" s="41">
        <v>4.4434829593940546E-6</v>
      </c>
      <c r="W271" s="121">
        <v>-3.4965777106769685E-3</v>
      </c>
      <c r="X271" s="41">
        <v>-4.4708870774431677E-4</v>
      </c>
      <c r="Y271" s="41">
        <v>6.4609526201505054E-3</v>
      </c>
      <c r="Z271" s="41">
        <v>-2.3307481409292666E-3</v>
      </c>
      <c r="AA271" s="41">
        <v>4.8491345105016737E-3</v>
      </c>
      <c r="AB271" s="41">
        <v>4.8983154015165512E-3</v>
      </c>
      <c r="AC271" s="41">
        <v>0</v>
      </c>
      <c r="AD271" s="41">
        <v>2.4367061343828957E-3</v>
      </c>
    </row>
    <row r="272" spans="2:30" x14ac:dyDescent="0.35">
      <c r="B272" s="79" t="s">
        <v>186</v>
      </c>
      <c r="C272" s="41">
        <v>1</v>
      </c>
      <c r="D272" s="121">
        <v>0.23061601732277381</v>
      </c>
      <c r="E272" s="41">
        <v>0.43131482162195739</v>
      </c>
      <c r="F272" s="41">
        <v>0.44099135841862919</v>
      </c>
      <c r="G272" s="41">
        <v>0.24107982152687105</v>
      </c>
      <c r="H272" s="41">
        <v>0.44749714364621218</v>
      </c>
      <c r="I272" s="121">
        <v>2.7010456292458514E-2</v>
      </c>
      <c r="J272" s="121">
        <v>1.6206273775475109</v>
      </c>
      <c r="K272" s="121">
        <v>1.2605563233989855E-3</v>
      </c>
      <c r="L272" s="121">
        <v>1.16179234671108</v>
      </c>
      <c r="M272" s="121">
        <v>1.0463804204097234E-2</v>
      </c>
      <c r="N272" s="41">
        <v>9.3229775679315827E-2</v>
      </c>
      <c r="O272" s="121">
        <v>2.3334717066727031E-2</v>
      </c>
      <c r="P272" s="41">
        <v>-1.9606998287992087E-3</v>
      </c>
      <c r="Q272" s="41">
        <v>-2.9927370346650235E-4</v>
      </c>
      <c r="R272" s="41">
        <v>-2.4320797533914784E-6</v>
      </c>
      <c r="S272" s="41">
        <v>-1.1732984690178088E-2</v>
      </c>
      <c r="T272" s="41">
        <v>-4.0595466544870667E-6</v>
      </c>
      <c r="U272" s="41">
        <v>0</v>
      </c>
      <c r="V272" s="41">
        <v>-9.2460506359092105E-7</v>
      </c>
      <c r="W272" s="121">
        <v>3.2331409344436526E-2</v>
      </c>
      <c r="X272" s="41">
        <v>-6.0797260808575157E-3</v>
      </c>
      <c r="Y272" s="41">
        <v>-4.5637974783225552E-2</v>
      </c>
      <c r="Z272" s="41">
        <v>-5.1190375358733213E-2</v>
      </c>
      <c r="AA272" s="41">
        <v>-1.8505930139453917E-2</v>
      </c>
      <c r="AB272" s="41">
        <v>-1.2402248538276217E-3</v>
      </c>
      <c r="AC272" s="41">
        <v>0</v>
      </c>
      <c r="AD272" s="41">
        <v>-5.0792644624773941E-4</v>
      </c>
    </row>
    <row r="273" spans="2:30" x14ac:dyDescent="0.35">
      <c r="B273" s="79" t="s">
        <v>187</v>
      </c>
      <c r="C273" s="41">
        <v>1</v>
      </c>
      <c r="D273" s="121">
        <v>0.10217634644246942</v>
      </c>
      <c r="E273" s="41">
        <v>0.19109762258245797</v>
      </c>
      <c r="F273" s="41">
        <v>0.20520023349377309</v>
      </c>
      <c r="G273" s="41">
        <v>0.11781362051391372</v>
      </c>
      <c r="H273" s="41">
        <v>0.2183789940940542</v>
      </c>
      <c r="I273" s="121">
        <v>0.1163354727879591</v>
      </c>
      <c r="J273" s="121">
        <v>6.9801283672775458</v>
      </c>
      <c r="K273" s="121">
        <v>9.205944235465913E-4</v>
      </c>
      <c r="L273" s="121">
        <v>1.3070702090039374</v>
      </c>
      <c r="M273" s="121">
        <v>1.5637274071444295E-2</v>
      </c>
      <c r="N273" s="41">
        <v>7.9559791074576419E-2</v>
      </c>
      <c r="O273" s="121">
        <v>2.9490267904201655E-2</v>
      </c>
      <c r="P273" s="41">
        <v>-1.0292707587571032E-2</v>
      </c>
      <c r="Q273" s="41">
        <v>-1.4904882481328629E-4</v>
      </c>
      <c r="R273" s="41">
        <v>-6.1362591692812124E-7</v>
      </c>
      <c r="S273" s="41">
        <v>-1.9965490113876608E-2</v>
      </c>
      <c r="T273" s="41">
        <v>-1.5095816370375463E-4</v>
      </c>
      <c r="U273" s="41">
        <v>0</v>
      </c>
      <c r="V273" s="41">
        <v>9.5684502003352855E-5</v>
      </c>
      <c r="W273" s="121">
        <v>4.0802499403686784E-2</v>
      </c>
      <c r="X273" s="41">
        <v>-3.187047153898534E-2</v>
      </c>
      <c r="Y273" s="41">
        <v>-2.2697201575554559E-2</v>
      </c>
      <c r="Z273" s="41">
        <v>-1.2897339982110749E-2</v>
      </c>
      <c r="AA273" s="41">
        <v>-3.1446212334242274E-2</v>
      </c>
      <c r="AB273" s="41">
        <v>-4.6053797828309734E-2</v>
      </c>
      <c r="AC273" s="41">
        <v>0</v>
      </c>
      <c r="AD273" s="41">
        <v>5.2489460826530478E-2</v>
      </c>
    </row>
    <row r="274" spans="2:30" x14ac:dyDescent="0.35">
      <c r="B274" s="79" t="s">
        <v>188</v>
      </c>
      <c r="C274" s="41">
        <v>1</v>
      </c>
      <c r="D274" s="121">
        <v>0.7167127580235082</v>
      </c>
      <c r="E274" s="41">
        <v>1.3404482436639644</v>
      </c>
      <c r="F274" s="41">
        <v>1.4196624051384663</v>
      </c>
      <c r="G274" s="41">
        <v>0.8039243787179986</v>
      </c>
      <c r="H274" s="41">
        <v>1.5181716162293533</v>
      </c>
      <c r="I274" s="121">
        <v>9.2088925872410632E-2</v>
      </c>
      <c r="J274" s="121">
        <v>5.5253355523446377</v>
      </c>
      <c r="K274" s="121">
        <v>3.5034937359362903E-2</v>
      </c>
      <c r="L274" s="121">
        <v>0.97962419878281448</v>
      </c>
      <c r="M274" s="121">
        <v>8.7211620694490455E-2</v>
      </c>
      <c r="N274" s="41">
        <v>0.50003504949643363</v>
      </c>
      <c r="O274" s="121">
        <v>-3.6549931382423267E-2</v>
      </c>
      <c r="P274" s="41">
        <v>-6.6005754389463225E-2</v>
      </c>
      <c r="Q274" s="41">
        <v>1.9193900795468025E-3</v>
      </c>
      <c r="R274" s="41">
        <v>-9.7113633228403944E-6</v>
      </c>
      <c r="S274" s="41">
        <v>5.9900499208363468E-2</v>
      </c>
      <c r="T274" s="41">
        <v>-6.4852592136947914E-4</v>
      </c>
      <c r="U274" s="41">
        <v>0</v>
      </c>
      <c r="V274" s="41">
        <v>2.1569986716230631E-4</v>
      </c>
      <c r="W274" s="121">
        <v>-5.152107609063708E-2</v>
      </c>
      <c r="X274" s="41">
        <v>-0.2082240855611886</v>
      </c>
      <c r="Y274" s="41">
        <v>0.29778122657537909</v>
      </c>
      <c r="Z274" s="41">
        <v>-0.20795385070495476</v>
      </c>
      <c r="AA274" s="41">
        <v>9.6118972317780549E-2</v>
      </c>
      <c r="AB274" s="41">
        <v>-0.20157027825618373</v>
      </c>
      <c r="AC274" s="41">
        <v>0</v>
      </c>
      <c r="AD274" s="41">
        <v>0.12055096704815312</v>
      </c>
    </row>
    <row r="275" spans="2:30" x14ac:dyDescent="0.35">
      <c r="B275" s="79" t="s">
        <v>189</v>
      </c>
      <c r="C275" s="41">
        <v>1</v>
      </c>
      <c r="D275" s="121">
        <v>-0.17718520000590487</v>
      </c>
      <c r="E275" s="41">
        <v>-0.33138462723356904</v>
      </c>
      <c r="F275" s="41">
        <v>-0.35040276443244678</v>
      </c>
      <c r="G275" s="41">
        <v>-0.19810606655117821</v>
      </c>
      <c r="H275" s="41">
        <v>-0.36748366894472434</v>
      </c>
      <c r="I275" s="121">
        <v>8.9210928356110983E-2</v>
      </c>
      <c r="J275" s="121">
        <v>5.3526557013666594</v>
      </c>
      <c r="K275" s="121">
        <v>2.0710435603414185E-3</v>
      </c>
      <c r="L275" s="121">
        <v>1.2542247777922222</v>
      </c>
      <c r="M275" s="121">
        <v>-2.092086654527333E-2</v>
      </c>
      <c r="N275" s="41">
        <v>-0.11942052902475937</v>
      </c>
      <c r="O275" s="121">
        <v>6.7162331007279523E-3</v>
      </c>
      <c r="P275" s="41">
        <v>4.3746100628775982E-3</v>
      </c>
      <c r="Q275" s="41">
        <v>-6.5885267665597455E-4</v>
      </c>
      <c r="R275" s="41">
        <v>-8.5928944541036503E-7</v>
      </c>
      <c r="S275" s="41">
        <v>-1.3925542930929952E-3</v>
      </c>
      <c r="T275" s="41">
        <v>-1.6932956028317479E-5</v>
      </c>
      <c r="U275" s="41">
        <v>0</v>
      </c>
      <c r="V275" s="41">
        <v>2.348485266271324E-5</v>
      </c>
      <c r="W275" s="121">
        <v>9.2994811816353631E-3</v>
      </c>
      <c r="X275" s="41">
        <v>1.3555736298879904E-2</v>
      </c>
      <c r="Y275" s="41">
        <v>-0.10040537975471217</v>
      </c>
      <c r="Z275" s="41">
        <v>-1.807427315866094E-2</v>
      </c>
      <c r="AA275" s="41">
        <v>-2.1949539503165654E-3</v>
      </c>
      <c r="AB275" s="41">
        <v>-5.1697142225669169E-3</v>
      </c>
      <c r="AC275" s="41">
        <v>0</v>
      </c>
      <c r="AD275" s="41">
        <v>1.289268169599125E-2</v>
      </c>
    </row>
    <row r="276" spans="2:30" x14ac:dyDescent="0.35">
      <c r="B276" s="79" t="s">
        <v>190</v>
      </c>
      <c r="C276" s="41">
        <v>1</v>
      </c>
      <c r="D276" s="121">
        <v>0.13081394161731197</v>
      </c>
      <c r="E276" s="41">
        <v>0.24465773257790219</v>
      </c>
      <c r="F276" s="41">
        <v>0.25467854412765517</v>
      </c>
      <c r="G276" s="41">
        <v>0.14174927813621813</v>
      </c>
      <c r="H276" s="41">
        <v>0.26280147892090422</v>
      </c>
      <c r="I276" s="121">
        <v>6.0752181416118559E-2</v>
      </c>
      <c r="J276" s="121">
        <v>3.6451308849671133</v>
      </c>
      <c r="K276" s="121">
        <v>7.7457735774734025E-4</v>
      </c>
      <c r="L276" s="121">
        <v>1.22472432605064</v>
      </c>
      <c r="M276" s="121">
        <v>1.0935336518906161E-2</v>
      </c>
      <c r="N276" s="41">
        <v>7.2993376428299797E-2</v>
      </c>
      <c r="O276" s="121">
        <v>7.727268673085378E-3</v>
      </c>
      <c r="P276" s="41">
        <v>-1.4295749510190001E-2</v>
      </c>
      <c r="Q276" s="41">
        <v>-1.4526993892929782E-4</v>
      </c>
      <c r="R276" s="41">
        <v>1.3715276791240323E-7</v>
      </c>
      <c r="S276" s="41">
        <v>-5.2444562213564937E-3</v>
      </c>
      <c r="T276" s="41">
        <v>4.7762877104668492E-5</v>
      </c>
      <c r="U276" s="41">
        <v>0</v>
      </c>
      <c r="V276" s="41">
        <v>-2.3676582588621732E-5</v>
      </c>
      <c r="W276" s="121">
        <v>1.069364227959458E-2</v>
      </c>
      <c r="X276" s="41">
        <v>-4.427487812907472E-2</v>
      </c>
      <c r="Y276" s="41">
        <v>-2.2126417496676997E-2</v>
      </c>
      <c r="Z276" s="41">
        <v>2.8833185169509388E-3</v>
      </c>
      <c r="AA276" s="41">
        <v>-8.2619092728149351E-3</v>
      </c>
      <c r="AB276" s="41">
        <v>1.4574407749600773E-2</v>
      </c>
      <c r="AC276" s="41">
        <v>0</v>
      </c>
      <c r="AD276" s="41">
        <v>-1.2990956207495184E-2</v>
      </c>
    </row>
    <row r="277" spans="2:30" x14ac:dyDescent="0.35">
      <c r="B277" s="79" t="s">
        <v>191</v>
      </c>
      <c r="C277" s="41">
        <v>1</v>
      </c>
      <c r="D277" s="121">
        <v>-0.3105063358278386</v>
      </c>
      <c r="E277" s="41">
        <v>-0.58073149647115307</v>
      </c>
      <c r="F277" s="41">
        <v>-0.62185929389551109</v>
      </c>
      <c r="G277" s="41">
        <v>-0.35604423903605376</v>
      </c>
      <c r="H277" s="41">
        <v>-0.66208016787258672</v>
      </c>
      <c r="I277" s="121">
        <v>0.11150612213760672</v>
      </c>
      <c r="J277" s="121">
        <v>6.6903673282564027</v>
      </c>
      <c r="K277" s="121">
        <v>8.1019355130678757E-3</v>
      </c>
      <c r="L277" s="121">
        <v>1.2428241341645807</v>
      </c>
      <c r="M277" s="121">
        <v>-4.5537903208215186E-2</v>
      </c>
      <c r="N277" s="41">
        <v>-0.23678005243305722</v>
      </c>
      <c r="O277" s="121">
        <v>7.6670145536800738E-2</v>
      </c>
      <c r="P277" s="41">
        <v>4.8563640501179655E-3</v>
      </c>
      <c r="Q277" s="41">
        <v>1.4658503300949167E-4</v>
      </c>
      <c r="R277" s="41">
        <v>-5.769456123191591E-6</v>
      </c>
      <c r="S277" s="41">
        <v>-7.1665500582176647E-2</v>
      </c>
      <c r="T277" s="41">
        <v>2.7251038558571028E-4</v>
      </c>
      <c r="U277" s="41">
        <v>0</v>
      </c>
      <c r="V277" s="41">
        <v>-2.2644152695934044E-5</v>
      </c>
      <c r="W277" s="121">
        <v>0.10642057328032238</v>
      </c>
      <c r="X277" s="41">
        <v>1.5085556895243718E-2</v>
      </c>
      <c r="Y277" s="41">
        <v>2.2393637562519407E-2</v>
      </c>
      <c r="Z277" s="41">
        <v>-0.12165293364758631</v>
      </c>
      <c r="AA277" s="41">
        <v>-0.11323736707568517</v>
      </c>
      <c r="AB277" s="41">
        <v>8.3403285923929538E-2</v>
      </c>
      <c r="AC277" s="41">
        <v>0</v>
      </c>
      <c r="AD277" s="41">
        <v>-1.246171580849653E-2</v>
      </c>
    </row>
    <row r="278" spans="2:30" x14ac:dyDescent="0.35">
      <c r="B278" s="79" t="s">
        <v>192</v>
      </c>
      <c r="C278" s="41">
        <v>1</v>
      </c>
      <c r="D278" s="121">
        <v>-0.25953746642184683</v>
      </c>
      <c r="E278" s="41">
        <v>-0.48540581583835668</v>
      </c>
      <c r="F278" s="41">
        <v>-0.51789368135163927</v>
      </c>
      <c r="G278" s="41">
        <v>-0.29544138770642275</v>
      </c>
      <c r="H278" s="41">
        <v>-0.54878034112554441</v>
      </c>
      <c r="I278" s="121">
        <v>0.10513293377037053</v>
      </c>
      <c r="J278" s="121">
        <v>6.3079760262222315</v>
      </c>
      <c r="K278" s="121">
        <v>5.3005996925228008E-3</v>
      </c>
      <c r="L278" s="121">
        <v>1.2530232486139725</v>
      </c>
      <c r="M278" s="121">
        <v>-3.590392128457591E-2</v>
      </c>
      <c r="N278" s="41">
        <v>-0.19130830311804822</v>
      </c>
      <c r="O278" s="121">
        <v>-3.1255629634593447E-2</v>
      </c>
      <c r="P278" s="41">
        <v>-9.8572530875151738E-3</v>
      </c>
      <c r="Q278" s="41">
        <v>-9.2988621183054572E-4</v>
      </c>
      <c r="R278" s="41">
        <v>2.2946441099042816E-6</v>
      </c>
      <c r="S278" s="41">
        <v>2.7040789424636284E-2</v>
      </c>
      <c r="T278" s="41">
        <v>1.2012521205639021E-5</v>
      </c>
      <c r="U278" s="41">
        <v>0</v>
      </c>
      <c r="V278" s="41">
        <v>-5.2554818060247132E-5</v>
      </c>
      <c r="W278" s="121">
        <v>-4.3335933210418794E-2</v>
      </c>
      <c r="X278" s="41">
        <v>-3.0586276740630674E-2</v>
      </c>
      <c r="Y278" s="41">
        <v>-0.14190098779003157</v>
      </c>
      <c r="Z278" s="41">
        <v>4.8330762170478804E-2</v>
      </c>
      <c r="AA278" s="41">
        <v>4.2679525756897228E-2</v>
      </c>
      <c r="AB278" s="41">
        <v>3.6724413199036333E-3</v>
      </c>
      <c r="AC278" s="41">
        <v>0</v>
      </c>
      <c r="AD278" s="41">
        <v>-2.8890489464279936E-2</v>
      </c>
    </row>
    <row r="279" spans="2:30" x14ac:dyDescent="0.35">
      <c r="B279" s="79" t="s">
        <v>193</v>
      </c>
      <c r="C279" s="41">
        <v>1</v>
      </c>
      <c r="D279" s="121">
        <v>0.11172834892314754</v>
      </c>
      <c r="E279" s="41">
        <v>0.20896247123397149</v>
      </c>
      <c r="F279" s="41">
        <v>0.21751851049729817</v>
      </c>
      <c r="G279" s="41">
        <v>0.12106517411256244</v>
      </c>
      <c r="H279" s="41">
        <v>0.22441689351153063</v>
      </c>
      <c r="I279" s="121">
        <v>6.0728861605793168E-2</v>
      </c>
      <c r="J279" s="121">
        <v>3.6437316963475901</v>
      </c>
      <c r="K279" s="121">
        <v>5.6484624769348978E-4</v>
      </c>
      <c r="L279" s="121">
        <v>1.2274851312520778</v>
      </c>
      <c r="M279" s="121">
        <v>9.3368251894149022E-3</v>
      </c>
      <c r="N279" s="41">
        <v>6.2322597362266315E-2</v>
      </c>
      <c r="O279" s="121">
        <v>2.9789495424255692E-2</v>
      </c>
      <c r="P279" s="41">
        <v>6.1887410636932453E-3</v>
      </c>
      <c r="Q279" s="41">
        <v>-2.342265247832695E-4</v>
      </c>
      <c r="R279" s="41">
        <v>-5.3178297947371431E-7</v>
      </c>
      <c r="S279" s="41">
        <v>-2.4200578361960087E-2</v>
      </c>
      <c r="T279" s="41">
        <v>3.0257803012058925E-5</v>
      </c>
      <c r="U279" s="41">
        <v>0</v>
      </c>
      <c r="V279" s="41">
        <v>-4.5820495491414829E-6</v>
      </c>
      <c r="W279" s="121">
        <v>4.1218497141536983E-2</v>
      </c>
      <c r="X279" s="41">
        <v>1.916382177397322E-2</v>
      </c>
      <c r="Y279" s="41">
        <v>-3.56698095052616E-2</v>
      </c>
      <c r="Z279" s="41">
        <v>-1.1177684415034481E-2</v>
      </c>
      <c r="AA279" s="41">
        <v>-3.811843559900719E-2</v>
      </c>
      <c r="AB279" s="41">
        <v>9.2313920097239367E-3</v>
      </c>
      <c r="AC279" s="41">
        <v>0</v>
      </c>
      <c r="AD279" s="41">
        <v>-2.5136872869247089E-3</v>
      </c>
    </row>
    <row r="280" spans="2:30" x14ac:dyDescent="0.35">
      <c r="B280" s="79" t="s">
        <v>194</v>
      </c>
      <c r="C280" s="41">
        <v>1</v>
      </c>
      <c r="D280" s="121">
        <v>-0.85833910356271659</v>
      </c>
      <c r="E280" s="41">
        <v>-1.6053281191919382</v>
      </c>
      <c r="F280" s="41">
        <v>-1.7406654803658526</v>
      </c>
      <c r="G280" s="41">
        <v>-1.0091643635265923</v>
      </c>
      <c r="H280" s="41">
        <v>-1.9246292514205003</v>
      </c>
      <c r="I280" s="121">
        <v>0.13306215194125556</v>
      </c>
      <c r="J280" s="121">
        <v>7.9837291164753337</v>
      </c>
      <c r="K280" s="121">
        <v>7.6058503803125607E-2</v>
      </c>
      <c r="L280" s="121">
        <v>0.89449794458057563</v>
      </c>
      <c r="M280" s="121">
        <v>-0.15082525996387577</v>
      </c>
      <c r="N280" s="41">
        <v>-0.74405179787445475</v>
      </c>
      <c r="O280" s="121">
        <v>2.8446985418009024E-2</v>
      </c>
      <c r="P280" s="41">
        <v>8.8006568117077716E-2</v>
      </c>
      <c r="Q280" s="41">
        <v>-1.6779248275968419E-3</v>
      </c>
      <c r="R280" s="41">
        <v>-1.1943454656796113E-5</v>
      </c>
      <c r="S280" s="41">
        <v>-2.755976853602805E-2</v>
      </c>
      <c r="T280" s="41">
        <v>-1.7798057270498133E-5</v>
      </c>
      <c r="U280" s="41">
        <v>0</v>
      </c>
      <c r="V280" s="41">
        <v>-4.5764132015667917E-4</v>
      </c>
      <c r="W280" s="121">
        <v>4.0496185460836033E-2</v>
      </c>
      <c r="X280" s="41">
        <v>0.28037788633371236</v>
      </c>
      <c r="Y280" s="41">
        <v>-0.26289726989782614</v>
      </c>
      <c r="Z280" s="41">
        <v>-0.2582832465467057</v>
      </c>
      <c r="AA280" s="41">
        <v>-4.466154574766059E-2</v>
      </c>
      <c r="AB280" s="41">
        <v>-5.586647416914438E-3</v>
      </c>
      <c r="AC280" s="41">
        <v>0</v>
      </c>
      <c r="AD280" s="41">
        <v>-0.25830068504227016</v>
      </c>
    </row>
    <row r="281" spans="2:30" x14ac:dyDescent="0.35">
      <c r="B281" s="79" t="s">
        <v>195</v>
      </c>
      <c r="C281" s="41">
        <v>1</v>
      </c>
      <c r="D281" s="121">
        <v>-0.8201263856747687</v>
      </c>
      <c r="E281" s="41">
        <v>-1.5338599194074349</v>
      </c>
      <c r="F281" s="41">
        <v>-1.618457717583583</v>
      </c>
      <c r="G281" s="41">
        <v>-0.91308687855828385</v>
      </c>
      <c r="H281" s="41">
        <v>-1.7344244549879222</v>
      </c>
      <c r="I281" s="121">
        <v>8.5415591179281505E-2</v>
      </c>
      <c r="J281" s="121">
        <v>5.1249354707568902</v>
      </c>
      <c r="K281" s="121">
        <v>4.2415277132018835E-2</v>
      </c>
      <c r="L281" s="121">
        <v>0.89597132747867814</v>
      </c>
      <c r="M281" s="121">
        <v>-9.2960492883515128E-2</v>
      </c>
      <c r="N281" s="41">
        <v>-0.55341196724200148</v>
      </c>
      <c r="O281" s="121">
        <v>6.0465341034761422E-2</v>
      </c>
      <c r="P281" s="41">
        <v>3.7166821085707236E-2</v>
      </c>
      <c r="Q281" s="41">
        <v>1.3615649518680809E-3</v>
      </c>
      <c r="R281" s="41">
        <v>1.5568754735336755E-5</v>
      </c>
      <c r="S281" s="41">
        <v>-0.12270093373191927</v>
      </c>
      <c r="T281" s="41">
        <v>1.0268642891077717E-3</v>
      </c>
      <c r="U281" s="41">
        <v>0</v>
      </c>
      <c r="V281" s="41">
        <v>-1.8890285990747475E-4</v>
      </c>
      <c r="W281" s="121">
        <v>8.5731906899853438E-2</v>
      </c>
      <c r="X281" s="41">
        <v>0.11793486090123566</v>
      </c>
      <c r="Y281" s="41">
        <v>0.21247608223198397</v>
      </c>
      <c r="Z281" s="41">
        <v>0.33533451697111266</v>
      </c>
      <c r="AA281" s="41">
        <v>-0.1980451276423823</v>
      </c>
      <c r="AB281" s="41">
        <v>0.32103310880013841</v>
      </c>
      <c r="AC281" s="41">
        <v>0</v>
      </c>
      <c r="AD281" s="41">
        <v>-0.10619326446827085</v>
      </c>
    </row>
    <row r="282" spans="2:30" x14ac:dyDescent="0.35">
      <c r="B282" s="79" t="s">
        <v>196</v>
      </c>
      <c r="C282" s="41">
        <v>1</v>
      </c>
      <c r="D282" s="121">
        <v>-0.17231369278210806</v>
      </c>
      <c r="E282" s="41">
        <v>-0.32227358068244771</v>
      </c>
      <c r="F282" s="41">
        <v>-0.32922909629485708</v>
      </c>
      <c r="G282" s="41">
        <v>-0.17983192810615306</v>
      </c>
      <c r="H282" s="41">
        <v>-0.3335408861911825</v>
      </c>
      <c r="I282" s="121">
        <v>2.54135679742277E-2</v>
      </c>
      <c r="J282" s="121">
        <v>1.5248140784536619</v>
      </c>
      <c r="K282" s="121">
        <v>6.7560756718395404E-4</v>
      </c>
      <c r="L282" s="121">
        <v>1.1729079502399116</v>
      </c>
      <c r="M282" s="121">
        <v>-7.518235324044986E-3</v>
      </c>
      <c r="N282" s="41">
        <v>-6.8198313593581722E-2</v>
      </c>
      <c r="O282" s="121">
        <v>2.7012007579595303E-2</v>
      </c>
      <c r="P282" s="41">
        <v>6.8381960913236294E-4</v>
      </c>
      <c r="Q282" s="41">
        <v>-1.0854088794262863E-4</v>
      </c>
      <c r="R282" s="41">
        <v>-1.2343826649886202E-6</v>
      </c>
      <c r="S282" s="41">
        <v>-2.2660676668634222E-2</v>
      </c>
      <c r="T282" s="41">
        <v>-2.516840229596824E-5</v>
      </c>
      <c r="U282" s="41">
        <v>0</v>
      </c>
      <c r="V282" s="41">
        <v>7.1572400048193477E-5</v>
      </c>
      <c r="W282" s="121">
        <v>3.7396575190497661E-2</v>
      </c>
      <c r="X282" s="41">
        <v>2.1186895455483114E-3</v>
      </c>
      <c r="Y282" s="41">
        <v>-1.6538801983286843E-2</v>
      </c>
      <c r="Z282" s="41">
        <v>-2.5960508035890621E-2</v>
      </c>
      <c r="AA282" s="41">
        <v>-3.5713150163175347E-2</v>
      </c>
      <c r="AB282" s="41">
        <v>-7.6830102369107658E-3</v>
      </c>
      <c r="AC282" s="41">
        <v>0</v>
      </c>
      <c r="AD282" s="41">
        <v>3.9286470218285414E-2</v>
      </c>
    </row>
    <row r="283" spans="2:30" x14ac:dyDescent="0.35">
      <c r="B283" s="79" t="s">
        <v>197</v>
      </c>
      <c r="C283" s="41">
        <v>1</v>
      </c>
      <c r="D283" s="121">
        <v>0.34982252026724581</v>
      </c>
      <c r="E283" s="41">
        <v>0.65426347952766684</v>
      </c>
      <c r="F283" s="41">
        <v>0.68225108910381149</v>
      </c>
      <c r="G283" s="41">
        <v>0.38039156801986362</v>
      </c>
      <c r="H283" s="41">
        <v>0.70787523686100551</v>
      </c>
      <c r="I283" s="121">
        <v>6.3968611435570102E-2</v>
      </c>
      <c r="J283" s="121">
        <v>3.8381166861342062</v>
      </c>
      <c r="K283" s="121">
        <v>5.8106481864902458E-3</v>
      </c>
      <c r="L283" s="121">
        <v>1.1665146177900279</v>
      </c>
      <c r="M283" s="121">
        <v>3.0569047752617824E-2</v>
      </c>
      <c r="N283" s="41">
        <v>0.20066990004973576</v>
      </c>
      <c r="O283" s="121">
        <v>8.0580191165868259E-2</v>
      </c>
      <c r="P283" s="41">
        <v>9.6465378875582024E-3</v>
      </c>
      <c r="Q283" s="41">
        <v>-6.2289736678094196E-4</v>
      </c>
      <c r="R283" s="41">
        <v>3.9223232606109138E-6</v>
      </c>
      <c r="S283" s="41">
        <v>-7.0556829923226622E-2</v>
      </c>
      <c r="T283" s="41">
        <v>-1.3168041496340447E-4</v>
      </c>
      <c r="U283" s="41">
        <v>0</v>
      </c>
      <c r="V283" s="41">
        <v>7.8054077139763891E-5</v>
      </c>
      <c r="W283" s="121">
        <v>0.11193008207115701</v>
      </c>
      <c r="X283" s="41">
        <v>2.9987537795240264E-2</v>
      </c>
      <c r="Y283" s="41">
        <v>-9.5229330947623925E-2</v>
      </c>
      <c r="Z283" s="41">
        <v>8.2765685668300074E-2</v>
      </c>
      <c r="AA283" s="41">
        <v>-0.11156755264225075</v>
      </c>
      <c r="AB283" s="41">
        <v>-4.0331141297068732E-2</v>
      </c>
      <c r="AC283" s="41">
        <v>0</v>
      </c>
      <c r="AD283" s="41">
        <v>4.2986945197999248E-2</v>
      </c>
    </row>
    <row r="284" spans="2:30" x14ac:dyDescent="0.35">
      <c r="B284" s="79" t="s">
        <v>198</v>
      </c>
      <c r="C284" s="41">
        <v>1</v>
      </c>
      <c r="D284" s="121">
        <v>-0.70102351815579667</v>
      </c>
      <c r="E284" s="41">
        <v>-1.3111050879999113</v>
      </c>
      <c r="F284" s="41">
        <v>-1.3996148958598613</v>
      </c>
      <c r="G284" s="41">
        <v>-0.7988673917720841</v>
      </c>
      <c r="H284" s="41">
        <v>-1.5078022994513383</v>
      </c>
      <c r="I284" s="121">
        <v>0.10608479922798472</v>
      </c>
      <c r="J284" s="121">
        <v>6.3650879536790832</v>
      </c>
      <c r="K284" s="121">
        <v>3.9058910213499436E-2</v>
      </c>
      <c r="L284" s="121">
        <v>1.0028477778354854</v>
      </c>
      <c r="M284" s="121">
        <v>-9.7843873616287394E-2</v>
      </c>
      <c r="N284" s="41">
        <v>-0.52768393560211879</v>
      </c>
      <c r="O284" s="121">
        <v>0.16200906586602148</v>
      </c>
      <c r="P284" s="41">
        <v>4.5670372386483055E-2</v>
      </c>
      <c r="Q284" s="41">
        <v>1.0109982121087537E-3</v>
      </c>
      <c r="R284" s="41">
        <v>1.2582196728174354E-5</v>
      </c>
      <c r="S284" s="41">
        <v>-0.1996765976806556</v>
      </c>
      <c r="T284" s="41">
        <v>7.24176072912407E-4</v>
      </c>
      <c r="U284" s="41">
        <v>0</v>
      </c>
      <c r="V284" s="41">
        <v>6.0667968780483142E-5</v>
      </c>
      <c r="W284" s="121">
        <v>0.22824523263574181</v>
      </c>
      <c r="X284" s="41">
        <v>0.14399511372856064</v>
      </c>
      <c r="Y284" s="41">
        <v>0.15676477886180518</v>
      </c>
      <c r="Z284" s="41">
        <v>0.26928196859441306</v>
      </c>
      <c r="AA284" s="41">
        <v>-0.32023580129521556</v>
      </c>
      <c r="AB284" s="41">
        <v>0.22496106809174088</v>
      </c>
      <c r="AC284" s="41">
        <v>0</v>
      </c>
      <c r="AD284" s="41">
        <v>3.3887873206649009E-2</v>
      </c>
    </row>
    <row r="285" spans="2:30" x14ac:dyDescent="0.35">
      <c r="B285" s="79" t="s">
        <v>199</v>
      </c>
      <c r="C285" s="41">
        <v>1</v>
      </c>
      <c r="D285" s="121">
        <v>-2.9703255916224691E-3</v>
      </c>
      <c r="E285" s="41">
        <v>-5.5553186096205485E-3</v>
      </c>
      <c r="F285" s="41">
        <v>-5.8736387067581585E-3</v>
      </c>
      <c r="G285" s="41">
        <v>-3.3204777300625114E-3</v>
      </c>
      <c r="H285" s="41">
        <v>-6.1524299857163723E-3</v>
      </c>
      <c r="I285" s="121">
        <v>8.9058894933744817E-2</v>
      </c>
      <c r="J285" s="121">
        <v>5.3435336960246893</v>
      </c>
      <c r="K285" s="121">
        <v>5.8099065129656232E-7</v>
      </c>
      <c r="L285" s="121">
        <v>1.2741477866061877</v>
      </c>
      <c r="M285" s="121">
        <v>-3.5015213844004247E-4</v>
      </c>
      <c r="N285" s="41">
        <v>-1.9979047790890251E-3</v>
      </c>
      <c r="O285" s="121">
        <v>-5.632058545411774E-4</v>
      </c>
      <c r="P285" s="41">
        <v>-2.7730679092452786E-4</v>
      </c>
      <c r="Q285" s="41">
        <v>-2.969567766152637E-7</v>
      </c>
      <c r="R285" s="41">
        <v>-4.0270004189157656E-9</v>
      </c>
      <c r="S285" s="41">
        <v>4.2337984902813787E-4</v>
      </c>
      <c r="T285" s="41">
        <v>-5.0503819763275436E-7</v>
      </c>
      <c r="U285" s="41">
        <v>0</v>
      </c>
      <c r="V285" s="41">
        <v>-1.8503237169888319E-6</v>
      </c>
      <c r="W285" s="121">
        <v>-7.7894350319491167E-4</v>
      </c>
      <c r="X285" s="41">
        <v>-8.5832173265298732E-4</v>
      </c>
      <c r="Y285" s="41">
        <v>-4.5203050979008877E-5</v>
      </c>
      <c r="Z285" s="41">
        <v>-8.4607503104297329E-5</v>
      </c>
      <c r="AA285" s="41">
        <v>6.6657542786958057E-4</v>
      </c>
      <c r="AB285" s="41">
        <v>-1.5401528427687626E-4</v>
      </c>
      <c r="AC285" s="41">
        <v>0</v>
      </c>
      <c r="AD285" s="41">
        <v>-1.0146329828830559E-3</v>
      </c>
    </row>
    <row r="286" spans="2:30" x14ac:dyDescent="0.35">
      <c r="B286" s="79" t="s">
        <v>200</v>
      </c>
      <c r="C286" s="41">
        <v>1</v>
      </c>
      <c r="D286" s="121">
        <v>-0.49261303951065472</v>
      </c>
      <c r="E286" s="41">
        <v>-0.92132067725291644</v>
      </c>
      <c r="F286" s="41">
        <v>-0.99423931694653755</v>
      </c>
      <c r="G286" s="41">
        <v>-0.57367527638992111</v>
      </c>
      <c r="H286" s="41">
        <v>-1.0728128947876534</v>
      </c>
      <c r="I286" s="121">
        <v>0.12490990478532978</v>
      </c>
      <c r="J286" s="121">
        <v>7.4945942871197868</v>
      </c>
      <c r="K286" s="121">
        <v>2.3237880107014115E-2</v>
      </c>
      <c r="L286" s="121">
        <v>1.1663237429378541</v>
      </c>
      <c r="M286" s="121">
        <v>-8.1062236879266406E-2</v>
      </c>
      <c r="N286" s="41">
        <v>-0.40327398799678427</v>
      </c>
      <c r="O286" s="121">
        <v>3.6824995204050109E-2</v>
      </c>
      <c r="P286" s="41">
        <v>-9.0710107874075532E-3</v>
      </c>
      <c r="Q286" s="41">
        <v>-2.2828667243182795E-3</v>
      </c>
      <c r="R286" s="41">
        <v>2.1536479802696703E-6</v>
      </c>
      <c r="S286" s="41">
        <v>-2.446079607031551E-2</v>
      </c>
      <c r="T286" s="41">
        <v>-2.6072933872951575E-4</v>
      </c>
      <c r="U286" s="41">
        <v>0</v>
      </c>
      <c r="V286" s="41">
        <v>1.0478561897558161E-4</v>
      </c>
      <c r="W286" s="121">
        <v>5.1403565121232106E-2</v>
      </c>
      <c r="X286" s="41">
        <v>-2.8337206197613044E-2</v>
      </c>
      <c r="Y286" s="41">
        <v>-0.35072506863676484</v>
      </c>
      <c r="Z286" s="41">
        <v>4.5668175877495713E-2</v>
      </c>
      <c r="AA286" s="41">
        <v>-3.8868828063225468E-2</v>
      </c>
      <c r="AB286" s="41">
        <v>-8.0249297925677879E-2</v>
      </c>
      <c r="AC286" s="41">
        <v>0</v>
      </c>
      <c r="AD286" s="41">
        <v>5.7992881290781777E-2</v>
      </c>
    </row>
    <row r="287" spans="2:30" x14ac:dyDescent="0.35">
      <c r="B287" s="79" t="s">
        <v>201</v>
      </c>
      <c r="C287" s="41">
        <v>1</v>
      </c>
      <c r="D287" s="121">
        <v>-0.44125936173425018</v>
      </c>
      <c r="E287" s="41">
        <v>-0.82527530006317651</v>
      </c>
      <c r="F287" s="41">
        <v>-0.852038892579429</v>
      </c>
      <c r="G287" s="41">
        <v>-0.47034342421249847</v>
      </c>
      <c r="H287" s="41">
        <v>-0.87740509455971483</v>
      </c>
      <c r="I287" s="121">
        <v>4.544235858325097E-2</v>
      </c>
      <c r="J287" s="121">
        <v>2.7265415149950583</v>
      </c>
      <c r="K287" s="121">
        <v>6.8356833227108012E-3</v>
      </c>
      <c r="L287" s="121">
        <v>1.1050931777605044</v>
      </c>
      <c r="M287" s="121">
        <v>-2.9084062478248289E-2</v>
      </c>
      <c r="N287" s="41">
        <v>-0.21818261765623742</v>
      </c>
      <c r="O287" s="121">
        <v>8.899893875002593E-2</v>
      </c>
      <c r="P287" s="41">
        <v>1.2559884221225644E-2</v>
      </c>
      <c r="Q287" s="41">
        <v>1.3941338755165317E-4</v>
      </c>
      <c r="R287" s="41">
        <v>3.2918930724151771E-6</v>
      </c>
      <c r="S287" s="41">
        <v>-9.1964812248430228E-2</v>
      </c>
      <c r="T287" s="41">
        <v>-9.3934436742350373E-5</v>
      </c>
      <c r="U287" s="41">
        <v>0</v>
      </c>
      <c r="V287" s="41">
        <v>2.0696302267584265E-4</v>
      </c>
      <c r="W287" s="121">
        <v>0.12392604609798213</v>
      </c>
      <c r="X287" s="41">
        <v>3.9139403878843869E-2</v>
      </c>
      <c r="Y287" s="41">
        <v>2.1365740779178428E-2</v>
      </c>
      <c r="Z287" s="41">
        <v>6.9632484405591721E-2</v>
      </c>
      <c r="AA287" s="41">
        <v>-0.14577389960738762</v>
      </c>
      <c r="AB287" s="41">
        <v>-2.8840540668507431E-2</v>
      </c>
      <c r="AC287" s="41">
        <v>0</v>
      </c>
      <c r="AD287" s="41">
        <v>0.11425967535995082</v>
      </c>
    </row>
    <row r="288" spans="2:30" x14ac:dyDescent="0.35">
      <c r="B288" s="79" t="s">
        <v>202</v>
      </c>
      <c r="C288" s="41">
        <v>1</v>
      </c>
      <c r="D288" s="121">
        <v>1.5469078630566422</v>
      </c>
      <c r="E288" s="41">
        <v>2.8931394131486075</v>
      </c>
      <c r="F288" s="41">
        <v>3.0178987859058446</v>
      </c>
      <c r="G288" s="41">
        <v>1.6831974489986452</v>
      </c>
      <c r="H288" s="41">
        <v>3.4205193280535275</v>
      </c>
      <c r="I288" s="121">
        <v>6.4577204060884991E-2</v>
      </c>
      <c r="J288" s="121">
        <v>3.8746322436530996</v>
      </c>
      <c r="K288" s="121">
        <v>0.11463296503255768</v>
      </c>
      <c r="L288" s="121">
        <v>0.34036244882351724</v>
      </c>
      <c r="M288" s="121">
        <v>0.13628958594200308</v>
      </c>
      <c r="N288" s="41">
        <v>0.97332046005236394</v>
      </c>
      <c r="O288" s="121">
        <v>0.12744103571815985</v>
      </c>
      <c r="P288" s="41">
        <v>0.16915445844105817</v>
      </c>
      <c r="Q288" s="41">
        <v>-1.1232444906354728E-3</v>
      </c>
      <c r="R288" s="41">
        <v>-8.8444095337732184E-6</v>
      </c>
      <c r="S288" s="41">
        <v>-6.3590815672276438E-2</v>
      </c>
      <c r="T288" s="41">
        <v>8.2169853483422459E-4</v>
      </c>
      <c r="U288" s="41">
        <v>0</v>
      </c>
      <c r="V288" s="41">
        <v>1.8945034664874925E-4</v>
      </c>
      <c r="W288" s="121">
        <v>0.1933120682150197</v>
      </c>
      <c r="X288" s="41">
        <v>0.57422742326571607</v>
      </c>
      <c r="Y288" s="41">
        <v>-0.1875252190354155</v>
      </c>
      <c r="Z288" s="41">
        <v>-0.2038012878401885</v>
      </c>
      <c r="AA288" s="41">
        <v>-0.10980557444275378</v>
      </c>
      <c r="AB288" s="41">
        <v>0.27482926992176621</v>
      </c>
      <c r="AC288" s="41">
        <v>0</v>
      </c>
      <c r="AD288" s="41">
        <v>0.11393772427025338</v>
      </c>
    </row>
    <row r="289" spans="2:30" x14ac:dyDescent="0.35">
      <c r="B289" s="79" t="s">
        <v>203</v>
      </c>
      <c r="C289" s="41">
        <v>1</v>
      </c>
      <c r="D289" s="121">
        <v>0.2733146494513079</v>
      </c>
      <c r="E289" s="41">
        <v>0.51117290396080961</v>
      </c>
      <c r="F289" s="41">
        <v>0.53642546885146081</v>
      </c>
      <c r="G289" s="41">
        <v>0.30098582256753859</v>
      </c>
      <c r="H289" s="41">
        <v>0.55918076698706642</v>
      </c>
      <c r="I289" s="121">
        <v>7.5541695318709301E-2</v>
      </c>
      <c r="J289" s="121">
        <v>4.5325017191225578</v>
      </c>
      <c r="K289" s="121">
        <v>4.1618401935387718E-3</v>
      </c>
      <c r="L289" s="121">
        <v>1.209108654809308</v>
      </c>
      <c r="M289" s="121">
        <v>2.7671173116230699E-2</v>
      </c>
      <c r="N289" s="41">
        <v>0.16954812503843142</v>
      </c>
      <c r="O289" s="121">
        <v>-1.482712620566802E-2</v>
      </c>
      <c r="P289" s="41">
        <v>-3.0458568467662869E-2</v>
      </c>
      <c r="Q289" s="41">
        <v>4.0830803953514195E-4</v>
      </c>
      <c r="R289" s="41">
        <v>1.4575129215886049E-6</v>
      </c>
      <c r="S289" s="41">
        <v>1.1771874281546805E-2</v>
      </c>
      <c r="T289" s="41">
        <v>2.2732698381487215E-4</v>
      </c>
      <c r="U289" s="41">
        <v>0</v>
      </c>
      <c r="V289" s="41">
        <v>-2.7408245525998745E-5</v>
      </c>
      <c r="W289" s="121">
        <v>-2.0561550500092122E-2</v>
      </c>
      <c r="X289" s="41">
        <v>-9.4527717106591608E-2</v>
      </c>
      <c r="Y289" s="41">
        <v>6.2319292906271188E-2</v>
      </c>
      <c r="Z289" s="41">
        <v>3.070433495914034E-2</v>
      </c>
      <c r="AA289" s="41">
        <v>1.8583384361822563E-2</v>
      </c>
      <c r="AB289" s="41">
        <v>6.9510540077214147E-2</v>
      </c>
      <c r="AC289" s="41">
        <v>0</v>
      </c>
      <c r="AD289" s="41">
        <v>-1.5069629475379057E-2</v>
      </c>
    </row>
    <row r="290" spans="2:30" x14ac:dyDescent="0.35">
      <c r="B290" s="79" t="s">
        <v>204</v>
      </c>
      <c r="C290" s="41">
        <v>1</v>
      </c>
      <c r="D290" s="121">
        <v>-5.0995229163202538E-2</v>
      </c>
      <c r="E290" s="41">
        <v>-9.5374980564827794E-2</v>
      </c>
      <c r="F290" s="41">
        <v>-9.7989775679349161E-2</v>
      </c>
      <c r="G290" s="41">
        <v>-5.382972359175231E-2</v>
      </c>
      <c r="H290" s="41">
        <v>-9.9748582963898685E-2</v>
      </c>
      <c r="I290" s="121">
        <v>3.6263235498726717E-2</v>
      </c>
      <c r="J290" s="121">
        <v>2.1757941299236032</v>
      </c>
      <c r="K290" s="121">
        <v>7.6244680144862479E-5</v>
      </c>
      <c r="L290" s="121">
        <v>1.201647861128162</v>
      </c>
      <c r="M290" s="121">
        <v>-2.8344944285497733E-3</v>
      </c>
      <c r="N290" s="41">
        <v>-2.2889350197946655E-2</v>
      </c>
      <c r="O290" s="121">
        <v>6.2708735638364009E-3</v>
      </c>
      <c r="P290" s="41">
        <v>3.5592954004707088E-3</v>
      </c>
      <c r="Q290" s="41">
        <v>1.9482854488175365E-6</v>
      </c>
      <c r="R290" s="41">
        <v>5.3625699984035847E-7</v>
      </c>
      <c r="S290" s="41">
        <v>-7.4848500029104977E-3</v>
      </c>
      <c r="T290" s="41">
        <v>7.4386421851392322E-6</v>
      </c>
      <c r="U290" s="41">
        <v>0</v>
      </c>
      <c r="V290" s="41">
        <v>1.0967228584090714E-5</v>
      </c>
      <c r="W290" s="121">
        <v>8.6737184315300118E-3</v>
      </c>
      <c r="X290" s="41">
        <v>1.1017729710344546E-2</v>
      </c>
      <c r="Y290" s="41">
        <v>2.9659619258984982E-4</v>
      </c>
      <c r="Z290" s="41">
        <v>1.1267787670869323E-2</v>
      </c>
      <c r="AA290" s="41">
        <v>-1.1785301421699441E-2</v>
      </c>
      <c r="AB290" s="41">
        <v>2.2686721554077802E-3</v>
      </c>
      <c r="AC290" s="41">
        <v>0</v>
      </c>
      <c r="AD290" s="41">
        <v>6.0144598821626769E-3</v>
      </c>
    </row>
    <row r="291" spans="2:30" x14ac:dyDescent="0.35">
      <c r="B291" s="79" t="s">
        <v>205</v>
      </c>
      <c r="C291" s="41">
        <v>1</v>
      </c>
      <c r="D291" s="121">
        <v>0.37433786282214854</v>
      </c>
      <c r="E291" s="41">
        <v>0.70011385333873544</v>
      </c>
      <c r="F291" s="41">
        <v>0.74714579953193438</v>
      </c>
      <c r="G291" s="41">
        <v>0.42632139902925925</v>
      </c>
      <c r="H291" s="41">
        <v>0.79403482875815001</v>
      </c>
      <c r="I291" s="121">
        <v>0.10554164279729324</v>
      </c>
      <c r="J291" s="121">
        <v>6.332498567837594</v>
      </c>
      <c r="K291" s="121">
        <v>1.1074260649945947E-2</v>
      </c>
      <c r="L291" s="121">
        <v>1.2070028717153951</v>
      </c>
      <c r="M291" s="121">
        <v>5.198353620711068E-2</v>
      </c>
      <c r="N291" s="41">
        <v>0.27727064693886794</v>
      </c>
      <c r="O291" s="121">
        <v>9.393897217945904E-2</v>
      </c>
      <c r="P291" s="41">
        <v>6.648798300347615E-2</v>
      </c>
      <c r="Q291" s="41">
        <v>-5.3519816942671342E-5</v>
      </c>
      <c r="R291" s="41">
        <v>-2.1785460229138298E-6</v>
      </c>
      <c r="S291" s="41">
        <v>-7.0346628366274172E-2</v>
      </c>
      <c r="T291" s="41">
        <v>2.062832924273313E-5</v>
      </c>
      <c r="U291" s="41">
        <v>0</v>
      </c>
      <c r="V291" s="41">
        <v>2.2176725838156258E-4</v>
      </c>
      <c r="W291" s="121">
        <v>0.13059931962084098</v>
      </c>
      <c r="X291" s="41">
        <v>0.20686597942436513</v>
      </c>
      <c r="Y291" s="41">
        <v>-8.1892746939641135E-3</v>
      </c>
      <c r="Z291" s="41">
        <v>-4.6009790354543847E-2</v>
      </c>
      <c r="AA291" s="41">
        <v>-0.11133166778481834</v>
      </c>
      <c r="AB291" s="41">
        <v>6.323535505259107E-3</v>
      </c>
      <c r="AC291" s="41">
        <v>0</v>
      </c>
      <c r="AD291" s="41">
        <v>0.12224046673176733</v>
      </c>
    </row>
    <row r="292" spans="2:30" x14ac:dyDescent="0.35">
      <c r="B292" s="79" t="s">
        <v>206</v>
      </c>
      <c r="C292" s="41">
        <v>1</v>
      </c>
      <c r="D292" s="121">
        <v>0.45596768843372004</v>
      </c>
      <c r="E292" s="41">
        <v>0.8527838806916429</v>
      </c>
      <c r="F292" s="41">
        <v>0.88598220646714776</v>
      </c>
      <c r="G292" s="41">
        <v>0.49215976033642012</v>
      </c>
      <c r="H292" s="41">
        <v>0.91861127911651785</v>
      </c>
      <c r="I292" s="121">
        <v>5.7143800401470039E-2</v>
      </c>
      <c r="J292" s="121">
        <v>3.4286280240882023</v>
      </c>
      <c r="K292" s="121">
        <v>8.9008470388008323E-3</v>
      </c>
      <c r="L292" s="121">
        <v>1.1104050857345087</v>
      </c>
      <c r="M292" s="121">
        <v>3.6192071902700053E-2</v>
      </c>
      <c r="N292" s="41">
        <v>0.24910672118274105</v>
      </c>
      <c r="O292" s="121">
        <v>-1.10847165869421E-3</v>
      </c>
      <c r="P292" s="41">
        <v>-3.2699002594664558E-2</v>
      </c>
      <c r="Q292" s="41">
        <v>-7.8643533922317791E-4</v>
      </c>
      <c r="R292" s="41">
        <v>-3.8353859719331412E-6</v>
      </c>
      <c r="S292" s="41">
        <v>2.5711162106503559E-2</v>
      </c>
      <c r="T292" s="41">
        <v>-4.4998761942538344E-4</v>
      </c>
      <c r="U292" s="41">
        <v>0</v>
      </c>
      <c r="V292" s="41">
        <v>5.8524444646876485E-5</v>
      </c>
      <c r="W292" s="121">
        <v>-1.5443401245795957E-3</v>
      </c>
      <c r="X292" s="41">
        <v>-0.10195385992023276</v>
      </c>
      <c r="Y292" s="41">
        <v>-0.12059160953875567</v>
      </c>
      <c r="Z292" s="41">
        <v>-8.1173793469161717E-2</v>
      </c>
      <c r="AA292" s="41">
        <v>4.077748023704058E-2</v>
      </c>
      <c r="AB292" s="41">
        <v>-0.13823554320764553</v>
      </c>
      <c r="AC292" s="41">
        <v>0</v>
      </c>
      <c r="AD292" s="41">
        <v>3.2327946936952894E-2</v>
      </c>
    </row>
    <row r="293" spans="2:30" x14ac:dyDescent="0.35">
      <c r="B293" s="79" t="s">
        <v>207</v>
      </c>
      <c r="C293" s="41">
        <v>1</v>
      </c>
      <c r="D293" s="121">
        <v>0.44574814028169385</v>
      </c>
      <c r="E293" s="41">
        <v>0.83367053965220028</v>
      </c>
      <c r="F293" s="41">
        <v>0.88699128460905596</v>
      </c>
      <c r="G293" s="41">
        <v>0.50459080915025734</v>
      </c>
      <c r="H293" s="41">
        <v>0.94182953972475314</v>
      </c>
      <c r="I293" s="121">
        <v>0.10022118412313651</v>
      </c>
      <c r="J293" s="121">
        <v>6.0132710473881907</v>
      </c>
      <c r="K293" s="121">
        <v>1.4836910863632051E-2</v>
      </c>
      <c r="L293" s="121">
        <v>1.1642788183588797</v>
      </c>
      <c r="M293" s="121">
        <v>5.8842668868563444E-2</v>
      </c>
      <c r="N293" s="41">
        <v>0.3216242754835606</v>
      </c>
      <c r="O293" s="121">
        <v>2.8994876320448143E-2</v>
      </c>
      <c r="P293" s="41">
        <v>-2.7334561258164899E-2</v>
      </c>
      <c r="Q293" s="41">
        <v>-2.6984871825819874E-4</v>
      </c>
      <c r="R293" s="41">
        <v>-7.8875081435499453E-6</v>
      </c>
      <c r="S293" s="41">
        <v>1.0138047998501402E-2</v>
      </c>
      <c r="T293" s="41">
        <v>-1.2721970874911246E-4</v>
      </c>
      <c r="U293" s="41">
        <v>0</v>
      </c>
      <c r="V293" s="41">
        <v>2.9721787323565106E-4</v>
      </c>
      <c r="W293" s="121">
        <v>4.0396796151979941E-2</v>
      </c>
      <c r="X293" s="41">
        <v>-8.5229231969733102E-2</v>
      </c>
      <c r="Y293" s="41">
        <v>-4.1379165805040502E-2</v>
      </c>
      <c r="Z293" s="41">
        <v>-0.16693749328390933</v>
      </c>
      <c r="AA293" s="41">
        <v>1.607904767608425E-2</v>
      </c>
      <c r="AB293" s="41">
        <v>-3.9082366749564043E-2</v>
      </c>
      <c r="AC293" s="41">
        <v>0</v>
      </c>
      <c r="AD293" s="41">
        <v>0.16418105652764164</v>
      </c>
    </row>
    <row r="294" spans="2:30" x14ac:dyDescent="0.35">
      <c r="B294" s="79" t="s">
        <v>208</v>
      </c>
      <c r="C294" s="41">
        <v>1</v>
      </c>
      <c r="D294" s="121">
        <v>-0.20752599588290366</v>
      </c>
      <c r="E294" s="41">
        <v>-0.3881301868589439</v>
      </c>
      <c r="F294" s="41">
        <v>-0.42365956794673432</v>
      </c>
      <c r="G294" s="41">
        <v>-0.24725876853076617</v>
      </c>
      <c r="H294" s="41">
        <v>-0.45890272507342961</v>
      </c>
      <c r="I294" s="121">
        <v>0.1442996356608173</v>
      </c>
      <c r="J294" s="121">
        <v>8.6579781396490372</v>
      </c>
      <c r="K294" s="121">
        <v>4.9092185154520733E-3</v>
      </c>
      <c r="L294" s="121">
        <v>1.3267311160291193</v>
      </c>
      <c r="M294" s="121">
        <v>-3.9732772647862506E-2</v>
      </c>
      <c r="N294" s="41">
        <v>-0.1839582298090035</v>
      </c>
      <c r="O294" s="121">
        <v>7.4197017666732007E-2</v>
      </c>
      <c r="P294" s="41">
        <v>1.9668266337672446E-2</v>
      </c>
      <c r="Q294" s="41">
        <v>1.180733074369373E-4</v>
      </c>
      <c r="R294" s="41">
        <v>2.6437152948189411E-6</v>
      </c>
      <c r="S294" s="41">
        <v>-7.4079890996667688E-2</v>
      </c>
      <c r="T294" s="41">
        <v>-2.6509141308778339E-4</v>
      </c>
      <c r="U294" s="41">
        <v>0</v>
      </c>
      <c r="V294" s="41">
        <v>1.7407915307300281E-4</v>
      </c>
      <c r="W294" s="121">
        <v>0.10278933927008682</v>
      </c>
      <c r="X294" s="41">
        <v>6.0978749075345132E-2</v>
      </c>
      <c r="Y294" s="41">
        <v>1.8003173348921982E-2</v>
      </c>
      <c r="Z294" s="41">
        <v>5.5637129311210891E-2</v>
      </c>
      <c r="AA294" s="41">
        <v>-0.11682674521632784</v>
      </c>
      <c r="AB294" s="41">
        <v>-8.09763285321244E-2</v>
      </c>
      <c r="AC294" s="41">
        <v>0</v>
      </c>
      <c r="AD294" s="41">
        <v>9.5616061738293304E-2</v>
      </c>
    </row>
    <row r="295" spans="2:30" x14ac:dyDescent="0.35">
      <c r="B295" s="79" t="s">
        <v>209</v>
      </c>
      <c r="C295" s="41">
        <v>1</v>
      </c>
      <c r="D295" s="121">
        <v>0.49626063858243086</v>
      </c>
      <c r="E295" s="41">
        <v>0.92814268190487248</v>
      </c>
      <c r="F295" s="41">
        <v>0.96953896727072342</v>
      </c>
      <c r="G295" s="41">
        <v>0.54151548241780412</v>
      </c>
      <c r="H295" s="41">
        <v>1.0122088460955854</v>
      </c>
      <c r="I295" s="121">
        <v>6.7177286755488286E-2</v>
      </c>
      <c r="J295" s="121">
        <v>4.0306372053292971</v>
      </c>
      <c r="K295" s="121">
        <v>1.2245816234994466E-2</v>
      </c>
      <c r="L295" s="121">
        <v>1.0998674447494665</v>
      </c>
      <c r="M295" s="121">
        <v>4.5254843835373204E-2</v>
      </c>
      <c r="N295" s="41">
        <v>0.2926154309615191</v>
      </c>
      <c r="O295" s="121">
        <v>7.9514171607455719E-2</v>
      </c>
      <c r="P295" s="41">
        <v>-5.7362818441582504E-3</v>
      </c>
      <c r="Q295" s="41">
        <v>1.1051708945675779E-3</v>
      </c>
      <c r="R295" s="41">
        <v>-4.5040924426529973E-6</v>
      </c>
      <c r="S295" s="41">
        <v>-5.8989037466163748E-2</v>
      </c>
      <c r="T295" s="41">
        <v>-2.6361579044869242E-4</v>
      </c>
      <c r="U295" s="41">
        <v>0</v>
      </c>
      <c r="V295" s="41">
        <v>2.3723720477654477E-4</v>
      </c>
      <c r="W295" s="121">
        <v>0.11094212486735124</v>
      </c>
      <c r="X295" s="41">
        <v>-1.7911552389045158E-2</v>
      </c>
      <c r="Y295" s="41">
        <v>0.16971377321806427</v>
      </c>
      <c r="Z295" s="41">
        <v>-9.5465761547891562E-2</v>
      </c>
      <c r="AA295" s="41">
        <v>-9.3692228369809352E-2</v>
      </c>
      <c r="AB295" s="41">
        <v>-8.1100616991337249E-2</v>
      </c>
      <c r="AC295" s="41">
        <v>0</v>
      </c>
      <c r="AD295" s="41">
        <v>0.13123727400555113</v>
      </c>
    </row>
    <row r="296" spans="2:30" x14ac:dyDescent="0.35">
      <c r="B296" s="79" t="s">
        <v>210</v>
      </c>
      <c r="C296" s="41">
        <v>1</v>
      </c>
      <c r="D296" s="121">
        <v>0.78011705083217819</v>
      </c>
      <c r="E296" s="41">
        <v>1.4590315561342437</v>
      </c>
      <c r="F296" s="41">
        <v>1.5227966964987596</v>
      </c>
      <c r="G296" s="41">
        <v>0.84979515820926377</v>
      </c>
      <c r="H296" s="41">
        <v>1.609501065497114</v>
      </c>
      <c r="I296" s="121">
        <v>6.5600561113096853E-2</v>
      </c>
      <c r="J296" s="121">
        <v>3.9360336667858111</v>
      </c>
      <c r="K296" s="121">
        <v>2.9588461738318778E-2</v>
      </c>
      <c r="L296" s="121">
        <v>0.91315617658407933</v>
      </c>
      <c r="M296" s="121">
        <v>6.9678107377085602E-2</v>
      </c>
      <c r="N296" s="41">
        <v>0.46087411346560703</v>
      </c>
      <c r="O296" s="121">
        <v>-8.644726954521928E-2</v>
      </c>
      <c r="P296" s="41">
        <v>4.0559718587702687E-2</v>
      </c>
      <c r="Q296" s="41">
        <v>2.5054638853359509E-4</v>
      </c>
      <c r="R296" s="41">
        <v>-5.8280648515796312E-6</v>
      </c>
      <c r="S296" s="41">
        <v>9.4253632276577792E-2</v>
      </c>
      <c r="T296" s="41">
        <v>7.316002129917062E-4</v>
      </c>
      <c r="U296" s="41">
        <v>0</v>
      </c>
      <c r="V296" s="41">
        <v>-2.5408834796612621E-4</v>
      </c>
      <c r="W296" s="121">
        <v>-0.12221400805444613</v>
      </c>
      <c r="X296" s="41">
        <v>0.1283262327292502</v>
      </c>
      <c r="Y296" s="41">
        <v>3.8984643131455707E-2</v>
      </c>
      <c r="Z296" s="41">
        <v>-0.12516488001186266</v>
      </c>
      <c r="AA296" s="41">
        <v>0.1516869154312388</v>
      </c>
      <c r="AB296" s="41">
        <v>0.22805748281923993</v>
      </c>
      <c r="AC296" s="41">
        <v>0</v>
      </c>
      <c r="AD296" s="41">
        <v>-0.14242194674956829</v>
      </c>
    </row>
    <row r="297" spans="2:30" x14ac:dyDescent="0.35">
      <c r="B297" s="79" t="s">
        <v>211</v>
      </c>
      <c r="C297" s="41">
        <v>1</v>
      </c>
      <c r="D297" s="121">
        <v>-7.6184397256579217E-2</v>
      </c>
      <c r="E297" s="41">
        <v>-0.14248559182733256</v>
      </c>
      <c r="F297" s="41">
        <v>-0.15211839970805935</v>
      </c>
      <c r="G297" s="41">
        <v>-8.6833564806074709E-2</v>
      </c>
      <c r="H297" s="41">
        <v>-0.16092616869602655</v>
      </c>
      <c r="I297" s="121">
        <v>0.10624539609429252</v>
      </c>
      <c r="J297" s="121">
        <v>6.3747237656575511</v>
      </c>
      <c r="K297" s="121">
        <v>4.6207777474225063E-4</v>
      </c>
      <c r="L297" s="121">
        <v>1.2952208414074167</v>
      </c>
      <c r="M297" s="121">
        <v>-1.0649167549495495E-2</v>
      </c>
      <c r="N297" s="41">
        <v>-5.6356068266062175E-2</v>
      </c>
      <c r="O297" s="121">
        <v>-1.0473685916032663E-2</v>
      </c>
      <c r="P297" s="41">
        <v>-5.9602767283690062E-3</v>
      </c>
      <c r="Q297" s="41">
        <v>2.4775129366663281E-6</v>
      </c>
      <c r="R297" s="41">
        <v>2.9043580709888515E-7</v>
      </c>
      <c r="S297" s="41">
        <v>4.9503536741375646E-3</v>
      </c>
      <c r="T297" s="41">
        <v>7.2683796906215681E-5</v>
      </c>
      <c r="U297" s="41">
        <v>0</v>
      </c>
      <c r="V297" s="41">
        <v>-7.3996407887084271E-5</v>
      </c>
      <c r="W297" s="121">
        <v>-1.4488761975167047E-2</v>
      </c>
      <c r="X297" s="41">
        <v>-1.8452234309722988E-2</v>
      </c>
      <c r="Y297" s="41">
        <v>3.7721015136817082E-4</v>
      </c>
      <c r="Z297" s="41">
        <v>6.1033783809744382E-3</v>
      </c>
      <c r="AA297" s="41">
        <v>7.7955772069571378E-3</v>
      </c>
      <c r="AB297" s="41">
        <v>2.2170226722862944E-2</v>
      </c>
      <c r="AC297" s="41">
        <v>0</v>
      </c>
      <c r="AD297" s="41">
        <v>-4.0584932771009177E-2</v>
      </c>
    </row>
    <row r="298" spans="2:30" x14ac:dyDescent="0.35">
      <c r="B298" s="79" t="s">
        <v>212</v>
      </c>
      <c r="C298" s="41">
        <v>1</v>
      </c>
      <c r="D298" s="121">
        <v>0.31937774747995107</v>
      </c>
      <c r="E298" s="41">
        <v>0.59732345473444404</v>
      </c>
      <c r="F298" s="41">
        <v>0.67042300934816434</v>
      </c>
      <c r="G298" s="41">
        <v>0.40233085423228693</v>
      </c>
      <c r="H298" s="41">
        <v>0.74859046307204657</v>
      </c>
      <c r="I298" s="121">
        <v>0.18978787774986508</v>
      </c>
      <c r="J298" s="121">
        <v>11.387272664991904</v>
      </c>
      <c r="K298" s="121">
        <v>1.6677378468320934E-2</v>
      </c>
      <c r="L298" s="121">
        <v>1.3542354638249918</v>
      </c>
      <c r="M298" s="121">
        <v>8.2953106752335831E-2</v>
      </c>
      <c r="N298" s="41">
        <v>0.33991391862089443</v>
      </c>
      <c r="O298" s="121">
        <v>0.12705272925138927</v>
      </c>
      <c r="P298" s="41">
        <v>-1.8518531647350261E-2</v>
      </c>
      <c r="Q298" s="41">
        <v>-4.6265518152867379E-4</v>
      </c>
      <c r="R298" s="41">
        <v>-4.0194700360839041E-6</v>
      </c>
      <c r="S298" s="41">
        <v>-0.1016510050772088</v>
      </c>
      <c r="T298" s="41">
        <v>5.1918247621882574E-4</v>
      </c>
      <c r="U298" s="41">
        <v>0</v>
      </c>
      <c r="V298" s="41">
        <v>8.7432811529463881E-5</v>
      </c>
      <c r="W298" s="121">
        <v>0.17645649145478026</v>
      </c>
      <c r="X298" s="41">
        <v>-5.7558702349441805E-2</v>
      </c>
      <c r="Y298" s="41">
        <v>-7.0720737472745515E-2</v>
      </c>
      <c r="Z298" s="41">
        <v>-8.4802926850488583E-2</v>
      </c>
      <c r="AA298" s="41">
        <v>-0.16071101198272869</v>
      </c>
      <c r="AB298" s="41">
        <v>0.15899170370972249</v>
      </c>
      <c r="AC298" s="41">
        <v>0</v>
      </c>
      <c r="AD298" s="41">
        <v>4.8144928566793033E-2</v>
      </c>
    </row>
    <row r="299" spans="2:30" x14ac:dyDescent="0.35">
      <c r="B299" s="79" t="s">
        <v>213</v>
      </c>
      <c r="C299" s="41">
        <v>1</v>
      </c>
      <c r="D299" s="121">
        <v>-0.18355135604086215</v>
      </c>
      <c r="E299" s="41">
        <v>-0.3432910745242273</v>
      </c>
      <c r="F299" s="41">
        <v>-0.36095455115927721</v>
      </c>
      <c r="G299" s="41">
        <v>-0.20292596382835304</v>
      </c>
      <c r="H299" s="41">
        <v>-0.3764507275281857</v>
      </c>
      <c r="I299" s="121">
        <v>7.9082796208069767E-2</v>
      </c>
      <c r="J299" s="121">
        <v>4.7449677724841859</v>
      </c>
      <c r="K299" s="121">
        <v>1.9646370338922661E-3</v>
      </c>
      <c r="L299" s="121">
        <v>1.2389720186427065</v>
      </c>
      <c r="M299" s="121">
        <v>-1.937460778749088E-2</v>
      </c>
      <c r="N299" s="41">
        <v>-0.1163203745345741</v>
      </c>
      <c r="O299" s="121">
        <v>-3.6025199013184642E-2</v>
      </c>
      <c r="P299" s="41">
        <v>-1.2303981668273425E-2</v>
      </c>
      <c r="Q299" s="41">
        <v>-3.7776918576929293E-4</v>
      </c>
      <c r="R299" s="41">
        <v>1.7900330032759386E-7</v>
      </c>
      <c r="S299" s="41">
        <v>3.2646089979712314E-2</v>
      </c>
      <c r="T299" s="41">
        <v>7.5759507126384984E-5</v>
      </c>
      <c r="U299" s="41">
        <v>0</v>
      </c>
      <c r="V299" s="41">
        <v>-4.4927358909214501E-5</v>
      </c>
      <c r="W299" s="121">
        <v>-4.9884957033735716E-2</v>
      </c>
      <c r="X299" s="41">
        <v>-3.8129375685553725E-2</v>
      </c>
      <c r="Y299" s="41">
        <v>-5.7573874032027787E-2</v>
      </c>
      <c r="Z299" s="41">
        <v>3.7654133418632382E-3</v>
      </c>
      <c r="AA299" s="41">
        <v>5.1460583323924378E-2</v>
      </c>
      <c r="AB299" s="41">
        <v>2.3131359112166568E-2</v>
      </c>
      <c r="AC299" s="41">
        <v>0</v>
      </c>
      <c r="AD299" s="41">
        <v>-2.4665877167560427E-2</v>
      </c>
    </row>
    <row r="300" spans="2:30" x14ac:dyDescent="0.35">
      <c r="B300" s="79" t="s">
        <v>214</v>
      </c>
      <c r="C300" s="41">
        <v>1</v>
      </c>
      <c r="D300" s="121">
        <v>-0.23088573822390757</v>
      </c>
      <c r="E300" s="41">
        <v>-0.43181927323685709</v>
      </c>
      <c r="F300" s="41">
        <v>-0.46799112392372211</v>
      </c>
      <c r="G300" s="41">
        <v>-0.27118664330511666</v>
      </c>
      <c r="H300" s="41">
        <v>-0.50349686614436195</v>
      </c>
      <c r="I300" s="121">
        <v>0.13221603382484709</v>
      </c>
      <c r="J300" s="121">
        <v>7.9329620294908256</v>
      </c>
      <c r="K300" s="121">
        <v>5.4612855477856655E-3</v>
      </c>
      <c r="L300" s="121">
        <v>1.301191825552227</v>
      </c>
      <c r="M300" s="121">
        <v>-4.0300905081209107E-2</v>
      </c>
      <c r="N300" s="41">
        <v>-0.19409753673442792</v>
      </c>
      <c r="O300" s="121">
        <v>3.8272252485893513E-2</v>
      </c>
      <c r="P300" s="41">
        <v>-2.7422955016679917E-2</v>
      </c>
      <c r="Q300" s="41">
        <v>1.9435758184501451E-5</v>
      </c>
      <c r="R300" s="41">
        <v>-6.1569082748166114E-6</v>
      </c>
      <c r="S300" s="41">
        <v>-2.029267616080152E-2</v>
      </c>
      <c r="T300" s="41">
        <v>-3.2342961597602303E-4</v>
      </c>
      <c r="U300" s="41">
        <v>0</v>
      </c>
      <c r="V300" s="41">
        <v>2.1731554598674636E-4</v>
      </c>
      <c r="W300" s="121">
        <v>5.3040204488898936E-2</v>
      </c>
      <c r="X300" s="41">
        <v>-8.5052331474977191E-2</v>
      </c>
      <c r="Y300" s="41">
        <v>2.9645471569652213E-3</v>
      </c>
      <c r="Z300" s="41">
        <v>-0.12962007107456486</v>
      </c>
      <c r="AA300" s="41">
        <v>-3.2014064021651779E-2</v>
      </c>
      <c r="AB300" s="41">
        <v>-9.8832947697121656E-2</v>
      </c>
      <c r="AC300" s="41">
        <v>0</v>
      </c>
      <c r="AD300" s="41">
        <v>0.11940827477076182</v>
      </c>
    </row>
    <row r="301" spans="2:30" x14ac:dyDescent="0.35">
      <c r="B301" s="79" t="s">
        <v>215</v>
      </c>
      <c r="C301" s="41">
        <v>1</v>
      </c>
      <c r="D301" s="121">
        <v>0.25206503075783004</v>
      </c>
      <c r="E301" s="41">
        <v>0.47143032405369006</v>
      </c>
      <c r="F301" s="41">
        <v>0.48798317978070183</v>
      </c>
      <c r="G301" s="41">
        <v>0.27007679805975682</v>
      </c>
      <c r="H301" s="41">
        <v>0.50152539966007315</v>
      </c>
      <c r="I301" s="121">
        <v>5.029783715866705E-2</v>
      </c>
      <c r="J301" s="121">
        <v>3.0178702295200228</v>
      </c>
      <c r="K301" s="121">
        <v>2.4308345088339595E-3</v>
      </c>
      <c r="L301" s="121">
        <v>1.1840343189274869</v>
      </c>
      <c r="M301" s="121">
        <v>1.8011767301926756E-2</v>
      </c>
      <c r="N301" s="41">
        <v>0.12951720341763717</v>
      </c>
      <c r="O301" s="121">
        <v>5.3544848427027655E-2</v>
      </c>
      <c r="P301" s="41">
        <v>2.660684922164075E-4</v>
      </c>
      <c r="Q301" s="41">
        <v>-5.0744023977131864E-4</v>
      </c>
      <c r="R301" s="41">
        <v>-2.5488338671162377E-6</v>
      </c>
      <c r="S301" s="41">
        <v>-3.7596202132096933E-2</v>
      </c>
      <c r="T301" s="41">
        <v>-1.3595919759660908E-5</v>
      </c>
      <c r="U301" s="41">
        <v>0</v>
      </c>
      <c r="V301" s="41">
        <v>2.0975628835979109E-5</v>
      </c>
      <c r="W301" s="121">
        <v>7.4219160980361909E-2</v>
      </c>
      <c r="X301" s="41">
        <v>8.2535844753394512E-4</v>
      </c>
      <c r="Y301" s="41">
        <v>-7.7413902277448293E-2</v>
      </c>
      <c r="Z301" s="41">
        <v>-5.3669590434109078E-2</v>
      </c>
      <c r="AA301" s="41">
        <v>-5.9322936491028849E-2</v>
      </c>
      <c r="AB301" s="41">
        <v>-4.1553512118457214E-3</v>
      </c>
      <c r="AC301" s="41">
        <v>0</v>
      </c>
      <c r="AD301" s="41">
        <v>1.1527517711593631E-2</v>
      </c>
    </row>
    <row r="302" spans="2:30" x14ac:dyDescent="0.35">
      <c r="B302" s="79" t="s">
        <v>216</v>
      </c>
      <c r="C302" s="41">
        <v>1</v>
      </c>
      <c r="D302" s="121">
        <v>0.47585636484356542</v>
      </c>
      <c r="E302" s="41">
        <v>0.88998112751601677</v>
      </c>
      <c r="F302" s="41">
        <v>0.9676690487016627</v>
      </c>
      <c r="G302" s="41">
        <v>0.56255888508772089</v>
      </c>
      <c r="H302" s="41">
        <v>1.0515075966288272</v>
      </c>
      <c r="I302" s="121">
        <v>0.13772823697799585</v>
      </c>
      <c r="J302" s="121">
        <v>8.2636942186797508</v>
      </c>
      <c r="K302" s="121">
        <v>2.4373140911671715E-2</v>
      </c>
      <c r="L302" s="121">
        <v>1.192172072675683</v>
      </c>
      <c r="M302" s="121">
        <v>8.6702520244155507E-2</v>
      </c>
      <c r="N302" s="41">
        <v>0.41280436533154941</v>
      </c>
      <c r="O302" s="121">
        <v>-4.2329682257976731E-2</v>
      </c>
      <c r="P302" s="41">
        <v>6.7123023211677624E-2</v>
      </c>
      <c r="Q302" s="41">
        <v>-6.7839114142942164E-4</v>
      </c>
      <c r="R302" s="41">
        <v>1.1471374757542535E-5</v>
      </c>
      <c r="S302" s="41">
        <v>1.5884366994938049E-2</v>
      </c>
      <c r="T302" s="41">
        <v>4.0382078546357682E-4</v>
      </c>
      <c r="U302" s="41">
        <v>0</v>
      </c>
      <c r="V302" s="41">
        <v>-4.1115093141379027E-4</v>
      </c>
      <c r="W302" s="121">
        <v>-5.905846095537761E-2</v>
      </c>
      <c r="X302" s="41">
        <v>0.20958463018578394</v>
      </c>
      <c r="Y302" s="41">
        <v>-0.10417247779354345</v>
      </c>
      <c r="Z302" s="41">
        <v>0.24313136572704924</v>
      </c>
      <c r="AA302" s="41">
        <v>2.5228262829444376E-2</v>
      </c>
      <c r="AB302" s="41">
        <v>0.12423002782414644</v>
      </c>
      <c r="AC302" s="41">
        <v>0</v>
      </c>
      <c r="AD302" s="41">
        <v>-0.22743686308965708</v>
      </c>
    </row>
    <row r="303" spans="2:30" x14ac:dyDescent="0.35">
      <c r="B303" s="79" t="s">
        <v>217</v>
      </c>
      <c r="C303" s="41">
        <v>1</v>
      </c>
      <c r="D303" s="121">
        <v>-0.12232902129528966</v>
      </c>
      <c r="E303" s="41">
        <v>-0.22878861846495038</v>
      </c>
      <c r="F303" s="41">
        <v>-0.23861128450809171</v>
      </c>
      <c r="G303" s="41">
        <v>-0.13305850109015546</v>
      </c>
      <c r="H303" s="41">
        <v>-0.24667075787221879</v>
      </c>
      <c r="I303" s="121">
        <v>6.4243868837486381E-2</v>
      </c>
      <c r="J303" s="121">
        <v>3.8546321302491831</v>
      </c>
      <c r="K303" s="121">
        <v>7.1339996293581342E-4</v>
      </c>
      <c r="L303" s="121">
        <v>1.2306409222064856</v>
      </c>
      <c r="M303" s="121">
        <v>-1.0729479794865788E-2</v>
      </c>
      <c r="N303" s="41">
        <v>-7.0046378715841129E-2</v>
      </c>
      <c r="O303" s="121">
        <v>1.736254283314859E-2</v>
      </c>
      <c r="P303" s="41">
        <v>1.0564465955241967E-3</v>
      </c>
      <c r="Q303" s="41">
        <v>-1.6865964523024869E-4</v>
      </c>
      <c r="R303" s="41">
        <v>3.7697553425755173E-8</v>
      </c>
      <c r="S303" s="41">
        <v>-1.8633856470409625E-2</v>
      </c>
      <c r="T303" s="41">
        <v>1.4898883799042951E-4</v>
      </c>
      <c r="U303" s="41">
        <v>0</v>
      </c>
      <c r="V303" s="41">
        <v>-2.2460386197576111E-5</v>
      </c>
      <c r="W303" s="121">
        <v>2.4025977273712907E-2</v>
      </c>
      <c r="X303" s="41">
        <v>3.2716443351765057E-3</v>
      </c>
      <c r="Y303" s="41">
        <v>-2.5687073215653021E-2</v>
      </c>
      <c r="Z303" s="41">
        <v>7.9244531501309484E-4</v>
      </c>
      <c r="AA303" s="41">
        <v>-2.9352885156500166E-2</v>
      </c>
      <c r="AB303" s="41">
        <v>4.5459249481635274E-2</v>
      </c>
      <c r="AC303" s="41">
        <v>0</v>
      </c>
      <c r="AD303" s="41">
        <v>-1.2322743620816944E-2</v>
      </c>
    </row>
    <row r="304" spans="2:30" x14ac:dyDescent="0.35">
      <c r="B304" s="79" t="s">
        <v>218</v>
      </c>
      <c r="C304" s="41">
        <v>1</v>
      </c>
      <c r="D304" s="121">
        <v>-0.30026413136107877</v>
      </c>
      <c r="E304" s="41">
        <v>-0.56157578194672275</v>
      </c>
      <c r="F304" s="41">
        <v>-0.61680406142179323</v>
      </c>
      <c r="G304" s="41">
        <v>-0.36222728793363013</v>
      </c>
      <c r="H304" s="41">
        <v>-0.67353849190213211</v>
      </c>
      <c r="I304" s="121">
        <v>0.15466809425359926</v>
      </c>
      <c r="J304" s="121">
        <v>9.2800856552159559</v>
      </c>
      <c r="K304" s="121">
        <v>1.1215702666296574E-2</v>
      </c>
      <c r="L304" s="121">
        <v>1.3086060721683321</v>
      </c>
      <c r="M304" s="121">
        <v>-6.1963156572551394E-2</v>
      </c>
      <c r="N304" s="41">
        <v>-0.27857273299620022</v>
      </c>
      <c r="O304" s="121">
        <v>-8.1830614434032972E-2</v>
      </c>
      <c r="P304" s="41">
        <v>4.3433308194860722E-2</v>
      </c>
      <c r="Q304" s="41">
        <v>3.7824287459648604E-4</v>
      </c>
      <c r="R304" s="41">
        <v>4.2396742972132207E-6</v>
      </c>
      <c r="S304" s="41">
        <v>6.070399300411828E-2</v>
      </c>
      <c r="T304" s="41">
        <v>-2.3280075387239091E-4</v>
      </c>
      <c r="U304" s="41">
        <v>0</v>
      </c>
      <c r="V304" s="41">
        <v>-3.7549482570000347E-5</v>
      </c>
      <c r="W304" s="121">
        <v>-0.11357683403192376</v>
      </c>
      <c r="X304" s="41">
        <v>0.13491109310565241</v>
      </c>
      <c r="Y304" s="41">
        <v>5.7780382320676844E-2</v>
      </c>
      <c r="Z304" s="41">
        <v>8.9391216111520178E-2</v>
      </c>
      <c r="AA304" s="41">
        <v>9.5911685512727662E-2</v>
      </c>
      <c r="AB304" s="41">
        <v>-7.1245776691885254E-2</v>
      </c>
      <c r="AC304" s="41">
        <v>0</v>
      </c>
      <c r="AD304" s="41">
        <v>-2.0663332532901122E-2</v>
      </c>
    </row>
    <row r="305" spans="2:30" x14ac:dyDescent="0.35">
      <c r="B305" s="79" t="s">
        <v>219</v>
      </c>
      <c r="C305" s="41">
        <v>1</v>
      </c>
      <c r="D305" s="121">
        <v>-1.1616369839629215E-2</v>
      </c>
      <c r="E305" s="41">
        <v>-2.1725778388852531E-2</v>
      </c>
      <c r="F305" s="41">
        <v>-2.3248285043729874E-2</v>
      </c>
      <c r="G305" s="41">
        <v>-1.3301529551943091E-2</v>
      </c>
      <c r="H305" s="41">
        <v>-2.4646186282391083E-2</v>
      </c>
      <c r="I305" s="121">
        <v>0.11029572539590365</v>
      </c>
      <c r="J305" s="121">
        <v>6.6177435237542195</v>
      </c>
      <c r="K305" s="121">
        <v>1.1200939224688789E-5</v>
      </c>
      <c r="L305" s="121">
        <v>1.3050464112113263</v>
      </c>
      <c r="M305" s="121">
        <v>-1.6851597123138759E-3</v>
      </c>
      <c r="N305" s="41">
        <v>-8.7724210575707458E-3</v>
      </c>
      <c r="O305" s="121">
        <v>3.8942128185210918E-4</v>
      </c>
      <c r="P305" s="41">
        <v>-1.4386715868570136E-3</v>
      </c>
      <c r="Q305" s="41">
        <v>1.5399970165069153E-5</v>
      </c>
      <c r="R305" s="41">
        <v>1.3722625369077793E-7</v>
      </c>
      <c r="S305" s="41">
        <v>-6.8650754046122324E-4</v>
      </c>
      <c r="T305" s="41">
        <v>-1.399624931328723E-5</v>
      </c>
      <c r="U305" s="41">
        <v>0</v>
      </c>
      <c r="V305" s="41">
        <v>6.2694111349156066E-6</v>
      </c>
      <c r="W305" s="121">
        <v>5.3859276535043262E-4</v>
      </c>
      <c r="X305" s="41">
        <v>-4.4530062547432445E-3</v>
      </c>
      <c r="Y305" s="41">
        <v>2.3442095034002098E-3</v>
      </c>
      <c r="Z305" s="41">
        <v>2.8831447411667523E-3</v>
      </c>
      <c r="AA305" s="41">
        <v>-1.0808525783576807E-3</v>
      </c>
      <c r="AB305" s="41">
        <v>-4.2682839163374229E-3</v>
      </c>
      <c r="AC305" s="41">
        <v>0</v>
      </c>
      <c r="AD305" s="41">
        <v>3.4378747160514218E-3</v>
      </c>
    </row>
    <row r="306" spans="2:30" x14ac:dyDescent="0.35">
      <c r="B306" s="79" t="s">
        <v>220</v>
      </c>
      <c r="C306" s="41">
        <v>1</v>
      </c>
      <c r="D306" s="121">
        <v>-0.48689727968623231</v>
      </c>
      <c r="E306" s="41">
        <v>-0.91063064818327799</v>
      </c>
      <c r="F306" s="41">
        <v>-0.93993877275324023</v>
      </c>
      <c r="G306" s="41">
        <v>-0.51874264481956678</v>
      </c>
      <c r="H306" s="41">
        <v>-0.96912548545876998</v>
      </c>
      <c r="I306" s="121">
        <v>4.4996083477050447E-2</v>
      </c>
      <c r="J306" s="121">
        <v>2.6997650086230269</v>
      </c>
      <c r="K306" s="121">
        <v>8.2548649797202743E-3</v>
      </c>
      <c r="L306" s="121">
        <v>1.081908502216824</v>
      </c>
      <c r="M306" s="121">
        <v>-3.1845365133334483E-2</v>
      </c>
      <c r="N306" s="41">
        <v>-0.24011934772565868</v>
      </c>
      <c r="O306" s="121">
        <v>-2.7971950678621724E-2</v>
      </c>
      <c r="P306" s="41">
        <v>-1.2318960387151113E-3</v>
      </c>
      <c r="Q306" s="41">
        <v>-9.4586225759374961E-4</v>
      </c>
      <c r="R306" s="41">
        <v>7.3786255841612964E-8</v>
      </c>
      <c r="S306" s="41">
        <v>2.7452073974152232E-2</v>
      </c>
      <c r="T306" s="41">
        <v>5.580636428515151E-5</v>
      </c>
      <c r="U306" s="41">
        <v>0</v>
      </c>
      <c r="V306" s="41">
        <v>1.4355613145661399E-5</v>
      </c>
      <c r="W306" s="121">
        <v>-3.9007085908100377E-2</v>
      </c>
      <c r="X306" s="41">
        <v>-3.844550915195154E-3</v>
      </c>
      <c r="Y306" s="41">
        <v>-0.14517250093899881</v>
      </c>
      <c r="Z306" s="41">
        <v>1.5630923276338132E-3</v>
      </c>
      <c r="AA306" s="41">
        <v>4.35788967259233E-2</v>
      </c>
      <c r="AB306" s="41">
        <v>1.7159525692275961E-2</v>
      </c>
      <c r="AC306" s="41">
        <v>0</v>
      </c>
      <c r="AD306" s="41">
        <v>7.9371568206540732E-3</v>
      </c>
    </row>
    <row r="307" spans="2:30" x14ac:dyDescent="0.35">
      <c r="B307" s="79" t="s">
        <v>221</v>
      </c>
      <c r="C307" s="41">
        <v>1</v>
      </c>
      <c r="D307" s="121">
        <v>0.1748356986856372</v>
      </c>
      <c r="E307" s="41">
        <v>0.32699041925696753</v>
      </c>
      <c r="F307" s="41">
        <v>0.33665827044757873</v>
      </c>
      <c r="G307" s="41">
        <v>0.18532697331062753</v>
      </c>
      <c r="H307" s="41">
        <v>0.34374852608593037</v>
      </c>
      <c r="I307" s="121">
        <v>4.0216096925325552E-2</v>
      </c>
      <c r="J307" s="121">
        <v>2.412965815519533</v>
      </c>
      <c r="K307" s="121">
        <v>9.7158024985077233E-4</v>
      </c>
      <c r="L307" s="121">
        <v>1.1905465003453832</v>
      </c>
      <c r="M307" s="121">
        <v>1.0491274624990329E-2</v>
      </c>
      <c r="N307" s="41">
        <v>8.1787259436014365E-2</v>
      </c>
      <c r="O307" s="121">
        <v>3.2426771923276226E-2</v>
      </c>
      <c r="P307" s="41">
        <v>9.5264918375356725E-3</v>
      </c>
      <c r="Q307" s="41">
        <v>-2.5046433847410448E-4</v>
      </c>
      <c r="R307" s="41">
        <v>8.7192117063302668E-7</v>
      </c>
      <c r="S307" s="41">
        <v>-2.8334932738026865E-2</v>
      </c>
      <c r="T307" s="41">
        <v>5.6343802936486904E-7</v>
      </c>
      <c r="U307" s="41">
        <v>0</v>
      </c>
      <c r="V307" s="41">
        <v>-7.5312673139629118E-6</v>
      </c>
      <c r="W307" s="121">
        <v>4.4895066478584572E-2</v>
      </c>
      <c r="X307" s="41">
        <v>2.9517441206701651E-2</v>
      </c>
      <c r="Y307" s="41">
        <v>-3.8165988088930056E-2</v>
      </c>
      <c r="Z307" s="41">
        <v>1.8338361503951545E-2</v>
      </c>
      <c r="AA307" s="41">
        <v>-4.4657808365509123E-2</v>
      </c>
      <c r="AB307" s="41">
        <v>1.7200531032781046E-4</v>
      </c>
      <c r="AC307" s="41">
        <v>0</v>
      </c>
      <c r="AD307" s="41">
        <v>-4.1341423484184689E-3</v>
      </c>
    </row>
    <row r="308" spans="2:30" x14ac:dyDescent="0.35">
      <c r="B308" s="79" t="s">
        <v>222</v>
      </c>
      <c r="C308" s="41">
        <v>1</v>
      </c>
      <c r="D308" s="121">
        <v>-0.33823989894811035</v>
      </c>
      <c r="E308" s="41">
        <v>-0.63260082007246754</v>
      </c>
      <c r="F308" s="41">
        <v>-0.66641163030132311</v>
      </c>
      <c r="G308" s="41">
        <v>-0.37536214341657242</v>
      </c>
      <c r="H308" s="41">
        <v>-0.69837659618951864</v>
      </c>
      <c r="I308" s="121">
        <v>8.2503702759300107E-2</v>
      </c>
      <c r="J308" s="121">
        <v>4.9502221655580065</v>
      </c>
      <c r="K308" s="121">
        <v>6.9630014597327232E-3</v>
      </c>
      <c r="L308" s="121">
        <v>1.1938384108141031</v>
      </c>
      <c r="M308" s="121">
        <v>-3.7122244468462094E-2</v>
      </c>
      <c r="N308" s="41">
        <v>-0.21962488900638308</v>
      </c>
      <c r="O308" s="121">
        <v>6.9114929789242496E-2</v>
      </c>
      <c r="P308" s="41">
        <v>-1.6263294163908693E-2</v>
      </c>
      <c r="Q308" s="41">
        <v>3.0004053768948696E-4</v>
      </c>
      <c r="R308" s="41">
        <v>2.9689767993719619E-6</v>
      </c>
      <c r="S308" s="41">
        <v>-7.49900730742174E-2</v>
      </c>
      <c r="T308" s="41">
        <v>-1.4079112582634682E-4</v>
      </c>
      <c r="U308" s="41">
        <v>0</v>
      </c>
      <c r="V308" s="41">
        <v>1.3442563905734028E-4</v>
      </c>
      <c r="W308" s="121">
        <v>9.5985088182297715E-2</v>
      </c>
      <c r="X308" s="41">
        <v>-5.0546515194302595E-2</v>
      </c>
      <c r="Y308" s="41">
        <v>4.5861424629551673E-2</v>
      </c>
      <c r="Z308" s="41">
        <v>6.263644572635782E-2</v>
      </c>
      <c r="AA308" s="41">
        <v>-0.11855393990863052</v>
      </c>
      <c r="AB308" s="41">
        <v>-4.3112973325946505E-2</v>
      </c>
      <c r="AC308" s="41">
        <v>0</v>
      </c>
      <c r="AD308" s="41">
        <v>7.4017850420344367E-2</v>
      </c>
    </row>
    <row r="309" spans="2:30" x14ac:dyDescent="0.35">
      <c r="B309" s="79" t="s">
        <v>223</v>
      </c>
      <c r="C309" s="41">
        <v>1</v>
      </c>
      <c r="D309" s="121">
        <v>1.1614100517687298</v>
      </c>
      <c r="E309" s="41">
        <v>2.1721534138171492</v>
      </c>
      <c r="F309" s="41">
        <v>2.3660121175616631</v>
      </c>
      <c r="G309" s="41">
        <v>1.3779660550197279</v>
      </c>
      <c r="H309" s="41">
        <v>2.696806429530624</v>
      </c>
      <c r="I309" s="121">
        <v>0.14076282582220886</v>
      </c>
      <c r="J309" s="121">
        <v>8.4457695493325318</v>
      </c>
      <c r="K309" s="121">
        <v>0.14911472644912685</v>
      </c>
      <c r="L309" s="121">
        <v>0.62858521971000736</v>
      </c>
      <c r="M309" s="121">
        <v>0.21655600325099802</v>
      </c>
      <c r="N309" s="41">
        <v>1.0690933522606736</v>
      </c>
      <c r="O309" s="121">
        <v>-0.28402310502859929</v>
      </c>
      <c r="P309" s="41">
        <v>-0.20811427755697803</v>
      </c>
      <c r="Q309" s="41">
        <v>1.0061484272792737E-3</v>
      </c>
      <c r="R309" s="41">
        <v>-9.2423238387905027E-6</v>
      </c>
      <c r="S309" s="41">
        <v>0.33995577021395251</v>
      </c>
      <c r="T309" s="41">
        <v>-1.7550276300330294E-3</v>
      </c>
      <c r="U309" s="41">
        <v>0</v>
      </c>
      <c r="V309" s="41">
        <v>7.3626382013460077E-4</v>
      </c>
      <c r="W309" s="121">
        <v>-0.41491354912845491</v>
      </c>
      <c r="X309" s="41">
        <v>-0.68038797125291151</v>
      </c>
      <c r="Y309" s="41">
        <v>0.16177138664765109</v>
      </c>
      <c r="Z309" s="41">
        <v>-0.20510371781526882</v>
      </c>
      <c r="AA309" s="41">
        <v>0.56533605083327232</v>
      </c>
      <c r="AB309" s="41">
        <v>-0.565312646190823</v>
      </c>
      <c r="AC309" s="41">
        <v>0</v>
      </c>
      <c r="AD309" s="41">
        <v>0.42644189795744408</v>
      </c>
    </row>
    <row r="310" spans="2:30" x14ac:dyDescent="0.35">
      <c r="B310" s="79" t="s">
        <v>224</v>
      </c>
      <c r="C310" s="41">
        <v>1</v>
      </c>
      <c r="D310" s="121">
        <v>0.16681352581069575</v>
      </c>
      <c r="E310" s="41">
        <v>0.3119867690216368</v>
      </c>
      <c r="F310" s="41">
        <v>0.31774656136292567</v>
      </c>
      <c r="G310" s="41">
        <v>0.17302968911074609</v>
      </c>
      <c r="H310" s="41">
        <v>0.32090240620820815</v>
      </c>
      <c r="I310" s="121">
        <v>1.9531971865147442E-2</v>
      </c>
      <c r="J310" s="121">
        <v>1.1719183119088465</v>
      </c>
      <c r="K310" s="121">
        <v>5.3747074698988625E-4</v>
      </c>
      <c r="L310" s="121">
        <v>1.1668776623637662</v>
      </c>
      <c r="M310" s="121">
        <v>6.2161633000503346E-3</v>
      </c>
      <c r="N310" s="41">
        <v>6.0823844517564112E-2</v>
      </c>
      <c r="O310" s="121">
        <v>1.6463861948858263E-2</v>
      </c>
      <c r="P310" s="41">
        <v>2.014945383394339E-3</v>
      </c>
      <c r="Q310" s="41">
        <v>-1.55501867454454E-4</v>
      </c>
      <c r="R310" s="41">
        <v>1.4059756018354388E-7</v>
      </c>
      <c r="S310" s="41">
        <v>-1.3336413099435411E-2</v>
      </c>
      <c r="T310" s="41">
        <v>2.4441093603042437E-5</v>
      </c>
      <c r="U310" s="41">
        <v>0</v>
      </c>
      <c r="V310" s="41">
        <v>-2.6792530800309316E-5</v>
      </c>
      <c r="W310" s="121">
        <v>2.2791701709299398E-2</v>
      </c>
      <c r="X310" s="41">
        <v>6.2425081844800926E-3</v>
      </c>
      <c r="Y310" s="41">
        <v>-2.369279816579873E-2</v>
      </c>
      <c r="Z310" s="41">
        <v>2.956726991245863E-3</v>
      </c>
      <c r="AA310" s="41">
        <v>-2.1016693641425218E-2</v>
      </c>
      <c r="AB310" s="41">
        <v>7.4604747942109834E-3</v>
      </c>
      <c r="AC310" s="41">
        <v>0</v>
      </c>
      <c r="AD310" s="41">
        <v>-1.4705548803273688E-2</v>
      </c>
    </row>
    <row r="311" spans="2:30" x14ac:dyDescent="0.35">
      <c r="B311" s="79" t="s">
        <v>225</v>
      </c>
      <c r="C311" s="41">
        <v>1</v>
      </c>
      <c r="D311" s="121">
        <v>0.29134642259771582</v>
      </c>
      <c r="E311" s="41">
        <v>0.54489723546413793</v>
      </c>
      <c r="F311" s="41">
        <v>0.56619184225812125</v>
      </c>
      <c r="G311" s="41">
        <v>0.31456304213292591</v>
      </c>
      <c r="H311" s="41">
        <v>0.58458357773374658</v>
      </c>
      <c r="I311" s="121">
        <v>5.741249267633778E-2</v>
      </c>
      <c r="J311" s="121">
        <v>3.4447495605802669</v>
      </c>
      <c r="K311" s="121">
        <v>3.6493748101469928E-3</v>
      </c>
      <c r="L311" s="121">
        <v>1.180380447469775</v>
      </c>
      <c r="M311" s="121">
        <v>2.3216619535210124E-2</v>
      </c>
      <c r="N311" s="41">
        <v>0.15881526915740476</v>
      </c>
      <c r="O311" s="121">
        <v>-2.5817482951959934E-2</v>
      </c>
      <c r="P311" s="41">
        <v>-7.2168702925236201E-3</v>
      </c>
      <c r="Q311" s="41">
        <v>8.1852530611796807E-4</v>
      </c>
      <c r="R311" s="41">
        <v>1.1294137395492231E-6</v>
      </c>
      <c r="S311" s="41">
        <v>1.6351348357120314E-2</v>
      </c>
      <c r="T311" s="41">
        <v>1.5724153893034346E-4</v>
      </c>
      <c r="U311" s="41">
        <v>0</v>
      </c>
      <c r="V311" s="41">
        <v>-1.0263560496825462E-4</v>
      </c>
      <c r="W311" s="121">
        <v>-3.5813395928802796E-2</v>
      </c>
      <c r="X311" s="41">
        <v>-2.2404296427140917E-2</v>
      </c>
      <c r="Y311" s="41">
        <v>0.12496817436192588</v>
      </c>
      <c r="Z311" s="41">
        <v>2.3799787357997544E-2</v>
      </c>
      <c r="AA311" s="41">
        <v>2.5820550292674143E-2</v>
      </c>
      <c r="AB311" s="41">
        <v>4.8094973230197652E-2</v>
      </c>
      <c r="AC311" s="41">
        <v>0</v>
      </c>
      <c r="AD311" s="41">
        <v>-5.6448461954486315E-2</v>
      </c>
    </row>
    <row r="312" spans="2:30" x14ac:dyDescent="0.35">
      <c r="B312" s="79" t="s">
        <v>226</v>
      </c>
      <c r="C312" s="41">
        <v>1</v>
      </c>
      <c r="D312" s="121">
        <v>-0.40959649421827393</v>
      </c>
      <c r="E312" s="41">
        <v>-0.76605710605725508</v>
      </c>
      <c r="F312" s="41">
        <v>-0.82933115376507516</v>
      </c>
      <c r="G312" s="41">
        <v>-0.48005378654771108</v>
      </c>
      <c r="H312" s="41">
        <v>-0.89519862562585284</v>
      </c>
      <c r="I312" s="121">
        <v>0.130376136752994</v>
      </c>
      <c r="J312" s="121">
        <v>7.8225682051796399</v>
      </c>
      <c r="K312" s="121">
        <v>1.6901592955170047E-2</v>
      </c>
      <c r="L312" s="121">
        <v>1.2212072533054725</v>
      </c>
      <c r="M312" s="121">
        <v>-7.0457292329437149E-2</v>
      </c>
      <c r="N312" s="41">
        <v>-0.34295523111217002</v>
      </c>
      <c r="O312" s="121">
        <v>-0.20946590788745353</v>
      </c>
      <c r="P312" s="41">
        <v>-4.7240315702652851E-2</v>
      </c>
      <c r="Q312" s="41">
        <v>1.094067091609746E-3</v>
      </c>
      <c r="R312" s="41">
        <v>6.1511672279329105E-6</v>
      </c>
      <c r="S312" s="41">
        <v>0.16070838146329039</v>
      </c>
      <c r="T312" s="41">
        <v>3.4249064077154339E-4</v>
      </c>
      <c r="U312" s="41">
        <v>0</v>
      </c>
      <c r="V312" s="41">
        <v>-3.1716251808351604E-4</v>
      </c>
      <c r="W312" s="121">
        <v>-0.29156510521670287</v>
      </c>
      <c r="X312" s="41">
        <v>-0.14715864963554345</v>
      </c>
      <c r="Y312" s="41">
        <v>0.16761074713514715</v>
      </c>
      <c r="Z312" s="41">
        <v>0.13006730347050952</v>
      </c>
      <c r="AA312" s="41">
        <v>0.254648453145008</v>
      </c>
      <c r="AB312" s="41">
        <v>0.10511669609735405</v>
      </c>
      <c r="AC312" s="41">
        <v>0</v>
      </c>
      <c r="AD312" s="41">
        <v>-0.1750356519061104</v>
      </c>
    </row>
    <row r="313" spans="2:30" x14ac:dyDescent="0.35">
      <c r="B313" s="79" t="s">
        <v>227</v>
      </c>
      <c r="C313" s="41">
        <v>1</v>
      </c>
      <c r="D313" s="121">
        <v>-0.29067193777560263</v>
      </c>
      <c r="E313" s="41">
        <v>-0.54363576497256627</v>
      </c>
      <c r="F313" s="41">
        <v>-0.56426898355141852</v>
      </c>
      <c r="G313" s="41">
        <v>-0.31315505202715882</v>
      </c>
      <c r="H313" s="41">
        <v>-0.58195518777582023</v>
      </c>
      <c r="I313" s="121">
        <v>5.5402027723177601E-2</v>
      </c>
      <c r="J313" s="121">
        <v>3.3241216633906561</v>
      </c>
      <c r="K313" s="121">
        <v>3.5182579624785425E-3</v>
      </c>
      <c r="L313" s="121">
        <v>1.1781576840301275</v>
      </c>
      <c r="M313" s="121">
        <v>-2.2483114251556181E-2</v>
      </c>
      <c r="N313" s="41">
        <v>-0.15593301153819861</v>
      </c>
      <c r="O313" s="121">
        <v>2.9819811169244505E-2</v>
      </c>
      <c r="P313" s="41">
        <v>9.1565279960286548E-3</v>
      </c>
      <c r="Q313" s="41">
        <v>2.7514755335759006E-4</v>
      </c>
      <c r="R313" s="41">
        <v>4.2973830484244923E-6</v>
      </c>
      <c r="S313" s="41">
        <v>-4.3089519720869982E-2</v>
      </c>
      <c r="T313" s="41">
        <v>1.8029197920946355E-4</v>
      </c>
      <c r="U313" s="41">
        <v>0</v>
      </c>
      <c r="V313" s="41">
        <v>2.8781029818550662E-5</v>
      </c>
      <c r="W313" s="121">
        <v>4.1364492564845812E-2</v>
      </c>
      <c r="X313" s="41">
        <v>2.8425259933141791E-2</v>
      </c>
      <c r="Y313" s="41">
        <v>4.2007242773883867E-2</v>
      </c>
      <c r="Z313" s="41">
        <v>9.0555593942878404E-2</v>
      </c>
      <c r="AA313" s="41">
        <v>-6.804164161184427E-2</v>
      </c>
      <c r="AB313" s="41">
        <v>5.5144222142133326E-2</v>
      </c>
      <c r="AC313" s="41">
        <v>0</v>
      </c>
      <c r="AD313" s="41">
        <v>1.5828931623790718E-2</v>
      </c>
    </row>
    <row r="314" spans="2:30" ht="15" thickBot="1" x14ac:dyDescent="0.4">
      <c r="B314" s="83" t="s">
        <v>228</v>
      </c>
      <c r="C314" s="42">
        <v>1</v>
      </c>
      <c r="D314" s="122">
        <v>-0.15181231884116286</v>
      </c>
      <c r="E314" s="42">
        <v>-0.28393042244479738</v>
      </c>
      <c r="F314" s="42">
        <v>-0.29226961485073472</v>
      </c>
      <c r="G314" s="42">
        <v>-0.16086089889420299</v>
      </c>
      <c r="H314" s="42">
        <v>-0.29829105742944706</v>
      </c>
      <c r="I314" s="122">
        <v>3.9857517773530055E-2</v>
      </c>
      <c r="J314" s="122">
        <v>2.3914510664118032</v>
      </c>
      <c r="K314" s="122">
        <v>7.2734877806897649E-4</v>
      </c>
      <c r="L314" s="122">
        <v>1.1944167592691595</v>
      </c>
      <c r="M314" s="122">
        <v>-9.0485800530401284E-3</v>
      </c>
      <c r="N314" s="42">
        <v>-7.0746539980690151E-2</v>
      </c>
      <c r="O314" s="122">
        <v>-3.6827917895290774E-2</v>
      </c>
      <c r="P314" s="42">
        <v>-7.969589051589383E-3</v>
      </c>
      <c r="Q314" s="42">
        <v>4.4607645420685445E-5</v>
      </c>
      <c r="R314" s="42">
        <v>1.3372336618077587E-6</v>
      </c>
      <c r="S314" s="42">
        <v>2.935966946491303E-2</v>
      </c>
      <c r="T314" s="42">
        <v>-1.2747664109084952E-5</v>
      </c>
      <c r="U314" s="42">
        <v>0</v>
      </c>
      <c r="V314" s="42">
        <v>-2.1802285459089244E-5</v>
      </c>
      <c r="W314" s="122">
        <v>-5.0975277557699296E-2</v>
      </c>
      <c r="X314" s="42">
        <v>-2.4687048247349668E-2</v>
      </c>
      <c r="Y314" s="42">
        <v>6.7955942811060502E-3</v>
      </c>
      <c r="Z314" s="42">
        <v>2.8117592876221596E-2</v>
      </c>
      <c r="AA314" s="42">
        <v>4.6260882404974613E-2</v>
      </c>
      <c r="AB314" s="42">
        <v>-3.8905754423519748E-3</v>
      </c>
      <c r="AC314" s="42">
        <v>0</v>
      </c>
      <c r="AD314" s="42">
        <v>-1.1964840571454289E-2</v>
      </c>
    </row>
    <row r="334" spans="6:6" x14ac:dyDescent="0.35">
      <c r="F334" t="s">
        <v>164</v>
      </c>
    </row>
    <row r="354" spans="2:8" x14ac:dyDescent="0.35">
      <c r="F354" t="s">
        <v>164</v>
      </c>
    </row>
    <row r="357" spans="2:8" x14ac:dyDescent="0.35">
      <c r="B357" s="78" t="s">
        <v>248</v>
      </c>
    </row>
    <row r="359" spans="2:8" x14ac:dyDescent="0.35">
      <c r="B359" s="96" t="s">
        <v>288</v>
      </c>
      <c r="C359" s="77"/>
      <c r="D359" s="77"/>
      <c r="E359" s="77"/>
      <c r="F359" s="77"/>
      <c r="G359" s="77"/>
      <c r="H359" s="77"/>
    </row>
    <row r="360" spans="2:8" x14ac:dyDescent="0.35">
      <c r="B360" s="77"/>
      <c r="C360" s="77"/>
      <c r="D360" s="77"/>
      <c r="E360" s="77"/>
      <c r="F360" s="77"/>
      <c r="G360" s="77"/>
      <c r="H360" s="77"/>
    </row>
    <row r="362" spans="2:8" x14ac:dyDescent="0.35">
      <c r="B362" s="96" t="s">
        <v>289</v>
      </c>
      <c r="C362" s="77"/>
      <c r="D362" s="77"/>
      <c r="E362" s="77"/>
      <c r="F362" s="77"/>
      <c r="G362" s="77"/>
      <c r="H362" s="77"/>
    </row>
    <row r="363" spans="2:8" x14ac:dyDescent="0.35">
      <c r="B363" s="77"/>
      <c r="C363" s="77"/>
      <c r="D363" s="77"/>
      <c r="E363" s="77"/>
      <c r="F363" s="77"/>
      <c r="G363" s="77"/>
      <c r="H363" s="77"/>
    </row>
    <row r="365" spans="2:8" x14ac:dyDescent="0.35">
      <c r="B365" s="96" t="s">
        <v>249</v>
      </c>
      <c r="C365" s="77"/>
      <c r="D365" s="77"/>
      <c r="E365" s="77"/>
      <c r="F365" s="77"/>
      <c r="G365" s="77"/>
      <c r="H365" s="77"/>
    </row>
    <row r="366" spans="2:8" x14ac:dyDescent="0.35">
      <c r="B366" s="77"/>
      <c r="C366" s="77"/>
      <c r="D366" s="77"/>
      <c r="E366" s="77"/>
      <c r="F366" s="77"/>
      <c r="G366" s="77"/>
      <c r="H366" s="77"/>
    </row>
    <row r="367" spans="2:8" x14ac:dyDescent="0.35">
      <c r="B367" s="77"/>
      <c r="C367" s="77"/>
      <c r="D367" s="77"/>
      <c r="E367" s="77"/>
      <c r="F367" s="77"/>
      <c r="G367" s="77"/>
      <c r="H367" s="77"/>
    </row>
    <row r="368" spans="2:8" x14ac:dyDescent="0.35">
      <c r="B368" s="77"/>
      <c r="C368" s="77"/>
      <c r="D368" s="77"/>
      <c r="E368" s="77"/>
      <c r="F368" s="77"/>
      <c r="G368" s="77"/>
      <c r="H368" s="77"/>
    </row>
  </sheetData>
  <mergeCells count="4">
    <mergeCell ref="B1:K2"/>
    <mergeCell ref="B359:H360"/>
    <mergeCell ref="B362:H363"/>
    <mergeCell ref="B365:H368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3" name="DD173900">
              <controlPr defaultSize="0" autoFill="0" autoPict="0" macro="[0]!GoToResultsNew1510202512192051">
                <anchor moveWithCells="1">
                  <from>
                    <xdr:col>1</xdr:col>
                    <xdr:colOff>6350</xdr:colOff>
                    <xdr:row>9</xdr:row>
                    <xdr:rowOff>476250</xdr:rowOff>
                  </from>
                  <to>
                    <xdr:col>4</xdr:col>
                    <xdr:colOff>6350</xdr:colOff>
                    <xdr:row>10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point_sampling_tool6</vt:lpstr>
      <vt:lpstr>vari Tn</vt:lpstr>
      <vt:lpstr>express Tn</vt:lpstr>
      <vt:lpstr>XLSTAT_20251015_122725_1_HID</vt:lpstr>
      <vt:lpstr>XLSTAT_20251015_122542_1_HID</vt:lpstr>
      <vt:lpstr>XLSTAT_20251015_122432_1_HID</vt:lpstr>
      <vt:lpstr>XLSTAT_20251015_112757_1_HID</vt:lpstr>
      <vt:lpstr>vari Tx</vt:lpstr>
      <vt:lpstr>express TX</vt:lpstr>
      <vt:lpstr>Feuil65</vt:lpstr>
      <vt:lpstr>coef cor</vt:lpstr>
      <vt:lpstr>coef cor1</vt:lpstr>
      <vt:lpstr>Regr Tn</vt:lpstr>
      <vt:lpstr>TN REGRESSION</vt:lpstr>
      <vt:lpstr>Regr Tn 2</vt:lpstr>
      <vt:lpstr>XLSTAT_20251015_115441_1_HID</vt:lpstr>
      <vt:lpstr>Régression linéaire1</vt:lpstr>
      <vt:lpstr>XLSTAT_20251015_115024_1_HID</vt:lpstr>
      <vt:lpstr>MCE Tn</vt:lpstr>
      <vt:lpstr>Regr Tx</vt:lpstr>
      <vt:lpstr>TX REGRESSION</vt:lpstr>
      <vt:lpstr>Regr Tx 2</vt:lpstr>
      <vt:lpstr>XLSTAT_20251015_121836_1_HID</vt:lpstr>
      <vt:lpstr>MCE Tx</vt:lpstr>
      <vt:lpstr>XLSTAT_20251015_102722_1_HID</vt:lpstr>
      <vt:lpstr>Régression linéaire2</vt:lpstr>
      <vt:lpstr>XLSTAT_20251014_212035_1_HID</vt:lpstr>
      <vt:lpstr>XLSTAT_20251014_211553_1_HID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Posada</dc:creator>
  <cp:lastModifiedBy>Dorian Posada</cp:lastModifiedBy>
  <dcterms:created xsi:type="dcterms:W3CDTF">2025-10-14T14:43:18Z</dcterms:created>
  <dcterms:modified xsi:type="dcterms:W3CDTF">2025-10-15T13:14:46Z</dcterms:modified>
</cp:coreProperties>
</file>