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cripts\ct_docs\"/>
    </mc:Choice>
  </mc:AlternateContent>
  <bookViews>
    <workbookView xWindow="0" yWindow="0" windowWidth="28800" windowHeight="12885"/>
  </bookViews>
  <sheets>
    <sheet name="Individual" sheetId="1" r:id="rId1"/>
    <sheet name="Total" sheetId="2" r:id="rId2"/>
    <sheet name="Year Total" sheetId="3" r:id="rId3"/>
    <sheet name="data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5" i="4" l="1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A359" i="1"/>
  <c r="E3" i="1" l="1"/>
  <c r="E51" i="1"/>
  <c r="F51" i="1" s="1"/>
  <c r="T51" i="1" s="1"/>
  <c r="E50" i="1"/>
  <c r="E49" i="1"/>
  <c r="S51" i="1"/>
  <c r="R51" i="1"/>
  <c r="Q51" i="1"/>
  <c r="P51" i="1"/>
  <c r="O51" i="1"/>
  <c r="N51" i="1"/>
  <c r="S50" i="1"/>
  <c r="R50" i="1"/>
  <c r="Q50" i="1"/>
  <c r="P50" i="1"/>
  <c r="O50" i="1"/>
  <c r="N50" i="1"/>
  <c r="F50" i="1"/>
  <c r="T50" i="1" s="1"/>
  <c r="T49" i="1"/>
  <c r="S49" i="1"/>
  <c r="R49" i="1"/>
  <c r="Q49" i="1"/>
  <c r="P49" i="1"/>
  <c r="O49" i="1"/>
  <c r="N49" i="1"/>
  <c r="U49" i="1" s="1"/>
  <c r="F49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N354" i="1"/>
  <c r="N353" i="1"/>
  <c r="N352" i="1"/>
  <c r="N351" i="1"/>
  <c r="N350" i="1"/>
  <c r="N349" i="1"/>
  <c r="N348" i="1"/>
  <c r="N347" i="1"/>
  <c r="U347" i="1" s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U51" i="1" l="1"/>
  <c r="AB4" i="1" s="1"/>
  <c r="U50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17" i="1"/>
  <c r="T315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3" i="1"/>
  <c r="T233" i="1"/>
  <c r="T232" i="1"/>
  <c r="T231" i="1"/>
  <c r="T230" i="1"/>
  <c r="T229" i="1"/>
  <c r="T228" i="1"/>
  <c r="T218" i="1"/>
  <c r="T162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6" i="1"/>
  <c r="T125" i="1"/>
  <c r="T124" i="1"/>
  <c r="T123" i="1"/>
  <c r="T122" i="1"/>
  <c r="T121" i="1"/>
  <c r="T120" i="1"/>
  <c r="T119" i="1"/>
  <c r="T118" i="1"/>
  <c r="T117" i="1"/>
  <c r="T106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AA80" i="1" s="1"/>
  <c r="T80" i="1"/>
  <c r="T78" i="1"/>
  <c r="T77" i="1"/>
  <c r="AA76" i="1" s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59" i="1"/>
  <c r="T58" i="1"/>
  <c r="T56" i="1"/>
  <c r="T55" i="1"/>
  <c r="T54" i="1"/>
  <c r="T52" i="1"/>
  <c r="T47" i="1"/>
  <c r="T39" i="1"/>
  <c r="T37" i="1"/>
  <c r="T34" i="1"/>
  <c r="T33" i="1"/>
  <c r="T32" i="1"/>
  <c r="T31" i="1"/>
  <c r="T30" i="1"/>
  <c r="T29" i="1"/>
  <c r="T28" i="1"/>
  <c r="T27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383" i="1"/>
  <c r="R383" i="1"/>
  <c r="Q383" i="1"/>
  <c r="S382" i="1"/>
  <c r="R382" i="1"/>
  <c r="Q382" i="1"/>
  <c r="S381" i="1"/>
  <c r="R381" i="1"/>
  <c r="Q381" i="1"/>
  <c r="S380" i="1"/>
  <c r="R380" i="1"/>
  <c r="Q380" i="1"/>
  <c r="S379" i="1"/>
  <c r="R379" i="1"/>
  <c r="Q379" i="1"/>
  <c r="S378" i="1"/>
  <c r="R378" i="1"/>
  <c r="Q378" i="1"/>
  <c r="S377" i="1"/>
  <c r="R377" i="1"/>
  <c r="Q377" i="1"/>
  <c r="S376" i="1"/>
  <c r="R376" i="1"/>
  <c r="Q376" i="1"/>
  <c r="S375" i="1"/>
  <c r="R375" i="1"/>
  <c r="Q375" i="1"/>
  <c r="S374" i="1"/>
  <c r="R374" i="1"/>
  <c r="Q374" i="1"/>
  <c r="S373" i="1"/>
  <c r="R373" i="1"/>
  <c r="Q373" i="1"/>
  <c r="S372" i="1"/>
  <c r="R372" i="1"/>
  <c r="Q372" i="1"/>
  <c r="S371" i="1"/>
  <c r="R371" i="1"/>
  <c r="Q371" i="1"/>
  <c r="S370" i="1"/>
  <c r="R370" i="1"/>
  <c r="Q370" i="1"/>
  <c r="S369" i="1"/>
  <c r="R369" i="1"/>
  <c r="Q369" i="1"/>
  <c r="S368" i="1"/>
  <c r="R368" i="1"/>
  <c r="Q368" i="1"/>
  <c r="S367" i="1"/>
  <c r="R367" i="1"/>
  <c r="Q367" i="1"/>
  <c r="S366" i="1"/>
  <c r="R366" i="1"/>
  <c r="Q366" i="1"/>
  <c r="S365" i="1"/>
  <c r="R365" i="1"/>
  <c r="Q365" i="1"/>
  <c r="S364" i="1"/>
  <c r="R364" i="1"/>
  <c r="Q364" i="1"/>
  <c r="S363" i="1"/>
  <c r="R363" i="1"/>
  <c r="Q363" i="1"/>
  <c r="S362" i="1"/>
  <c r="R362" i="1"/>
  <c r="Q362" i="1"/>
  <c r="S361" i="1"/>
  <c r="R361" i="1"/>
  <c r="Q361" i="1"/>
  <c r="S360" i="1"/>
  <c r="R360" i="1"/>
  <c r="Q360" i="1"/>
  <c r="S359" i="1"/>
  <c r="R359" i="1"/>
  <c r="Q359" i="1"/>
  <c r="S358" i="1"/>
  <c r="R358" i="1"/>
  <c r="Q358" i="1"/>
  <c r="S357" i="1"/>
  <c r="R357" i="1"/>
  <c r="Q357" i="1"/>
  <c r="S356" i="1"/>
  <c r="R356" i="1"/>
  <c r="Q356" i="1"/>
  <c r="S355" i="1"/>
  <c r="R355" i="1"/>
  <c r="Q355" i="1"/>
  <c r="S354" i="1"/>
  <c r="R354" i="1"/>
  <c r="Q354" i="1"/>
  <c r="S353" i="1"/>
  <c r="R353" i="1"/>
  <c r="Q353" i="1"/>
  <c r="S352" i="1"/>
  <c r="R352" i="1"/>
  <c r="Q352" i="1"/>
  <c r="S351" i="1"/>
  <c r="R351" i="1"/>
  <c r="Q351" i="1"/>
  <c r="S350" i="1"/>
  <c r="R350" i="1"/>
  <c r="Q350" i="1"/>
  <c r="S349" i="1"/>
  <c r="R349" i="1"/>
  <c r="Q349" i="1"/>
  <c r="S348" i="1"/>
  <c r="R348" i="1"/>
  <c r="Q348" i="1"/>
  <c r="S347" i="1"/>
  <c r="R347" i="1"/>
  <c r="Q347" i="1"/>
  <c r="S346" i="1"/>
  <c r="R346" i="1"/>
  <c r="Q346" i="1"/>
  <c r="S345" i="1"/>
  <c r="R345" i="1"/>
  <c r="Q345" i="1"/>
  <c r="S344" i="1"/>
  <c r="R344" i="1"/>
  <c r="Q344" i="1"/>
  <c r="S343" i="1"/>
  <c r="R343" i="1"/>
  <c r="Q343" i="1"/>
  <c r="S342" i="1"/>
  <c r="R342" i="1"/>
  <c r="Q342" i="1"/>
  <c r="S341" i="1"/>
  <c r="R341" i="1"/>
  <c r="Q341" i="1"/>
  <c r="S340" i="1"/>
  <c r="R340" i="1"/>
  <c r="Q340" i="1"/>
  <c r="S339" i="1"/>
  <c r="R339" i="1"/>
  <c r="Q339" i="1"/>
  <c r="S338" i="1"/>
  <c r="R338" i="1"/>
  <c r="Q338" i="1"/>
  <c r="S337" i="1"/>
  <c r="R337" i="1"/>
  <c r="Q337" i="1"/>
  <c r="S336" i="1"/>
  <c r="R336" i="1"/>
  <c r="Q336" i="1"/>
  <c r="S335" i="1"/>
  <c r="R335" i="1"/>
  <c r="Q335" i="1"/>
  <c r="S334" i="1"/>
  <c r="R334" i="1"/>
  <c r="Q334" i="1"/>
  <c r="S333" i="1"/>
  <c r="R333" i="1"/>
  <c r="Q333" i="1"/>
  <c r="S332" i="1"/>
  <c r="R332" i="1"/>
  <c r="Q332" i="1"/>
  <c r="S331" i="1"/>
  <c r="R331" i="1"/>
  <c r="Q331" i="1"/>
  <c r="S330" i="1"/>
  <c r="R330" i="1"/>
  <c r="Q330" i="1"/>
  <c r="S329" i="1"/>
  <c r="R329" i="1"/>
  <c r="Q329" i="1"/>
  <c r="S328" i="1"/>
  <c r="R328" i="1"/>
  <c r="Q328" i="1"/>
  <c r="S327" i="1"/>
  <c r="R327" i="1"/>
  <c r="Q327" i="1"/>
  <c r="S326" i="1"/>
  <c r="R326" i="1"/>
  <c r="Q326" i="1"/>
  <c r="S325" i="1"/>
  <c r="R325" i="1"/>
  <c r="Q325" i="1"/>
  <c r="S324" i="1"/>
  <c r="R324" i="1"/>
  <c r="Q324" i="1"/>
  <c r="S323" i="1"/>
  <c r="R323" i="1"/>
  <c r="Q323" i="1"/>
  <c r="S322" i="1"/>
  <c r="R322" i="1"/>
  <c r="Q322" i="1"/>
  <c r="S321" i="1"/>
  <c r="R321" i="1"/>
  <c r="Q321" i="1"/>
  <c r="S320" i="1"/>
  <c r="R320" i="1"/>
  <c r="Q320" i="1"/>
  <c r="S319" i="1"/>
  <c r="R319" i="1"/>
  <c r="Q319" i="1"/>
  <c r="S318" i="1"/>
  <c r="R318" i="1"/>
  <c r="Q318" i="1"/>
  <c r="S317" i="1"/>
  <c r="R317" i="1"/>
  <c r="Q317" i="1"/>
  <c r="S316" i="1"/>
  <c r="R316" i="1"/>
  <c r="Q316" i="1"/>
  <c r="S315" i="1"/>
  <c r="R315" i="1"/>
  <c r="Q315" i="1"/>
  <c r="S314" i="1"/>
  <c r="R314" i="1"/>
  <c r="Q314" i="1"/>
  <c r="S313" i="1"/>
  <c r="R313" i="1"/>
  <c r="Q313" i="1"/>
  <c r="S312" i="1"/>
  <c r="R312" i="1"/>
  <c r="Q312" i="1"/>
  <c r="S311" i="1"/>
  <c r="R311" i="1"/>
  <c r="Q311" i="1"/>
  <c r="S310" i="1"/>
  <c r="R310" i="1"/>
  <c r="Q310" i="1"/>
  <c r="S309" i="1"/>
  <c r="R309" i="1"/>
  <c r="Q309" i="1"/>
  <c r="S308" i="1"/>
  <c r="R308" i="1"/>
  <c r="Q308" i="1"/>
  <c r="S307" i="1"/>
  <c r="R307" i="1"/>
  <c r="Q307" i="1"/>
  <c r="S306" i="1"/>
  <c r="R306" i="1"/>
  <c r="S305" i="1"/>
  <c r="R305" i="1"/>
  <c r="S304" i="1"/>
  <c r="R304" i="1"/>
  <c r="Q304" i="1"/>
  <c r="S303" i="1"/>
  <c r="R303" i="1"/>
  <c r="Q303" i="1"/>
  <c r="S302" i="1"/>
  <c r="R302" i="1"/>
  <c r="Q302" i="1"/>
  <c r="S301" i="1"/>
  <c r="R301" i="1"/>
  <c r="Q301" i="1"/>
  <c r="S300" i="1"/>
  <c r="R300" i="1"/>
  <c r="Q300" i="1"/>
  <c r="S299" i="1"/>
  <c r="R299" i="1"/>
  <c r="Q299" i="1"/>
  <c r="S298" i="1"/>
  <c r="R298" i="1"/>
  <c r="Q298" i="1"/>
  <c r="S297" i="1"/>
  <c r="Q297" i="1"/>
  <c r="S296" i="1"/>
  <c r="R296" i="1"/>
  <c r="Q296" i="1"/>
  <c r="S295" i="1"/>
  <c r="R295" i="1"/>
  <c r="Q295" i="1"/>
  <c r="R294" i="1"/>
  <c r="Q294" i="1"/>
  <c r="S293" i="1"/>
  <c r="Q293" i="1"/>
  <c r="S292" i="1"/>
  <c r="R292" i="1"/>
  <c r="Q292" i="1"/>
  <c r="R291" i="1"/>
  <c r="Q291" i="1"/>
  <c r="S290" i="1"/>
  <c r="R290" i="1"/>
  <c r="Q290" i="1"/>
  <c r="S289" i="1"/>
  <c r="R289" i="1"/>
  <c r="Q289" i="1"/>
  <c r="R288" i="1"/>
  <c r="Q288" i="1"/>
  <c r="S287" i="1"/>
  <c r="R287" i="1"/>
  <c r="Q287" i="1"/>
  <c r="S286" i="1"/>
  <c r="R286" i="1"/>
  <c r="Q286" i="1"/>
  <c r="S285" i="1"/>
  <c r="R285" i="1"/>
  <c r="Q285" i="1"/>
  <c r="S284" i="1"/>
  <c r="R284" i="1"/>
  <c r="Q284" i="1"/>
  <c r="S283" i="1"/>
  <c r="R283" i="1"/>
  <c r="Q283" i="1"/>
  <c r="S282" i="1"/>
  <c r="R282" i="1"/>
  <c r="Q282" i="1"/>
  <c r="S281" i="1"/>
  <c r="R281" i="1"/>
  <c r="Q281" i="1"/>
  <c r="S280" i="1"/>
  <c r="R280" i="1"/>
  <c r="Q280" i="1"/>
  <c r="S279" i="1"/>
  <c r="R279" i="1"/>
  <c r="Q279" i="1"/>
  <c r="S278" i="1"/>
  <c r="R278" i="1"/>
  <c r="Q278" i="1"/>
  <c r="S277" i="1"/>
  <c r="R277" i="1"/>
  <c r="Q277" i="1"/>
  <c r="S276" i="1"/>
  <c r="R276" i="1"/>
  <c r="Q276" i="1"/>
  <c r="S275" i="1"/>
  <c r="R275" i="1"/>
  <c r="Q275" i="1"/>
  <c r="S274" i="1"/>
  <c r="R274" i="1"/>
  <c r="Q274" i="1"/>
  <c r="S273" i="1"/>
  <c r="R273" i="1"/>
  <c r="Q273" i="1"/>
  <c r="S272" i="1"/>
  <c r="R272" i="1"/>
  <c r="Q272" i="1"/>
  <c r="S271" i="1"/>
  <c r="R271" i="1"/>
  <c r="Q271" i="1"/>
  <c r="S270" i="1"/>
  <c r="R270" i="1"/>
  <c r="Q270" i="1"/>
  <c r="S269" i="1"/>
  <c r="R269" i="1"/>
  <c r="Q269" i="1"/>
  <c r="S268" i="1"/>
  <c r="R268" i="1"/>
  <c r="Q268" i="1"/>
  <c r="S267" i="1"/>
  <c r="R267" i="1"/>
  <c r="Q267" i="1"/>
  <c r="S266" i="1"/>
  <c r="R266" i="1"/>
  <c r="Q266" i="1"/>
  <c r="S265" i="1"/>
  <c r="R265" i="1"/>
  <c r="Q265" i="1"/>
  <c r="S264" i="1"/>
  <c r="R264" i="1"/>
  <c r="Q264" i="1"/>
  <c r="S263" i="1"/>
  <c r="R263" i="1"/>
  <c r="Q263" i="1"/>
  <c r="S262" i="1"/>
  <c r="R262" i="1"/>
  <c r="Q262" i="1"/>
  <c r="S261" i="1"/>
  <c r="R261" i="1"/>
  <c r="Q261" i="1"/>
  <c r="S260" i="1"/>
  <c r="R260" i="1"/>
  <c r="Q260" i="1"/>
  <c r="S259" i="1"/>
  <c r="R259" i="1"/>
  <c r="Q259" i="1"/>
  <c r="S258" i="1"/>
  <c r="R258" i="1"/>
  <c r="Q258" i="1"/>
  <c r="S257" i="1"/>
  <c r="R257" i="1"/>
  <c r="Q257" i="1"/>
  <c r="S256" i="1"/>
  <c r="R256" i="1"/>
  <c r="Q256" i="1"/>
  <c r="S255" i="1"/>
  <c r="R255" i="1"/>
  <c r="Q255" i="1"/>
  <c r="S254" i="1"/>
  <c r="R254" i="1"/>
  <c r="Q254" i="1"/>
  <c r="S253" i="1"/>
  <c r="R253" i="1"/>
  <c r="Q253" i="1"/>
  <c r="S252" i="1"/>
  <c r="R252" i="1"/>
  <c r="Q252" i="1"/>
  <c r="S251" i="1"/>
  <c r="R251" i="1"/>
  <c r="Q251" i="1"/>
  <c r="S250" i="1"/>
  <c r="R250" i="1"/>
  <c r="Q250" i="1"/>
  <c r="S249" i="1"/>
  <c r="R249" i="1"/>
  <c r="Q249" i="1"/>
  <c r="S248" i="1"/>
  <c r="R248" i="1"/>
  <c r="Q248" i="1"/>
  <c r="S247" i="1"/>
  <c r="R247" i="1"/>
  <c r="Q247" i="1"/>
  <c r="S246" i="1"/>
  <c r="R246" i="1"/>
  <c r="Q246" i="1"/>
  <c r="S245" i="1"/>
  <c r="R245" i="1"/>
  <c r="Q245" i="1"/>
  <c r="S244" i="1"/>
  <c r="R244" i="1"/>
  <c r="Q244" i="1"/>
  <c r="S243" i="1"/>
  <c r="R243" i="1"/>
  <c r="Q243" i="1"/>
  <c r="S242" i="1"/>
  <c r="R242" i="1"/>
  <c r="Q242" i="1"/>
  <c r="S241" i="1"/>
  <c r="R241" i="1"/>
  <c r="Q241" i="1"/>
  <c r="S240" i="1"/>
  <c r="R240" i="1"/>
  <c r="Q240" i="1"/>
  <c r="S239" i="1"/>
  <c r="R239" i="1"/>
  <c r="Q239" i="1"/>
  <c r="S238" i="1"/>
  <c r="R238" i="1"/>
  <c r="Q238" i="1"/>
  <c r="S237" i="1"/>
  <c r="R237" i="1"/>
  <c r="Q237" i="1"/>
  <c r="S236" i="1"/>
  <c r="R236" i="1"/>
  <c r="Q236" i="1"/>
  <c r="S235" i="1"/>
  <c r="R235" i="1"/>
  <c r="Q235" i="1"/>
  <c r="S234" i="1"/>
  <c r="R234" i="1"/>
  <c r="Q234" i="1"/>
  <c r="S233" i="1"/>
  <c r="R233" i="1"/>
  <c r="Q233" i="1"/>
  <c r="S232" i="1"/>
  <c r="R232" i="1"/>
  <c r="Q232" i="1"/>
  <c r="S231" i="1"/>
  <c r="R231" i="1"/>
  <c r="Q231" i="1"/>
  <c r="S230" i="1"/>
  <c r="R230" i="1"/>
  <c r="Q230" i="1"/>
  <c r="S229" i="1"/>
  <c r="R229" i="1"/>
  <c r="Q229" i="1"/>
  <c r="S228" i="1"/>
  <c r="R228" i="1"/>
  <c r="Q228" i="1"/>
  <c r="S227" i="1"/>
  <c r="R227" i="1"/>
  <c r="Q227" i="1"/>
  <c r="S226" i="1"/>
  <c r="R226" i="1"/>
  <c r="Q226" i="1"/>
  <c r="S225" i="1"/>
  <c r="R225" i="1"/>
  <c r="Q225" i="1"/>
  <c r="S224" i="1"/>
  <c r="R224" i="1"/>
  <c r="Q224" i="1"/>
  <c r="S223" i="1"/>
  <c r="R223" i="1"/>
  <c r="Q223" i="1"/>
  <c r="S222" i="1"/>
  <c r="R222" i="1"/>
  <c r="Q222" i="1"/>
  <c r="S221" i="1"/>
  <c r="R221" i="1"/>
  <c r="Q221" i="1"/>
  <c r="S220" i="1"/>
  <c r="R220" i="1"/>
  <c r="Q220" i="1"/>
  <c r="S219" i="1"/>
  <c r="R219" i="1"/>
  <c r="Q219" i="1"/>
  <c r="S218" i="1"/>
  <c r="R218" i="1"/>
  <c r="Q218" i="1"/>
  <c r="S217" i="1"/>
  <c r="R217" i="1"/>
  <c r="Q217" i="1"/>
  <c r="S216" i="1"/>
  <c r="R216" i="1"/>
  <c r="Q216" i="1"/>
  <c r="S215" i="1"/>
  <c r="R215" i="1"/>
  <c r="Q215" i="1"/>
  <c r="S214" i="1"/>
  <c r="R214" i="1"/>
  <c r="Q214" i="1"/>
  <c r="S213" i="1"/>
  <c r="R213" i="1"/>
  <c r="Q213" i="1"/>
  <c r="S212" i="1"/>
  <c r="R212" i="1"/>
  <c r="Q212" i="1"/>
  <c r="S211" i="1"/>
  <c r="R211" i="1"/>
  <c r="Q211" i="1"/>
  <c r="S210" i="1"/>
  <c r="R210" i="1"/>
  <c r="Q210" i="1"/>
  <c r="S209" i="1"/>
  <c r="R209" i="1"/>
  <c r="Q209" i="1"/>
  <c r="S208" i="1"/>
  <c r="R208" i="1"/>
  <c r="Q208" i="1"/>
  <c r="S207" i="1"/>
  <c r="R207" i="1"/>
  <c r="Q207" i="1"/>
  <c r="S206" i="1"/>
  <c r="R206" i="1"/>
  <c r="Q206" i="1"/>
  <c r="S205" i="1"/>
  <c r="R205" i="1"/>
  <c r="Q205" i="1"/>
  <c r="S204" i="1"/>
  <c r="R204" i="1"/>
  <c r="Q204" i="1"/>
  <c r="S203" i="1"/>
  <c r="R203" i="1"/>
  <c r="Q203" i="1"/>
  <c r="S202" i="1"/>
  <c r="R202" i="1"/>
  <c r="Q202" i="1"/>
  <c r="S201" i="1"/>
  <c r="R201" i="1"/>
  <c r="Q201" i="1"/>
  <c r="S200" i="1"/>
  <c r="R200" i="1"/>
  <c r="Q200" i="1"/>
  <c r="S199" i="1"/>
  <c r="R199" i="1"/>
  <c r="Q199" i="1"/>
  <c r="S198" i="1"/>
  <c r="R198" i="1"/>
  <c r="Q198" i="1"/>
  <c r="S197" i="1"/>
  <c r="R197" i="1"/>
  <c r="Q197" i="1"/>
  <c r="S196" i="1"/>
  <c r="R196" i="1"/>
  <c r="Q196" i="1"/>
  <c r="S195" i="1"/>
  <c r="R195" i="1"/>
  <c r="Q195" i="1"/>
  <c r="S194" i="1"/>
  <c r="R194" i="1"/>
  <c r="Q194" i="1"/>
  <c r="S193" i="1"/>
  <c r="R193" i="1"/>
  <c r="Q193" i="1"/>
  <c r="S192" i="1"/>
  <c r="R192" i="1"/>
  <c r="Q192" i="1"/>
  <c r="S191" i="1"/>
  <c r="R191" i="1"/>
  <c r="Q191" i="1"/>
  <c r="S190" i="1"/>
  <c r="R190" i="1"/>
  <c r="Q190" i="1"/>
  <c r="S189" i="1"/>
  <c r="R189" i="1"/>
  <c r="Q189" i="1"/>
  <c r="S188" i="1"/>
  <c r="R188" i="1"/>
  <c r="Q188" i="1"/>
  <c r="S187" i="1"/>
  <c r="R187" i="1"/>
  <c r="Q187" i="1"/>
  <c r="S186" i="1"/>
  <c r="R186" i="1"/>
  <c r="Q186" i="1"/>
  <c r="S185" i="1"/>
  <c r="R185" i="1"/>
  <c r="Q185" i="1"/>
  <c r="S184" i="1"/>
  <c r="R184" i="1"/>
  <c r="Q184" i="1"/>
  <c r="S183" i="1"/>
  <c r="R183" i="1"/>
  <c r="Q183" i="1"/>
  <c r="S182" i="1"/>
  <c r="R182" i="1"/>
  <c r="Q182" i="1"/>
  <c r="S181" i="1"/>
  <c r="R181" i="1"/>
  <c r="Q181" i="1"/>
  <c r="S180" i="1"/>
  <c r="R180" i="1"/>
  <c r="Q180" i="1"/>
  <c r="S179" i="1"/>
  <c r="R179" i="1"/>
  <c r="Q179" i="1"/>
  <c r="S178" i="1"/>
  <c r="R178" i="1"/>
  <c r="Q178" i="1"/>
  <c r="S177" i="1"/>
  <c r="R177" i="1"/>
  <c r="Q177" i="1"/>
  <c r="S176" i="1"/>
  <c r="R176" i="1"/>
  <c r="Q176" i="1"/>
  <c r="S175" i="1"/>
  <c r="R175" i="1"/>
  <c r="Q175" i="1"/>
  <c r="S174" i="1"/>
  <c r="R174" i="1"/>
  <c r="Q174" i="1"/>
  <c r="S173" i="1"/>
  <c r="R173" i="1"/>
  <c r="Q173" i="1"/>
  <c r="S172" i="1"/>
  <c r="R172" i="1"/>
  <c r="Q172" i="1"/>
  <c r="S171" i="1"/>
  <c r="R171" i="1"/>
  <c r="Q171" i="1"/>
  <c r="S170" i="1"/>
  <c r="R170" i="1"/>
  <c r="Q170" i="1"/>
  <c r="S169" i="1"/>
  <c r="R169" i="1"/>
  <c r="Q169" i="1"/>
  <c r="S168" i="1"/>
  <c r="R168" i="1"/>
  <c r="Q168" i="1"/>
  <c r="S167" i="1"/>
  <c r="R167" i="1"/>
  <c r="Q167" i="1"/>
  <c r="S166" i="1"/>
  <c r="R166" i="1"/>
  <c r="Q166" i="1"/>
  <c r="S165" i="1"/>
  <c r="R165" i="1"/>
  <c r="Q165" i="1"/>
  <c r="S164" i="1"/>
  <c r="R164" i="1"/>
  <c r="Q164" i="1"/>
  <c r="S163" i="1"/>
  <c r="R163" i="1"/>
  <c r="Q163" i="1"/>
  <c r="S162" i="1"/>
  <c r="R162" i="1"/>
  <c r="Q162" i="1"/>
  <c r="S161" i="1"/>
  <c r="R161" i="1"/>
  <c r="Q161" i="1"/>
  <c r="S160" i="1"/>
  <c r="R160" i="1"/>
  <c r="Q160" i="1"/>
  <c r="S159" i="1"/>
  <c r="R159" i="1"/>
  <c r="Q159" i="1"/>
  <c r="S158" i="1"/>
  <c r="R158" i="1"/>
  <c r="Q158" i="1"/>
  <c r="S157" i="1"/>
  <c r="R157" i="1"/>
  <c r="Q157" i="1"/>
  <c r="S156" i="1"/>
  <c r="R156" i="1"/>
  <c r="Q156" i="1"/>
  <c r="S155" i="1"/>
  <c r="R155" i="1"/>
  <c r="Q155" i="1"/>
  <c r="S154" i="1"/>
  <c r="R154" i="1"/>
  <c r="Q154" i="1"/>
  <c r="S153" i="1"/>
  <c r="R153" i="1"/>
  <c r="Q153" i="1"/>
  <c r="S152" i="1"/>
  <c r="R152" i="1"/>
  <c r="Q152" i="1"/>
  <c r="S151" i="1"/>
  <c r="R151" i="1"/>
  <c r="Q151" i="1"/>
  <c r="S150" i="1"/>
  <c r="R150" i="1"/>
  <c r="Q150" i="1"/>
  <c r="S149" i="1"/>
  <c r="R149" i="1"/>
  <c r="Q149" i="1"/>
  <c r="S148" i="1"/>
  <c r="R148" i="1"/>
  <c r="Q148" i="1"/>
  <c r="S147" i="1"/>
  <c r="R147" i="1"/>
  <c r="Q147" i="1"/>
  <c r="S146" i="1"/>
  <c r="R146" i="1"/>
  <c r="Q146" i="1"/>
  <c r="S145" i="1"/>
  <c r="R145" i="1"/>
  <c r="Q145" i="1"/>
  <c r="S144" i="1"/>
  <c r="R144" i="1"/>
  <c r="Q144" i="1"/>
  <c r="S143" i="1"/>
  <c r="R143" i="1"/>
  <c r="Q143" i="1"/>
  <c r="S142" i="1"/>
  <c r="R142" i="1"/>
  <c r="Q142" i="1"/>
  <c r="S141" i="1"/>
  <c r="R141" i="1"/>
  <c r="Q141" i="1"/>
  <c r="S140" i="1"/>
  <c r="R140" i="1"/>
  <c r="Q140" i="1"/>
  <c r="S139" i="1"/>
  <c r="Q139" i="1"/>
  <c r="S138" i="1"/>
  <c r="R138" i="1"/>
  <c r="Q138" i="1"/>
  <c r="S137" i="1"/>
  <c r="R137" i="1"/>
  <c r="Q137" i="1"/>
  <c r="S136" i="1"/>
  <c r="Q136" i="1"/>
  <c r="S135" i="1"/>
  <c r="R135" i="1"/>
  <c r="Q135" i="1"/>
  <c r="S134" i="1"/>
  <c r="R134" i="1"/>
  <c r="Q134" i="1"/>
  <c r="S133" i="1"/>
  <c r="R133" i="1"/>
  <c r="Q133" i="1"/>
  <c r="S132" i="1"/>
  <c r="R132" i="1"/>
  <c r="Q132" i="1"/>
  <c r="S131" i="1"/>
  <c r="R131" i="1"/>
  <c r="Q131" i="1"/>
  <c r="S130" i="1"/>
  <c r="R130" i="1"/>
  <c r="Q130" i="1"/>
  <c r="S129" i="1"/>
  <c r="R129" i="1"/>
  <c r="Q129" i="1"/>
  <c r="S128" i="1"/>
  <c r="R128" i="1"/>
  <c r="Q128" i="1"/>
  <c r="S127" i="1"/>
  <c r="R127" i="1"/>
  <c r="Q127" i="1"/>
  <c r="S126" i="1"/>
  <c r="R126" i="1"/>
  <c r="Q126" i="1"/>
  <c r="S125" i="1"/>
  <c r="R125" i="1"/>
  <c r="Q125" i="1"/>
  <c r="S124" i="1"/>
  <c r="R124" i="1"/>
  <c r="Q124" i="1"/>
  <c r="S123" i="1"/>
  <c r="R123" i="1"/>
  <c r="Q123" i="1"/>
  <c r="S122" i="1"/>
  <c r="R122" i="1"/>
  <c r="Q122" i="1"/>
  <c r="S121" i="1"/>
  <c r="R121" i="1"/>
  <c r="Q121" i="1"/>
  <c r="S120" i="1"/>
  <c r="R120" i="1"/>
  <c r="Q120" i="1"/>
  <c r="S119" i="1"/>
  <c r="R119" i="1"/>
  <c r="Q119" i="1"/>
  <c r="S118" i="1"/>
  <c r="Z117" i="1" s="1"/>
  <c r="F6" i="2" s="1"/>
  <c r="R118" i="1"/>
  <c r="Q118" i="1"/>
  <c r="X117" i="1" s="1"/>
  <c r="D6" i="2" s="1"/>
  <c r="S117" i="1"/>
  <c r="R117" i="1"/>
  <c r="Q117" i="1"/>
  <c r="S116" i="1"/>
  <c r="R116" i="1"/>
  <c r="Q116" i="1"/>
  <c r="S115" i="1"/>
  <c r="R115" i="1"/>
  <c r="Q115" i="1"/>
  <c r="S114" i="1"/>
  <c r="R114" i="1"/>
  <c r="Q114" i="1"/>
  <c r="S113" i="1"/>
  <c r="R113" i="1"/>
  <c r="Q113" i="1"/>
  <c r="S112" i="1"/>
  <c r="R112" i="1"/>
  <c r="Q112" i="1"/>
  <c r="S111" i="1"/>
  <c r="R111" i="1"/>
  <c r="Q111" i="1"/>
  <c r="S110" i="1"/>
  <c r="R110" i="1"/>
  <c r="Q110" i="1"/>
  <c r="S109" i="1"/>
  <c r="R109" i="1"/>
  <c r="Q109" i="1"/>
  <c r="S108" i="1"/>
  <c r="R108" i="1"/>
  <c r="Q108" i="1"/>
  <c r="S107" i="1"/>
  <c r="R107" i="1"/>
  <c r="Q107" i="1"/>
  <c r="S106" i="1"/>
  <c r="R106" i="1"/>
  <c r="Q106" i="1"/>
  <c r="S105" i="1"/>
  <c r="R105" i="1"/>
  <c r="Q105" i="1"/>
  <c r="S104" i="1"/>
  <c r="R104" i="1"/>
  <c r="Q104" i="1"/>
  <c r="S103" i="1"/>
  <c r="R103" i="1"/>
  <c r="Q103" i="1"/>
  <c r="S102" i="1"/>
  <c r="R102" i="1"/>
  <c r="Q102" i="1"/>
  <c r="S101" i="1"/>
  <c r="R101" i="1"/>
  <c r="Q101" i="1"/>
  <c r="S100" i="1"/>
  <c r="R100" i="1"/>
  <c r="Q100" i="1"/>
  <c r="S99" i="1"/>
  <c r="R99" i="1"/>
  <c r="Q99" i="1"/>
  <c r="S98" i="1"/>
  <c r="R98" i="1"/>
  <c r="Q98" i="1"/>
  <c r="S97" i="1"/>
  <c r="R97" i="1"/>
  <c r="Q97" i="1"/>
  <c r="S96" i="1"/>
  <c r="R96" i="1"/>
  <c r="Q96" i="1"/>
  <c r="R95" i="1"/>
  <c r="Q95" i="1"/>
  <c r="S94" i="1"/>
  <c r="R94" i="1"/>
  <c r="Q94" i="1"/>
  <c r="S93" i="1"/>
  <c r="R93" i="1"/>
  <c r="Q93" i="1"/>
  <c r="S92" i="1"/>
  <c r="R92" i="1"/>
  <c r="Q92" i="1"/>
  <c r="S91" i="1"/>
  <c r="R91" i="1"/>
  <c r="Q91" i="1"/>
  <c r="S90" i="1"/>
  <c r="R90" i="1"/>
  <c r="Q90" i="1"/>
  <c r="S89" i="1"/>
  <c r="R89" i="1"/>
  <c r="Q89" i="1"/>
  <c r="S88" i="1"/>
  <c r="R88" i="1"/>
  <c r="Q88" i="1"/>
  <c r="S87" i="1"/>
  <c r="R87" i="1"/>
  <c r="Q87" i="1"/>
  <c r="S86" i="1"/>
  <c r="R86" i="1"/>
  <c r="Q86" i="1"/>
  <c r="S85" i="1"/>
  <c r="R85" i="1"/>
  <c r="Q85" i="1"/>
  <c r="S84" i="1"/>
  <c r="R84" i="1"/>
  <c r="Q84" i="1"/>
  <c r="S83" i="1"/>
  <c r="R83" i="1"/>
  <c r="Q83" i="1"/>
  <c r="S82" i="1"/>
  <c r="R82" i="1"/>
  <c r="Q82" i="1"/>
  <c r="S81" i="1"/>
  <c r="R81" i="1"/>
  <c r="Y80" i="1" s="1"/>
  <c r="E5" i="2" s="1"/>
  <c r="Q81" i="1"/>
  <c r="X80" i="1" s="1"/>
  <c r="D5" i="2" s="1"/>
  <c r="S80" i="1"/>
  <c r="R80" i="1"/>
  <c r="Q80" i="1"/>
  <c r="S79" i="1"/>
  <c r="R79" i="1"/>
  <c r="Q79" i="1"/>
  <c r="S78" i="1"/>
  <c r="R78" i="1"/>
  <c r="Q78" i="1"/>
  <c r="S77" i="1"/>
  <c r="Z76" i="1" s="1"/>
  <c r="F4" i="2" s="1"/>
  <c r="R77" i="1"/>
  <c r="Y76" i="1" s="1"/>
  <c r="E4" i="2" s="1"/>
  <c r="Q77" i="1"/>
  <c r="X76" i="1" s="1"/>
  <c r="D4" i="2" s="1"/>
  <c r="S76" i="1"/>
  <c r="R76" i="1"/>
  <c r="Q76" i="1"/>
  <c r="S75" i="1"/>
  <c r="R75" i="1"/>
  <c r="Q75" i="1"/>
  <c r="S74" i="1"/>
  <c r="R74" i="1"/>
  <c r="Q74" i="1"/>
  <c r="S73" i="1"/>
  <c r="R73" i="1"/>
  <c r="Q73" i="1"/>
  <c r="S72" i="1"/>
  <c r="R72" i="1"/>
  <c r="Q72" i="1"/>
  <c r="S71" i="1"/>
  <c r="R71" i="1"/>
  <c r="Q71" i="1"/>
  <c r="S70" i="1"/>
  <c r="R70" i="1"/>
  <c r="Q70" i="1"/>
  <c r="S69" i="1"/>
  <c r="R69" i="1"/>
  <c r="Q69" i="1"/>
  <c r="S68" i="1"/>
  <c r="R68" i="1"/>
  <c r="Q68" i="1"/>
  <c r="S67" i="1"/>
  <c r="R67" i="1"/>
  <c r="Q67" i="1"/>
  <c r="S66" i="1"/>
  <c r="R66" i="1"/>
  <c r="Q66" i="1"/>
  <c r="S65" i="1"/>
  <c r="R65" i="1"/>
  <c r="Q65" i="1"/>
  <c r="S64" i="1"/>
  <c r="R64" i="1"/>
  <c r="Q64" i="1"/>
  <c r="S63" i="1"/>
  <c r="R63" i="1"/>
  <c r="Q63" i="1"/>
  <c r="S62" i="1"/>
  <c r="R62" i="1"/>
  <c r="Q62" i="1"/>
  <c r="S61" i="1"/>
  <c r="R61" i="1"/>
  <c r="Q61" i="1"/>
  <c r="S60" i="1"/>
  <c r="R60" i="1"/>
  <c r="Q60" i="1"/>
  <c r="S59" i="1"/>
  <c r="R59" i="1"/>
  <c r="Q59" i="1"/>
  <c r="S58" i="1"/>
  <c r="R58" i="1"/>
  <c r="Q58" i="1"/>
  <c r="S57" i="1"/>
  <c r="R57" i="1"/>
  <c r="Q57" i="1"/>
  <c r="S56" i="1"/>
  <c r="R56" i="1"/>
  <c r="Q56" i="1"/>
  <c r="S55" i="1"/>
  <c r="R55" i="1"/>
  <c r="Q55" i="1"/>
  <c r="S54" i="1"/>
  <c r="R54" i="1"/>
  <c r="Q54" i="1"/>
  <c r="S53" i="1"/>
  <c r="R53" i="1"/>
  <c r="Q53" i="1"/>
  <c r="S52" i="1"/>
  <c r="R52" i="1"/>
  <c r="Q52" i="1"/>
  <c r="S48" i="1"/>
  <c r="R48" i="1"/>
  <c r="Q48" i="1"/>
  <c r="S47" i="1"/>
  <c r="R47" i="1"/>
  <c r="Q47" i="1"/>
  <c r="S46" i="1"/>
  <c r="R46" i="1"/>
  <c r="Q46" i="1"/>
  <c r="S45" i="1"/>
  <c r="R45" i="1"/>
  <c r="Q45" i="1"/>
  <c r="S44" i="1"/>
  <c r="R44" i="1"/>
  <c r="Q44" i="1"/>
  <c r="S43" i="1"/>
  <c r="R43" i="1"/>
  <c r="Q43" i="1"/>
  <c r="S42" i="1"/>
  <c r="R42" i="1"/>
  <c r="Q42" i="1"/>
  <c r="S41" i="1"/>
  <c r="R41" i="1"/>
  <c r="Q41" i="1"/>
  <c r="S40" i="1"/>
  <c r="R40" i="1"/>
  <c r="Q40" i="1"/>
  <c r="S39" i="1"/>
  <c r="R39" i="1"/>
  <c r="Q39" i="1"/>
  <c r="S38" i="1"/>
  <c r="R38" i="1"/>
  <c r="Q38" i="1"/>
  <c r="S37" i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Z4" i="1" s="1"/>
  <c r="R5" i="1"/>
  <c r="Y4" i="1" s="1"/>
  <c r="Q5" i="1"/>
  <c r="X4" i="1" s="1"/>
  <c r="S4" i="1"/>
  <c r="R4" i="1"/>
  <c r="Q4" i="1"/>
  <c r="S3" i="1"/>
  <c r="R3" i="1"/>
  <c r="Q3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5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1" i="1"/>
  <c r="P150" i="1"/>
  <c r="P149" i="1"/>
  <c r="P148" i="1"/>
  <c r="P146" i="1"/>
  <c r="P145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29" i="1"/>
  <c r="P128" i="1"/>
  <c r="P127" i="1"/>
  <c r="P125" i="1"/>
  <c r="P123" i="1"/>
  <c r="P122" i="1"/>
  <c r="P121" i="1"/>
  <c r="P120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1" i="1"/>
  <c r="P90" i="1"/>
  <c r="P88" i="1"/>
  <c r="P86" i="1"/>
  <c r="P85" i="1"/>
  <c r="P84" i="1"/>
  <c r="P83" i="1"/>
  <c r="P82" i="1"/>
  <c r="P81" i="1"/>
  <c r="P80" i="1"/>
  <c r="P79" i="1"/>
  <c r="P78" i="1"/>
  <c r="P77" i="1"/>
  <c r="W76" i="1" s="1"/>
  <c r="P76" i="1"/>
  <c r="P74" i="1"/>
  <c r="P69" i="1"/>
  <c r="P68" i="1"/>
  <c r="P67" i="1"/>
  <c r="P65" i="1"/>
  <c r="P64" i="1"/>
  <c r="P63" i="1"/>
  <c r="P62" i="1"/>
  <c r="P61" i="1"/>
  <c r="P60" i="1"/>
  <c r="P59" i="1"/>
  <c r="P58" i="1"/>
  <c r="P57" i="1"/>
  <c r="P54" i="1"/>
  <c r="P53" i="1"/>
  <c r="P52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26" i="1"/>
  <c r="P25" i="1"/>
  <c r="P24" i="1"/>
  <c r="P23" i="1"/>
  <c r="P22" i="1"/>
  <c r="P19" i="1"/>
  <c r="P18" i="1"/>
  <c r="P15" i="1"/>
  <c r="P14" i="1"/>
  <c r="P12" i="1"/>
  <c r="P10" i="1"/>
  <c r="P8" i="1"/>
  <c r="P6" i="1"/>
  <c r="P4" i="1"/>
  <c r="P3" i="1"/>
  <c r="E273" i="1"/>
  <c r="E117" i="1"/>
  <c r="AB3" i="1" l="1"/>
  <c r="F3" i="2"/>
  <c r="D3" i="2"/>
  <c r="E3" i="2"/>
  <c r="O220" i="1"/>
  <c r="E220" i="1"/>
  <c r="F220" i="1" s="1"/>
  <c r="T220" i="1" s="1"/>
  <c r="O57" i="1"/>
  <c r="E57" i="1"/>
  <c r="F57" i="1" s="1"/>
  <c r="T57" i="1" s="1"/>
  <c r="O102" i="1" l="1"/>
  <c r="E328" i="1"/>
  <c r="E332" i="1"/>
  <c r="E341" i="1"/>
  <c r="F341" i="1" s="1"/>
  <c r="O341" i="1" s="1"/>
  <c r="E343" i="1"/>
  <c r="F343" i="1" s="1"/>
  <c r="O343" i="1" s="1"/>
  <c r="E327" i="1"/>
  <c r="E331" i="1"/>
  <c r="E333" i="1"/>
  <c r="F308" i="1" l="1"/>
  <c r="O308" i="1" s="1"/>
  <c r="F307" i="1"/>
  <c r="F306" i="1"/>
  <c r="Q306" i="1" s="1"/>
  <c r="F305" i="1"/>
  <c r="F304" i="1"/>
  <c r="F303" i="1"/>
  <c r="O303" i="1" s="1"/>
  <c r="F302" i="1"/>
  <c r="O302" i="1" s="1"/>
  <c r="F301" i="1"/>
  <c r="O301" i="1" s="1"/>
  <c r="F300" i="1"/>
  <c r="O300" i="1" s="1"/>
  <c r="F299" i="1"/>
  <c r="O299" i="1" s="1"/>
  <c r="O307" i="1"/>
  <c r="O306" i="1"/>
  <c r="O354" i="1"/>
  <c r="O353" i="1"/>
  <c r="O352" i="1"/>
  <c r="O351" i="1"/>
  <c r="O350" i="1"/>
  <c r="O349" i="1"/>
  <c r="O348" i="1"/>
  <c r="O347" i="1"/>
  <c r="O346" i="1"/>
  <c r="O345" i="1"/>
  <c r="O344" i="1"/>
  <c r="O329" i="1"/>
  <c r="O334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294" i="1"/>
  <c r="O147" i="1"/>
  <c r="O144" i="1"/>
  <c r="O143" i="1"/>
  <c r="E143" i="1"/>
  <c r="F143" i="1" s="1"/>
  <c r="P143" i="1" s="1"/>
  <c r="E144" i="1"/>
  <c r="F144" i="1" s="1"/>
  <c r="P144" i="1" s="1"/>
  <c r="E145" i="1"/>
  <c r="F145" i="1" s="1"/>
  <c r="O145" i="1" s="1"/>
  <c r="E147" i="1"/>
  <c r="F147" i="1" s="1"/>
  <c r="P147" i="1" s="1"/>
  <c r="E146" i="1"/>
  <c r="F146" i="1" s="1"/>
  <c r="O146" i="1" s="1"/>
  <c r="E142" i="1"/>
  <c r="F142" i="1" s="1"/>
  <c r="O142" i="1" s="1"/>
  <c r="F101" i="1"/>
  <c r="O101" i="1" s="1"/>
  <c r="F22" i="1"/>
  <c r="E21" i="1"/>
  <c r="F21" i="1" s="1"/>
  <c r="P21" i="1" s="1"/>
  <c r="E20" i="1"/>
  <c r="F20" i="1" s="1"/>
  <c r="P20" i="1" s="1"/>
  <c r="F19" i="1"/>
  <c r="O19" i="1" s="1"/>
  <c r="F348" i="1"/>
  <c r="T348" i="1" s="1"/>
  <c r="E354" i="1"/>
  <c r="F354" i="1" s="1"/>
  <c r="E353" i="1"/>
  <c r="F353" i="1" s="1"/>
  <c r="E352" i="1"/>
  <c r="F352" i="1" s="1"/>
  <c r="T352" i="1" s="1"/>
  <c r="E351" i="1"/>
  <c r="F351" i="1" s="1"/>
  <c r="T351" i="1" s="1"/>
  <c r="E350" i="1"/>
  <c r="F350" i="1" s="1"/>
  <c r="T350" i="1" s="1"/>
  <c r="E349" i="1"/>
  <c r="F349" i="1" s="1"/>
  <c r="T349" i="1" s="1"/>
  <c r="E347" i="1"/>
  <c r="F347" i="1" s="1"/>
  <c r="F333" i="1"/>
  <c r="O333" i="1" s="1"/>
  <c r="F332" i="1"/>
  <c r="O332" i="1" s="1"/>
  <c r="F331" i="1"/>
  <c r="O331" i="1" s="1"/>
  <c r="F330" i="1"/>
  <c r="O330" i="1" s="1"/>
  <c r="F328" i="1"/>
  <c r="O328" i="1" s="1"/>
  <c r="F327" i="1"/>
  <c r="O327" i="1" s="1"/>
  <c r="E337" i="1"/>
  <c r="F337" i="1" s="1"/>
  <c r="O337" i="1" s="1"/>
  <c r="E336" i="1"/>
  <c r="F336" i="1" s="1"/>
  <c r="O336" i="1" s="1"/>
  <c r="F326" i="1"/>
  <c r="O326" i="1" s="1"/>
  <c r="F335" i="1"/>
  <c r="O335" i="1" s="1"/>
  <c r="T353" i="1" l="1"/>
  <c r="G12" i="2"/>
  <c r="O304" i="1"/>
  <c r="P304" i="1"/>
  <c r="T354" i="1"/>
  <c r="G11" i="2"/>
  <c r="O305" i="1"/>
  <c r="Q305" i="1"/>
  <c r="X273" i="1" s="1"/>
  <c r="O3" i="1"/>
  <c r="O4" i="1"/>
  <c r="O291" i="1"/>
  <c r="O288" i="1"/>
  <c r="O284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48" i="1"/>
  <c r="O139" i="1"/>
  <c r="O136" i="1"/>
  <c r="O130" i="1"/>
  <c r="O127" i="1"/>
  <c r="O126" i="1"/>
  <c r="O124" i="1"/>
  <c r="O119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95" i="1"/>
  <c r="O92" i="1"/>
  <c r="O89" i="1"/>
  <c r="O87" i="1"/>
  <c r="O80" i="1"/>
  <c r="O79" i="1"/>
  <c r="O78" i="1"/>
  <c r="O76" i="1"/>
  <c r="O75" i="1"/>
  <c r="O74" i="1"/>
  <c r="O72" i="1"/>
  <c r="O70" i="1"/>
  <c r="O66" i="1"/>
  <c r="O60" i="1"/>
  <c r="O58" i="1"/>
  <c r="O56" i="1"/>
  <c r="O55" i="1"/>
  <c r="O54" i="1"/>
  <c r="O53" i="1"/>
  <c r="O52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1" i="1"/>
  <c r="O30" i="1"/>
  <c r="O29" i="1"/>
  <c r="O28" i="1"/>
  <c r="O27" i="1"/>
  <c r="O26" i="1"/>
  <c r="O17" i="1"/>
  <c r="O16" i="1"/>
  <c r="O13" i="1"/>
  <c r="O11" i="1"/>
  <c r="O9" i="1"/>
  <c r="O7" i="1"/>
  <c r="O5" i="1"/>
  <c r="D7" i="2" l="1"/>
  <c r="D8" i="2" s="1"/>
  <c r="X3" i="1"/>
  <c r="C4" i="2"/>
  <c r="F322" i="1"/>
  <c r="T322" i="1" s="1"/>
  <c r="F321" i="1"/>
  <c r="T321" i="1" s="1"/>
  <c r="F320" i="1"/>
  <c r="T320" i="1" s="1"/>
  <c r="F319" i="1"/>
  <c r="T319" i="1" s="1"/>
  <c r="F318" i="1"/>
  <c r="T318" i="1" s="1"/>
  <c r="F317" i="1"/>
  <c r="F316" i="1"/>
  <c r="T316" i="1" s="1"/>
  <c r="F315" i="1"/>
  <c r="F314" i="1"/>
  <c r="T314" i="1" s="1"/>
  <c r="F313" i="1"/>
  <c r="T313" i="1" s="1"/>
  <c r="F312" i="1"/>
  <c r="T312" i="1" s="1"/>
  <c r="F311" i="1"/>
  <c r="T311" i="1" s="1"/>
  <c r="F310" i="1"/>
  <c r="T310" i="1" s="1"/>
  <c r="F309" i="1"/>
  <c r="F298" i="1"/>
  <c r="O298" i="1" s="1"/>
  <c r="F297" i="1"/>
  <c r="F296" i="1"/>
  <c r="O296" i="1" s="1"/>
  <c r="F295" i="1"/>
  <c r="O295" i="1" s="1"/>
  <c r="F294" i="1"/>
  <c r="S294" i="1" s="1"/>
  <c r="F293" i="1"/>
  <c r="F292" i="1"/>
  <c r="O292" i="1" s="1"/>
  <c r="F291" i="1"/>
  <c r="S291" i="1" s="1"/>
  <c r="F290" i="1"/>
  <c r="O290" i="1" s="1"/>
  <c r="F289" i="1"/>
  <c r="O289" i="1" s="1"/>
  <c r="F288" i="1"/>
  <c r="S288" i="1" s="1"/>
  <c r="Z273" i="1" s="1"/>
  <c r="F7" i="2" s="1"/>
  <c r="F287" i="1"/>
  <c r="O287" i="1" s="1"/>
  <c r="F286" i="1"/>
  <c r="F285" i="1"/>
  <c r="O285" i="1" s="1"/>
  <c r="F284" i="1"/>
  <c r="P284" i="1" s="1"/>
  <c r="F283" i="1"/>
  <c r="O283" i="1" s="1"/>
  <c r="F282" i="1"/>
  <c r="O282" i="1" s="1"/>
  <c r="F281" i="1"/>
  <c r="O281" i="1" s="1"/>
  <c r="F280" i="1"/>
  <c r="O280" i="1" s="1"/>
  <c r="F279" i="1"/>
  <c r="O279" i="1" s="1"/>
  <c r="F278" i="1"/>
  <c r="O278" i="1" s="1"/>
  <c r="F277" i="1"/>
  <c r="O277" i="1" s="1"/>
  <c r="F276" i="1"/>
  <c r="O276" i="1" s="1"/>
  <c r="F275" i="1"/>
  <c r="O275" i="1" s="1"/>
  <c r="F274" i="1"/>
  <c r="T274" i="1" s="1"/>
  <c r="AA273" i="1" s="1"/>
  <c r="F273" i="1"/>
  <c r="F272" i="1"/>
  <c r="T272" i="1" s="1"/>
  <c r="F271" i="1"/>
  <c r="T271" i="1" s="1"/>
  <c r="F270" i="1"/>
  <c r="T270" i="1" s="1"/>
  <c r="F269" i="1"/>
  <c r="T269" i="1" s="1"/>
  <c r="F268" i="1"/>
  <c r="T268" i="1" s="1"/>
  <c r="F267" i="1"/>
  <c r="T267" i="1" s="1"/>
  <c r="F266" i="1"/>
  <c r="T266" i="1" s="1"/>
  <c r="F265" i="1"/>
  <c r="T265" i="1" s="1"/>
  <c r="F264" i="1"/>
  <c r="T264" i="1" s="1"/>
  <c r="F263" i="1"/>
  <c r="T263" i="1" s="1"/>
  <c r="F262" i="1"/>
  <c r="T262" i="1" s="1"/>
  <c r="F261" i="1"/>
  <c r="T261" i="1" s="1"/>
  <c r="F260" i="1"/>
  <c r="T260" i="1" s="1"/>
  <c r="F259" i="1"/>
  <c r="T259" i="1" s="1"/>
  <c r="F258" i="1"/>
  <c r="T258" i="1" s="1"/>
  <c r="F257" i="1"/>
  <c r="T257" i="1" s="1"/>
  <c r="F256" i="1"/>
  <c r="T256" i="1" s="1"/>
  <c r="F255" i="1"/>
  <c r="T255" i="1" s="1"/>
  <c r="F254" i="1"/>
  <c r="T254" i="1" s="1"/>
  <c r="F253" i="1"/>
  <c r="T253" i="1" s="1"/>
  <c r="F252" i="1"/>
  <c r="T252" i="1" s="1"/>
  <c r="F251" i="1"/>
  <c r="T251" i="1" s="1"/>
  <c r="F250" i="1"/>
  <c r="T250" i="1" s="1"/>
  <c r="F249" i="1"/>
  <c r="T249" i="1" s="1"/>
  <c r="F248" i="1"/>
  <c r="T248" i="1" s="1"/>
  <c r="F247" i="1"/>
  <c r="T247" i="1" s="1"/>
  <c r="F246" i="1"/>
  <c r="T246" i="1" s="1"/>
  <c r="F245" i="1"/>
  <c r="T245" i="1" s="1"/>
  <c r="F244" i="1"/>
  <c r="T244" i="1" s="1"/>
  <c r="F243" i="1"/>
  <c r="T243" i="1" s="1"/>
  <c r="F242" i="1"/>
  <c r="T242" i="1" s="1"/>
  <c r="F241" i="1"/>
  <c r="T241" i="1" s="1"/>
  <c r="F240" i="1"/>
  <c r="T240" i="1" s="1"/>
  <c r="F239" i="1"/>
  <c r="T239" i="1" s="1"/>
  <c r="F238" i="1"/>
  <c r="T238" i="1" s="1"/>
  <c r="F237" i="1"/>
  <c r="T237" i="1" s="1"/>
  <c r="F236" i="1"/>
  <c r="T236" i="1" s="1"/>
  <c r="F235" i="1"/>
  <c r="T235" i="1" s="1"/>
  <c r="F234" i="1"/>
  <c r="T234" i="1" s="1"/>
  <c r="F233" i="1"/>
  <c r="F232" i="1"/>
  <c r="P232" i="1" s="1"/>
  <c r="F231" i="1"/>
  <c r="P231" i="1" s="1"/>
  <c r="F230" i="1"/>
  <c r="P230" i="1" s="1"/>
  <c r="F229" i="1"/>
  <c r="P229" i="1" s="1"/>
  <c r="F228" i="1"/>
  <c r="F227" i="1"/>
  <c r="T227" i="1" s="1"/>
  <c r="F226" i="1"/>
  <c r="T226" i="1" s="1"/>
  <c r="F225" i="1"/>
  <c r="T225" i="1" s="1"/>
  <c r="F224" i="1"/>
  <c r="T224" i="1" s="1"/>
  <c r="F223" i="1"/>
  <c r="T223" i="1" s="1"/>
  <c r="F222" i="1"/>
  <c r="T222" i="1" s="1"/>
  <c r="F221" i="1"/>
  <c r="T221" i="1" s="1"/>
  <c r="F219" i="1"/>
  <c r="T219" i="1" s="1"/>
  <c r="F218" i="1"/>
  <c r="F217" i="1"/>
  <c r="T217" i="1" s="1"/>
  <c r="F216" i="1"/>
  <c r="T216" i="1" s="1"/>
  <c r="F215" i="1"/>
  <c r="T215" i="1" s="1"/>
  <c r="F214" i="1"/>
  <c r="T214" i="1" s="1"/>
  <c r="F213" i="1"/>
  <c r="T213" i="1" s="1"/>
  <c r="F212" i="1"/>
  <c r="T212" i="1" s="1"/>
  <c r="F211" i="1"/>
  <c r="T211" i="1" s="1"/>
  <c r="F210" i="1"/>
  <c r="T210" i="1" s="1"/>
  <c r="F209" i="1"/>
  <c r="T209" i="1" s="1"/>
  <c r="F208" i="1"/>
  <c r="T208" i="1" s="1"/>
  <c r="F207" i="1"/>
  <c r="T207" i="1" s="1"/>
  <c r="F206" i="1"/>
  <c r="T206" i="1" s="1"/>
  <c r="F205" i="1"/>
  <c r="T205" i="1" s="1"/>
  <c r="F204" i="1"/>
  <c r="T204" i="1" s="1"/>
  <c r="F203" i="1"/>
  <c r="T203" i="1" s="1"/>
  <c r="F202" i="1"/>
  <c r="T202" i="1" s="1"/>
  <c r="F201" i="1"/>
  <c r="T201" i="1" s="1"/>
  <c r="F200" i="1"/>
  <c r="T200" i="1" s="1"/>
  <c r="F199" i="1"/>
  <c r="T199" i="1" s="1"/>
  <c r="F198" i="1"/>
  <c r="T198" i="1" s="1"/>
  <c r="F197" i="1"/>
  <c r="T197" i="1" s="1"/>
  <c r="F196" i="1"/>
  <c r="T196" i="1" s="1"/>
  <c r="F195" i="1"/>
  <c r="T195" i="1" s="1"/>
  <c r="F194" i="1"/>
  <c r="T194" i="1" s="1"/>
  <c r="F193" i="1"/>
  <c r="T193" i="1" s="1"/>
  <c r="F192" i="1"/>
  <c r="T192" i="1" s="1"/>
  <c r="F191" i="1"/>
  <c r="T191" i="1" s="1"/>
  <c r="F190" i="1"/>
  <c r="T190" i="1" s="1"/>
  <c r="F189" i="1"/>
  <c r="T189" i="1" s="1"/>
  <c r="F188" i="1"/>
  <c r="T188" i="1" s="1"/>
  <c r="F187" i="1"/>
  <c r="T187" i="1" s="1"/>
  <c r="F186" i="1"/>
  <c r="T186" i="1" s="1"/>
  <c r="F185" i="1"/>
  <c r="T185" i="1" s="1"/>
  <c r="F184" i="1"/>
  <c r="T184" i="1" s="1"/>
  <c r="F183" i="1"/>
  <c r="T183" i="1" s="1"/>
  <c r="F182" i="1"/>
  <c r="T182" i="1" s="1"/>
  <c r="F181" i="1"/>
  <c r="T181" i="1" s="1"/>
  <c r="F180" i="1"/>
  <c r="T180" i="1" s="1"/>
  <c r="F179" i="1"/>
  <c r="T179" i="1" s="1"/>
  <c r="F178" i="1"/>
  <c r="T178" i="1" s="1"/>
  <c r="F177" i="1"/>
  <c r="T177" i="1" s="1"/>
  <c r="F176" i="1"/>
  <c r="T176" i="1" s="1"/>
  <c r="F175" i="1"/>
  <c r="T175" i="1" s="1"/>
  <c r="F174" i="1"/>
  <c r="T174" i="1" s="1"/>
  <c r="F173" i="1"/>
  <c r="T173" i="1" s="1"/>
  <c r="F172" i="1"/>
  <c r="T172" i="1" s="1"/>
  <c r="F171" i="1"/>
  <c r="T171" i="1" s="1"/>
  <c r="F170" i="1"/>
  <c r="T170" i="1" s="1"/>
  <c r="F169" i="1"/>
  <c r="T169" i="1" s="1"/>
  <c r="F168" i="1"/>
  <c r="T168" i="1" s="1"/>
  <c r="F167" i="1"/>
  <c r="T167" i="1" s="1"/>
  <c r="F166" i="1"/>
  <c r="T166" i="1" s="1"/>
  <c r="F165" i="1"/>
  <c r="T165" i="1" s="1"/>
  <c r="F164" i="1"/>
  <c r="T164" i="1" s="1"/>
  <c r="F163" i="1"/>
  <c r="T163" i="1" s="1"/>
  <c r="F162" i="1"/>
  <c r="F161" i="1"/>
  <c r="T161" i="1" s="1"/>
  <c r="F160" i="1"/>
  <c r="T160" i="1" s="1"/>
  <c r="F159" i="1"/>
  <c r="T159" i="1" s="1"/>
  <c r="F158" i="1"/>
  <c r="T158" i="1" s="1"/>
  <c r="F157" i="1"/>
  <c r="T157" i="1" s="1"/>
  <c r="F156" i="1"/>
  <c r="T156" i="1" s="1"/>
  <c r="F155" i="1"/>
  <c r="F154" i="1"/>
  <c r="P154" i="1" s="1"/>
  <c r="F153" i="1"/>
  <c r="P153" i="1" s="1"/>
  <c r="F152" i="1"/>
  <c r="P152" i="1" s="1"/>
  <c r="F151" i="1"/>
  <c r="O151" i="1" s="1"/>
  <c r="F150" i="1"/>
  <c r="O150" i="1" s="1"/>
  <c r="F149" i="1"/>
  <c r="O149" i="1" s="1"/>
  <c r="F148" i="1"/>
  <c r="F141" i="1"/>
  <c r="O141" i="1" s="1"/>
  <c r="F140" i="1"/>
  <c r="O140" i="1" s="1"/>
  <c r="F139" i="1"/>
  <c r="R139" i="1" s="1"/>
  <c r="F138" i="1"/>
  <c r="O138" i="1" s="1"/>
  <c r="F137" i="1"/>
  <c r="O137" i="1" s="1"/>
  <c r="F136" i="1"/>
  <c r="R136" i="1" s="1"/>
  <c r="Y117" i="1" s="1"/>
  <c r="F135" i="1"/>
  <c r="O135" i="1" s="1"/>
  <c r="F134" i="1"/>
  <c r="O134" i="1" s="1"/>
  <c r="F133" i="1"/>
  <c r="O133" i="1" s="1"/>
  <c r="F132" i="1"/>
  <c r="O132" i="1" s="1"/>
  <c r="F131" i="1"/>
  <c r="O131" i="1" s="1"/>
  <c r="F130" i="1"/>
  <c r="P130" i="1" s="1"/>
  <c r="F129" i="1"/>
  <c r="O129" i="1" s="1"/>
  <c r="F128" i="1"/>
  <c r="O128" i="1" s="1"/>
  <c r="F127" i="1"/>
  <c r="T127" i="1" s="1"/>
  <c r="AA117" i="1" s="1"/>
  <c r="F126" i="1"/>
  <c r="P126" i="1" s="1"/>
  <c r="F125" i="1"/>
  <c r="O125" i="1" s="1"/>
  <c r="F124" i="1"/>
  <c r="P124" i="1" s="1"/>
  <c r="F123" i="1"/>
  <c r="O123" i="1" s="1"/>
  <c r="F122" i="1"/>
  <c r="O122" i="1" s="1"/>
  <c r="F121" i="1"/>
  <c r="O121" i="1" s="1"/>
  <c r="F120" i="1"/>
  <c r="O120" i="1" s="1"/>
  <c r="F119" i="1"/>
  <c r="P119" i="1" s="1"/>
  <c r="F118" i="1"/>
  <c r="O118" i="1" s="1"/>
  <c r="F117" i="1"/>
  <c r="F116" i="1"/>
  <c r="T116" i="1" s="1"/>
  <c r="F115" i="1"/>
  <c r="T115" i="1" s="1"/>
  <c r="F114" i="1"/>
  <c r="T114" i="1" s="1"/>
  <c r="F113" i="1"/>
  <c r="T113" i="1" s="1"/>
  <c r="F112" i="1"/>
  <c r="T112" i="1" s="1"/>
  <c r="F111" i="1"/>
  <c r="T111" i="1" s="1"/>
  <c r="F110" i="1"/>
  <c r="T110" i="1" s="1"/>
  <c r="F109" i="1"/>
  <c r="T109" i="1" s="1"/>
  <c r="F108" i="1"/>
  <c r="T108" i="1" s="1"/>
  <c r="F107" i="1"/>
  <c r="T107" i="1" s="1"/>
  <c r="F106" i="1"/>
  <c r="F105" i="1"/>
  <c r="T105" i="1" s="1"/>
  <c r="F104" i="1"/>
  <c r="T104" i="1" s="1"/>
  <c r="F103" i="1"/>
  <c r="F100" i="1"/>
  <c r="O100" i="1" s="1"/>
  <c r="F99" i="1"/>
  <c r="F98" i="1"/>
  <c r="O98" i="1" s="1"/>
  <c r="F97" i="1"/>
  <c r="O97" i="1" s="1"/>
  <c r="F96" i="1"/>
  <c r="O96" i="1" s="1"/>
  <c r="F95" i="1"/>
  <c r="S95" i="1" s="1"/>
  <c r="Z80" i="1" s="1"/>
  <c r="F94" i="1"/>
  <c r="O94" i="1" s="1"/>
  <c r="F93" i="1"/>
  <c r="O93" i="1" s="1"/>
  <c r="F92" i="1"/>
  <c r="P92" i="1" s="1"/>
  <c r="F91" i="1"/>
  <c r="O91" i="1" s="1"/>
  <c r="F90" i="1"/>
  <c r="O90" i="1" s="1"/>
  <c r="F89" i="1"/>
  <c r="P89" i="1" s="1"/>
  <c r="F88" i="1"/>
  <c r="O88" i="1" s="1"/>
  <c r="F87" i="1"/>
  <c r="P87" i="1" s="1"/>
  <c r="W80" i="1" s="1"/>
  <c r="F86" i="1"/>
  <c r="O86" i="1" s="1"/>
  <c r="F85" i="1"/>
  <c r="O85" i="1" s="1"/>
  <c r="F84" i="1"/>
  <c r="O84" i="1" s="1"/>
  <c r="F83" i="1"/>
  <c r="O83" i="1" s="1"/>
  <c r="F82" i="1"/>
  <c r="O82" i="1" s="1"/>
  <c r="F81" i="1"/>
  <c r="O81" i="1" s="1"/>
  <c r="F80" i="1"/>
  <c r="F79" i="1"/>
  <c r="T79" i="1" s="1"/>
  <c r="F78" i="1"/>
  <c r="F77" i="1"/>
  <c r="O77" i="1" s="1"/>
  <c r="V76" i="1" s="1"/>
  <c r="AC76" i="1" s="1"/>
  <c r="F76" i="1"/>
  <c r="F75" i="1"/>
  <c r="P75" i="1" s="1"/>
  <c r="F74" i="1"/>
  <c r="F73" i="1"/>
  <c r="P73" i="1" s="1"/>
  <c r="F72" i="1"/>
  <c r="P72" i="1" s="1"/>
  <c r="F71" i="1"/>
  <c r="P71" i="1" s="1"/>
  <c r="F70" i="1"/>
  <c r="P70" i="1" s="1"/>
  <c r="F69" i="1"/>
  <c r="O69" i="1" s="1"/>
  <c r="F68" i="1"/>
  <c r="O68" i="1" s="1"/>
  <c r="F67" i="1"/>
  <c r="O67" i="1" s="1"/>
  <c r="F66" i="1"/>
  <c r="P66" i="1" s="1"/>
  <c r="F65" i="1"/>
  <c r="O65" i="1" s="1"/>
  <c r="F64" i="1"/>
  <c r="O64" i="1" s="1"/>
  <c r="F63" i="1"/>
  <c r="O63" i="1" s="1"/>
  <c r="F62" i="1"/>
  <c r="O62" i="1" s="1"/>
  <c r="F61" i="1"/>
  <c r="O61" i="1" s="1"/>
  <c r="F60" i="1"/>
  <c r="T60" i="1" s="1"/>
  <c r="F59" i="1"/>
  <c r="O59" i="1" s="1"/>
  <c r="F58" i="1"/>
  <c r="F56" i="1"/>
  <c r="P56" i="1" s="1"/>
  <c r="F55" i="1"/>
  <c r="P55" i="1" s="1"/>
  <c r="F54" i="1"/>
  <c r="F53" i="1"/>
  <c r="T53" i="1" s="1"/>
  <c r="F52" i="1"/>
  <c r="F48" i="1"/>
  <c r="T48" i="1" s="1"/>
  <c r="F47" i="1"/>
  <c r="F46" i="1"/>
  <c r="T46" i="1" s="1"/>
  <c r="F45" i="1"/>
  <c r="T45" i="1" s="1"/>
  <c r="F44" i="1"/>
  <c r="T44" i="1" s="1"/>
  <c r="F43" i="1"/>
  <c r="T43" i="1" s="1"/>
  <c r="F42" i="1"/>
  <c r="T42" i="1" s="1"/>
  <c r="F41" i="1"/>
  <c r="T41" i="1" s="1"/>
  <c r="F40" i="1"/>
  <c r="T40" i="1" s="1"/>
  <c r="F39" i="1"/>
  <c r="F38" i="1"/>
  <c r="T38" i="1" s="1"/>
  <c r="F37" i="1"/>
  <c r="F36" i="1"/>
  <c r="T36" i="1" s="1"/>
  <c r="F35" i="1"/>
  <c r="T35" i="1" s="1"/>
  <c r="F34" i="1"/>
  <c r="O34" i="1" s="1"/>
  <c r="F33" i="1"/>
  <c r="O33" i="1" s="1"/>
  <c r="F32" i="1"/>
  <c r="O32" i="1" s="1"/>
  <c r="F31" i="1"/>
  <c r="F30" i="1"/>
  <c r="P30" i="1" s="1"/>
  <c r="F29" i="1"/>
  <c r="P29" i="1" s="1"/>
  <c r="F28" i="1"/>
  <c r="P28" i="1" s="1"/>
  <c r="F27" i="1"/>
  <c r="P27" i="1" s="1"/>
  <c r="F26" i="1"/>
  <c r="T26" i="1" s="1"/>
  <c r="F25" i="1"/>
  <c r="O25" i="1" s="1"/>
  <c r="F24" i="1"/>
  <c r="O24" i="1" s="1"/>
  <c r="F23" i="1"/>
  <c r="O23" i="1" s="1"/>
  <c r="F18" i="1"/>
  <c r="O18" i="1" s="1"/>
  <c r="F17" i="1"/>
  <c r="P17" i="1" s="1"/>
  <c r="F16" i="1"/>
  <c r="P16" i="1" s="1"/>
  <c r="F15" i="1"/>
  <c r="F14" i="1"/>
  <c r="O14" i="1" s="1"/>
  <c r="F13" i="1"/>
  <c r="P13" i="1" s="1"/>
  <c r="F12" i="1"/>
  <c r="O12" i="1" s="1"/>
  <c r="F11" i="1"/>
  <c r="P11" i="1" s="1"/>
  <c r="F10" i="1"/>
  <c r="O10" i="1" s="1"/>
  <c r="F9" i="1"/>
  <c r="P9" i="1" s="1"/>
  <c r="F8" i="1"/>
  <c r="O8" i="1" s="1"/>
  <c r="F7" i="1"/>
  <c r="P7" i="1" s="1"/>
  <c r="F6" i="1"/>
  <c r="O6" i="1" s="1"/>
  <c r="F5" i="1"/>
  <c r="P5" i="1" s="1"/>
  <c r="F4" i="1"/>
  <c r="F3" i="1"/>
  <c r="O293" i="1" l="1"/>
  <c r="R293" i="1"/>
  <c r="W117" i="1"/>
  <c r="O286" i="1"/>
  <c r="P286" i="1"/>
  <c r="W273" i="1" s="1"/>
  <c r="C7" i="2" s="1"/>
  <c r="E6" i="2"/>
  <c r="E8" i="2" s="1"/>
  <c r="F5" i="2"/>
  <c r="F8" i="2" s="1"/>
  <c r="Z3" i="1"/>
  <c r="O297" i="1"/>
  <c r="R297" i="1"/>
  <c r="Y273" i="1" s="1"/>
  <c r="E7" i="2" s="1"/>
  <c r="AA4" i="1"/>
  <c r="AA3" i="1"/>
  <c r="V273" i="1"/>
  <c r="B4" i="2"/>
  <c r="G4" i="2"/>
  <c r="O99" i="1"/>
  <c r="V80" i="1" s="1"/>
  <c r="AC80" i="1" s="1"/>
  <c r="B4" i="3"/>
  <c r="O15" i="1"/>
  <c r="V4" i="1" s="1"/>
  <c r="B2" i="3"/>
  <c r="C5" i="2"/>
  <c r="W4" i="1"/>
  <c r="B3" i="3"/>
  <c r="O71" i="1"/>
  <c r="V117" i="1" s="1"/>
  <c r="AC117" i="1" s="1"/>
  <c r="O73" i="1"/>
  <c r="V3" i="1" l="1"/>
  <c r="AC4" i="1"/>
  <c r="AC273" i="1"/>
  <c r="C3" i="2"/>
  <c r="W3" i="1"/>
  <c r="Y3" i="1"/>
  <c r="B6" i="2"/>
  <c r="G7" i="2"/>
  <c r="B7" i="2"/>
  <c r="C6" i="2"/>
  <c r="G3" i="2"/>
  <c r="B3" i="2"/>
  <c r="G5" i="2"/>
  <c r="B5" i="2"/>
  <c r="AC3" i="1" l="1"/>
  <c r="C8" i="2"/>
  <c r="G6" i="2"/>
  <c r="G8" i="2" s="1"/>
  <c r="B8" i="2"/>
  <c r="G9" i="2" l="1"/>
  <c r="F9" i="2"/>
  <c r="E9" i="2"/>
  <c r="D9" i="2"/>
  <c r="C9" i="2"/>
  <c r="B9" i="2"/>
</calcChain>
</file>

<file path=xl/comments1.xml><?xml version="1.0" encoding="utf-8"?>
<comments xmlns="http://schemas.openxmlformats.org/spreadsheetml/2006/main">
  <authors>
    <author>Paden, John D.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Paden, John D.:</t>
        </r>
        <r>
          <rPr>
            <sz val="9"/>
            <color indexed="81"/>
            <rFont val="Tahoma"/>
            <charset val="1"/>
          </rPr>
          <t xml:space="preserve">
sudo –h –apparent-size –max-depth=2</t>
        </r>
      </text>
    </comment>
  </commentList>
</comments>
</file>

<file path=xl/sharedStrings.xml><?xml version="1.0" encoding="utf-8"?>
<sst xmlns="http://schemas.openxmlformats.org/spreadsheetml/2006/main" count="984" uniqueCount="721">
  <si>
    <t>./MARSIS/solarsystem.asdc.asi.it</t>
  </si>
  <si>
    <t>./MARSIS/idl_1</t>
  </si>
  <si>
    <t>./MARSIS/icy</t>
  </si>
  <si>
    <t>./MARSIS/sharad_data</t>
  </si>
  <si>
    <t>./MARSIS/proc</t>
  </si>
  <si>
    <t>./MARSIS/ss3_trk</t>
  </si>
  <si>
    <t>./MARSIS/flash</t>
  </si>
  <si>
    <t>./MARSIS/sharad</t>
  </si>
  <si>
    <t>./MARSIS/idl</t>
  </si>
  <si>
    <t>./MARSIS/level1b_ss3trk</t>
  </si>
  <si>
    <t>./MARSIS</t>
  </si>
  <si>
    <t>./TIDSoR/2011_Chile</t>
  </si>
  <si>
    <t>./TIDSoR/2010_Greenland</t>
  </si>
  <si>
    <t>./TIDSoR/2010_Antarctica</t>
  </si>
  <si>
    <t>./TIDSoR/2009_Greenland</t>
  </si>
  <si>
    <t>./TIDSoR/2011_Norway</t>
  </si>
  <si>
    <t>./TIDSoR</t>
  </si>
  <si>
    <t>./SnowRadar/2015_Greenland_Polar6</t>
  </si>
  <si>
    <t>./SnowRadar/2009_Arctic</t>
  </si>
  <si>
    <t>./SnowRadar/2014_Greenland_P3</t>
  </si>
  <si>
    <t>./SnowRadar/2014_Antarctica_DC8</t>
  </si>
  <si>
    <t>./SnowRadar/2014_Alaska_TOnrl</t>
  </si>
  <si>
    <t>./SnowRadar/2011_Greenland_P3</t>
  </si>
  <si>
    <t>./SnowRadar/2016_Antarctica_DC8</t>
  </si>
  <si>
    <t>./SnowRadar/2006_Arctic</t>
  </si>
  <si>
    <t>./SnowRadar/2010_Greenland_P3</t>
  </si>
  <si>
    <t>./SnowRadar/2013_Antarctica_Basler</t>
  </si>
  <si>
    <t>./SnowRadar/2015_Alaska_TOnrl</t>
  </si>
  <si>
    <t>./SnowRadar/2012_Antarctica_DC8</t>
  </si>
  <si>
    <t>./SnowRadar/2015_Greenland_C130</t>
  </si>
  <si>
    <t>./SnowRadar/2013_Greenland_Ground</t>
  </si>
  <si>
    <t>./SnowRadar/2013_Antarctica_P3</t>
  </si>
  <si>
    <t>./SnowRadar/2016_Greenland_P3</t>
  </si>
  <si>
    <t>./SnowRadar/2016_Alaska_TOnrl</t>
  </si>
  <si>
    <t>./SnowRadar/2016_Greenland_Polar6</t>
  </si>
  <si>
    <t>./SnowRadar/2013_Greenland_P3</t>
  </si>
  <si>
    <t>./SnowRadar/2010_Chile</t>
  </si>
  <si>
    <t>./SnowRadar/2012_Greenland_P3</t>
  </si>
  <si>
    <t>./SnowRadar/2011_Antarctica_DC8</t>
  </si>
  <si>
    <t>./SnowRadar/2017_Greenland_P3</t>
  </si>
  <si>
    <t>./SnowRadar/2009_Chile</t>
  </si>
  <si>
    <t>./SnowRadar/2010_Greenland_DC8</t>
  </si>
  <si>
    <t>./SnowRadar</t>
  </si>
  <si>
    <t>./NASA/support</t>
  </si>
  <si>
    <t>./NASA/2010_Antarctica_DC8_GPS</t>
  </si>
  <si>
    <t>./NASA/2007_Greenland_P3_icess</t>
  </si>
  <si>
    <t>./NASA/1996_Greenland_P3_icess</t>
  </si>
  <si>
    <t>./NASA/2001_Greenland_P3_icess</t>
  </si>
  <si>
    <t>./NASA/2010_Greenland_DC8_DGPSwINS</t>
  </si>
  <si>
    <t>./NASA/2006_Greenland_TO_icess</t>
  </si>
  <si>
    <t>./NASA/2010_Greenland_DC8_ATM</t>
  </si>
  <si>
    <t>./NASA/2010_Greenland_P3_GPS</t>
  </si>
  <si>
    <t>./NASA/2005_Greenland_TO_ISE</t>
  </si>
  <si>
    <t>./NASA/2011_Greenland_TO</t>
  </si>
  <si>
    <t>./NASA/2006_Greenland_TO_traj</t>
  </si>
  <si>
    <t>./NASA/2003_Greenland_P3_icess</t>
  </si>
  <si>
    <t>./NASA/2011_Greenland_P3</t>
  </si>
  <si>
    <t>./NASA/1994_Greenland_P3_icess</t>
  </si>
  <si>
    <t>./NASA/2001_Greenland_P3_traj</t>
  </si>
  <si>
    <t>./NASA/2009_Antarctica_DC8_DGPSwINS</t>
  </si>
  <si>
    <t>./NASA/2007_Greenland_P3_traj</t>
  </si>
  <si>
    <t>./NASA/product</t>
  </si>
  <si>
    <t>./NASA/2010_Greenland_P3_INS</t>
  </si>
  <si>
    <t>./NASA/archive</t>
  </si>
  <si>
    <t>./NASA/2010_Antarctica_DC8_ATM</t>
  </si>
  <si>
    <t>./NASA/1998_Greenland_P3_icess</t>
  </si>
  <si>
    <t>./NASA/2008_Greenland_TO</t>
  </si>
  <si>
    <t>./NASA/new_structure</t>
  </si>
  <si>
    <t>./NASA/2008_Greenland_TO_traj</t>
  </si>
  <si>
    <t>./NASA/1994_Greenland_P3_ISE</t>
  </si>
  <si>
    <t>./NASA/1997_Greenland_P3_icess</t>
  </si>
  <si>
    <t>./NASA/2009_Greenland_P3_DGPSwINS</t>
  </si>
  <si>
    <t>./NASA/2008_Greenland_TO_icessn</t>
  </si>
  <si>
    <t>./NASA/2001_Greenland_P3_ISE</t>
  </si>
  <si>
    <t>./NASA/2005_Greenland_TO_icess</t>
  </si>
  <si>
    <t>./NASA/2002_Greenland_P3_icess</t>
  </si>
  <si>
    <t>./NASA/2005_Greenland_TO_traj</t>
  </si>
  <si>
    <t>./NASA/test__to_delete</t>
  </si>
  <si>
    <t>./NASA/1995_Greenland_P3_icess</t>
  </si>
  <si>
    <t>./NASA/2006_Greenland_TO_ins</t>
  </si>
  <si>
    <t>./NASA/2006_Greenland_TO_cambot</t>
  </si>
  <si>
    <t>./NASA/2002_Greenland_P3_traj</t>
  </si>
  <si>
    <t>./NASA/2007_Greenland_P3_cambot</t>
  </si>
  <si>
    <t>./NASA/1999_Greenland_P3_ISE</t>
  </si>
  <si>
    <t>./NASA/1993_Greenland_P3_icess</t>
  </si>
  <si>
    <t>./NASA/2011_Antarctica_DC8</t>
  </si>
  <si>
    <t>./NASA/1995_Greenland_P3_ISE</t>
  </si>
  <si>
    <t>./NASA/2007_Greenland_P3_icessn</t>
  </si>
  <si>
    <t>./NASA/lsmith</t>
  </si>
  <si>
    <t>./NASA/2002_Antarctica_P3_traj</t>
  </si>
  <si>
    <t>./NASA/1999_Greenland_P3_icess</t>
  </si>
  <si>
    <t>./NASA/2003_Greenland_P3_traj</t>
  </si>
  <si>
    <t>./NASA/2004_Antarctica_P3_traj</t>
  </si>
  <si>
    <t>./NASA/1999_Greenland_P3_traj</t>
  </si>
  <si>
    <t>./NASA/2010_Greenland_P3_DGPSwINS</t>
  </si>
  <si>
    <t>./NASA/2009_Antarctic_TO_DGPSwithINS</t>
  </si>
  <si>
    <t>./NASA/2009_Antarctica_DC8_ATM</t>
  </si>
  <si>
    <t>./NASA/2008_Greenland_TO_cambot</t>
  </si>
  <si>
    <t>./NASA</t>
  </si>
  <si>
    <t>./ACORDS/airborne2005</t>
  </si>
  <si>
    <t>./ACORDS/labtest2004</t>
  </si>
  <si>
    <t>./ACORDS/lprojects_cpci1_101304</t>
  </si>
  <si>
    <t>./ACORDS/Chile_2004</t>
  </si>
  <si>
    <t>./ACORDS/airborne2003</t>
  </si>
  <si>
    <t>./ACORDS</t>
  </si>
  <si>
    <t>./MCRDS/2008_Greenland_Gambit</t>
  </si>
  <si>
    <t>./MCRDS/2009_Antarctica_Gambit</t>
  </si>
  <si>
    <t>./MCRDS/2008_Greenland</t>
  </si>
  <si>
    <t>./MCRDS/2009_Greenland</t>
  </si>
  <si>
    <t>./MCRDS/2006_Greenland</t>
  </si>
  <si>
    <t>./MCRDS/2007_Greenland</t>
  </si>
  <si>
    <t>./MCRDS</t>
  </si>
  <si>
    <t>./LIDAR/20090403</t>
  </si>
  <si>
    <t>./LIDAR/20090428</t>
  </si>
  <si>
    <t>./LIDAR</t>
  </si>
  <si>
    <t>./SeaWinds/rsl3</t>
  </si>
  <si>
    <t>./SeaWinds/Egg_shapes</t>
  </si>
  <si>
    <t>./SeaWinds/Backups</t>
  </si>
  <si>
    <t>./SeaWinds/rsl-v1.31</t>
  </si>
  <si>
    <t>./SeaWinds/Helpful_folder</t>
  </si>
  <si>
    <t>./SeaWinds/Regression Model</t>
  </si>
  <si>
    <t>./SeaWinds/Temp(Pgm Output)</t>
  </si>
  <si>
    <t>./SeaWinds/Jul_14_2003</t>
  </si>
  <si>
    <t>./SeaWinds/Temp_Desk_Dump</t>
  </si>
  <si>
    <t>./SeaWinds/Desktop dump</t>
  </si>
  <si>
    <t>./SeaWinds/Tech Report</t>
  </si>
  <si>
    <t>./SeaWinds/New Folder</t>
  </si>
  <si>
    <t>./SeaWinds/oldjunk</t>
  </si>
  <si>
    <t>./SeaWinds/QuikSCAT-summer</t>
  </si>
  <si>
    <t>./SeaWinds/Landsea_mask</t>
  </si>
  <si>
    <t>./SeaWinds/Seawinds</t>
  </si>
  <si>
    <t>./SeaWinds/MATLAB</t>
  </si>
  <si>
    <t>./SeaWinds/Sample Calc</t>
  </si>
  <si>
    <t>./SeaWinds/trmm.codernaut</t>
  </si>
  <si>
    <t>./SeaWinds/raobs</t>
  </si>
  <si>
    <t>./SeaWinds/NEXRAD</t>
  </si>
  <si>
    <t>./SeaWinds/Storms</t>
  </si>
  <si>
    <t>./SeaWinds/Things_To_Do</t>
  </si>
  <si>
    <t>./SeaWinds/Quikscat</t>
  </si>
  <si>
    <t>./SeaWinds/Documents</t>
  </si>
  <si>
    <t>./SeaWinds/Narayannan</t>
  </si>
  <si>
    <t>./SeaWinds/Mails</t>
  </si>
  <si>
    <t>./SeaWinds/created111604</t>
  </si>
  <si>
    <t>./SeaWinds/tempdir1</t>
  </si>
  <si>
    <t>./SeaWinds/Temporary folder</t>
  </si>
  <si>
    <t>./SeaWinds/figures</t>
  </si>
  <si>
    <t>./SeaWinds/DesktopdumpMay0605</t>
  </si>
  <si>
    <t>./SeaWinds/Statistics_MSE_Slope</t>
  </si>
  <si>
    <t>./SeaWinds/Papers</t>
  </si>
  <si>
    <t>./SeaWinds/TRMM</t>
  </si>
  <si>
    <t>./SeaWinds/Programs</t>
  </si>
  <si>
    <t>./SeaWinds/Desktop_Dump_10Jan</t>
  </si>
  <si>
    <t>./SeaWinds/Correction Sigma0 Excel Calculation</t>
  </si>
  <si>
    <t>./SeaWinds/NCEP winds</t>
  </si>
  <si>
    <t>./SeaWinds</t>
  </si>
  <si>
    <t>./Accum_Data/airborne2001</t>
  </si>
  <si>
    <t>./Accum_Data/summit2004</t>
  </si>
  <si>
    <t>./Accum_Data/2014_Greenland_P3</t>
  </si>
  <si>
    <t>./Accum_Data/2011_Greenland_TO</t>
  </si>
  <si>
    <t>./Accum_Data/2011_Antarctica_TO</t>
  </si>
  <si>
    <t>./Accum_Data/2011_Greenland_P3</t>
  </si>
  <si>
    <t>./Accum_Data/wais2006</t>
  </si>
  <si>
    <t>./Accum_Data/2010_Greenland_P3</t>
  </si>
  <si>
    <t>./Accum_Data/Greenland_Model_Data</t>
  </si>
  <si>
    <t>./Accum_Data/2013_Antarctica_Sled</t>
  </si>
  <si>
    <t>./Accum_Data/airborne2002</t>
  </si>
  <si>
    <t>./Accum_Data/ngrip2003</t>
  </si>
  <si>
    <t>./Accum_Data/2010_Antarctica</t>
  </si>
  <si>
    <t>./Accum_Data/2015_Antarctica_Ground</t>
  </si>
  <si>
    <t>./Accum_Data/2013_Antarctica_P3</t>
  </si>
  <si>
    <t>./Accum_Data/airborne2003</t>
  </si>
  <si>
    <t>./Accum_Data/2013_Greenland_P3</t>
  </si>
  <si>
    <t>./Accum_Data/2015_Greenland_Ground</t>
  </si>
  <si>
    <t>./Accum_Data/2012_Greenland_P3</t>
  </si>
  <si>
    <t>./Accum_Data/summit2005</t>
  </si>
  <si>
    <t>./Accum_Data/2017_Greenland_P3</t>
  </si>
  <si>
    <t>./Accum_Data/2013_Antarctica_Ground</t>
  </si>
  <si>
    <t>./Accum_Data</t>
  </si>
  <si>
    <t>./ICARDS/2006flade_raw</t>
  </si>
  <si>
    <t>./ICARDS/1996</t>
  </si>
  <si>
    <t>./ICARDS/2002</t>
  </si>
  <si>
    <t>./ICARDS/1993-1996_some_other_vers</t>
  </si>
  <si>
    <t>./ICARDS/2006_Greenland_Ground</t>
  </si>
  <si>
    <t>./ICARDS/2002chile</t>
  </si>
  <si>
    <t>./ICARDS/2001</t>
  </si>
  <si>
    <t>./ICARDS/1999</t>
  </si>
  <si>
    <t>./ICARDS/1995</t>
  </si>
  <si>
    <t>./ICARDS/1998</t>
  </si>
  <si>
    <t>./ICARDS/1999ngrip</t>
  </si>
  <si>
    <t>./ICARDS/2004south_pole</t>
  </si>
  <si>
    <t>./ICARDS/1993</t>
  </si>
  <si>
    <t>./ICARDS/1997</t>
  </si>
  <si>
    <t>./ICARDS/2003ngrip</t>
  </si>
  <si>
    <t>./ICARDS</t>
  </si>
  <si>
    <t>./InSAR2/2009_Antarctica</t>
  </si>
  <si>
    <t>./InSAR2</t>
  </si>
  <si>
    <t>./kaband/2015_Greenland_C130</t>
  </si>
  <si>
    <t>./kaband</t>
  </si>
  <si>
    <t>./Ku-Band/2014_Greenland_P3</t>
  </si>
  <si>
    <t>./Ku-Band/2011_Greenland_TO</t>
  </si>
  <si>
    <t>./Ku-Band/2011_Antarctica_TO</t>
  </si>
  <si>
    <t>./Ku-Band/2014_Antarctica_DC8</t>
  </si>
  <si>
    <t>./Ku-Band/2014_Alaska_TOnrl</t>
  </si>
  <si>
    <t>./Ku-Band/2011_Greenland_P3</t>
  </si>
  <si>
    <t>./Ku-Band/2016_Antarctica_DC8</t>
  </si>
  <si>
    <t>./Ku-Band/2010_Greenland_P3</t>
  </si>
  <si>
    <t>./Ku-Band/2013_Antarctica_Basler</t>
  </si>
  <si>
    <t>./Ku-Band/2012_Antarctica_DC8</t>
  </si>
  <si>
    <t>./Ku-Band/2010_Antarctica</t>
  </si>
  <si>
    <t>./Ku-Band/2015_Greenland_C130</t>
  </si>
  <si>
    <t>./Ku-Band/2013_Antarctica_P3</t>
  </si>
  <si>
    <t>./Ku-Band/2016_Greenland_P3</t>
  </si>
  <si>
    <t>./Ku-Band/2013_Greenland_P3</t>
  </si>
  <si>
    <t>./Ku-Band/2010_Chile</t>
  </si>
  <si>
    <t>./Ku-Band/2012_Greenland_P3</t>
  </si>
  <si>
    <t>./Ku-Band/2011_Antarctica_DC8</t>
  </si>
  <si>
    <t>./Ku-Band/2009_Chile</t>
  </si>
  <si>
    <t>./Ku-Band/2010_Greenland_DC8</t>
  </si>
  <si>
    <t>./Ku-Band</t>
  </si>
  <si>
    <t>./PlaneWave/wais2006</t>
  </si>
  <si>
    <t>./PlaneWave/summit2005</t>
  </si>
  <si>
    <t>./PlaneWave</t>
  </si>
  <si>
    <t>./Google/2013_Antarctica_Basler</t>
  </si>
  <si>
    <t>./Google</t>
  </si>
  <si>
    <t>./HF_Sounder/2016_Greenland_G1XB</t>
  </si>
  <si>
    <t>./HF_Sounder/2016_Greenland_TO</t>
  </si>
  <si>
    <t>./HF_Sounder</t>
  </si>
  <si>
    <t>./KU_ALT/2009_Greenland</t>
  </si>
  <si>
    <t>./KU_ALT</t>
  </si>
  <si>
    <t>./MCoRDS/2015_Greenland_Polar6</t>
  </si>
  <si>
    <t>./MCoRDS/2014_Greenland_P3</t>
  </si>
  <si>
    <t>./MCoRDS/2011_Greenland_TO</t>
  </si>
  <si>
    <t>./MCoRDS/2011_Antarctica_TO</t>
  </si>
  <si>
    <t>./MCoRDS/2014_Antarctica_DC8</t>
  </si>
  <si>
    <t>./MCoRDS/2011_Greenland_P3</t>
  </si>
  <si>
    <t>./MCoRDS/2016_Antarctica_DC8</t>
  </si>
  <si>
    <t>./MCoRDS/2010_Greenland_P3</t>
  </si>
  <si>
    <t>./MCoRDS/2013_Antarctica_Basler</t>
  </si>
  <si>
    <t>./MCoRDS/2012_Antarctica_DC8</t>
  </si>
  <si>
    <t>./MCoRDS/2010_Antarctica</t>
  </si>
  <si>
    <t>./MCoRDS/2015_Greenland_C130</t>
  </si>
  <si>
    <t>./MCoRDS/2013_Antarctica_P3</t>
  </si>
  <si>
    <t>./MCoRDS/2016_Greenland_P3</t>
  </si>
  <si>
    <t>./MCoRDS/2016_Greenland_Polar6</t>
  </si>
  <si>
    <t>./MCoRDS/2013_Greenland_P3</t>
  </si>
  <si>
    <t>./MCoRDS/2010_Chile</t>
  </si>
  <si>
    <t>./MCoRDS/2012_Greenland_P3</t>
  </si>
  <si>
    <t>./MCoRDS/2011_Antarctica_DC8</t>
  </si>
  <si>
    <t>./MCoRDS/2017_Greenland_P3</t>
  </si>
  <si>
    <t>./MCoRDS/2009_Chile</t>
  </si>
  <si>
    <t>./MCoRDS/2011_Sprint_Test</t>
  </si>
  <si>
    <t>./MCoRDS/2017_Antarctica_Basler</t>
  </si>
  <si>
    <t>./MCoRDS/2010_Greenland_DC8</t>
  </si>
  <si>
    <t>./MCoRDS</t>
  </si>
  <si>
    <t>./UAV/2011_Greenland</t>
  </si>
  <si>
    <t>./UAV</t>
  </si>
  <si>
    <t>./WISE/2009_Greenland_TO</t>
  </si>
  <si>
    <t>./WISE/2010_Greenland_TO</t>
  </si>
  <si>
    <t>./WISE/Helheim_2008</t>
  </si>
  <si>
    <t>./WISE/Helheim_2009</t>
  </si>
  <si>
    <t>./WISE/Kanger_2009</t>
  </si>
  <si>
    <t>./WISE</t>
  </si>
  <si>
    <t>./CAS_IIP/temperature_tests</t>
  </si>
  <si>
    <t>./CAS_IIP/presentation</t>
  </si>
  <si>
    <t>./CAS_IIP/jpl_tests</t>
  </si>
  <si>
    <t>./CAS_IIP/rcstest_data</t>
  </si>
  <si>
    <t>./CAS_IIP/cas_data</t>
  </si>
  <si>
    <t>./CAS_IIP/reports</t>
  </si>
  <si>
    <t>./CAS_IIP/rcstest_results</t>
  </si>
  <si>
    <t>./CAS_IIP</t>
  </si>
  <si>
    <t>./SAR/2005_Greenland</t>
  </si>
  <si>
    <t>./SAR/2008_Greenland</t>
  </si>
  <si>
    <t>./SAR/2006_Antarctica</t>
  </si>
  <si>
    <t>./SAR/2007_Greenland</t>
  </si>
  <si>
    <t>./SAR</t>
  </si>
  <si>
    <t>./PASIN/NEEM Project</t>
  </si>
  <si>
    <t>./PASIN/AGAP_BAS_ANDRILL</t>
  </si>
  <si>
    <t>./PASIN/-</t>
  </si>
  <si>
    <t>./PASIN/ANG_radar_Bell</t>
  </si>
  <si>
    <t>./PASIN/CReSIS_accum_ANDRILL - see AGAP_BAS_ANDRILL folder</t>
  </si>
  <si>
    <t>./PASIN</t>
  </si>
  <si>
    <t>./CAR/2009_Greenland</t>
  </si>
  <si>
    <t>./CAR</t>
  </si>
  <si>
    <t>./d7/d2p</t>
  </si>
  <si>
    <t>./d7</t>
  </si>
  <si>
    <t>./misc/barrow2003</t>
  </si>
  <si>
    <t>./misc/ngrip2003misc</t>
  </si>
  <si>
    <t>./misc/antarctica2003</t>
  </si>
  <si>
    <t>./misc/greenland2006</t>
  </si>
  <si>
    <t>./misc/summit2004misc</t>
  </si>
  <si>
    <t>./misc/unknown</t>
  </si>
  <si>
    <t>./misc</t>
  </si>
  <si>
    <t>.</t>
  </si>
  <si>
    <t>CReSIS Data Directory</t>
  </si>
  <si>
    <t>Size in Bytes</t>
  </si>
  <si>
    <t>Size in TB</t>
  </si>
  <si>
    <t>CReSIS Data Volume Apparent Size (du --apparent-size --max-depth=2)</t>
  </si>
  <si>
    <t>NSF</t>
  </si>
  <si>
    <t>OIB</t>
  </si>
  <si>
    <t>PARCA</t>
  </si>
  <si>
    <t>NA</t>
  </si>
  <si>
    <t>NRL</t>
  </si>
  <si>
    <t>Totals</t>
  </si>
  <si>
    <t>OIB/PARCA</t>
  </si>
  <si>
    <t>Total</t>
  </si>
  <si>
    <t>All</t>
  </si>
  <si>
    <t>Accumulation Radar</t>
  </si>
  <si>
    <t>Kuband Radar</t>
  </si>
  <si>
    <t>Radar depth sounder</t>
  </si>
  <si>
    <t>AWI</t>
  </si>
  <si>
    <t>Data Volumes</t>
  </si>
  <si>
    <t>Snow Radar</t>
  </si>
  <si>
    <t>Ku-band Radar</t>
  </si>
  <si>
    <t>MCoRDS</t>
  </si>
  <si>
    <t>Totals (TB)</t>
  </si>
  <si>
    <t>Percentages</t>
  </si>
  <si>
    <t>Year</t>
  </si>
  <si>
    <t>Data Volume (TB)</t>
  </si>
  <si>
    <t xml:space="preserve"> </t>
  </si>
  <si>
    <t>Indiana University</t>
  </si>
  <si>
    <t>snow/2017_Greenland_P3</t>
  </si>
  <si>
    <t>snow/2018_Greenland_P3</t>
  </si>
  <si>
    <t>snow/2017_Antarctica_P3</t>
  </si>
  <si>
    <t>accum/2017_Greenland_P3</t>
  </si>
  <si>
    <t>accum/2018_Greenland_P3</t>
  </si>
  <si>
    <t>accum/2017_Antarctica_P3</t>
  </si>
  <si>
    <t>rds/2017_Greenland_P3</t>
  </si>
  <si>
    <t>rds/2018_Greenland_P3</t>
  </si>
  <si>
    <t>rds/2017_Antarctica_P3</t>
  </si>
  <si>
    <t>rds/2017_Antarctica_Basler</t>
  </si>
  <si>
    <t>NOAA</t>
  </si>
  <si>
    <t>./dataproducts</t>
  </si>
  <si>
    <t>./dataproducts/csarp_support</t>
  </si>
  <si>
    <t>./dataproducts/ct_data</t>
  </si>
  <si>
    <t>./dataproducts/GIS_data</t>
  </si>
  <si>
    <t>./dataproducts/htdocs</t>
  </si>
  <si>
    <t>./dataproducts/metadata</t>
  </si>
  <si>
    <t>./dataproducts/private</t>
  </si>
  <si>
    <t>./dataproducts/public</t>
  </si>
  <si>
    <t>KU Data Products</t>
  </si>
  <si>
    <t>Accum_Data/2018_Antarctica_DC8</t>
  </si>
  <si>
    <t>Accum_Data/2018_Antarctica_TObas</t>
  </si>
  <si>
    <t>Accum_Data/2019_Antarctica_TObas</t>
  </si>
  <si>
    <t>Accum_Data/2019_Greenland_P3</t>
  </si>
  <si>
    <t>Ku-Band/2018_Antarctica_DC8</t>
  </si>
  <si>
    <t>Ku-Band/2019_Greenland_P3</t>
  </si>
  <si>
    <t>MCoRDS/2018_Antarctica_DC8</t>
  </si>
  <si>
    <t>MCoRDS/2018_Antarctica_Ground</t>
  </si>
  <si>
    <t>MCoRDS/2019_Antarctica_Ground</t>
  </si>
  <si>
    <t>MCoRDS/2019_Antarctica_GV</t>
  </si>
  <si>
    <t>MCoRDS/2019_Greenland_P3</t>
  </si>
  <si>
    <t>MCoRDS/BAS</t>
  </si>
  <si>
    <t>SnowRadar/2018_Alaska_SO</t>
  </si>
  <si>
    <t>SnowRadar/2018_Antarctica_DC8</t>
  </si>
  <si>
    <t>SnowRadar/2019_Antarctica_GV</t>
  </si>
  <si>
    <t>SnowRadar/2019_Arctic_GV</t>
  </si>
  <si>
    <t>SnowRadar/2019_Greenland_P3</t>
  </si>
  <si>
    <t>SnowRadar/2019_Greenland_TO</t>
  </si>
  <si>
    <t>SnowRadar/2020_SouthDakota_CESSNA</t>
  </si>
  <si>
    <t>SnowRadar/2020_SouthDakota_N1KU</t>
  </si>
  <si>
    <t>SnowRadar/2021_Alaska_SO</t>
  </si>
  <si>
    <t>SnowRadar/2021_Arctic_Vanilla</t>
  </si>
  <si>
    <t>rds/2019_Antarctica_GV</t>
  </si>
  <si>
    <t>snow/2019_Antarctica_GV</t>
  </si>
  <si>
    <t>Estimate</t>
  </si>
  <si>
    <t>Kaband Radar</t>
  </si>
  <si>
    <t>Ka-band Radar</t>
  </si>
  <si>
    <t>Data Products</t>
  </si>
  <si>
    <t>./HF_Sounder/2018_Alaska_SO</t>
  </si>
  <si>
    <t>./PASIN/2019_Antarctica_TObas</t>
  </si>
  <si>
    <t>1.2P</t>
  </si>
  <si>
    <t>43T</t>
  </si>
  <si>
    <t>4.7T</t>
  </si>
  <si>
    <t>3.3T</t>
  </si>
  <si>
    <t>2.7T</t>
  </si>
  <si>
    <t>7.9T</t>
  </si>
  <si>
    <t>1.1T</t>
  </si>
  <si>
    <t>5.8T</t>
  </si>
  <si>
    <t>804G</t>
  </si>
  <si>
    <t>947G</t>
  </si>
  <si>
    <t>254G</t>
  </si>
  <si>
    <t>3.7T</t>
  </si>
  <si>
    <t>5.2T</t>
  </si>
  <si>
    <t>744G</t>
  </si>
  <si>
    <t>185G</t>
  </si>
  <si>
    <t>73G</t>
  </si>
  <si>
    <t>4.1K</t>
  </si>
  <si>
    <t>1.4T</t>
  </si>
  <si>
    <t>4.0K</t>
  </si>
  <si>
    <t>27G</t>
  </si>
  <si>
    <t>61G</t>
  </si>
  <si>
    <t>38G</t>
  </si>
  <si>
    <t>656M</t>
  </si>
  <si>
    <t>15G</t>
  </si>
  <si>
    <t>410G</t>
  </si>
  <si>
    <t>191G</t>
  </si>
  <si>
    <t>623G</t>
  </si>
  <si>
    <t>78G</t>
  </si>
  <si>
    <t>236G</t>
  </si>
  <si>
    <t>310G</t>
  </si>
  <si>
    <t>440M</t>
  </si>
  <si>
    <t>195M</t>
  </si>
  <si>
    <t>1.6T</t>
  </si>
  <si>
    <t>4.9G</t>
  </si>
  <si>
    <t>4.7G</t>
  </si>
  <si>
    <t>13M</t>
  </si>
  <si>
    <t>9.7G</t>
  </si>
  <si>
    <t>32M</t>
  </si>
  <si>
    <t>23M</t>
  </si>
  <si>
    <t>7.5G</t>
  </si>
  <si>
    <t>982G</t>
  </si>
  <si>
    <t>9.8T</t>
  </si>
  <si>
    <t>8.5T</t>
  </si>
  <si>
    <t>1.3T</t>
  </si>
  <si>
    <t>3.9T</t>
  </si>
  <si>
    <t>14G</t>
  </si>
  <si>
    <t>681M</t>
  </si>
  <si>
    <t>256G</t>
  </si>
  <si>
    <t>459M</t>
  </si>
  <si>
    <t>2.1G</t>
  </si>
  <si>
    <t>525M</t>
  </si>
  <si>
    <t>302M</t>
  </si>
  <si>
    <t>5.2G</t>
  </si>
  <si>
    <t>37G</t>
  </si>
  <si>
    <t>2.4G</t>
  </si>
  <si>
    <t>72G</t>
  </si>
  <si>
    <t>41G</t>
  </si>
  <si>
    <t>18G</t>
  </si>
  <si>
    <t>1.2G</t>
  </si>
  <si>
    <t>3.5G</t>
  </si>
  <si>
    <t>9.5G</t>
  </si>
  <si>
    <t>6.3T</t>
  </si>
  <si>
    <t>125T</t>
  </si>
  <si>
    <t>5.0T</t>
  </si>
  <si>
    <t>2.2T</t>
  </si>
  <si>
    <t>4.1T</t>
  </si>
  <si>
    <t>6.4T</t>
  </si>
  <si>
    <t>3.5T</t>
  </si>
  <si>
    <t>11T</t>
  </si>
  <si>
    <t>1.7T</t>
  </si>
  <si>
    <t>26T</t>
  </si>
  <si>
    <t>1.2T</t>
  </si>
  <si>
    <t>7.5T</t>
  </si>
  <si>
    <t>427G</t>
  </si>
  <si>
    <t>7.8T</t>
  </si>
  <si>
    <t>13T</t>
  </si>
  <si>
    <t>2.6T</t>
  </si>
  <si>
    <t>95G</t>
  </si>
  <si>
    <t>23G</t>
  </si>
  <si>
    <t>376G</t>
  </si>
  <si>
    <t>185M</t>
  </si>
  <si>
    <t>12M</t>
  </si>
  <si>
    <t>2.0G</t>
  </si>
  <si>
    <t>29G</t>
  </si>
  <si>
    <t>45M</t>
  </si>
  <si>
    <t>5.3G</t>
  </si>
  <si>
    <t>289G</t>
  </si>
  <si>
    <t>50G</t>
  </si>
  <si>
    <t>676T</t>
  </si>
  <si>
    <t>25T</t>
  </si>
  <si>
    <t>33T</t>
  </si>
  <si>
    <t>16T</t>
  </si>
  <si>
    <t>23T</t>
  </si>
  <si>
    <t>29T</t>
  </si>
  <si>
    <t>21T</t>
  </si>
  <si>
    <t>52T</t>
  </si>
  <si>
    <t>12T</t>
  </si>
  <si>
    <t>183G</t>
  </si>
  <si>
    <t>55T</t>
  </si>
  <si>
    <t>44T</t>
  </si>
  <si>
    <t>9.0T</t>
  </si>
  <si>
    <t>15T</t>
  </si>
  <si>
    <t>27T</t>
  </si>
  <si>
    <t>60T</t>
  </si>
  <si>
    <t>56T</t>
  </si>
  <si>
    <t>49T</t>
  </si>
  <si>
    <t>155G</t>
  </si>
  <si>
    <t>132G</t>
  </si>
  <si>
    <t>8.3T</t>
  </si>
  <si>
    <t>16G</t>
  </si>
  <si>
    <t>37T</t>
  </si>
  <si>
    <t>88G</t>
  </si>
  <si>
    <t>36T</t>
  </si>
  <si>
    <t>1.5T</t>
  </si>
  <si>
    <t>9.7T</t>
  </si>
  <si>
    <t>4.8T</t>
  </si>
  <si>
    <t>617M</t>
  </si>
  <si>
    <t>105G</t>
  </si>
  <si>
    <t>35G</t>
  </si>
  <si>
    <t>4.5T</t>
  </si>
  <si>
    <t>341G</t>
  </si>
  <si>
    <t>42M</t>
  </si>
  <si>
    <t>63M</t>
  </si>
  <si>
    <t>41M</t>
  </si>
  <si>
    <t>34M</t>
  </si>
  <si>
    <t>22M</t>
  </si>
  <si>
    <t>14M</t>
  </si>
  <si>
    <t>49M</t>
  </si>
  <si>
    <t>59M</t>
  </si>
  <si>
    <t>81M</t>
  </si>
  <si>
    <t>52M</t>
  </si>
  <si>
    <t>94M</t>
  </si>
  <si>
    <t>24M</t>
  </si>
  <si>
    <t>15M</t>
  </si>
  <si>
    <t>28M</t>
  </si>
  <si>
    <t>43M</t>
  </si>
  <si>
    <t>69M</t>
  </si>
  <si>
    <t>36M</t>
  </si>
  <si>
    <t>11M</t>
  </si>
  <si>
    <t>27M</t>
  </si>
  <si>
    <t>16M</t>
  </si>
  <si>
    <t>33M</t>
  </si>
  <si>
    <t>58M</t>
  </si>
  <si>
    <t>2.6G</t>
  </si>
  <si>
    <t>73M</t>
  </si>
  <si>
    <t>11G</t>
  </si>
  <si>
    <t>71M</t>
  </si>
  <si>
    <t>55M</t>
  </si>
  <si>
    <t>6.9G</t>
  </si>
  <si>
    <t>145G</t>
  </si>
  <si>
    <t>159M</t>
  </si>
  <si>
    <t>19G</t>
  </si>
  <si>
    <t>754M</t>
  </si>
  <si>
    <t>22G</t>
  </si>
  <si>
    <t>28G</t>
  </si>
  <si>
    <t>522M</t>
  </si>
  <si>
    <t>12G</t>
  </si>
  <si>
    <t>8.4G</t>
  </si>
  <si>
    <t>48M</t>
  </si>
  <si>
    <t>116M</t>
  </si>
  <si>
    <t>2.2G</t>
  </si>
  <si>
    <t>36G</t>
  </si>
  <si>
    <t>706M</t>
  </si>
  <si>
    <t>5.6G</t>
  </si>
  <si>
    <t>5.3M</t>
  </si>
  <si>
    <t>7.1K</t>
  </si>
  <si>
    <t>511G</t>
  </si>
  <si>
    <t>309K</t>
  </si>
  <si>
    <t>184G</t>
  </si>
  <si>
    <t>320G</t>
  </si>
  <si>
    <t>4.6G</t>
  </si>
  <si>
    <t>3.9G</t>
  </si>
  <si>
    <t>108G</t>
  </si>
  <si>
    <t>4.2T</t>
  </si>
  <si>
    <t>3.2T</t>
  </si>
  <si>
    <t>281M</t>
  </si>
  <si>
    <t>51M</t>
  </si>
  <si>
    <t>5.4M</t>
  </si>
  <si>
    <t>5.5M</t>
  </si>
  <si>
    <t>39M</t>
  </si>
  <si>
    <t>59K</t>
  </si>
  <si>
    <t>1.2M</t>
  </si>
  <si>
    <t>481M</t>
  </si>
  <si>
    <t>131M</t>
  </si>
  <si>
    <t>222M</t>
  </si>
  <si>
    <t>149M</t>
  </si>
  <si>
    <t>1.5G</t>
  </si>
  <si>
    <t>2.6M</t>
  </si>
  <si>
    <t>611M</t>
  </si>
  <si>
    <t>536K</t>
  </si>
  <si>
    <t>582K</t>
  </si>
  <si>
    <t>165M</t>
  </si>
  <si>
    <t>458M</t>
  </si>
  <si>
    <t>60K</t>
  </si>
  <si>
    <t>1.3K</t>
  </si>
  <si>
    <t>243M</t>
  </si>
  <si>
    <t>169K</t>
  </si>
  <si>
    <t>96K</t>
  </si>
  <si>
    <t>2.9M</t>
  </si>
  <si>
    <t>4.8M</t>
  </si>
  <si>
    <t>208T</t>
  </si>
  <si>
    <t>116G</t>
  </si>
  <si>
    <t>6.0T</t>
  </si>
  <si>
    <t>5.3T</t>
  </si>
  <si>
    <t>5.4T</t>
  </si>
  <si>
    <t>4.0T</t>
  </si>
  <si>
    <t>84G</t>
  </si>
  <si>
    <t>7.2T</t>
  </si>
  <si>
    <t>721G</t>
  </si>
  <si>
    <t>7.4T</t>
  </si>
  <si>
    <t>82G</t>
  </si>
  <si>
    <t>18T</t>
  </si>
  <si>
    <t>9.4T</t>
  </si>
  <si>
    <t>30T</t>
  </si>
  <si>
    <t>803G</t>
  </si>
  <si>
    <t>5.9T</t>
  </si>
  <si>
    <t>1.8T</t>
  </si>
  <si>
    <t>86G</t>
  </si>
  <si>
    <t>200G</t>
  </si>
  <si>
    <t>44G</t>
  </si>
  <si>
    <t>100G</t>
  </si>
  <si>
    <t>561M</t>
  </si>
  <si>
    <t>34G</t>
  </si>
  <si>
    <t>196M</t>
  </si>
  <si>
    <t>58G</t>
  </si>
  <si>
    <t>32G</t>
  </si>
  <si>
    <t>24G</t>
  </si>
  <si>
    <t>930M</t>
  </si>
  <si>
    <t>1.3G</t>
  </si>
  <si>
    <t>636M</t>
  </si>
  <si>
    <t>./DomeFuji</t>
  </si>
  <si>
    <t>./DomeFuji/2018_Antarctica</t>
  </si>
  <si>
    <t>./DomeFuji/scratch</t>
  </si>
  <si>
    <t>Redundant with MCoRDS/2018_Antarctica_Ground</t>
  </si>
  <si>
    <t>Temporary</t>
  </si>
  <si>
    <t>CHECK</t>
  </si>
  <si>
    <t>DELETE</t>
  </si>
  <si>
    <t>TAPE RETRIEVE LAST</t>
  </si>
  <si>
    <t>RETRIEVE FROM TAPE</t>
  </si>
  <si>
    <t>TRUNCATE FROM DDN</t>
  </si>
  <si>
    <t>ACTION</t>
  </si>
  <si>
    <t>STATUS</t>
  </si>
  <si>
    <t>TAPE RETRIEVE 1</t>
  </si>
  <si>
    <t>TAPE RETRIEVE 2</t>
  </si>
  <si>
    <t>RETRIEVING</t>
  </si>
  <si>
    <t>COPYING TO RFS</t>
  </si>
  <si>
    <t>COPYING TO RFS: waiting on manual fix</t>
  </si>
  <si>
    <t>DELETE NOW</t>
  </si>
  <si>
    <t>metadata/2021_Arctic_Vanilla</t>
  </si>
  <si>
    <t>metadata/2009_Greenland_TO</t>
  </si>
  <si>
    <t>metadata/2019_Antarctica_Ground</t>
  </si>
  <si>
    <t>metadata/2015_Greenland_Polar6</t>
  </si>
  <si>
    <t>metadata/2019_Antarctica_GV</t>
  </si>
  <si>
    <t>metadata/2018_Antarctica_TObas</t>
  </si>
  <si>
    <t>metadata/geophysical_profiles</t>
  </si>
  <si>
    <t>metadata/NSIDC_METGEN</t>
  </si>
  <si>
    <t>metadata/ATM_smooth_nadir</t>
  </si>
  <si>
    <t>metadata/ATM_ramp_passes</t>
  </si>
  <si>
    <t>metadata/2009_Antarctica_DC8</t>
  </si>
  <si>
    <t>metadata/2009_Greenland_P3</t>
  </si>
  <si>
    <t>metadata/2014_Greenland_P3</t>
  </si>
  <si>
    <t>metadata/1994_Greenland_P3</t>
  </si>
  <si>
    <t>metadata/2002_Greenland_P3</t>
  </si>
  <si>
    <t>metadata/2011_Greenland_TO</t>
  </si>
  <si>
    <t>metadata/2011_Antarctica_TO</t>
  </si>
  <si>
    <t>metadata/2014_Antarctica_DC8</t>
  </si>
  <si>
    <t>metadata/2014_Alaska_TOnrl</t>
  </si>
  <si>
    <t>metadata/LIDAR_LAS</t>
  </si>
  <si>
    <t>metadata/2019_SouthDakota_N1KU</t>
  </si>
  <si>
    <t>metadata/2011_Greenland_P3</t>
  </si>
  <si>
    <t>metadata/2016_Antarctica_DC8</t>
  </si>
  <si>
    <t>metadata/weather</t>
  </si>
  <si>
    <t>metadata/trajectory_sonntag_ATM</t>
  </si>
  <si>
    <t>metadata/2008_Greenland_NEEM</t>
  </si>
  <si>
    <t>metadata/2019_Arctic_GV</t>
  </si>
  <si>
    <t>metadata/2020_Arctic_Polar6</t>
  </si>
  <si>
    <t>metadata/2016_Greenland_G1XB</t>
  </si>
  <si>
    <t>metadata/old_atm</t>
  </si>
  <si>
    <t>metadata/2010_Greenland_P3</t>
  </si>
  <si>
    <t>metadata/1995_Greenland_P3</t>
  </si>
  <si>
    <t>metadata/2003_Greenland_P3</t>
  </si>
  <si>
    <t>metadata/2013_Antarctica_Basler</t>
  </si>
  <si>
    <t>metadata/archive</t>
  </si>
  <si>
    <t>metadata/2015_Alaska_TOnrl</t>
  </si>
  <si>
    <t>metadata/2018_Antarctica_Ground</t>
  </si>
  <si>
    <t>metadata/2006_Greenland_TO</t>
  </si>
  <si>
    <t>metadata/2020_SouthDakota_N1KU</t>
  </si>
  <si>
    <t>metadata/2013_Antarctica_Sled</t>
  </si>
  <si>
    <t>metadata/2012_Antarctica_DC8</t>
  </si>
  <si>
    <t>metadata/LIDAR_DTU</t>
  </si>
  <si>
    <t>metadata/sea_ice</t>
  </si>
  <si>
    <t>metadata/2008_Greenland_TO</t>
  </si>
  <si>
    <t>metadata/2010_Antarctica_DC8</t>
  </si>
  <si>
    <t>metadata/2015_Greenland_C130</t>
  </si>
  <si>
    <t>metadata/2015_Antarctica_Ground</t>
  </si>
  <si>
    <t>metadata/2018_Greenland_P3</t>
  </si>
  <si>
    <t>metadata/em_model_data</t>
  </si>
  <si>
    <t>metadata/LIDAR_AWI</t>
  </si>
  <si>
    <t>metadata/1998_Greenland_P3</t>
  </si>
  <si>
    <t>metadata/2013_Antarctica_P3</t>
  </si>
  <si>
    <t>metadata/1996_Greenland_P3</t>
  </si>
  <si>
    <t>metadata/2016_Greenland_P3</t>
  </si>
  <si>
    <t>metadata/2016_Alaska_TOnrl</t>
  </si>
  <si>
    <t>metadata/2005_Greenland_TO</t>
  </si>
  <si>
    <t>metadata/ATM_general_info</t>
  </si>
  <si>
    <t>metadata/2009_Antarctica_TO</t>
  </si>
  <si>
    <t>metadata/2016_Greenland_Polar6</t>
  </si>
  <si>
    <t>metadata/2018_Antarctica_DC8</t>
  </si>
  <si>
    <t>metadata/1993_Greenland_P3</t>
  </si>
  <si>
    <t>metadata/2013_Greenland_P3</t>
  </si>
  <si>
    <t>metadata/kurtz_seaice_thickness</t>
  </si>
  <si>
    <t>metadata/2015_Greenland_Ground</t>
  </si>
  <si>
    <t>metadata/2017_Antarctica_P3</t>
  </si>
  <si>
    <t>metadata/2019_Antarctica_TObas</t>
  </si>
  <si>
    <t>metadata/2012_Greenland_P3</t>
  </si>
  <si>
    <t>metadata/2011_Antarctica_DC8</t>
  </si>
  <si>
    <t>metadata/macgregor_gris_layers</t>
  </si>
  <si>
    <t>metadata/2016_Greenland_TOdtu</t>
  </si>
  <si>
    <t>metadata/2002_Antarctica_P3chile</t>
  </si>
  <si>
    <t>metadata/koenig_snow_layers</t>
  </si>
  <si>
    <t>metadata/2017_Greenland_P3</t>
  </si>
  <si>
    <t>metadata/2001_Greenland_P3</t>
  </si>
  <si>
    <t>metadata/1997_Greenland_P3</t>
  </si>
  <si>
    <t>metadata/LIDAR_UAF</t>
  </si>
  <si>
    <t>metadata/2004_Antarctica_P3chile</t>
  </si>
  <si>
    <t>metadata/2017_Antarctica_TObas</t>
  </si>
  <si>
    <t>metadata/2018_Alaska_SO</t>
  </si>
  <si>
    <t>metadata/lsmith</t>
  </si>
  <si>
    <t>metadata/2019_Alaska_SO</t>
  </si>
  <si>
    <t>metadata/2019_Greenland_TO</t>
  </si>
  <si>
    <t>metadata/2017_Antarctica_Polar6</t>
  </si>
  <si>
    <t>metadata/2021_Alaska_SO</t>
  </si>
  <si>
    <t>metadata/1999_Greenland_Ground</t>
  </si>
  <si>
    <t>metadata/2017_Antarctica_Basler</t>
  </si>
  <si>
    <t>metadata/2013_Antarctica_Ground</t>
  </si>
  <si>
    <t>metadata/2010_Greenland_DC8</t>
  </si>
  <si>
    <t>metadata/LVIS</t>
  </si>
  <si>
    <t>metadata/1999_Greenland_P3</t>
  </si>
  <si>
    <t>metadata/2019_Greenland_P3</t>
  </si>
  <si>
    <t>metadata</t>
  </si>
  <si>
    <t>private/data</t>
  </si>
  <si>
    <t>private</t>
  </si>
  <si>
    <t>du --apparent-size --max-depth=1 metadata private</t>
  </si>
  <si>
    <t>TB</t>
  </si>
  <si>
    <t>KB</t>
  </si>
  <si>
    <t>--</t>
  </si>
  <si>
    <t>RETRIEVE FROM TAPE 2</t>
  </si>
  <si>
    <t>RETRIEVE FROM TAPE 1</t>
  </si>
  <si>
    <t>NO ACTION</t>
  </si>
  <si>
    <t>COPY TO RFS and TRUNCATE</t>
  </si>
  <si>
    <t>Old DDN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</si>
</sst>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applyFont="1"/>
    <xf numFmtId="164" fontId="0" fillId="0" borderId="0" xfId="0" applyNumberFormat="1" applyFill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46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 x14ac:dyDescent="0.25"/>
  <cols>
    <col min="1" max="1" width="60.28515625" bestFit="1" customWidth="1"/>
    <col min="2" max="2" width="29.85546875" customWidth="1"/>
    <col min="3" max="3" width="36.28515625" bestFit="1" customWidth="1"/>
    <col min="4" max="4" width="8.42578125" bestFit="1" customWidth="1"/>
    <col min="5" max="5" width="14.140625" bestFit="1" customWidth="1"/>
    <col min="6" max="6" width="12" bestFit="1" customWidth="1"/>
    <col min="7" max="7" width="10" style="9" bestFit="1" customWidth="1"/>
    <col min="8" max="10" width="10" style="9" customWidth="1"/>
    <col min="11" max="14" width="9.140625" style="9"/>
    <col min="15" max="15" width="12" style="6" bestFit="1" customWidth="1"/>
    <col min="17" max="17" width="6.42578125" bestFit="1" customWidth="1"/>
    <col min="18" max="18" width="4.85546875" bestFit="1" customWidth="1"/>
    <col min="19" max="19" width="4.85546875" customWidth="1"/>
    <col min="22" max="22" width="10.7109375" bestFit="1" customWidth="1"/>
    <col min="30" max="30" width="18.85546875" bestFit="1" customWidth="1"/>
    <col min="31" max="31" width="14.140625" bestFit="1" customWidth="1"/>
  </cols>
  <sheetData>
    <row r="1" spans="1:31" x14ac:dyDescent="0.25">
      <c r="A1" t="s">
        <v>296</v>
      </c>
      <c r="B1" s="3" t="s">
        <v>610</v>
      </c>
      <c r="C1" s="3" t="s">
        <v>611</v>
      </c>
      <c r="O1" s="5" t="s">
        <v>310</v>
      </c>
      <c r="T1" s="3"/>
      <c r="U1" s="3"/>
      <c r="V1" s="3" t="s">
        <v>302</v>
      </c>
      <c r="W1" s="3"/>
      <c r="X1" s="3"/>
      <c r="Y1" s="3"/>
      <c r="Z1" s="3"/>
      <c r="AA1" s="3"/>
      <c r="AB1" s="3"/>
      <c r="AC1" s="3"/>
    </row>
    <row r="2" spans="1:31" x14ac:dyDescent="0.25">
      <c r="A2" t="s">
        <v>293</v>
      </c>
      <c r="D2" s="19">
        <v>44350</v>
      </c>
      <c r="E2" t="s">
        <v>294</v>
      </c>
      <c r="F2" t="s">
        <v>295</v>
      </c>
      <c r="G2" s="8" t="s">
        <v>297</v>
      </c>
      <c r="H2" s="8" t="s">
        <v>330</v>
      </c>
      <c r="I2" s="8" t="s">
        <v>309</v>
      </c>
      <c r="J2" s="8" t="s">
        <v>301</v>
      </c>
      <c r="K2" s="8" t="s">
        <v>298</v>
      </c>
      <c r="L2" s="8" t="s">
        <v>299</v>
      </c>
      <c r="M2" s="8" t="s">
        <v>300</v>
      </c>
      <c r="N2" s="8" t="s">
        <v>605</v>
      </c>
      <c r="O2" s="5" t="s">
        <v>303</v>
      </c>
      <c r="P2" s="3" t="s">
        <v>297</v>
      </c>
      <c r="Q2" s="3" t="s">
        <v>330</v>
      </c>
      <c r="R2" s="3" t="s">
        <v>309</v>
      </c>
      <c r="S2" s="3" t="s">
        <v>301</v>
      </c>
      <c r="T2" s="3" t="s">
        <v>300</v>
      </c>
      <c r="U2" s="8" t="s">
        <v>605</v>
      </c>
      <c r="V2" s="3" t="s">
        <v>303</v>
      </c>
      <c r="W2" s="3" t="s">
        <v>297</v>
      </c>
      <c r="X2" s="3" t="s">
        <v>330</v>
      </c>
      <c r="Y2" s="3" t="s">
        <v>309</v>
      </c>
      <c r="Z2" s="3" t="s">
        <v>301</v>
      </c>
      <c r="AA2" s="3" t="s">
        <v>300</v>
      </c>
      <c r="AB2" s="8" t="s">
        <v>605</v>
      </c>
      <c r="AC2" s="3" t="s">
        <v>305</v>
      </c>
    </row>
    <row r="3" spans="1:31" x14ac:dyDescent="0.25">
      <c r="A3" t="s">
        <v>292</v>
      </c>
      <c r="D3" t="s">
        <v>370</v>
      </c>
      <c r="E3" s="1">
        <f>1.11*2^40</f>
        <v>1220457906831.3601</v>
      </c>
      <c r="F3" s="2">
        <f>E3/(1024*1024*1024)</f>
        <v>1136.6400000000001</v>
      </c>
      <c r="N3" s="9" t="b">
        <f t="shared" ref="N3:N66" si="0">OR(G3:M3,0)</f>
        <v>0</v>
      </c>
      <c r="O3" s="7" t="str">
        <f t="shared" ref="O3:O19" si="1">IF(OR(K3,L3,0),F3,"")</f>
        <v/>
      </c>
      <c r="P3" s="2" t="str">
        <f t="shared" ref="P3:P66" si="2">IF(OR(G3,0),$F3,"")</f>
        <v/>
      </c>
      <c r="Q3" s="2" t="str">
        <f t="shared" ref="Q3:Q66" si="3">IF(OR(H3,0),$F3,"")</f>
        <v/>
      </c>
      <c r="R3" s="2" t="str">
        <f t="shared" ref="R3:R66" si="4">IF(OR(I3,0),$F3,"")</f>
        <v/>
      </c>
      <c r="S3" s="2" t="str">
        <f t="shared" ref="S3:S66" si="5">IF(OR(J3,0),$F3,"")</f>
        <v/>
      </c>
      <c r="T3" s="2" t="str">
        <f>IF(OR(M3,0),$F3,"")</f>
        <v/>
      </c>
      <c r="U3" s="2" t="str">
        <f>IF(OR(N3,0),$F3,"")</f>
        <v/>
      </c>
      <c r="V3" s="2">
        <f t="shared" ref="V3:Z3" si="6">SUM(V4:V482)</f>
        <v>1103.5738305812702</v>
      </c>
      <c r="W3" s="2">
        <f t="shared" si="6"/>
        <v>180.96547153964639</v>
      </c>
      <c r="X3" s="2">
        <f t="shared" si="6"/>
        <v>7.0976603571325541</v>
      </c>
      <c r="Y3" s="2">
        <f t="shared" si="6"/>
        <v>66.368667949922383</v>
      </c>
      <c r="Z3" s="2">
        <f t="shared" si="6"/>
        <v>15.26358356140554</v>
      </c>
      <c r="AA3" s="2">
        <f>SUM(T3:T347)</f>
        <v>23.67511903140694</v>
      </c>
      <c r="AB3" s="2">
        <f>SUM(U3:U347)</f>
        <v>1396.9443367460744</v>
      </c>
      <c r="AC3" s="2">
        <f>SUM(AC4:AC482)</f>
        <v>1373.5630682045594</v>
      </c>
    </row>
    <row r="4" spans="1:31" x14ac:dyDescent="0.25">
      <c r="A4" t="s">
        <v>177</v>
      </c>
      <c r="B4" s="20" t="s">
        <v>715</v>
      </c>
      <c r="D4" t="s">
        <v>371</v>
      </c>
      <c r="E4" s="1">
        <v>45860943099</v>
      </c>
      <c r="F4" s="2">
        <f t="shared" ref="F4:F75" si="7">E4/(1024*1024*1024)</f>
        <v>42.711331601254642</v>
      </c>
      <c r="N4" s="9" t="b">
        <f t="shared" si="0"/>
        <v>0</v>
      </c>
      <c r="O4" s="7" t="str">
        <f t="shared" si="1"/>
        <v/>
      </c>
      <c r="P4" s="2" t="str">
        <f t="shared" si="2"/>
        <v/>
      </c>
      <c r="Q4" s="2" t="str">
        <f t="shared" si="3"/>
        <v/>
      </c>
      <c r="R4" s="2" t="str">
        <f t="shared" si="4"/>
        <v/>
      </c>
      <c r="S4" s="2" t="str">
        <f t="shared" si="5"/>
        <v/>
      </c>
      <c r="T4" s="2" t="str">
        <f t="shared" ref="T4:T67" si="8">IF(OR(M4,0),$F4,"")</f>
        <v/>
      </c>
      <c r="U4" s="2" t="str">
        <f t="shared" ref="U4:U67" si="9">IF(OR(N4,0),$F4,"")</f>
        <v/>
      </c>
      <c r="V4" s="4">
        <f>SUM(O5:O30,O326:O328)</f>
        <v>73.055895959958434</v>
      </c>
      <c r="W4" s="4">
        <f>SUM(P5:P30)</f>
        <v>16.226487677730621</v>
      </c>
      <c r="X4" s="4">
        <f>SUM(Q5:Q30)</f>
        <v>0</v>
      </c>
      <c r="Y4" s="4">
        <f>SUM(R5:R30)</f>
        <v>0</v>
      </c>
      <c r="Z4" s="4">
        <f>SUM(S5:S30)</f>
        <v>0</v>
      </c>
      <c r="AA4" s="4">
        <f>SUM(T5:T30)</f>
        <v>6.2529463320970535E-4</v>
      </c>
      <c r="AB4" s="4">
        <f>SUM(U3:U322)</f>
        <v>1137.0456292258577</v>
      </c>
      <c r="AC4" s="4">
        <f>SUM(V4:AA4)</f>
        <v>89.283008932322261</v>
      </c>
      <c r="AD4" s="3" t="s">
        <v>306</v>
      </c>
    </row>
    <row r="5" spans="1:31" x14ac:dyDescent="0.25">
      <c r="A5" t="s">
        <v>167</v>
      </c>
      <c r="B5" t="s">
        <v>719</v>
      </c>
      <c r="D5" t="s">
        <v>372</v>
      </c>
      <c r="E5" s="1">
        <v>4939334569</v>
      </c>
      <c r="F5" s="2">
        <f t="shared" si="7"/>
        <v>4.6001137876883149</v>
      </c>
      <c r="G5" s="9">
        <v>1</v>
      </c>
      <c r="N5" s="9" t="b">
        <f t="shared" si="0"/>
        <v>1</v>
      </c>
      <c r="O5" s="7" t="str">
        <f t="shared" si="1"/>
        <v/>
      </c>
      <c r="P5" s="2">
        <f t="shared" si="2"/>
        <v>4.6001137876883149</v>
      </c>
      <c r="Q5" s="2" t="str">
        <f t="shared" si="3"/>
        <v/>
      </c>
      <c r="R5" s="2" t="str">
        <f t="shared" si="4"/>
        <v/>
      </c>
      <c r="S5" s="2" t="str">
        <f t="shared" si="5"/>
        <v/>
      </c>
      <c r="T5" s="2" t="str">
        <f t="shared" si="8"/>
        <v/>
      </c>
      <c r="U5" s="2">
        <f t="shared" si="9"/>
        <v>4.6001137876883149</v>
      </c>
    </row>
    <row r="6" spans="1:31" x14ac:dyDescent="0.25">
      <c r="A6" t="s">
        <v>162</v>
      </c>
      <c r="B6" t="s">
        <v>719</v>
      </c>
      <c r="D6" t="s">
        <v>373</v>
      </c>
      <c r="E6" s="1">
        <v>3441788844</v>
      </c>
      <c r="F6" s="2">
        <f t="shared" si="7"/>
        <v>3.2054156474769115</v>
      </c>
      <c r="K6" s="9">
        <v>1</v>
      </c>
      <c r="N6" s="9" t="b">
        <f t="shared" si="0"/>
        <v>1</v>
      </c>
      <c r="O6" s="7">
        <f t="shared" si="1"/>
        <v>3.2054156474769115</v>
      </c>
      <c r="P6" s="2" t="str">
        <f t="shared" si="2"/>
        <v/>
      </c>
      <c r="Q6" s="2" t="str">
        <f t="shared" si="3"/>
        <v/>
      </c>
      <c r="R6" s="2" t="str">
        <f t="shared" si="4"/>
        <v/>
      </c>
      <c r="S6" s="2" t="str">
        <f t="shared" si="5"/>
        <v/>
      </c>
      <c r="T6" s="2" t="str">
        <f t="shared" si="8"/>
        <v/>
      </c>
      <c r="U6" s="2">
        <f t="shared" si="9"/>
        <v>3.2054156474769115</v>
      </c>
    </row>
    <row r="7" spans="1:31" x14ac:dyDescent="0.25">
      <c r="A7" t="s">
        <v>159</v>
      </c>
      <c r="B7" t="s">
        <v>716</v>
      </c>
      <c r="D7" t="s">
        <v>374</v>
      </c>
      <c r="E7" s="1">
        <v>2854168794</v>
      </c>
      <c r="F7" s="2">
        <f t="shared" si="7"/>
        <v>2.6581518296152353</v>
      </c>
      <c r="G7" s="9">
        <v>1</v>
      </c>
      <c r="N7" s="9" t="b">
        <f t="shared" si="0"/>
        <v>1</v>
      </c>
      <c r="O7" s="7" t="str">
        <f t="shared" si="1"/>
        <v/>
      </c>
      <c r="P7" s="2">
        <f t="shared" si="2"/>
        <v>2.6581518296152353</v>
      </c>
      <c r="Q7" s="2" t="str">
        <f t="shared" si="3"/>
        <v/>
      </c>
      <c r="R7" s="2" t="str">
        <f t="shared" si="4"/>
        <v/>
      </c>
      <c r="S7" s="2" t="str">
        <f t="shared" si="5"/>
        <v/>
      </c>
      <c r="T7" s="2" t="str">
        <f t="shared" si="8"/>
        <v/>
      </c>
      <c r="U7" s="2">
        <f t="shared" si="9"/>
        <v>2.6581518296152353</v>
      </c>
    </row>
    <row r="8" spans="1:31" x14ac:dyDescent="0.25">
      <c r="A8" t="s">
        <v>160</v>
      </c>
      <c r="B8" t="s">
        <v>717</v>
      </c>
      <c r="D8" t="s">
        <v>375</v>
      </c>
      <c r="E8" s="1">
        <v>8416354747</v>
      </c>
      <c r="F8" s="2">
        <f t="shared" si="7"/>
        <v>7.8383411718532443</v>
      </c>
      <c r="K8" s="9">
        <v>1</v>
      </c>
      <c r="N8" s="9" t="b">
        <f t="shared" si="0"/>
        <v>1</v>
      </c>
      <c r="O8" s="7">
        <f t="shared" si="1"/>
        <v>7.8383411718532443</v>
      </c>
      <c r="P8" s="2" t="str">
        <f t="shared" si="2"/>
        <v/>
      </c>
      <c r="Q8" s="2" t="str">
        <f t="shared" si="3"/>
        <v/>
      </c>
      <c r="R8" s="2" t="str">
        <f t="shared" si="4"/>
        <v/>
      </c>
      <c r="S8" s="2" t="str">
        <f t="shared" si="5"/>
        <v/>
      </c>
      <c r="T8" s="2" t="str">
        <f t="shared" si="8"/>
        <v/>
      </c>
      <c r="U8" s="2">
        <f t="shared" si="9"/>
        <v>7.8383411718532443</v>
      </c>
    </row>
    <row r="9" spans="1:31" x14ac:dyDescent="0.25">
      <c r="A9" t="s">
        <v>158</v>
      </c>
      <c r="B9" t="s">
        <v>717</v>
      </c>
      <c r="D9" t="s">
        <v>376</v>
      </c>
      <c r="E9" s="1">
        <v>1174550666</v>
      </c>
      <c r="F9" s="2">
        <f t="shared" si="7"/>
        <v>1.093885550275445</v>
      </c>
      <c r="G9" s="9">
        <v>1</v>
      </c>
      <c r="N9" s="9" t="b">
        <f t="shared" si="0"/>
        <v>1</v>
      </c>
      <c r="O9" s="7" t="str">
        <f t="shared" si="1"/>
        <v/>
      </c>
      <c r="P9" s="2">
        <f t="shared" si="2"/>
        <v>1.093885550275445</v>
      </c>
      <c r="Q9" s="2" t="str">
        <f t="shared" si="3"/>
        <v/>
      </c>
      <c r="R9" s="2" t="str">
        <f t="shared" si="4"/>
        <v/>
      </c>
      <c r="S9" s="2" t="str">
        <f t="shared" si="5"/>
        <v/>
      </c>
      <c r="T9" s="2" t="str">
        <f t="shared" si="8"/>
        <v/>
      </c>
      <c r="U9" s="2">
        <f t="shared" si="9"/>
        <v>1.093885550275445</v>
      </c>
    </row>
    <row r="10" spans="1:31" x14ac:dyDescent="0.25">
      <c r="A10" t="s">
        <v>173</v>
      </c>
      <c r="B10" t="s">
        <v>716</v>
      </c>
      <c r="D10" t="s">
        <v>377</v>
      </c>
      <c r="E10" s="1">
        <v>6170138880</v>
      </c>
      <c r="F10" s="2">
        <f t="shared" si="7"/>
        <v>5.746389627456665</v>
      </c>
      <c r="K10" s="9">
        <v>1</v>
      </c>
      <c r="N10" s="9" t="b">
        <f t="shared" si="0"/>
        <v>1</v>
      </c>
      <c r="O10" s="7">
        <f t="shared" si="1"/>
        <v>5.746389627456665</v>
      </c>
      <c r="P10" s="2" t="str">
        <f t="shared" si="2"/>
        <v/>
      </c>
      <c r="Q10" s="2" t="str">
        <f t="shared" si="3"/>
        <v/>
      </c>
      <c r="R10" s="2" t="str">
        <f t="shared" si="4"/>
        <v/>
      </c>
      <c r="S10" s="2" t="str">
        <f t="shared" si="5"/>
        <v/>
      </c>
      <c r="T10" s="2" t="str">
        <f t="shared" si="8"/>
        <v/>
      </c>
      <c r="U10" s="2">
        <f t="shared" si="9"/>
        <v>5.746389627456665</v>
      </c>
    </row>
    <row r="11" spans="1:31" x14ac:dyDescent="0.25">
      <c r="A11" t="s">
        <v>176</v>
      </c>
      <c r="B11" t="s">
        <v>717</v>
      </c>
      <c r="D11" t="s">
        <v>378</v>
      </c>
      <c r="E11" s="1">
        <v>842380421</v>
      </c>
      <c r="F11" s="2">
        <f t="shared" si="7"/>
        <v>0.78452790249139071</v>
      </c>
      <c r="G11" s="9">
        <v>1</v>
      </c>
      <c r="N11" s="9" t="b">
        <f t="shared" si="0"/>
        <v>1</v>
      </c>
      <c r="O11" s="7" t="str">
        <f t="shared" si="1"/>
        <v/>
      </c>
      <c r="P11" s="2">
        <f t="shared" si="2"/>
        <v>0.78452790249139071</v>
      </c>
      <c r="Q11" s="2" t="str">
        <f t="shared" si="3"/>
        <v/>
      </c>
      <c r="R11" s="2" t="str">
        <f t="shared" si="4"/>
        <v/>
      </c>
      <c r="S11" s="2" t="str">
        <f t="shared" si="5"/>
        <v/>
      </c>
      <c r="T11" s="2" t="str">
        <f t="shared" si="8"/>
        <v/>
      </c>
      <c r="U11" s="2">
        <f t="shared" si="9"/>
        <v>0.78452790249139071</v>
      </c>
    </row>
    <row r="12" spans="1:31" x14ac:dyDescent="0.25">
      <c r="A12" t="s">
        <v>169</v>
      </c>
      <c r="B12" t="s">
        <v>716</v>
      </c>
      <c r="D12" t="s">
        <v>379</v>
      </c>
      <c r="E12" s="1">
        <v>992122323</v>
      </c>
      <c r="F12" s="2">
        <f t="shared" si="7"/>
        <v>0.92398591618984938</v>
      </c>
      <c r="K12" s="9">
        <v>1</v>
      </c>
      <c r="N12" s="9" t="b">
        <f t="shared" si="0"/>
        <v>1</v>
      </c>
      <c r="O12" s="7">
        <f t="shared" si="1"/>
        <v>0.92398591618984938</v>
      </c>
      <c r="P12" s="2" t="str">
        <f t="shared" si="2"/>
        <v/>
      </c>
      <c r="Q12" s="2" t="str">
        <f t="shared" si="3"/>
        <v/>
      </c>
      <c r="R12" s="2" t="str">
        <f t="shared" si="4"/>
        <v/>
      </c>
      <c r="S12" s="2" t="str">
        <f t="shared" si="5"/>
        <v/>
      </c>
      <c r="T12" s="2" t="str">
        <f t="shared" si="8"/>
        <v/>
      </c>
      <c r="U12" s="2">
        <f t="shared" si="9"/>
        <v>0.92398591618984938</v>
      </c>
      <c r="AD12" s="1"/>
      <c r="AE12" s="1"/>
    </row>
    <row r="13" spans="1:31" x14ac:dyDescent="0.25">
      <c r="A13" t="s">
        <v>164</v>
      </c>
      <c r="B13" t="s">
        <v>717</v>
      </c>
      <c r="D13" t="s">
        <v>380</v>
      </c>
      <c r="E13" s="1">
        <v>266111064</v>
      </c>
      <c r="F13" s="2">
        <f t="shared" si="7"/>
        <v>0.24783524125814438</v>
      </c>
      <c r="G13" s="9">
        <v>1</v>
      </c>
      <c r="N13" s="9" t="b">
        <f t="shared" si="0"/>
        <v>1</v>
      </c>
      <c r="O13" s="7" t="str">
        <f t="shared" si="1"/>
        <v/>
      </c>
      <c r="P13" s="2">
        <f t="shared" si="2"/>
        <v>0.24783524125814438</v>
      </c>
      <c r="Q13" s="2" t="str">
        <f t="shared" si="3"/>
        <v/>
      </c>
      <c r="R13" s="2" t="str">
        <f t="shared" si="4"/>
        <v/>
      </c>
      <c r="S13" s="2" t="str">
        <f t="shared" si="5"/>
        <v/>
      </c>
      <c r="T13" s="2" t="str">
        <f t="shared" si="8"/>
        <v/>
      </c>
      <c r="U13" s="2">
        <f t="shared" si="9"/>
        <v>0.24783524125814438</v>
      </c>
      <c r="AD13" s="1"/>
      <c r="AE13" s="1"/>
    </row>
    <row r="14" spans="1:31" x14ac:dyDescent="0.25">
      <c r="A14" t="s">
        <v>171</v>
      </c>
      <c r="B14" t="s">
        <v>717</v>
      </c>
      <c r="D14" t="s">
        <v>381</v>
      </c>
      <c r="E14" s="1">
        <v>3948997522</v>
      </c>
      <c r="F14" s="2">
        <f t="shared" si="7"/>
        <v>3.6777905393391848</v>
      </c>
      <c r="K14" s="9">
        <v>1</v>
      </c>
      <c r="N14" s="9" t="b">
        <f t="shared" si="0"/>
        <v>1</v>
      </c>
      <c r="O14" s="7">
        <f t="shared" si="1"/>
        <v>3.6777905393391848</v>
      </c>
      <c r="P14" s="2" t="str">
        <f t="shared" si="2"/>
        <v/>
      </c>
      <c r="Q14" s="2" t="str">
        <f t="shared" si="3"/>
        <v/>
      </c>
      <c r="R14" s="2" t="str">
        <f t="shared" si="4"/>
        <v/>
      </c>
      <c r="S14" s="2" t="str">
        <f t="shared" si="5"/>
        <v/>
      </c>
      <c r="T14" s="2" t="str">
        <f t="shared" si="8"/>
        <v/>
      </c>
      <c r="U14" s="2">
        <f t="shared" si="9"/>
        <v>3.6777905393391848</v>
      </c>
      <c r="AD14" s="1"/>
      <c r="AE14" s="1"/>
    </row>
    <row r="15" spans="1:31" x14ac:dyDescent="0.25">
      <c r="A15" t="s">
        <v>157</v>
      </c>
      <c r="B15" t="s">
        <v>719</v>
      </c>
      <c r="D15" t="s">
        <v>382</v>
      </c>
      <c r="E15" s="1">
        <v>5478863982</v>
      </c>
      <c r="F15" s="2">
        <f t="shared" si="7"/>
        <v>5.1025897096842527</v>
      </c>
      <c r="K15" s="9">
        <v>1</v>
      </c>
      <c r="N15" s="9" t="b">
        <f t="shared" si="0"/>
        <v>1</v>
      </c>
      <c r="O15" s="7">
        <f t="shared" si="1"/>
        <v>5.1025897096842527</v>
      </c>
      <c r="P15" s="2" t="str">
        <f t="shared" si="2"/>
        <v/>
      </c>
      <c r="Q15" s="2" t="str">
        <f t="shared" si="3"/>
        <v/>
      </c>
      <c r="R15" s="2" t="str">
        <f t="shared" si="4"/>
        <v/>
      </c>
      <c r="S15" s="2" t="str">
        <f t="shared" si="5"/>
        <v/>
      </c>
      <c r="T15" s="2" t="str">
        <f t="shared" si="8"/>
        <v/>
      </c>
      <c r="U15" s="2">
        <f t="shared" si="9"/>
        <v>5.1025897096842527</v>
      </c>
      <c r="AE15" s="1"/>
    </row>
    <row r="16" spans="1:31" x14ac:dyDescent="0.25">
      <c r="A16" t="s">
        <v>168</v>
      </c>
      <c r="B16" t="s">
        <v>719</v>
      </c>
      <c r="D16" t="s">
        <v>383</v>
      </c>
      <c r="E16" s="1">
        <v>779339806</v>
      </c>
      <c r="F16" s="2">
        <f t="shared" si="7"/>
        <v>0.72581675462424755</v>
      </c>
      <c r="G16" s="9">
        <v>1</v>
      </c>
      <c r="N16" s="9" t="b">
        <f t="shared" si="0"/>
        <v>1</v>
      </c>
      <c r="O16" s="7" t="str">
        <f t="shared" si="1"/>
        <v/>
      </c>
      <c r="P16" s="2">
        <f t="shared" si="2"/>
        <v>0.72581675462424755</v>
      </c>
      <c r="Q16" s="2" t="str">
        <f t="shared" si="3"/>
        <v/>
      </c>
      <c r="R16" s="2" t="str">
        <f t="shared" si="4"/>
        <v/>
      </c>
      <c r="S16" s="2" t="str">
        <f t="shared" si="5"/>
        <v/>
      </c>
      <c r="T16" s="2" t="str">
        <f t="shared" si="8"/>
        <v/>
      </c>
      <c r="U16" s="2">
        <f t="shared" si="9"/>
        <v>0.72581675462424755</v>
      </c>
    </row>
    <row r="17" spans="1:21" x14ac:dyDescent="0.25">
      <c r="A17" t="s">
        <v>172</v>
      </c>
      <c r="B17" t="s">
        <v>716</v>
      </c>
      <c r="D17" t="s">
        <v>384</v>
      </c>
      <c r="E17" s="1">
        <v>193209390</v>
      </c>
      <c r="F17" s="2">
        <f t="shared" si="7"/>
        <v>0.17994026653468609</v>
      </c>
      <c r="G17" s="9">
        <v>1</v>
      </c>
      <c r="N17" s="9" t="b">
        <f t="shared" si="0"/>
        <v>1</v>
      </c>
      <c r="O17" s="7" t="str">
        <f t="shared" si="1"/>
        <v/>
      </c>
      <c r="P17" s="2">
        <f t="shared" si="2"/>
        <v>0.17994026653468609</v>
      </c>
      <c r="Q17" s="2" t="str">
        <f t="shared" si="3"/>
        <v/>
      </c>
      <c r="R17" s="2" t="str">
        <f t="shared" si="4"/>
        <v/>
      </c>
      <c r="S17" s="2" t="str">
        <f t="shared" si="5"/>
        <v/>
      </c>
      <c r="T17" s="2" t="str">
        <f t="shared" si="8"/>
        <v/>
      </c>
      <c r="U17" s="2">
        <f t="shared" si="9"/>
        <v>0.17994026653468609</v>
      </c>
    </row>
    <row r="18" spans="1:21" x14ac:dyDescent="0.25">
      <c r="A18" t="s">
        <v>175</v>
      </c>
      <c r="B18" t="s">
        <v>609</v>
      </c>
      <c r="D18" t="s">
        <v>385</v>
      </c>
      <c r="E18" s="1">
        <v>76540660</v>
      </c>
      <c r="F18" s="2">
        <f t="shared" si="7"/>
        <v>7.1284044533967972E-2</v>
      </c>
      <c r="K18" s="9">
        <v>1</v>
      </c>
      <c r="N18" s="9" t="b">
        <f t="shared" si="0"/>
        <v>1</v>
      </c>
      <c r="O18" s="7">
        <f t="shared" si="1"/>
        <v>7.1284044533967972E-2</v>
      </c>
      <c r="P18" s="2" t="str">
        <f t="shared" si="2"/>
        <v/>
      </c>
      <c r="Q18" s="2" t="str">
        <f t="shared" si="3"/>
        <v/>
      </c>
      <c r="R18" s="2" t="str">
        <f t="shared" si="4"/>
        <v/>
      </c>
      <c r="S18" s="2" t="str">
        <f t="shared" si="5"/>
        <v/>
      </c>
      <c r="T18" s="2" t="str">
        <f t="shared" si="8"/>
        <v/>
      </c>
      <c r="U18" s="2">
        <f t="shared" si="9"/>
        <v>7.1284044533967972E-2</v>
      </c>
    </row>
    <row r="19" spans="1:21" x14ac:dyDescent="0.25">
      <c r="A19" t="s">
        <v>340</v>
      </c>
      <c r="B19" t="s">
        <v>617</v>
      </c>
      <c r="D19" t="s">
        <v>386</v>
      </c>
      <c r="E19" s="1">
        <v>4000</v>
      </c>
      <c r="F19" s="2">
        <f t="shared" si="7"/>
        <v>3.7252902984619141E-6</v>
      </c>
      <c r="K19" s="9">
        <v>1</v>
      </c>
      <c r="N19" s="9" t="b">
        <f t="shared" si="0"/>
        <v>1</v>
      </c>
      <c r="O19" s="7">
        <f t="shared" si="1"/>
        <v>3.7252902984619141E-6</v>
      </c>
      <c r="P19" s="2" t="str">
        <f t="shared" si="2"/>
        <v/>
      </c>
      <c r="Q19" s="2" t="str">
        <f t="shared" si="3"/>
        <v/>
      </c>
      <c r="R19" s="2" t="str">
        <f t="shared" si="4"/>
        <v/>
      </c>
      <c r="S19" s="2" t="str">
        <f t="shared" si="5"/>
        <v/>
      </c>
      <c r="T19" s="2" t="str">
        <f t="shared" si="8"/>
        <v/>
      </c>
      <c r="U19" s="2">
        <f t="shared" si="9"/>
        <v>3.7252902984619141E-6</v>
      </c>
    </row>
    <row r="20" spans="1:21" x14ac:dyDescent="0.25">
      <c r="A20" t="s">
        <v>341</v>
      </c>
      <c r="B20" t="s">
        <v>718</v>
      </c>
      <c r="D20" t="s">
        <v>381</v>
      </c>
      <c r="E20" s="1">
        <f>3.8*2^30</f>
        <v>4080218931.1999998</v>
      </c>
      <c r="F20" s="2">
        <f>E20/(1024*1024*1024)</f>
        <v>3.8</v>
      </c>
      <c r="G20" s="9">
        <v>1</v>
      </c>
      <c r="N20" s="9" t="b">
        <f t="shared" si="0"/>
        <v>1</v>
      </c>
      <c r="O20" s="7"/>
      <c r="P20" s="2">
        <f t="shared" si="2"/>
        <v>3.8</v>
      </c>
      <c r="Q20" s="2" t="str">
        <f t="shared" si="3"/>
        <v/>
      </c>
      <c r="R20" s="2" t="str">
        <f t="shared" si="4"/>
        <v/>
      </c>
      <c r="S20" s="2" t="str">
        <f t="shared" si="5"/>
        <v/>
      </c>
      <c r="T20" s="2" t="str">
        <f t="shared" si="8"/>
        <v/>
      </c>
      <c r="U20" s="2">
        <f t="shared" si="9"/>
        <v>3.8</v>
      </c>
    </row>
    <row r="21" spans="1:21" x14ac:dyDescent="0.25">
      <c r="A21" t="s">
        <v>342</v>
      </c>
      <c r="B21" t="s">
        <v>718</v>
      </c>
      <c r="D21" t="s">
        <v>387</v>
      </c>
      <c r="E21" s="1">
        <f>1.5*2^30</f>
        <v>1610612736</v>
      </c>
      <c r="F21" s="2">
        <f>E21/(1024*1024*1024)</f>
        <v>1.5</v>
      </c>
      <c r="G21" s="9">
        <v>1</v>
      </c>
      <c r="N21" s="9" t="b">
        <f t="shared" si="0"/>
        <v>1</v>
      </c>
      <c r="O21" s="7"/>
      <c r="P21" s="2">
        <f t="shared" si="2"/>
        <v>1.5</v>
      </c>
      <c r="Q21" s="2" t="str">
        <f t="shared" si="3"/>
        <v/>
      </c>
      <c r="R21" s="2" t="str">
        <f t="shared" si="4"/>
        <v/>
      </c>
      <c r="S21" s="2" t="str">
        <f t="shared" si="5"/>
        <v/>
      </c>
      <c r="T21" s="2" t="str">
        <f t="shared" si="8"/>
        <v/>
      </c>
      <c r="U21" s="2">
        <f t="shared" si="9"/>
        <v>1.5</v>
      </c>
    </row>
    <row r="22" spans="1:21" x14ac:dyDescent="0.25">
      <c r="A22" t="s">
        <v>343</v>
      </c>
      <c r="B22" t="s">
        <v>617</v>
      </c>
      <c r="D22" t="s">
        <v>388</v>
      </c>
      <c r="E22" s="1">
        <v>4000</v>
      </c>
      <c r="F22" s="2">
        <f>E22/(1024*1024*1024)</f>
        <v>3.7252902984619141E-6</v>
      </c>
      <c r="K22" s="9">
        <v>1</v>
      </c>
      <c r="N22" s="9" t="b">
        <f t="shared" si="0"/>
        <v>1</v>
      </c>
      <c r="O22" s="7"/>
      <c r="P22" s="2" t="str">
        <f t="shared" si="2"/>
        <v/>
      </c>
      <c r="Q22" s="2" t="str">
        <f t="shared" si="3"/>
        <v/>
      </c>
      <c r="R22" s="2" t="str">
        <f t="shared" si="4"/>
        <v/>
      </c>
      <c r="S22" s="2" t="str">
        <f t="shared" si="5"/>
        <v/>
      </c>
      <c r="T22" s="2" t="str">
        <f t="shared" si="8"/>
        <v/>
      </c>
      <c r="U22" s="2">
        <f t="shared" si="9"/>
        <v>3.7252902984619141E-6</v>
      </c>
    </row>
    <row r="23" spans="1:21" x14ac:dyDescent="0.25">
      <c r="A23" t="s">
        <v>155</v>
      </c>
      <c r="B23" t="s">
        <v>717</v>
      </c>
      <c r="D23" t="s">
        <v>389</v>
      </c>
      <c r="E23" s="1">
        <v>27960388</v>
      </c>
      <c r="F23" s="2">
        <f t="shared" si="7"/>
        <v>2.604014053940773E-2</v>
      </c>
      <c r="L23" s="9">
        <v>1</v>
      </c>
      <c r="N23" s="9" t="b">
        <f t="shared" si="0"/>
        <v>1</v>
      </c>
      <c r="O23" s="7">
        <f t="shared" ref="O23:O86" si="10">IF(OR(K23,L23,0),F23,"")</f>
        <v>2.604014053940773E-2</v>
      </c>
      <c r="P23" s="2" t="str">
        <f t="shared" si="2"/>
        <v/>
      </c>
      <c r="Q23" s="2" t="str">
        <f t="shared" si="3"/>
        <v/>
      </c>
      <c r="R23" s="2" t="str">
        <f t="shared" si="4"/>
        <v/>
      </c>
      <c r="S23" s="2" t="str">
        <f t="shared" si="5"/>
        <v/>
      </c>
      <c r="T23" s="2" t="str">
        <f t="shared" si="8"/>
        <v/>
      </c>
      <c r="U23" s="2">
        <f t="shared" si="9"/>
        <v>2.604014053940773E-2</v>
      </c>
    </row>
    <row r="24" spans="1:21" x14ac:dyDescent="0.25">
      <c r="A24" t="s">
        <v>165</v>
      </c>
      <c r="B24" t="s">
        <v>717</v>
      </c>
      <c r="D24" t="s">
        <v>390</v>
      </c>
      <c r="E24" s="1">
        <v>63007731</v>
      </c>
      <c r="F24" s="2">
        <f t="shared" si="7"/>
        <v>5.8680522255599499E-2</v>
      </c>
      <c r="L24" s="9">
        <v>1</v>
      </c>
      <c r="N24" s="9" t="b">
        <f t="shared" si="0"/>
        <v>1</v>
      </c>
      <c r="O24" s="7">
        <f t="shared" si="10"/>
        <v>5.8680522255599499E-2</v>
      </c>
      <c r="P24" s="2" t="str">
        <f t="shared" si="2"/>
        <v/>
      </c>
      <c r="Q24" s="2" t="str">
        <f t="shared" si="3"/>
        <v/>
      </c>
      <c r="R24" s="2" t="str">
        <f t="shared" si="4"/>
        <v/>
      </c>
      <c r="S24" s="2" t="str">
        <f t="shared" si="5"/>
        <v/>
      </c>
      <c r="T24" s="2" t="str">
        <f t="shared" si="8"/>
        <v/>
      </c>
      <c r="U24" s="2">
        <f t="shared" si="9"/>
        <v>5.8680522255599499E-2</v>
      </c>
    </row>
    <row r="25" spans="1:21" x14ac:dyDescent="0.25">
      <c r="A25" t="s">
        <v>170</v>
      </c>
      <c r="B25" t="s">
        <v>717</v>
      </c>
      <c r="D25" t="s">
        <v>391</v>
      </c>
      <c r="E25" s="1">
        <v>39561727</v>
      </c>
      <c r="F25" s="2">
        <f t="shared" si="7"/>
        <v>3.6844729445874691E-2</v>
      </c>
      <c r="L25" s="9">
        <v>1</v>
      </c>
      <c r="N25" s="9" t="b">
        <f t="shared" si="0"/>
        <v>1</v>
      </c>
      <c r="O25" s="7">
        <f t="shared" si="10"/>
        <v>3.6844729445874691E-2</v>
      </c>
      <c r="P25" s="2" t="str">
        <f t="shared" si="2"/>
        <v/>
      </c>
      <c r="Q25" s="2" t="str">
        <f t="shared" si="3"/>
        <v/>
      </c>
      <c r="R25" s="2" t="str">
        <f t="shared" si="4"/>
        <v/>
      </c>
      <c r="S25" s="2" t="str">
        <f t="shared" si="5"/>
        <v/>
      </c>
      <c r="T25" s="2" t="str">
        <f t="shared" si="8"/>
        <v/>
      </c>
      <c r="U25" s="2">
        <f t="shared" si="9"/>
        <v>3.6844729445874691E-2</v>
      </c>
    </row>
    <row r="26" spans="1:21" x14ac:dyDescent="0.25">
      <c r="A26" t="s">
        <v>163</v>
      </c>
      <c r="B26" t="s">
        <v>717</v>
      </c>
      <c r="D26" t="s">
        <v>392</v>
      </c>
      <c r="E26" s="1">
        <v>671405</v>
      </c>
      <c r="F26" s="2">
        <f t="shared" si="7"/>
        <v>6.2529463320970535E-4</v>
      </c>
      <c r="M26" s="9">
        <v>1</v>
      </c>
      <c r="N26" s="9" t="b">
        <f t="shared" si="0"/>
        <v>1</v>
      </c>
      <c r="O26" s="7" t="str">
        <f t="shared" si="10"/>
        <v/>
      </c>
      <c r="P26" s="2" t="str">
        <f t="shared" si="2"/>
        <v/>
      </c>
      <c r="Q26" s="2" t="str">
        <f t="shared" si="3"/>
        <v/>
      </c>
      <c r="R26" s="2" t="str">
        <f t="shared" si="4"/>
        <v/>
      </c>
      <c r="S26" s="2" t="str">
        <f t="shared" si="5"/>
        <v/>
      </c>
      <c r="T26" s="2">
        <f t="shared" si="8"/>
        <v>6.2529463320970535E-4</v>
      </c>
      <c r="U26" s="2">
        <f t="shared" si="9"/>
        <v>6.2529463320970535E-4</v>
      </c>
    </row>
    <row r="27" spans="1:21" x14ac:dyDescent="0.25">
      <c r="A27" t="s">
        <v>166</v>
      </c>
      <c r="B27" t="s">
        <v>717</v>
      </c>
      <c r="D27" t="s">
        <v>393</v>
      </c>
      <c r="E27" s="1">
        <v>14979340</v>
      </c>
      <c r="F27" s="2">
        <f t="shared" si="7"/>
        <v>1.3950597494840622E-2</v>
      </c>
      <c r="G27" s="9">
        <v>1</v>
      </c>
      <c r="N27" s="9" t="b">
        <f t="shared" si="0"/>
        <v>1</v>
      </c>
      <c r="O27" s="7" t="str">
        <f t="shared" si="10"/>
        <v/>
      </c>
      <c r="P27" s="2">
        <f t="shared" si="2"/>
        <v>1.3950597494840622E-2</v>
      </c>
      <c r="Q27" s="2" t="str">
        <f t="shared" si="3"/>
        <v/>
      </c>
      <c r="R27" s="2" t="str">
        <f t="shared" si="4"/>
        <v/>
      </c>
      <c r="S27" s="2" t="str">
        <f t="shared" si="5"/>
        <v/>
      </c>
      <c r="T27" s="2" t="str">
        <f t="shared" si="8"/>
        <v/>
      </c>
      <c r="U27" s="2">
        <f t="shared" si="9"/>
        <v>1.3950597494840622E-2</v>
      </c>
    </row>
    <row r="28" spans="1:21" x14ac:dyDescent="0.25">
      <c r="A28" t="s">
        <v>156</v>
      </c>
      <c r="B28" t="s">
        <v>717</v>
      </c>
      <c r="D28" t="s">
        <v>391</v>
      </c>
      <c r="E28" s="1">
        <v>39134289</v>
      </c>
      <c r="F28" s="2">
        <f t="shared" si="7"/>
        <v>3.64466467872262E-2</v>
      </c>
      <c r="G28" s="9">
        <v>1</v>
      </c>
      <c r="N28" s="9" t="b">
        <f t="shared" si="0"/>
        <v>1</v>
      </c>
      <c r="O28" s="7" t="str">
        <f t="shared" si="10"/>
        <v/>
      </c>
      <c r="P28" s="2">
        <f t="shared" si="2"/>
        <v>3.64466467872262E-2</v>
      </c>
      <c r="Q28" s="2" t="str">
        <f t="shared" si="3"/>
        <v/>
      </c>
      <c r="R28" s="2" t="str">
        <f t="shared" si="4"/>
        <v/>
      </c>
      <c r="S28" s="2" t="str">
        <f t="shared" si="5"/>
        <v/>
      </c>
      <c r="T28" s="2" t="str">
        <f t="shared" si="8"/>
        <v/>
      </c>
      <c r="U28" s="2">
        <f t="shared" si="9"/>
        <v>3.64466467872262E-2</v>
      </c>
    </row>
    <row r="29" spans="1:21" x14ac:dyDescent="0.25">
      <c r="A29" t="s">
        <v>174</v>
      </c>
      <c r="B29" t="s">
        <v>717</v>
      </c>
      <c r="D29" t="s">
        <v>394</v>
      </c>
      <c r="E29" s="1">
        <v>429093616</v>
      </c>
      <c r="F29" s="2">
        <f t="shared" si="7"/>
        <v>0.39962457120418549</v>
      </c>
      <c r="G29" s="9">
        <v>1</v>
      </c>
      <c r="N29" s="9" t="b">
        <f t="shared" si="0"/>
        <v>1</v>
      </c>
      <c r="O29" s="7" t="str">
        <f t="shared" si="10"/>
        <v/>
      </c>
      <c r="P29" s="2">
        <f t="shared" si="2"/>
        <v>0.39962457120418549</v>
      </c>
      <c r="Q29" s="2" t="str">
        <f t="shared" si="3"/>
        <v/>
      </c>
      <c r="R29" s="2" t="str">
        <f t="shared" si="4"/>
        <v/>
      </c>
      <c r="S29" s="2" t="str">
        <f t="shared" si="5"/>
        <v/>
      </c>
      <c r="T29" s="2" t="str">
        <f t="shared" si="8"/>
        <v/>
      </c>
      <c r="U29" s="2">
        <f t="shared" si="9"/>
        <v>0.39962457120418549</v>
      </c>
    </row>
    <row r="30" spans="1:21" x14ac:dyDescent="0.25">
      <c r="A30" t="s">
        <v>161</v>
      </c>
      <c r="B30" t="s">
        <v>717</v>
      </c>
      <c r="D30" t="s">
        <v>395</v>
      </c>
      <c r="E30" s="1">
        <v>199924854</v>
      </c>
      <c r="F30" s="2">
        <f t="shared" si="7"/>
        <v>0.18619452975690365</v>
      </c>
      <c r="G30" s="9">
        <v>1</v>
      </c>
      <c r="N30" s="9" t="b">
        <f t="shared" si="0"/>
        <v>1</v>
      </c>
      <c r="O30" s="7" t="str">
        <f t="shared" si="10"/>
        <v/>
      </c>
      <c r="P30" s="2">
        <f t="shared" si="2"/>
        <v>0.18619452975690365</v>
      </c>
      <c r="Q30" s="2" t="str">
        <f t="shared" si="3"/>
        <v/>
      </c>
      <c r="R30" s="2" t="str">
        <f t="shared" si="4"/>
        <v/>
      </c>
      <c r="S30" s="2" t="str">
        <f t="shared" si="5"/>
        <v/>
      </c>
      <c r="T30" s="2" t="str">
        <f t="shared" si="8"/>
        <v/>
      </c>
      <c r="U30" s="2">
        <f t="shared" si="9"/>
        <v>0.18619452975690365</v>
      </c>
    </row>
    <row r="31" spans="1:21" x14ac:dyDescent="0.25">
      <c r="A31" t="s">
        <v>104</v>
      </c>
      <c r="B31" t="s">
        <v>719</v>
      </c>
      <c r="D31" t="s">
        <v>396</v>
      </c>
      <c r="E31" s="1">
        <v>653184248</v>
      </c>
      <c r="F31" s="2">
        <f t="shared" si="7"/>
        <v>0.60832523554563522</v>
      </c>
      <c r="N31" s="9" t="b">
        <f t="shared" si="0"/>
        <v>0</v>
      </c>
      <c r="O31" s="7" t="str">
        <f t="shared" si="10"/>
        <v/>
      </c>
      <c r="P31" s="2" t="str">
        <f t="shared" si="2"/>
        <v/>
      </c>
      <c r="Q31" s="2" t="str">
        <f t="shared" si="3"/>
        <v/>
      </c>
      <c r="R31" s="2" t="str">
        <f t="shared" si="4"/>
        <v/>
      </c>
      <c r="S31" s="2" t="str">
        <f t="shared" si="5"/>
        <v/>
      </c>
      <c r="T31" s="2" t="str">
        <f t="shared" si="8"/>
        <v/>
      </c>
      <c r="U31" s="2" t="str">
        <f t="shared" si="9"/>
        <v/>
      </c>
    </row>
    <row r="32" spans="1:21" x14ac:dyDescent="0.25">
      <c r="A32" t="s">
        <v>103</v>
      </c>
      <c r="B32" s="16"/>
      <c r="C32" s="16"/>
      <c r="D32" t="s">
        <v>397</v>
      </c>
      <c r="E32" s="1">
        <v>81527199</v>
      </c>
      <c r="F32" s="2">
        <f t="shared" si="7"/>
        <v>7.5928120873868465E-2</v>
      </c>
      <c r="L32" s="9">
        <v>1</v>
      </c>
      <c r="N32" s="9" t="b">
        <f t="shared" si="0"/>
        <v>1</v>
      </c>
      <c r="O32" s="7">
        <f t="shared" si="10"/>
        <v>7.5928120873868465E-2</v>
      </c>
      <c r="P32" s="2" t="str">
        <f t="shared" si="2"/>
        <v/>
      </c>
      <c r="Q32" s="2" t="str">
        <f t="shared" si="3"/>
        <v/>
      </c>
      <c r="R32" s="2" t="str">
        <f t="shared" si="4"/>
        <v/>
      </c>
      <c r="S32" s="2" t="str">
        <f t="shared" si="5"/>
        <v/>
      </c>
      <c r="T32" s="2" t="str">
        <f t="shared" si="8"/>
        <v/>
      </c>
      <c r="U32" s="2">
        <f t="shared" si="9"/>
        <v>7.5928120873868465E-2</v>
      </c>
    </row>
    <row r="33" spans="1:21" x14ac:dyDescent="0.25">
      <c r="A33" t="s">
        <v>99</v>
      </c>
      <c r="B33" s="16"/>
      <c r="C33" s="16"/>
      <c r="D33" t="s">
        <v>398</v>
      </c>
      <c r="E33" s="1">
        <v>246887000</v>
      </c>
      <c r="F33" s="2">
        <f t="shared" si="7"/>
        <v>0.22993143647909164</v>
      </c>
      <c r="L33" s="9">
        <v>1</v>
      </c>
      <c r="N33" s="9" t="b">
        <f t="shared" si="0"/>
        <v>1</v>
      </c>
      <c r="O33" s="7">
        <f t="shared" si="10"/>
        <v>0.22993143647909164</v>
      </c>
      <c r="P33" s="2" t="str">
        <f t="shared" si="2"/>
        <v/>
      </c>
      <c r="Q33" s="2" t="str">
        <f t="shared" si="3"/>
        <v/>
      </c>
      <c r="R33" s="2" t="str">
        <f t="shared" si="4"/>
        <v/>
      </c>
      <c r="S33" s="2" t="str">
        <f t="shared" si="5"/>
        <v/>
      </c>
      <c r="T33" s="2" t="str">
        <f t="shared" si="8"/>
        <v/>
      </c>
      <c r="U33" s="2">
        <f t="shared" si="9"/>
        <v>0.22993143647909164</v>
      </c>
    </row>
    <row r="34" spans="1:21" x14ac:dyDescent="0.25">
      <c r="A34" t="s">
        <v>102</v>
      </c>
      <c r="B34" s="16"/>
      <c r="C34" s="16"/>
      <c r="D34" t="s">
        <v>399</v>
      </c>
      <c r="E34" s="1">
        <v>324116111</v>
      </c>
      <c r="F34" s="2">
        <f t="shared" si="7"/>
        <v>0.30185665097087622</v>
      </c>
      <c r="L34" s="9">
        <v>1</v>
      </c>
      <c r="N34" s="9" t="b">
        <f t="shared" si="0"/>
        <v>1</v>
      </c>
      <c r="O34" s="7">
        <f t="shared" si="10"/>
        <v>0.30185665097087622</v>
      </c>
      <c r="P34" s="2" t="str">
        <f t="shared" si="2"/>
        <v/>
      </c>
      <c r="Q34" s="2" t="str">
        <f t="shared" si="3"/>
        <v/>
      </c>
      <c r="R34" s="2" t="str">
        <f t="shared" si="4"/>
        <v/>
      </c>
      <c r="S34" s="2" t="str">
        <f t="shared" si="5"/>
        <v/>
      </c>
      <c r="T34" s="2" t="str">
        <f t="shared" si="8"/>
        <v/>
      </c>
      <c r="U34" s="2">
        <f t="shared" si="9"/>
        <v>0.30185665097087622</v>
      </c>
    </row>
    <row r="35" spans="1:21" x14ac:dyDescent="0.25">
      <c r="A35" t="s">
        <v>100</v>
      </c>
      <c r="B35" s="16"/>
      <c r="C35" s="16"/>
      <c r="D35" t="s">
        <v>400</v>
      </c>
      <c r="E35" s="1">
        <v>449922</v>
      </c>
      <c r="F35" s="2">
        <f t="shared" si="7"/>
        <v>4.1902251541614532E-4</v>
      </c>
      <c r="M35" s="9">
        <v>1</v>
      </c>
      <c r="N35" s="9" t="b">
        <f t="shared" si="0"/>
        <v>1</v>
      </c>
      <c r="O35" s="7" t="str">
        <f t="shared" si="10"/>
        <v/>
      </c>
      <c r="P35" s="2" t="str">
        <f t="shared" si="2"/>
        <v/>
      </c>
      <c r="Q35" s="2" t="str">
        <f t="shared" si="3"/>
        <v/>
      </c>
      <c r="R35" s="2" t="str">
        <f t="shared" si="4"/>
        <v/>
      </c>
      <c r="S35" s="2" t="str">
        <f t="shared" si="5"/>
        <v/>
      </c>
      <c r="T35" s="2">
        <f t="shared" si="8"/>
        <v>4.1902251541614532E-4</v>
      </c>
      <c r="U35" s="2">
        <f t="shared" si="9"/>
        <v>4.1902251541614532E-4</v>
      </c>
    </row>
    <row r="36" spans="1:21" x14ac:dyDescent="0.25">
      <c r="A36" t="s">
        <v>101</v>
      </c>
      <c r="B36" s="16"/>
      <c r="C36" s="16"/>
      <c r="D36" t="s">
        <v>401</v>
      </c>
      <c r="E36" s="1">
        <v>199013</v>
      </c>
      <c r="F36" s="2">
        <f t="shared" si="7"/>
        <v>1.8534529954195023E-4</v>
      </c>
      <c r="M36" s="9">
        <v>1</v>
      </c>
      <c r="N36" s="9" t="b">
        <f t="shared" si="0"/>
        <v>1</v>
      </c>
      <c r="O36" s="7" t="str">
        <f t="shared" si="10"/>
        <v/>
      </c>
      <c r="P36" s="2" t="str">
        <f t="shared" si="2"/>
        <v/>
      </c>
      <c r="Q36" s="2" t="str">
        <f t="shared" si="3"/>
        <v/>
      </c>
      <c r="R36" s="2" t="str">
        <f t="shared" si="4"/>
        <v/>
      </c>
      <c r="S36" s="2" t="str">
        <f t="shared" si="5"/>
        <v/>
      </c>
      <c r="T36" s="2">
        <f t="shared" si="8"/>
        <v>1.8534529954195023E-4</v>
      </c>
      <c r="U36" s="2">
        <f t="shared" si="9"/>
        <v>1.8534529954195023E-4</v>
      </c>
    </row>
    <row r="37" spans="1:21" x14ac:dyDescent="0.25">
      <c r="A37" t="s">
        <v>282</v>
      </c>
      <c r="B37" t="s">
        <v>607</v>
      </c>
      <c r="D37" t="s">
        <v>402</v>
      </c>
      <c r="E37" s="1">
        <v>1641052180</v>
      </c>
      <c r="F37" s="2">
        <f t="shared" si="7"/>
        <v>1.5283489413559437</v>
      </c>
      <c r="N37" s="9" t="b">
        <f t="shared" si="0"/>
        <v>0</v>
      </c>
      <c r="O37" s="7" t="str">
        <f t="shared" si="10"/>
        <v/>
      </c>
      <c r="P37" s="2" t="str">
        <f t="shared" si="2"/>
        <v/>
      </c>
      <c r="Q37" s="2" t="str">
        <f t="shared" si="3"/>
        <v/>
      </c>
      <c r="R37" s="2" t="str">
        <f t="shared" si="4"/>
        <v/>
      </c>
      <c r="S37" s="2" t="str">
        <f t="shared" si="5"/>
        <v/>
      </c>
      <c r="T37" s="2" t="str">
        <f t="shared" si="8"/>
        <v/>
      </c>
      <c r="U37" s="2" t="str">
        <f t="shared" si="9"/>
        <v/>
      </c>
    </row>
    <row r="38" spans="1:21" x14ac:dyDescent="0.25">
      <c r="A38" t="s">
        <v>281</v>
      </c>
      <c r="B38" s="16"/>
      <c r="C38" s="16"/>
      <c r="D38" t="s">
        <v>402</v>
      </c>
      <c r="E38" s="1">
        <v>1641052180</v>
      </c>
      <c r="F38" s="2">
        <f t="shared" si="7"/>
        <v>1.5283489413559437</v>
      </c>
      <c r="M38" s="9">
        <v>1</v>
      </c>
      <c r="N38" s="9" t="b">
        <f t="shared" si="0"/>
        <v>1</v>
      </c>
      <c r="O38" s="7" t="str">
        <f t="shared" si="10"/>
        <v/>
      </c>
      <c r="P38" s="2" t="str">
        <f t="shared" si="2"/>
        <v/>
      </c>
      <c r="Q38" s="2" t="str">
        <f t="shared" si="3"/>
        <v/>
      </c>
      <c r="R38" s="2" t="str">
        <f t="shared" si="4"/>
        <v/>
      </c>
      <c r="S38" s="2" t="str">
        <f t="shared" si="5"/>
        <v/>
      </c>
      <c r="T38" s="2">
        <f t="shared" si="8"/>
        <v>1.5283489413559437</v>
      </c>
      <c r="U38" s="2">
        <f t="shared" si="9"/>
        <v>1.5283489413559437</v>
      </c>
    </row>
    <row r="39" spans="1:21" x14ac:dyDescent="0.25">
      <c r="A39" t="s">
        <v>269</v>
      </c>
      <c r="B39" t="s">
        <v>607</v>
      </c>
      <c r="D39" t="s">
        <v>389</v>
      </c>
      <c r="E39" s="1">
        <v>28062679</v>
      </c>
      <c r="F39" s="2">
        <f t="shared" si="7"/>
        <v>2.6135406456887722E-2</v>
      </c>
      <c r="N39" s="9" t="b">
        <f t="shared" si="0"/>
        <v>0</v>
      </c>
      <c r="O39" s="7" t="str">
        <f t="shared" si="10"/>
        <v/>
      </c>
      <c r="P39" s="2" t="str">
        <f t="shared" si="2"/>
        <v/>
      </c>
      <c r="Q39" s="2" t="str">
        <f t="shared" si="3"/>
        <v/>
      </c>
      <c r="R39" s="2" t="str">
        <f t="shared" si="4"/>
        <v/>
      </c>
      <c r="S39" s="2" t="str">
        <f t="shared" si="5"/>
        <v/>
      </c>
      <c r="T39" s="2" t="str">
        <f t="shared" si="8"/>
        <v/>
      </c>
      <c r="U39" s="2" t="str">
        <f t="shared" si="9"/>
        <v/>
      </c>
    </row>
    <row r="40" spans="1:21" x14ac:dyDescent="0.25">
      <c r="A40" t="s">
        <v>266</v>
      </c>
      <c r="B40" s="16"/>
      <c r="C40" s="16"/>
      <c r="D40" t="s">
        <v>403</v>
      </c>
      <c r="E40" s="1">
        <v>5124864</v>
      </c>
      <c r="F40" s="2">
        <f t="shared" si="7"/>
        <v>4.7729015350341797E-3</v>
      </c>
      <c r="M40" s="9">
        <v>1</v>
      </c>
      <c r="N40" s="9" t="b">
        <f t="shared" si="0"/>
        <v>1</v>
      </c>
      <c r="O40" s="7" t="str">
        <f t="shared" si="10"/>
        <v/>
      </c>
      <c r="P40" s="2" t="str">
        <f t="shared" si="2"/>
        <v/>
      </c>
      <c r="Q40" s="2" t="str">
        <f t="shared" si="3"/>
        <v/>
      </c>
      <c r="R40" s="2" t="str">
        <f t="shared" si="4"/>
        <v/>
      </c>
      <c r="S40" s="2" t="str">
        <f t="shared" si="5"/>
        <v/>
      </c>
      <c r="T40" s="2">
        <f t="shared" si="8"/>
        <v>4.7729015350341797E-3</v>
      </c>
      <c r="U40" s="2">
        <f t="shared" si="9"/>
        <v>4.7729015350341797E-3</v>
      </c>
    </row>
    <row r="41" spans="1:21" x14ac:dyDescent="0.25">
      <c r="A41" t="s">
        <v>264</v>
      </c>
      <c r="B41" s="16"/>
      <c r="C41" s="16"/>
      <c r="D41" t="s">
        <v>404</v>
      </c>
      <c r="E41" s="1">
        <v>4891609</v>
      </c>
      <c r="F41" s="2">
        <f t="shared" si="7"/>
        <v>4.5556658878922462E-3</v>
      </c>
      <c r="M41" s="9">
        <v>1</v>
      </c>
      <c r="N41" s="9" t="b">
        <f t="shared" si="0"/>
        <v>1</v>
      </c>
      <c r="O41" s="7" t="str">
        <f t="shared" si="10"/>
        <v/>
      </c>
      <c r="P41" s="2" t="str">
        <f t="shared" si="2"/>
        <v/>
      </c>
      <c r="Q41" s="2" t="str">
        <f t="shared" si="3"/>
        <v/>
      </c>
      <c r="R41" s="2" t="str">
        <f t="shared" si="4"/>
        <v/>
      </c>
      <c r="S41" s="2" t="str">
        <f t="shared" si="5"/>
        <v/>
      </c>
      <c r="T41" s="2">
        <f t="shared" si="8"/>
        <v>4.5556658878922462E-3</v>
      </c>
      <c r="U41" s="2">
        <f t="shared" si="9"/>
        <v>4.5556658878922462E-3</v>
      </c>
    </row>
    <row r="42" spans="1:21" x14ac:dyDescent="0.25">
      <c r="A42" t="s">
        <v>263</v>
      </c>
      <c r="B42" s="16"/>
      <c r="C42" s="16"/>
      <c r="D42" t="s">
        <v>405</v>
      </c>
      <c r="E42" s="1">
        <v>12316</v>
      </c>
      <c r="F42" s="2">
        <f t="shared" si="7"/>
        <v>1.1470168828964233E-5</v>
      </c>
      <c r="M42" s="9">
        <v>1</v>
      </c>
      <c r="N42" s="9" t="b">
        <f t="shared" si="0"/>
        <v>1</v>
      </c>
      <c r="O42" s="7" t="str">
        <f t="shared" si="10"/>
        <v/>
      </c>
      <c r="P42" s="2" t="str">
        <f t="shared" si="2"/>
        <v/>
      </c>
      <c r="Q42" s="2" t="str">
        <f t="shared" si="3"/>
        <v/>
      </c>
      <c r="R42" s="2" t="str">
        <f t="shared" si="4"/>
        <v/>
      </c>
      <c r="S42" s="2" t="str">
        <f t="shared" si="5"/>
        <v/>
      </c>
      <c r="T42" s="2">
        <f t="shared" si="8"/>
        <v>1.1470168828964233E-5</v>
      </c>
      <c r="U42" s="2">
        <f t="shared" si="9"/>
        <v>1.1470168828964233E-5</v>
      </c>
    </row>
    <row r="43" spans="1:21" x14ac:dyDescent="0.25">
      <c r="A43" t="s">
        <v>265</v>
      </c>
      <c r="B43" s="16"/>
      <c r="C43" s="16"/>
      <c r="D43" t="s">
        <v>406</v>
      </c>
      <c r="E43" s="1">
        <v>10134700</v>
      </c>
      <c r="F43" s="2">
        <f t="shared" si="7"/>
        <v>9.4386748969554901E-3</v>
      </c>
      <c r="M43" s="9">
        <v>1</v>
      </c>
      <c r="N43" s="9" t="b">
        <f t="shared" si="0"/>
        <v>1</v>
      </c>
      <c r="O43" s="7" t="str">
        <f t="shared" si="10"/>
        <v/>
      </c>
      <c r="P43" s="2" t="str">
        <f t="shared" si="2"/>
        <v/>
      </c>
      <c r="Q43" s="2" t="str">
        <f t="shared" si="3"/>
        <v/>
      </c>
      <c r="R43" s="2" t="str">
        <f t="shared" si="4"/>
        <v/>
      </c>
      <c r="S43" s="2" t="str">
        <f t="shared" si="5"/>
        <v/>
      </c>
      <c r="T43" s="2">
        <f t="shared" si="8"/>
        <v>9.4386748969554901E-3</v>
      </c>
      <c r="U43" s="2">
        <f t="shared" si="9"/>
        <v>9.4386748969554901E-3</v>
      </c>
    </row>
    <row r="44" spans="1:21" x14ac:dyDescent="0.25">
      <c r="A44" t="s">
        <v>268</v>
      </c>
      <c r="B44" s="16"/>
      <c r="C44" s="16"/>
      <c r="D44" t="s">
        <v>407</v>
      </c>
      <c r="E44" s="1">
        <v>32055</v>
      </c>
      <c r="F44" s="2">
        <f t="shared" si="7"/>
        <v>2.9853545129299164E-5</v>
      </c>
      <c r="M44" s="9">
        <v>1</v>
      </c>
      <c r="N44" s="9" t="b">
        <f t="shared" si="0"/>
        <v>1</v>
      </c>
      <c r="O44" s="7" t="str">
        <f t="shared" si="10"/>
        <v/>
      </c>
      <c r="P44" s="2" t="str">
        <f t="shared" si="2"/>
        <v/>
      </c>
      <c r="Q44" s="2" t="str">
        <f t="shared" si="3"/>
        <v/>
      </c>
      <c r="R44" s="2" t="str">
        <f t="shared" si="4"/>
        <v/>
      </c>
      <c r="S44" s="2" t="str">
        <f t="shared" si="5"/>
        <v/>
      </c>
      <c r="T44" s="2">
        <f t="shared" si="8"/>
        <v>2.9853545129299164E-5</v>
      </c>
      <c r="U44" s="2">
        <f t="shared" si="9"/>
        <v>2.9853545129299164E-5</v>
      </c>
    </row>
    <row r="45" spans="1:21" x14ac:dyDescent="0.25">
      <c r="A45" t="s">
        <v>267</v>
      </c>
      <c r="B45" s="16"/>
      <c r="C45" s="16"/>
      <c r="D45" t="s">
        <v>408</v>
      </c>
      <c r="E45" s="1">
        <v>23052</v>
      </c>
      <c r="F45" s="2">
        <f t="shared" si="7"/>
        <v>2.1468847990036011E-5</v>
      </c>
      <c r="M45" s="9">
        <v>1</v>
      </c>
      <c r="N45" s="9" t="b">
        <f t="shared" si="0"/>
        <v>1</v>
      </c>
      <c r="O45" s="7" t="str">
        <f t="shared" si="10"/>
        <v/>
      </c>
      <c r="P45" s="2" t="str">
        <f t="shared" si="2"/>
        <v/>
      </c>
      <c r="Q45" s="2" t="str">
        <f t="shared" si="3"/>
        <v/>
      </c>
      <c r="R45" s="2" t="str">
        <f t="shared" si="4"/>
        <v/>
      </c>
      <c r="S45" s="2" t="str">
        <f t="shared" si="5"/>
        <v/>
      </c>
      <c r="T45" s="2">
        <f t="shared" si="8"/>
        <v>2.1468847990036011E-5</v>
      </c>
      <c r="U45" s="2">
        <f t="shared" si="9"/>
        <v>2.1468847990036011E-5</v>
      </c>
    </row>
    <row r="46" spans="1:21" x14ac:dyDescent="0.25">
      <c r="A46" t="s">
        <v>262</v>
      </c>
      <c r="B46" s="16"/>
      <c r="C46" s="16"/>
      <c r="D46" t="s">
        <v>409</v>
      </c>
      <c r="E46" s="1">
        <v>7843988</v>
      </c>
      <c r="F46" s="2">
        <f t="shared" si="7"/>
        <v>7.3052830994129181E-3</v>
      </c>
      <c r="M46" s="9">
        <v>1</v>
      </c>
      <c r="N46" s="9" t="b">
        <f t="shared" si="0"/>
        <v>1</v>
      </c>
      <c r="O46" s="7" t="str">
        <f t="shared" si="10"/>
        <v/>
      </c>
      <c r="P46" s="2" t="str">
        <f t="shared" si="2"/>
        <v/>
      </c>
      <c r="Q46" s="2" t="str">
        <f t="shared" si="3"/>
        <v/>
      </c>
      <c r="R46" s="2" t="str">
        <f t="shared" si="4"/>
        <v/>
      </c>
      <c r="S46" s="2" t="str">
        <f t="shared" si="5"/>
        <v/>
      </c>
      <c r="T46" s="2">
        <f t="shared" si="8"/>
        <v>7.3052830994129181E-3</v>
      </c>
      <c r="U46" s="2">
        <f t="shared" si="9"/>
        <v>7.3052830994129181E-3</v>
      </c>
    </row>
    <row r="47" spans="1:21" x14ac:dyDescent="0.25">
      <c r="A47" t="s">
        <v>284</v>
      </c>
      <c r="B47" t="s">
        <v>607</v>
      </c>
      <c r="D47" t="s">
        <v>410</v>
      </c>
      <c r="E47" s="1">
        <v>1029490248</v>
      </c>
      <c r="F47" s="2">
        <f t="shared" si="7"/>
        <v>0.95878750830888748</v>
      </c>
      <c r="N47" s="9" t="b">
        <f t="shared" si="0"/>
        <v>0</v>
      </c>
      <c r="O47" s="7" t="str">
        <f t="shared" si="10"/>
        <v/>
      </c>
      <c r="P47" s="2" t="str">
        <f t="shared" si="2"/>
        <v/>
      </c>
      <c r="Q47" s="2" t="str">
        <f t="shared" si="3"/>
        <v/>
      </c>
      <c r="R47" s="2" t="str">
        <f t="shared" si="4"/>
        <v/>
      </c>
      <c r="S47" s="2" t="str">
        <f t="shared" si="5"/>
        <v/>
      </c>
      <c r="T47" s="2" t="str">
        <f t="shared" si="8"/>
        <v/>
      </c>
      <c r="U47" s="2" t="str">
        <f t="shared" si="9"/>
        <v/>
      </c>
    </row>
    <row r="48" spans="1:21" x14ac:dyDescent="0.25">
      <c r="A48" t="s">
        <v>283</v>
      </c>
      <c r="B48" s="16"/>
      <c r="C48" s="16"/>
      <c r="D48" t="s">
        <v>410</v>
      </c>
      <c r="E48" s="1">
        <v>1029490248</v>
      </c>
      <c r="F48" s="2">
        <f t="shared" si="7"/>
        <v>0.95878750830888748</v>
      </c>
      <c r="M48" s="9">
        <v>1</v>
      </c>
      <c r="N48" s="9" t="b">
        <f t="shared" si="0"/>
        <v>1</v>
      </c>
      <c r="O48" s="7" t="str">
        <f t="shared" si="10"/>
        <v/>
      </c>
      <c r="P48" s="2" t="str">
        <f t="shared" si="2"/>
        <v/>
      </c>
      <c r="Q48" s="2" t="str">
        <f t="shared" si="3"/>
        <v/>
      </c>
      <c r="R48" s="2" t="str">
        <f t="shared" si="4"/>
        <v/>
      </c>
      <c r="S48" s="2" t="str">
        <f t="shared" si="5"/>
        <v/>
      </c>
      <c r="T48" s="2">
        <f t="shared" si="8"/>
        <v>0.95878750830888748</v>
      </c>
      <c r="U48" s="2">
        <f t="shared" si="9"/>
        <v>0.95878750830888748</v>
      </c>
    </row>
    <row r="49" spans="1:30" x14ac:dyDescent="0.25">
      <c r="A49" s="16" t="s">
        <v>600</v>
      </c>
      <c r="B49" t="s">
        <v>617</v>
      </c>
      <c r="D49" t="s">
        <v>411</v>
      </c>
      <c r="E49" s="1">
        <f>9.8*2^30</f>
        <v>10522669875.200001</v>
      </c>
      <c r="F49" s="2">
        <f t="shared" ref="F49:F51" si="11">E49/(1024*1024*1024)</f>
        <v>9.8000000000000007</v>
      </c>
      <c r="N49" s="9" t="b">
        <f t="shared" si="0"/>
        <v>0</v>
      </c>
      <c r="O49" s="7" t="str">
        <f t="shared" si="10"/>
        <v/>
      </c>
      <c r="P49" s="2" t="str">
        <f t="shared" si="2"/>
        <v/>
      </c>
      <c r="Q49" s="2" t="str">
        <f t="shared" si="3"/>
        <v/>
      </c>
      <c r="R49" s="2" t="str">
        <f t="shared" si="4"/>
        <v/>
      </c>
      <c r="S49" s="2" t="str">
        <f t="shared" si="5"/>
        <v/>
      </c>
      <c r="T49" s="2" t="str">
        <f t="shared" si="8"/>
        <v/>
      </c>
      <c r="U49" s="2" t="str">
        <f t="shared" ref="U49:U51" si="12">IF(OR(N49,0),$F49,"")</f>
        <v/>
      </c>
      <c r="AD49" t="s">
        <v>603</v>
      </c>
    </row>
    <row r="50" spans="1:30" x14ac:dyDescent="0.25">
      <c r="A50" s="16" t="s">
        <v>601</v>
      </c>
      <c r="B50" t="s">
        <v>617</v>
      </c>
      <c r="D50" t="s">
        <v>412</v>
      </c>
      <c r="E50" s="1">
        <f>8.5*2^30</f>
        <v>9126805504</v>
      </c>
      <c r="F50" s="2">
        <f t="shared" si="11"/>
        <v>8.5</v>
      </c>
      <c r="M50" s="9">
        <v>1</v>
      </c>
      <c r="N50" s="9" t="b">
        <f t="shared" si="0"/>
        <v>1</v>
      </c>
      <c r="O50" s="7" t="str">
        <f t="shared" si="10"/>
        <v/>
      </c>
      <c r="P50" s="2" t="str">
        <f t="shared" si="2"/>
        <v/>
      </c>
      <c r="Q50" s="2" t="str">
        <f t="shared" si="3"/>
        <v/>
      </c>
      <c r="R50" s="2" t="str">
        <f t="shared" si="4"/>
        <v/>
      </c>
      <c r="S50" s="2" t="str">
        <f t="shared" si="5"/>
        <v/>
      </c>
      <c r="T50" s="2">
        <f t="shared" si="8"/>
        <v>8.5</v>
      </c>
      <c r="U50" s="2">
        <f t="shared" si="12"/>
        <v>8.5</v>
      </c>
      <c r="AD50" t="s">
        <v>603</v>
      </c>
    </row>
    <row r="51" spans="1:30" x14ac:dyDescent="0.25">
      <c r="A51" s="16" t="s">
        <v>602</v>
      </c>
      <c r="B51" t="s">
        <v>617</v>
      </c>
      <c r="D51" t="s">
        <v>413</v>
      </c>
      <c r="E51" s="1">
        <f>1.3*2^30</f>
        <v>1395864371.2</v>
      </c>
      <c r="F51" s="2">
        <f t="shared" si="11"/>
        <v>1.3</v>
      </c>
      <c r="M51" s="9">
        <v>1</v>
      </c>
      <c r="N51" s="9" t="b">
        <f t="shared" si="0"/>
        <v>1</v>
      </c>
      <c r="O51" s="7" t="str">
        <f t="shared" si="10"/>
        <v/>
      </c>
      <c r="P51" s="2" t="str">
        <f t="shared" si="2"/>
        <v/>
      </c>
      <c r="Q51" s="2" t="str">
        <f t="shared" si="3"/>
        <v/>
      </c>
      <c r="R51" s="2" t="str">
        <f t="shared" si="4"/>
        <v/>
      </c>
      <c r="S51" s="2" t="str">
        <f t="shared" si="5"/>
        <v/>
      </c>
      <c r="T51" s="2">
        <f t="shared" si="8"/>
        <v>1.3</v>
      </c>
      <c r="U51" s="2">
        <f t="shared" si="12"/>
        <v>1.3</v>
      </c>
      <c r="AD51" t="s">
        <v>603</v>
      </c>
    </row>
    <row r="52" spans="1:30" x14ac:dyDescent="0.25">
      <c r="A52" t="s">
        <v>223</v>
      </c>
      <c r="B52" t="s">
        <v>606</v>
      </c>
      <c r="D52" t="s">
        <v>414</v>
      </c>
      <c r="E52" s="1">
        <v>4096419099</v>
      </c>
      <c r="F52" s="2">
        <f t="shared" si="7"/>
        <v>3.8150875819846988</v>
      </c>
      <c r="N52" s="9" t="b">
        <f t="shared" si="0"/>
        <v>0</v>
      </c>
      <c r="O52" s="7" t="str">
        <f t="shared" si="10"/>
        <v/>
      </c>
      <c r="P52" s="2" t="str">
        <f t="shared" si="2"/>
        <v/>
      </c>
      <c r="Q52" s="2" t="str">
        <f t="shared" si="3"/>
        <v/>
      </c>
      <c r="R52" s="2" t="str">
        <f t="shared" si="4"/>
        <v/>
      </c>
      <c r="S52" s="2" t="str">
        <f t="shared" si="5"/>
        <v/>
      </c>
      <c r="T52" s="2" t="str">
        <f t="shared" si="8"/>
        <v/>
      </c>
      <c r="U52" s="2" t="str">
        <f t="shared" si="9"/>
        <v/>
      </c>
    </row>
    <row r="53" spans="1:30" x14ac:dyDescent="0.25">
      <c r="A53" t="s">
        <v>222</v>
      </c>
      <c r="B53" t="s">
        <v>606</v>
      </c>
      <c r="D53" t="s">
        <v>414</v>
      </c>
      <c r="E53" s="1">
        <v>4096419099</v>
      </c>
      <c r="F53" s="2">
        <f t="shared" si="7"/>
        <v>3.8150875819846988</v>
      </c>
      <c r="M53" s="9">
        <v>1</v>
      </c>
      <c r="N53" s="9" t="b">
        <f t="shared" si="0"/>
        <v>1</v>
      </c>
      <c r="O53" s="7" t="str">
        <f t="shared" si="10"/>
        <v/>
      </c>
      <c r="P53" s="2" t="str">
        <f t="shared" si="2"/>
        <v/>
      </c>
      <c r="Q53" s="2" t="str">
        <f t="shared" si="3"/>
        <v/>
      </c>
      <c r="R53" s="2" t="str">
        <f t="shared" si="4"/>
        <v/>
      </c>
      <c r="S53" s="2" t="str">
        <f t="shared" si="5"/>
        <v/>
      </c>
      <c r="T53" s="2">
        <f t="shared" si="8"/>
        <v>3.8150875819846988</v>
      </c>
      <c r="U53" s="2">
        <f t="shared" si="9"/>
        <v>3.8150875819846988</v>
      </c>
    </row>
    <row r="54" spans="1:30" x14ac:dyDescent="0.25">
      <c r="A54" t="s">
        <v>226</v>
      </c>
      <c r="B54" t="s">
        <v>608</v>
      </c>
      <c r="D54" t="s">
        <v>373</v>
      </c>
      <c r="E54" s="1">
        <v>3523011800</v>
      </c>
      <c r="F54" s="2">
        <f t="shared" si="7"/>
        <v>3.2810604199767113</v>
      </c>
      <c r="N54" s="9" t="b">
        <f t="shared" si="0"/>
        <v>0</v>
      </c>
      <c r="O54" s="7" t="str">
        <f t="shared" si="10"/>
        <v/>
      </c>
      <c r="P54" s="2" t="str">
        <f t="shared" si="2"/>
        <v/>
      </c>
      <c r="Q54" s="2" t="str">
        <f t="shared" si="3"/>
        <v/>
      </c>
      <c r="R54" s="2" t="str">
        <f t="shared" si="4"/>
        <v/>
      </c>
      <c r="S54" s="2" t="str">
        <f t="shared" si="5"/>
        <v/>
      </c>
      <c r="T54" s="2" t="str">
        <f t="shared" si="8"/>
        <v/>
      </c>
      <c r="U54" s="2" t="str">
        <f t="shared" si="9"/>
        <v/>
      </c>
    </row>
    <row r="55" spans="1:30" x14ac:dyDescent="0.25">
      <c r="A55" t="s">
        <v>224</v>
      </c>
      <c r="B55" s="16"/>
      <c r="C55" s="16"/>
      <c r="D55" t="s">
        <v>415</v>
      </c>
      <c r="E55" s="1">
        <v>14305798</v>
      </c>
      <c r="F55" s="2">
        <f t="shared" si="7"/>
        <v>1.3323312625288963E-2</v>
      </c>
      <c r="G55" s="9">
        <v>1</v>
      </c>
      <c r="N55" s="9" t="b">
        <f t="shared" si="0"/>
        <v>1</v>
      </c>
      <c r="O55" s="7" t="str">
        <f t="shared" si="10"/>
        <v/>
      </c>
      <c r="P55" s="2">
        <f t="shared" si="2"/>
        <v>1.3323312625288963E-2</v>
      </c>
      <c r="Q55" s="2" t="str">
        <f t="shared" si="3"/>
        <v/>
      </c>
      <c r="R55" s="2" t="str">
        <f t="shared" si="4"/>
        <v/>
      </c>
      <c r="S55" s="2" t="str">
        <f t="shared" si="5"/>
        <v/>
      </c>
      <c r="T55" s="2" t="str">
        <f t="shared" si="8"/>
        <v/>
      </c>
      <c r="U55" s="2">
        <f t="shared" si="9"/>
        <v>1.3323312625288963E-2</v>
      </c>
    </row>
    <row r="56" spans="1:30" x14ac:dyDescent="0.25">
      <c r="A56" t="s">
        <v>225</v>
      </c>
      <c r="B56" s="16"/>
      <c r="C56" s="16"/>
      <c r="D56" t="s">
        <v>373</v>
      </c>
      <c r="E56" s="1">
        <v>3508706002</v>
      </c>
      <c r="F56" s="2">
        <f t="shared" si="7"/>
        <v>3.2677371073514223</v>
      </c>
      <c r="G56" s="9">
        <v>1</v>
      </c>
      <c r="N56" s="9" t="b">
        <f t="shared" si="0"/>
        <v>1</v>
      </c>
      <c r="O56" s="7" t="str">
        <f t="shared" si="10"/>
        <v/>
      </c>
      <c r="P56" s="2">
        <f t="shared" si="2"/>
        <v>3.2677371073514223</v>
      </c>
      <c r="Q56" s="2" t="str">
        <f t="shared" si="3"/>
        <v/>
      </c>
      <c r="R56" s="2" t="str">
        <f t="shared" si="4"/>
        <v/>
      </c>
      <c r="S56" s="2" t="str">
        <f t="shared" si="5"/>
        <v/>
      </c>
      <c r="T56" s="2" t="str">
        <f t="shared" si="8"/>
        <v/>
      </c>
      <c r="U56" s="2">
        <f t="shared" si="9"/>
        <v>3.2677371073514223</v>
      </c>
    </row>
    <row r="57" spans="1:30" x14ac:dyDescent="0.25">
      <c r="A57" t="s">
        <v>368</v>
      </c>
      <c r="B57" s="16"/>
      <c r="C57" s="16"/>
      <c r="D57" t="s">
        <v>416</v>
      </c>
      <c r="E57" s="1">
        <f>681*2^20</f>
        <v>714080256</v>
      </c>
      <c r="F57" s="2">
        <f t="shared" ref="F57" si="13">E57/(1024*1024*1024)</f>
        <v>0.6650390625</v>
      </c>
      <c r="M57" s="9">
        <v>1</v>
      </c>
      <c r="N57" s="9" t="b">
        <f t="shared" si="0"/>
        <v>1</v>
      </c>
      <c r="O57" s="7" t="str">
        <f t="shared" si="10"/>
        <v/>
      </c>
      <c r="P57" s="2" t="str">
        <f t="shared" si="2"/>
        <v/>
      </c>
      <c r="Q57" s="2" t="str">
        <f t="shared" si="3"/>
        <v/>
      </c>
      <c r="R57" s="2" t="str">
        <f t="shared" si="4"/>
        <v/>
      </c>
      <c r="S57" s="2" t="str">
        <f t="shared" si="5"/>
        <v/>
      </c>
      <c r="T57" s="2">
        <f t="shared" si="8"/>
        <v>0.6650390625</v>
      </c>
      <c r="U57" s="2">
        <f t="shared" si="9"/>
        <v>0.6650390625</v>
      </c>
    </row>
    <row r="58" spans="1:30" x14ac:dyDescent="0.25">
      <c r="A58" t="s">
        <v>193</v>
      </c>
      <c r="B58" t="s">
        <v>716</v>
      </c>
      <c r="D58" t="s">
        <v>417</v>
      </c>
      <c r="E58" s="1">
        <v>267601339</v>
      </c>
      <c r="F58" s="2">
        <f t="shared" si="7"/>
        <v>0.24922316800802946</v>
      </c>
      <c r="N58" s="9" t="b">
        <f t="shared" si="0"/>
        <v>0</v>
      </c>
      <c r="O58" s="7" t="str">
        <f t="shared" si="10"/>
        <v/>
      </c>
      <c r="P58" s="2" t="str">
        <f t="shared" si="2"/>
        <v/>
      </c>
      <c r="Q58" s="2" t="str">
        <f t="shared" si="3"/>
        <v/>
      </c>
      <c r="R58" s="2" t="str">
        <f t="shared" si="4"/>
        <v/>
      </c>
      <c r="S58" s="2" t="str">
        <f t="shared" si="5"/>
        <v/>
      </c>
      <c r="T58" s="2" t="str">
        <f t="shared" si="8"/>
        <v/>
      </c>
      <c r="U58" s="2" t="str">
        <f t="shared" si="9"/>
        <v/>
      </c>
    </row>
    <row r="59" spans="1:30" x14ac:dyDescent="0.25">
      <c r="A59" t="s">
        <v>190</v>
      </c>
      <c r="B59" s="16"/>
      <c r="C59" s="16"/>
      <c r="D59" t="s">
        <v>418</v>
      </c>
      <c r="E59" s="1">
        <v>469949</v>
      </c>
      <c r="F59" s="2">
        <f t="shared" si="7"/>
        <v>4.3767411261796951E-4</v>
      </c>
      <c r="L59" s="9">
        <v>1</v>
      </c>
      <c r="N59" s="9" t="b">
        <f t="shared" si="0"/>
        <v>1</v>
      </c>
      <c r="O59" s="7">
        <f t="shared" si="10"/>
        <v>4.3767411261796951E-4</v>
      </c>
      <c r="P59" s="2" t="str">
        <f t="shared" si="2"/>
        <v/>
      </c>
      <c r="Q59" s="2" t="str">
        <f t="shared" si="3"/>
        <v/>
      </c>
      <c r="R59" s="2" t="str">
        <f t="shared" si="4"/>
        <v/>
      </c>
      <c r="S59" s="2" t="str">
        <f t="shared" si="5"/>
        <v/>
      </c>
      <c r="T59" s="2" t="str">
        <f t="shared" si="8"/>
        <v/>
      </c>
      <c r="U59" s="2">
        <f t="shared" si="9"/>
        <v>4.3767411261796951E-4</v>
      </c>
    </row>
    <row r="60" spans="1:30" x14ac:dyDescent="0.25">
      <c r="A60" t="s">
        <v>181</v>
      </c>
      <c r="B60" s="16"/>
      <c r="C60" s="16"/>
      <c r="D60" t="s">
        <v>419</v>
      </c>
      <c r="E60" s="1">
        <v>2097827</v>
      </c>
      <c r="F60" s="2">
        <f t="shared" si="7"/>
        <v>1.9537536427378654E-3</v>
      </c>
      <c r="M60" s="9">
        <v>1</v>
      </c>
      <c r="N60" s="9" t="b">
        <f t="shared" si="0"/>
        <v>1</v>
      </c>
      <c r="O60" s="7" t="str">
        <f t="shared" si="10"/>
        <v/>
      </c>
      <c r="P60" s="2" t="str">
        <f t="shared" si="2"/>
        <v/>
      </c>
      <c r="Q60" s="2" t="str">
        <f t="shared" si="3"/>
        <v/>
      </c>
      <c r="R60" s="2" t="str">
        <f t="shared" si="4"/>
        <v/>
      </c>
      <c r="S60" s="2" t="str">
        <f t="shared" si="5"/>
        <v/>
      </c>
      <c r="T60" s="2">
        <f t="shared" si="8"/>
        <v>1.9537536427378654E-3</v>
      </c>
      <c r="U60" s="2">
        <f t="shared" si="9"/>
        <v>1.9537536427378654E-3</v>
      </c>
    </row>
    <row r="61" spans="1:30" x14ac:dyDescent="0.25">
      <c r="A61" t="s">
        <v>186</v>
      </c>
      <c r="B61" s="16"/>
      <c r="C61" s="16"/>
      <c r="D61" t="s">
        <v>420</v>
      </c>
      <c r="E61" s="1">
        <v>537059</v>
      </c>
      <c r="F61" s="2">
        <f t="shared" si="7"/>
        <v>5.0017517060041428E-4</v>
      </c>
      <c r="L61" s="9">
        <v>1</v>
      </c>
      <c r="N61" s="9" t="b">
        <f t="shared" si="0"/>
        <v>1</v>
      </c>
      <c r="O61" s="7">
        <f t="shared" si="10"/>
        <v>5.0017517060041428E-4</v>
      </c>
      <c r="P61" s="2" t="str">
        <f t="shared" si="2"/>
        <v/>
      </c>
      <c r="Q61" s="2" t="str">
        <f t="shared" si="3"/>
        <v/>
      </c>
      <c r="R61" s="2" t="str">
        <f t="shared" si="4"/>
        <v/>
      </c>
      <c r="S61" s="2" t="str">
        <f t="shared" si="5"/>
        <v/>
      </c>
      <c r="T61" s="2" t="str">
        <f t="shared" si="8"/>
        <v/>
      </c>
      <c r="U61" s="2">
        <f t="shared" si="9"/>
        <v>5.0017517060041428E-4</v>
      </c>
    </row>
    <row r="62" spans="1:30" x14ac:dyDescent="0.25">
      <c r="A62" t="s">
        <v>179</v>
      </c>
      <c r="B62" s="16"/>
      <c r="C62" s="16"/>
      <c r="D62" t="s">
        <v>421</v>
      </c>
      <c r="E62" s="1">
        <v>308564</v>
      </c>
      <c r="F62" s="2">
        <f t="shared" si="7"/>
        <v>2.8737261891365051E-4</v>
      </c>
      <c r="L62" s="9">
        <v>1</v>
      </c>
      <c r="N62" s="9" t="b">
        <f t="shared" si="0"/>
        <v>1</v>
      </c>
      <c r="O62" s="7">
        <f t="shared" si="10"/>
        <v>2.8737261891365051E-4</v>
      </c>
      <c r="P62" s="2" t="str">
        <f t="shared" si="2"/>
        <v/>
      </c>
      <c r="Q62" s="2" t="str">
        <f t="shared" si="3"/>
        <v/>
      </c>
      <c r="R62" s="2" t="str">
        <f t="shared" si="4"/>
        <v/>
      </c>
      <c r="S62" s="2" t="str">
        <f t="shared" si="5"/>
        <v/>
      </c>
      <c r="T62" s="2" t="str">
        <f t="shared" si="8"/>
        <v/>
      </c>
      <c r="U62" s="2">
        <f t="shared" si="9"/>
        <v>2.8737261891365051E-4</v>
      </c>
    </row>
    <row r="63" spans="1:30" x14ac:dyDescent="0.25">
      <c r="A63" t="s">
        <v>191</v>
      </c>
      <c r="B63" s="16"/>
      <c r="C63" s="16"/>
      <c r="D63" t="s">
        <v>422</v>
      </c>
      <c r="E63" s="1">
        <v>5390075</v>
      </c>
      <c r="F63" s="2">
        <f t="shared" si="7"/>
        <v>5.0198985263705254E-3</v>
      </c>
      <c r="L63" s="9">
        <v>1</v>
      </c>
      <c r="N63" s="9" t="b">
        <f t="shared" si="0"/>
        <v>1</v>
      </c>
      <c r="O63" s="7">
        <f t="shared" si="10"/>
        <v>5.0198985263705254E-3</v>
      </c>
      <c r="P63" s="2" t="str">
        <f t="shared" si="2"/>
        <v/>
      </c>
      <c r="Q63" s="2" t="str">
        <f t="shared" si="3"/>
        <v/>
      </c>
      <c r="R63" s="2" t="str">
        <f t="shared" si="4"/>
        <v/>
      </c>
      <c r="S63" s="2" t="str">
        <f t="shared" si="5"/>
        <v/>
      </c>
      <c r="T63" s="2" t="str">
        <f t="shared" si="8"/>
        <v/>
      </c>
      <c r="U63" s="2">
        <f t="shared" si="9"/>
        <v>5.0198985263705254E-3</v>
      </c>
    </row>
    <row r="64" spans="1:30" x14ac:dyDescent="0.25">
      <c r="A64" t="s">
        <v>187</v>
      </c>
      <c r="B64" s="16"/>
      <c r="C64" s="16"/>
      <c r="D64" t="s">
        <v>391</v>
      </c>
      <c r="E64" s="1">
        <v>39707870</v>
      </c>
      <c r="F64" s="2">
        <f t="shared" si="7"/>
        <v>3.6980835720896721E-2</v>
      </c>
      <c r="L64" s="9">
        <v>1</v>
      </c>
      <c r="N64" s="9" t="b">
        <f t="shared" si="0"/>
        <v>1</v>
      </c>
      <c r="O64" s="7">
        <f t="shared" si="10"/>
        <v>3.6980835720896721E-2</v>
      </c>
      <c r="P64" s="2" t="str">
        <f t="shared" si="2"/>
        <v/>
      </c>
      <c r="Q64" s="2" t="str">
        <f t="shared" si="3"/>
        <v/>
      </c>
      <c r="R64" s="2" t="str">
        <f t="shared" si="4"/>
        <v/>
      </c>
      <c r="S64" s="2" t="str">
        <f t="shared" si="5"/>
        <v/>
      </c>
      <c r="T64" s="2" t="str">
        <f t="shared" si="8"/>
        <v/>
      </c>
      <c r="U64" s="2">
        <f t="shared" si="9"/>
        <v>3.6980835720896721E-2</v>
      </c>
    </row>
    <row r="65" spans="1:30" x14ac:dyDescent="0.25">
      <c r="A65" t="s">
        <v>185</v>
      </c>
      <c r="B65" s="16"/>
      <c r="C65" s="16"/>
      <c r="D65" t="s">
        <v>423</v>
      </c>
      <c r="E65" s="1">
        <v>38767503</v>
      </c>
      <c r="F65" s="2">
        <f t="shared" si="7"/>
        <v>3.6105050705373287E-2</v>
      </c>
      <c r="L65" s="9">
        <v>1</v>
      </c>
      <c r="N65" s="9" t="b">
        <f t="shared" si="0"/>
        <v>1</v>
      </c>
      <c r="O65" s="7">
        <f t="shared" si="10"/>
        <v>3.6105050705373287E-2</v>
      </c>
      <c r="P65" s="2" t="str">
        <f t="shared" si="2"/>
        <v/>
      </c>
      <c r="Q65" s="2" t="str">
        <f t="shared" si="3"/>
        <v/>
      </c>
      <c r="R65" s="2" t="str">
        <f t="shared" si="4"/>
        <v/>
      </c>
      <c r="S65" s="2" t="str">
        <f t="shared" si="5"/>
        <v/>
      </c>
      <c r="T65" s="2" t="str">
        <f t="shared" si="8"/>
        <v/>
      </c>
      <c r="U65" s="2">
        <f t="shared" si="9"/>
        <v>3.6105050705373287E-2</v>
      </c>
    </row>
    <row r="66" spans="1:30" x14ac:dyDescent="0.25">
      <c r="A66" t="s">
        <v>188</v>
      </c>
      <c r="B66" s="16"/>
      <c r="C66" s="16"/>
      <c r="D66" t="s">
        <v>424</v>
      </c>
      <c r="E66" s="1">
        <v>2508638</v>
      </c>
      <c r="F66" s="2">
        <f t="shared" si="7"/>
        <v>2.3363512009382248E-3</v>
      </c>
      <c r="G66" s="9">
        <v>1</v>
      </c>
      <c r="N66" s="9" t="b">
        <f t="shared" si="0"/>
        <v>1</v>
      </c>
      <c r="O66" s="7" t="str">
        <f t="shared" si="10"/>
        <v/>
      </c>
      <c r="P66" s="2">
        <f t="shared" si="2"/>
        <v>2.3363512009382248E-3</v>
      </c>
      <c r="Q66" s="2" t="str">
        <f t="shared" si="3"/>
        <v/>
      </c>
      <c r="R66" s="2" t="str">
        <f t="shared" si="4"/>
        <v/>
      </c>
      <c r="S66" s="2" t="str">
        <f t="shared" si="5"/>
        <v/>
      </c>
      <c r="T66" s="2" t="str">
        <f t="shared" si="8"/>
        <v/>
      </c>
      <c r="U66" s="2">
        <f t="shared" si="9"/>
        <v>2.3363512009382248E-3</v>
      </c>
    </row>
    <row r="67" spans="1:30" x14ac:dyDescent="0.25">
      <c r="A67" t="s">
        <v>184</v>
      </c>
      <c r="B67" s="16"/>
      <c r="C67" s="16"/>
      <c r="D67" t="s">
        <v>389</v>
      </c>
      <c r="E67" s="1">
        <v>27762127</v>
      </c>
      <c r="F67" s="2">
        <f t="shared" si="7"/>
        <v>2.5855495594441891E-2</v>
      </c>
      <c r="L67" s="9">
        <v>1</v>
      </c>
      <c r="N67" s="9" t="b">
        <f t="shared" ref="N67:N130" si="14">OR(G67:M67,0)</f>
        <v>1</v>
      </c>
      <c r="O67" s="7">
        <f t="shared" si="10"/>
        <v>2.5855495594441891E-2</v>
      </c>
      <c r="P67" s="2" t="str">
        <f t="shared" ref="P67:P130" si="15">IF(OR(G67,0),$F67,"")</f>
        <v/>
      </c>
      <c r="Q67" s="2" t="str">
        <f t="shared" ref="Q67:Q130" si="16">IF(OR(H67,0),$F67,"")</f>
        <v/>
      </c>
      <c r="R67" s="2" t="str">
        <f t="shared" ref="R67:R130" si="17">IF(OR(I67,0),$F67,"")</f>
        <v/>
      </c>
      <c r="S67" s="2" t="str">
        <f t="shared" ref="S67:S130" si="18">IF(OR(J67,0),$F67,"")</f>
        <v/>
      </c>
      <c r="T67" s="2" t="str">
        <f t="shared" si="8"/>
        <v/>
      </c>
      <c r="U67" s="2">
        <f t="shared" si="9"/>
        <v>2.5855495594441891E-2</v>
      </c>
    </row>
    <row r="68" spans="1:30" x14ac:dyDescent="0.25">
      <c r="A68" t="s">
        <v>180</v>
      </c>
      <c r="B68" s="16"/>
      <c r="C68" s="16"/>
      <c r="D68" t="s">
        <v>425</v>
      </c>
      <c r="E68" s="1">
        <v>75099285</v>
      </c>
      <c r="F68" s="2">
        <f t="shared" si="7"/>
        <v>6.9941659457981586E-2</v>
      </c>
      <c r="L68" s="9">
        <v>1</v>
      </c>
      <c r="N68" s="9" t="b">
        <f t="shared" si="14"/>
        <v>1</v>
      </c>
      <c r="O68" s="7">
        <f t="shared" si="10"/>
        <v>6.9941659457981586E-2</v>
      </c>
      <c r="P68" s="2" t="str">
        <f t="shared" si="15"/>
        <v/>
      </c>
      <c r="Q68" s="2" t="str">
        <f t="shared" si="16"/>
        <v/>
      </c>
      <c r="R68" s="2" t="str">
        <f t="shared" si="17"/>
        <v/>
      </c>
      <c r="S68" s="2" t="str">
        <f t="shared" si="18"/>
        <v/>
      </c>
      <c r="T68" s="2" t="str">
        <f t="shared" ref="T68:T131" si="19">IF(OR(M68,0),$F68,"")</f>
        <v/>
      </c>
      <c r="U68" s="2">
        <f t="shared" ref="U68:U131" si="20">IF(OR(N68,0),$F68,"")</f>
        <v>6.9941659457981586E-2</v>
      </c>
    </row>
    <row r="69" spans="1:30" x14ac:dyDescent="0.25">
      <c r="A69" t="s">
        <v>183</v>
      </c>
      <c r="B69" s="16"/>
      <c r="C69" s="16"/>
      <c r="D69" t="s">
        <v>426</v>
      </c>
      <c r="E69" s="1">
        <v>42159904</v>
      </c>
      <c r="F69" s="2">
        <f t="shared" si="7"/>
        <v>3.9264470338821411E-2</v>
      </c>
      <c r="L69" s="9">
        <v>1</v>
      </c>
      <c r="N69" s="9" t="b">
        <f t="shared" si="14"/>
        <v>1</v>
      </c>
      <c r="O69" s="7">
        <f t="shared" si="10"/>
        <v>3.9264470338821411E-2</v>
      </c>
      <c r="P69" s="2" t="str">
        <f t="shared" si="15"/>
        <v/>
      </c>
      <c r="Q69" s="2" t="str">
        <f t="shared" si="16"/>
        <v/>
      </c>
      <c r="R69" s="2" t="str">
        <f t="shared" si="17"/>
        <v/>
      </c>
      <c r="S69" s="2" t="str">
        <f t="shared" si="18"/>
        <v/>
      </c>
      <c r="T69" s="2" t="str">
        <f t="shared" si="19"/>
        <v/>
      </c>
      <c r="U69" s="2">
        <f t="shared" si="20"/>
        <v>3.9264470338821411E-2</v>
      </c>
    </row>
    <row r="70" spans="1:30" x14ac:dyDescent="0.25">
      <c r="A70" t="s">
        <v>192</v>
      </c>
      <c r="B70" s="16"/>
      <c r="C70" s="16"/>
      <c r="D70" t="s">
        <v>427</v>
      </c>
      <c r="E70" s="1">
        <v>18017412</v>
      </c>
      <c r="F70" s="2">
        <f t="shared" si="7"/>
        <v>1.6780022531747818E-2</v>
      </c>
      <c r="G70" s="9">
        <v>1</v>
      </c>
      <c r="N70" s="9" t="b">
        <f t="shared" si="14"/>
        <v>1</v>
      </c>
      <c r="O70" s="7" t="str">
        <f t="shared" si="10"/>
        <v/>
      </c>
      <c r="P70" s="2">
        <f t="shared" si="15"/>
        <v>1.6780022531747818E-2</v>
      </c>
      <c r="Q70" s="2" t="str">
        <f t="shared" si="16"/>
        <v/>
      </c>
      <c r="R70" s="2" t="str">
        <f t="shared" si="17"/>
        <v/>
      </c>
      <c r="S70" s="2" t="str">
        <f t="shared" si="18"/>
        <v/>
      </c>
      <c r="T70" s="2" t="str">
        <f t="shared" si="19"/>
        <v/>
      </c>
      <c r="U70" s="2">
        <f t="shared" si="20"/>
        <v>1.6780022531747818E-2</v>
      </c>
    </row>
    <row r="71" spans="1:30" x14ac:dyDescent="0.25">
      <c r="A71" t="s">
        <v>189</v>
      </c>
      <c r="B71" s="16"/>
      <c r="C71" s="16"/>
      <c r="D71" t="s">
        <v>428</v>
      </c>
      <c r="E71" s="1">
        <v>1248549</v>
      </c>
      <c r="F71" s="2">
        <f t="shared" si="7"/>
        <v>1.1628018692135811E-3</v>
      </c>
      <c r="G71" s="9">
        <v>1</v>
      </c>
      <c r="N71" s="9" t="b">
        <f t="shared" si="14"/>
        <v>1</v>
      </c>
      <c r="O71" s="7" t="str">
        <f t="shared" si="10"/>
        <v/>
      </c>
      <c r="P71" s="2">
        <f t="shared" si="15"/>
        <v>1.1628018692135811E-3</v>
      </c>
      <c r="Q71" s="2" t="str">
        <f t="shared" si="16"/>
        <v/>
      </c>
      <c r="R71" s="2" t="str">
        <f t="shared" si="17"/>
        <v/>
      </c>
      <c r="S71" s="2" t="str">
        <f t="shared" si="18"/>
        <v/>
      </c>
      <c r="T71" s="2" t="str">
        <f t="shared" si="19"/>
        <v/>
      </c>
      <c r="U71" s="2">
        <f t="shared" si="20"/>
        <v>1.1628018692135811E-3</v>
      </c>
    </row>
    <row r="72" spans="1:30" x14ac:dyDescent="0.25">
      <c r="A72" t="s">
        <v>182</v>
      </c>
      <c r="B72" s="16"/>
      <c r="C72" s="16"/>
      <c r="D72" t="s">
        <v>429</v>
      </c>
      <c r="E72" s="1">
        <v>3624116</v>
      </c>
      <c r="F72" s="2">
        <f t="shared" si="7"/>
        <v>3.3752210438251495E-3</v>
      </c>
      <c r="G72" s="9">
        <v>1</v>
      </c>
      <c r="N72" s="9" t="b">
        <f t="shared" si="14"/>
        <v>1</v>
      </c>
      <c r="O72" s="7" t="str">
        <f t="shared" si="10"/>
        <v/>
      </c>
      <c r="P72" s="2">
        <f t="shared" si="15"/>
        <v>3.3752210438251495E-3</v>
      </c>
      <c r="Q72" s="2" t="str">
        <f t="shared" si="16"/>
        <v/>
      </c>
      <c r="R72" s="2" t="str">
        <f t="shared" si="17"/>
        <v/>
      </c>
      <c r="S72" s="2" t="str">
        <f t="shared" si="18"/>
        <v/>
      </c>
      <c r="T72" s="2" t="str">
        <f t="shared" si="19"/>
        <v/>
      </c>
      <c r="U72" s="2">
        <f t="shared" si="20"/>
        <v>3.3752210438251495E-3</v>
      </c>
    </row>
    <row r="73" spans="1:30" x14ac:dyDescent="0.25">
      <c r="A73" t="s">
        <v>178</v>
      </c>
      <c r="B73" s="16"/>
      <c r="C73" s="16"/>
      <c r="D73" t="s">
        <v>430</v>
      </c>
      <c r="E73" s="1">
        <v>9899831</v>
      </c>
      <c r="F73" s="2">
        <f t="shared" si="7"/>
        <v>9.2199360951781273E-3</v>
      </c>
      <c r="G73" s="9">
        <v>1</v>
      </c>
      <c r="N73" s="9" t="b">
        <f t="shared" si="14"/>
        <v>1</v>
      </c>
      <c r="O73" s="7" t="str">
        <f t="shared" si="10"/>
        <v/>
      </c>
      <c r="P73" s="2">
        <f t="shared" si="15"/>
        <v>9.2199360951781273E-3</v>
      </c>
      <c r="Q73" s="2" t="str">
        <f t="shared" si="16"/>
        <v/>
      </c>
      <c r="R73" s="2" t="str">
        <f t="shared" si="17"/>
        <v/>
      </c>
      <c r="S73" s="2" t="str">
        <f t="shared" si="18"/>
        <v/>
      </c>
      <c r="T73" s="2" t="str">
        <f t="shared" si="19"/>
        <v/>
      </c>
      <c r="U73" s="2">
        <f t="shared" si="20"/>
        <v>9.2199360951781273E-3</v>
      </c>
    </row>
    <row r="74" spans="1:30" x14ac:dyDescent="0.25">
      <c r="A74" t="s">
        <v>195</v>
      </c>
      <c r="B74" t="s">
        <v>717</v>
      </c>
      <c r="D74" t="s">
        <v>414</v>
      </c>
      <c r="E74" s="1">
        <v>4086171285</v>
      </c>
      <c r="F74" s="2">
        <f t="shared" si="7"/>
        <v>3.8055435614660382</v>
      </c>
      <c r="N74" s="9" t="b">
        <f t="shared" si="14"/>
        <v>0</v>
      </c>
      <c r="O74" s="7" t="str">
        <f t="shared" si="10"/>
        <v/>
      </c>
      <c r="P74" s="2" t="str">
        <f t="shared" si="15"/>
        <v/>
      </c>
      <c r="Q74" s="2" t="str">
        <f t="shared" si="16"/>
        <v/>
      </c>
      <c r="R74" s="2" t="str">
        <f t="shared" si="17"/>
        <v/>
      </c>
      <c r="S74" s="2" t="str">
        <f t="shared" si="18"/>
        <v/>
      </c>
      <c r="T74" s="2" t="str">
        <f t="shared" si="19"/>
        <v/>
      </c>
      <c r="U74" s="2" t="str">
        <f t="shared" si="20"/>
        <v/>
      </c>
    </row>
    <row r="75" spans="1:30" x14ac:dyDescent="0.25">
      <c r="A75" t="s">
        <v>194</v>
      </c>
      <c r="B75" s="16"/>
      <c r="C75" s="16"/>
      <c r="D75" t="s">
        <v>414</v>
      </c>
      <c r="E75" s="1">
        <v>4086171285</v>
      </c>
      <c r="F75" s="2">
        <f t="shared" si="7"/>
        <v>3.8055435614660382</v>
      </c>
      <c r="G75" s="9">
        <v>1</v>
      </c>
      <c r="N75" s="9" t="b">
        <f t="shared" si="14"/>
        <v>1</v>
      </c>
      <c r="O75" s="7" t="str">
        <f t="shared" si="10"/>
        <v/>
      </c>
      <c r="P75" s="2">
        <f t="shared" si="15"/>
        <v>3.8055435614660382</v>
      </c>
      <c r="Q75" s="2" t="str">
        <f t="shared" si="16"/>
        <v/>
      </c>
      <c r="R75" s="2" t="str">
        <f t="shared" si="17"/>
        <v/>
      </c>
      <c r="S75" s="2" t="str">
        <f t="shared" si="18"/>
        <v/>
      </c>
      <c r="T75" s="2" t="str">
        <f t="shared" si="19"/>
        <v/>
      </c>
      <c r="U75" s="2">
        <f t="shared" si="20"/>
        <v>3.8055435614660382</v>
      </c>
    </row>
    <row r="76" spans="1:30" x14ac:dyDescent="0.25">
      <c r="A76" t="s">
        <v>197</v>
      </c>
      <c r="B76" t="s">
        <v>717</v>
      </c>
      <c r="D76" t="s">
        <v>431</v>
      </c>
      <c r="E76" s="1">
        <v>6737776018</v>
      </c>
      <c r="F76" s="2">
        <f t="shared" ref="F76:F142" si="21">E76/(1024*1024*1024)</f>
        <v>6.2750429082661867</v>
      </c>
      <c r="N76" s="9" t="b">
        <f t="shared" si="14"/>
        <v>0</v>
      </c>
      <c r="O76" s="7" t="str">
        <f t="shared" si="10"/>
        <v/>
      </c>
      <c r="P76" s="2" t="str">
        <f t="shared" si="15"/>
        <v/>
      </c>
      <c r="Q76" s="2" t="str">
        <f t="shared" si="16"/>
        <v/>
      </c>
      <c r="R76" s="2" t="str">
        <f t="shared" si="17"/>
        <v/>
      </c>
      <c r="S76" s="2" t="str">
        <f t="shared" si="18"/>
        <v/>
      </c>
      <c r="T76" s="2" t="str">
        <f t="shared" si="19"/>
        <v/>
      </c>
      <c r="U76" s="2" t="str">
        <f t="shared" si="20"/>
        <v/>
      </c>
      <c r="V76" s="4">
        <f t="shared" ref="V76:AA76" si="22">SUM(O77:O77)</f>
        <v>6.2750429082661867</v>
      </c>
      <c r="W76" s="4">
        <f t="shared" si="22"/>
        <v>0</v>
      </c>
      <c r="X76" s="4">
        <f t="shared" si="22"/>
        <v>0</v>
      </c>
      <c r="Y76" s="4">
        <f t="shared" si="22"/>
        <v>0</v>
      </c>
      <c r="Z76" s="4">
        <f t="shared" si="22"/>
        <v>0</v>
      </c>
      <c r="AA76" s="4">
        <f t="shared" si="22"/>
        <v>0</v>
      </c>
      <c r="AB76" s="4"/>
      <c r="AC76" s="4">
        <f>SUM(V76:AA76)</f>
        <v>6.2750429082661867</v>
      </c>
      <c r="AD76" s="3" t="s">
        <v>365</v>
      </c>
    </row>
    <row r="77" spans="1:30" x14ac:dyDescent="0.25">
      <c r="A77" t="s">
        <v>196</v>
      </c>
      <c r="B77" s="16"/>
      <c r="C77" s="16"/>
      <c r="D77" t="s">
        <v>431</v>
      </c>
      <c r="E77" s="1">
        <v>6737776018</v>
      </c>
      <c r="F77" s="2">
        <f t="shared" si="21"/>
        <v>6.2750429082661867</v>
      </c>
      <c r="K77" s="9">
        <v>1</v>
      </c>
      <c r="N77" s="9" t="b">
        <f t="shared" si="14"/>
        <v>1</v>
      </c>
      <c r="O77" s="7">
        <f t="shared" si="10"/>
        <v>6.2750429082661867</v>
      </c>
      <c r="P77" s="2" t="str">
        <f t="shared" si="15"/>
        <v/>
      </c>
      <c r="Q77" s="2" t="str">
        <f t="shared" si="16"/>
        <v/>
      </c>
      <c r="R77" s="2" t="str">
        <f t="shared" si="17"/>
        <v/>
      </c>
      <c r="S77" s="2" t="str">
        <f t="shared" si="18"/>
        <v/>
      </c>
      <c r="T77" s="2" t="str">
        <f t="shared" si="19"/>
        <v/>
      </c>
      <c r="U77" s="2">
        <f t="shared" si="20"/>
        <v>6.2750429082661867</v>
      </c>
    </row>
    <row r="78" spans="1:30" x14ac:dyDescent="0.25">
      <c r="A78" t="s">
        <v>228</v>
      </c>
      <c r="B78" t="s">
        <v>606</v>
      </c>
      <c r="D78" t="s">
        <v>389</v>
      </c>
      <c r="E78" s="1">
        <v>28166451</v>
      </c>
      <c r="F78" s="2">
        <f t="shared" si="21"/>
        <v>2.6232051663100719E-2</v>
      </c>
      <c r="N78" s="9" t="b">
        <f t="shared" si="14"/>
        <v>0</v>
      </c>
      <c r="O78" s="7" t="str">
        <f t="shared" si="10"/>
        <v/>
      </c>
      <c r="P78" s="2" t="str">
        <f t="shared" si="15"/>
        <v/>
      </c>
      <c r="Q78" s="2" t="str">
        <f t="shared" si="16"/>
        <v/>
      </c>
      <c r="R78" s="2" t="str">
        <f t="shared" si="17"/>
        <v/>
      </c>
      <c r="S78" s="2" t="str">
        <f t="shared" si="18"/>
        <v/>
      </c>
      <c r="T78" s="2" t="str">
        <f t="shared" si="19"/>
        <v/>
      </c>
      <c r="U78" s="2" t="str">
        <f t="shared" si="20"/>
        <v/>
      </c>
    </row>
    <row r="79" spans="1:30" x14ac:dyDescent="0.25">
      <c r="A79" t="s">
        <v>227</v>
      </c>
      <c r="B79" t="s">
        <v>606</v>
      </c>
      <c r="D79" t="s">
        <v>389</v>
      </c>
      <c r="E79" s="1">
        <v>28166451</v>
      </c>
      <c r="F79" s="2">
        <f t="shared" si="21"/>
        <v>2.6232051663100719E-2</v>
      </c>
      <c r="M79" s="9">
        <v>1</v>
      </c>
      <c r="N79" s="9" t="b">
        <f t="shared" si="14"/>
        <v>1</v>
      </c>
      <c r="O79" s="7" t="str">
        <f t="shared" si="10"/>
        <v/>
      </c>
      <c r="P79" s="2" t="str">
        <f t="shared" si="15"/>
        <v/>
      </c>
      <c r="Q79" s="2" t="str">
        <f t="shared" si="16"/>
        <v/>
      </c>
      <c r="R79" s="2" t="str">
        <f t="shared" si="17"/>
        <v/>
      </c>
      <c r="S79" s="2" t="str">
        <f t="shared" si="18"/>
        <v/>
      </c>
      <c r="T79" s="2">
        <f t="shared" si="19"/>
        <v>2.6232051663100719E-2</v>
      </c>
      <c r="U79" s="2">
        <f t="shared" si="20"/>
        <v>2.6232051663100719E-2</v>
      </c>
    </row>
    <row r="80" spans="1:30" x14ac:dyDescent="0.25">
      <c r="A80" t="s">
        <v>218</v>
      </c>
      <c r="B80" s="20" t="s">
        <v>715</v>
      </c>
      <c r="D80" t="s">
        <v>432</v>
      </c>
      <c r="E80" s="1">
        <v>133594454806</v>
      </c>
      <c r="F80" s="2">
        <f t="shared" si="21"/>
        <v>124.41953160427511</v>
      </c>
      <c r="N80" s="9" t="b">
        <f t="shared" si="14"/>
        <v>0</v>
      </c>
      <c r="O80" s="7" t="str">
        <f t="shared" si="10"/>
        <v/>
      </c>
      <c r="P80" s="2" t="str">
        <f t="shared" si="15"/>
        <v/>
      </c>
      <c r="Q80" s="2" t="str">
        <f t="shared" si="16"/>
        <v/>
      </c>
      <c r="R80" s="2" t="str">
        <f t="shared" si="17"/>
        <v/>
      </c>
      <c r="S80" s="2" t="str">
        <f t="shared" si="18"/>
        <v/>
      </c>
      <c r="T80" s="2" t="str">
        <f t="shared" si="19"/>
        <v/>
      </c>
      <c r="U80" s="2" t="str">
        <f t="shared" si="20"/>
        <v/>
      </c>
      <c r="V80" s="4">
        <f t="shared" ref="V80:AA80" si="23">SUM(O81:O102)</f>
        <v>116.7974826162681</v>
      </c>
      <c r="W80" s="4">
        <f t="shared" si="23"/>
        <v>7.2060297094285488</v>
      </c>
      <c r="X80" s="4">
        <f t="shared" si="23"/>
        <v>0</v>
      </c>
      <c r="Y80" s="4">
        <f t="shared" si="23"/>
        <v>0</v>
      </c>
      <c r="Z80" s="4">
        <f t="shared" si="23"/>
        <v>0.41602300759404898</v>
      </c>
      <c r="AA80" s="4">
        <f t="shared" si="23"/>
        <v>0</v>
      </c>
      <c r="AB80" s="4"/>
      <c r="AC80" s="4">
        <f>SUM(V80:AA80)</f>
        <v>124.4195353332907</v>
      </c>
      <c r="AD80" s="3" t="s">
        <v>307</v>
      </c>
    </row>
    <row r="81" spans="1:21" x14ac:dyDescent="0.25">
      <c r="A81" t="s">
        <v>216</v>
      </c>
      <c r="B81" t="s">
        <v>717</v>
      </c>
      <c r="D81" t="s">
        <v>377</v>
      </c>
      <c r="E81" s="1">
        <v>6129288463</v>
      </c>
      <c r="F81" s="2">
        <f t="shared" si="21"/>
        <v>5.7083447119221091</v>
      </c>
      <c r="K81" s="9">
        <v>1</v>
      </c>
      <c r="N81" s="9" t="b">
        <f t="shared" si="14"/>
        <v>1</v>
      </c>
      <c r="O81" s="7">
        <f t="shared" si="10"/>
        <v>5.7083447119221091</v>
      </c>
      <c r="P81" s="2" t="str">
        <f t="shared" si="15"/>
        <v/>
      </c>
      <c r="Q81" s="2" t="str">
        <f t="shared" si="16"/>
        <v/>
      </c>
      <c r="R81" s="2" t="str">
        <f t="shared" si="17"/>
        <v/>
      </c>
      <c r="S81" s="2" t="str">
        <f t="shared" si="18"/>
        <v/>
      </c>
      <c r="T81" s="2" t="str">
        <f t="shared" si="19"/>
        <v/>
      </c>
      <c r="U81" s="2">
        <f t="shared" si="20"/>
        <v>5.7083447119221091</v>
      </c>
    </row>
    <row r="82" spans="1:21" x14ac:dyDescent="0.25">
      <c r="A82" t="s">
        <v>208</v>
      </c>
      <c r="B82" t="s">
        <v>717</v>
      </c>
      <c r="D82" t="s">
        <v>433</v>
      </c>
      <c r="E82" s="1">
        <v>5308082100</v>
      </c>
      <c r="F82" s="2">
        <f t="shared" si="21"/>
        <v>4.9435366876423359</v>
      </c>
      <c r="K82" s="9">
        <v>1</v>
      </c>
      <c r="N82" s="9" t="b">
        <f t="shared" si="14"/>
        <v>1</v>
      </c>
      <c r="O82" s="7">
        <f t="shared" si="10"/>
        <v>4.9435366876423359</v>
      </c>
      <c r="P82" s="2" t="str">
        <f t="shared" si="15"/>
        <v/>
      </c>
      <c r="Q82" s="2" t="str">
        <f t="shared" si="16"/>
        <v/>
      </c>
      <c r="R82" s="2" t="str">
        <f t="shared" si="17"/>
        <v/>
      </c>
      <c r="S82" s="2" t="str">
        <f t="shared" si="18"/>
        <v/>
      </c>
      <c r="T82" s="2" t="str">
        <f t="shared" si="19"/>
        <v/>
      </c>
      <c r="U82" s="2">
        <f t="shared" si="20"/>
        <v>4.9435366876423359</v>
      </c>
    </row>
    <row r="83" spans="1:21" x14ac:dyDescent="0.25">
      <c r="A83" t="s">
        <v>213</v>
      </c>
      <c r="B83" t="s">
        <v>717</v>
      </c>
      <c r="D83" t="s">
        <v>434</v>
      </c>
      <c r="E83" s="1">
        <v>2333286049</v>
      </c>
      <c r="F83" s="2">
        <f t="shared" si="21"/>
        <v>2.1730419704690576</v>
      </c>
      <c r="K83" s="9">
        <v>1</v>
      </c>
      <c r="N83" s="9" t="b">
        <f t="shared" si="14"/>
        <v>1</v>
      </c>
      <c r="O83" s="7">
        <f t="shared" si="10"/>
        <v>2.1730419704690576</v>
      </c>
      <c r="P83" s="2" t="str">
        <f t="shared" si="15"/>
        <v/>
      </c>
      <c r="Q83" s="2" t="str">
        <f t="shared" si="16"/>
        <v/>
      </c>
      <c r="R83" s="2" t="str">
        <f t="shared" si="17"/>
        <v/>
      </c>
      <c r="S83" s="2" t="str">
        <f t="shared" si="18"/>
        <v/>
      </c>
      <c r="T83" s="2" t="str">
        <f t="shared" si="19"/>
        <v/>
      </c>
      <c r="U83" s="2">
        <f t="shared" si="20"/>
        <v>2.1730419704690576</v>
      </c>
    </row>
    <row r="84" spans="1:21" x14ac:dyDescent="0.25">
      <c r="A84" t="s">
        <v>217</v>
      </c>
      <c r="B84" t="s">
        <v>717</v>
      </c>
      <c r="D84" t="s">
        <v>373</v>
      </c>
      <c r="E84" s="1">
        <v>3539000089</v>
      </c>
      <c r="F84" s="2">
        <f t="shared" si="21"/>
        <v>3.2959506744518876</v>
      </c>
      <c r="K84" s="9">
        <v>1</v>
      </c>
      <c r="N84" s="9" t="b">
        <f t="shared" si="14"/>
        <v>1</v>
      </c>
      <c r="O84" s="7">
        <f t="shared" si="10"/>
        <v>3.2959506744518876</v>
      </c>
      <c r="P84" s="2" t="str">
        <f t="shared" si="15"/>
        <v/>
      </c>
      <c r="Q84" s="2" t="str">
        <f t="shared" si="16"/>
        <v/>
      </c>
      <c r="R84" s="2" t="str">
        <f t="shared" si="17"/>
        <v/>
      </c>
      <c r="S84" s="2" t="str">
        <f t="shared" si="18"/>
        <v/>
      </c>
      <c r="T84" s="2" t="str">
        <f t="shared" si="19"/>
        <v/>
      </c>
      <c r="U84" s="2">
        <f t="shared" si="20"/>
        <v>3.2959506744518876</v>
      </c>
    </row>
    <row r="85" spans="1:21" x14ac:dyDescent="0.25">
      <c r="A85" t="s">
        <v>205</v>
      </c>
      <c r="B85" t="s">
        <v>719</v>
      </c>
      <c r="D85" t="s">
        <v>435</v>
      </c>
      <c r="E85" s="1">
        <v>4306957755</v>
      </c>
      <c r="F85" s="2">
        <f t="shared" si="21"/>
        <v>4.0111669851467013</v>
      </c>
      <c r="K85" s="9">
        <v>1</v>
      </c>
      <c r="N85" s="9" t="b">
        <f t="shared" si="14"/>
        <v>1</v>
      </c>
      <c r="O85" s="7">
        <f t="shared" si="10"/>
        <v>4.0111669851467013</v>
      </c>
      <c r="P85" s="2" t="str">
        <f t="shared" si="15"/>
        <v/>
      </c>
      <c r="Q85" s="2" t="str">
        <f t="shared" si="16"/>
        <v/>
      </c>
      <c r="R85" s="2" t="str">
        <f t="shared" si="17"/>
        <v/>
      </c>
      <c r="S85" s="2" t="str">
        <f t="shared" si="18"/>
        <v/>
      </c>
      <c r="T85" s="2" t="str">
        <f t="shared" si="19"/>
        <v/>
      </c>
      <c r="U85" s="2">
        <f t="shared" si="20"/>
        <v>4.0111669851467013</v>
      </c>
    </row>
    <row r="86" spans="1:21" x14ac:dyDescent="0.25">
      <c r="A86" t="s">
        <v>215</v>
      </c>
      <c r="B86" t="s">
        <v>716</v>
      </c>
      <c r="D86" t="s">
        <v>436</v>
      </c>
      <c r="E86" s="1">
        <v>6818386246</v>
      </c>
      <c r="F86" s="2">
        <f t="shared" si="21"/>
        <v>6.3501170333474874</v>
      </c>
      <c r="K86" s="9">
        <v>1</v>
      </c>
      <c r="N86" s="9" t="b">
        <f t="shared" si="14"/>
        <v>1</v>
      </c>
      <c r="O86" s="7">
        <f t="shared" si="10"/>
        <v>6.3501170333474874</v>
      </c>
      <c r="P86" s="2" t="str">
        <f t="shared" si="15"/>
        <v/>
      </c>
      <c r="Q86" s="2" t="str">
        <f t="shared" si="16"/>
        <v/>
      </c>
      <c r="R86" s="2" t="str">
        <f t="shared" si="17"/>
        <v/>
      </c>
      <c r="S86" s="2" t="str">
        <f t="shared" si="18"/>
        <v/>
      </c>
      <c r="T86" s="2" t="str">
        <f t="shared" si="19"/>
        <v/>
      </c>
      <c r="U86" s="2">
        <f t="shared" si="20"/>
        <v>6.3501170333474874</v>
      </c>
    </row>
    <row r="87" spans="1:21" x14ac:dyDescent="0.25">
      <c r="A87" t="s">
        <v>200</v>
      </c>
      <c r="B87" t="s">
        <v>717</v>
      </c>
      <c r="D87" t="s">
        <v>437</v>
      </c>
      <c r="E87" s="1">
        <v>3674404324</v>
      </c>
      <c r="F87" s="2">
        <f t="shared" si="21"/>
        <v>3.4220556952059269</v>
      </c>
      <c r="G87" s="9">
        <v>1</v>
      </c>
      <c r="N87" s="9" t="b">
        <f t="shared" si="14"/>
        <v>1</v>
      </c>
      <c r="O87" s="7" t="str">
        <f t="shared" ref="O87:O150" si="24">IF(OR(K87,L87,0),F87,"")</f>
        <v/>
      </c>
      <c r="P87" s="2">
        <f t="shared" si="15"/>
        <v>3.4220556952059269</v>
      </c>
      <c r="Q87" s="2" t="str">
        <f t="shared" si="16"/>
        <v/>
      </c>
      <c r="R87" s="2" t="str">
        <f t="shared" si="17"/>
        <v/>
      </c>
      <c r="S87" s="2" t="str">
        <f t="shared" si="18"/>
        <v/>
      </c>
      <c r="T87" s="2" t="str">
        <f t="shared" si="19"/>
        <v/>
      </c>
      <c r="U87" s="2">
        <f t="shared" si="20"/>
        <v>3.4220556952059269</v>
      </c>
    </row>
    <row r="88" spans="1:21" x14ac:dyDescent="0.25">
      <c r="A88" t="s">
        <v>203</v>
      </c>
      <c r="B88" t="s">
        <v>716</v>
      </c>
      <c r="D88" t="s">
        <v>438</v>
      </c>
      <c r="E88" s="1">
        <v>11592832842</v>
      </c>
      <c r="F88" s="2">
        <f t="shared" si="21"/>
        <v>10.796666929498315</v>
      </c>
      <c r="K88" s="9">
        <v>1</v>
      </c>
      <c r="N88" s="9" t="b">
        <f t="shared" si="14"/>
        <v>1</v>
      </c>
      <c r="O88" s="7">
        <f t="shared" si="24"/>
        <v>10.796666929498315</v>
      </c>
      <c r="P88" s="2" t="str">
        <f t="shared" si="15"/>
        <v/>
      </c>
      <c r="Q88" s="2" t="str">
        <f t="shared" si="16"/>
        <v/>
      </c>
      <c r="R88" s="2" t="str">
        <f t="shared" si="17"/>
        <v/>
      </c>
      <c r="S88" s="2" t="str">
        <f t="shared" si="18"/>
        <v/>
      </c>
      <c r="T88" s="2" t="str">
        <f t="shared" si="19"/>
        <v/>
      </c>
      <c r="U88" s="2">
        <f t="shared" si="20"/>
        <v>10.796666929498315</v>
      </c>
    </row>
    <row r="89" spans="1:21" x14ac:dyDescent="0.25">
      <c r="A89" t="s">
        <v>199</v>
      </c>
      <c r="B89" t="s">
        <v>717</v>
      </c>
      <c r="D89" t="s">
        <v>439</v>
      </c>
      <c r="E89" s="1">
        <v>1718970691</v>
      </c>
      <c r="F89" s="2">
        <f t="shared" si="21"/>
        <v>1.6009162096306682</v>
      </c>
      <c r="G89" s="9">
        <v>1</v>
      </c>
      <c r="N89" s="9" t="b">
        <f t="shared" si="14"/>
        <v>1</v>
      </c>
      <c r="O89" s="7" t="str">
        <f t="shared" si="24"/>
        <v/>
      </c>
      <c r="P89" s="2">
        <f t="shared" si="15"/>
        <v>1.6009162096306682</v>
      </c>
      <c r="Q89" s="2" t="str">
        <f t="shared" si="16"/>
        <v/>
      </c>
      <c r="R89" s="2" t="str">
        <f t="shared" si="17"/>
        <v/>
      </c>
      <c r="S89" s="2" t="str">
        <f t="shared" si="18"/>
        <v/>
      </c>
      <c r="T89" s="2" t="str">
        <f t="shared" si="19"/>
        <v/>
      </c>
      <c r="U89" s="2">
        <f t="shared" si="20"/>
        <v>1.6009162096306682</v>
      </c>
    </row>
    <row r="90" spans="1:21" x14ac:dyDescent="0.25">
      <c r="A90" t="s">
        <v>207</v>
      </c>
      <c r="B90" t="s">
        <v>717</v>
      </c>
      <c r="D90" t="s">
        <v>436</v>
      </c>
      <c r="E90" s="1">
        <v>6824485506</v>
      </c>
      <c r="F90" s="2">
        <f t="shared" si="21"/>
        <v>6.3557974118739367</v>
      </c>
      <c r="K90" s="9">
        <v>1</v>
      </c>
      <c r="N90" s="9" t="b">
        <f t="shared" si="14"/>
        <v>1</v>
      </c>
      <c r="O90" s="7">
        <f t="shared" si="24"/>
        <v>6.3557974118739367</v>
      </c>
      <c r="P90" s="2" t="str">
        <f t="shared" si="15"/>
        <v/>
      </c>
      <c r="Q90" s="2" t="str">
        <f t="shared" si="16"/>
        <v/>
      </c>
      <c r="R90" s="2" t="str">
        <f t="shared" si="17"/>
        <v/>
      </c>
      <c r="S90" s="2" t="str">
        <f t="shared" si="18"/>
        <v/>
      </c>
      <c r="T90" s="2" t="str">
        <f t="shared" si="19"/>
        <v/>
      </c>
      <c r="U90" s="2">
        <f t="shared" si="20"/>
        <v>6.3557974118739367</v>
      </c>
    </row>
    <row r="91" spans="1:21" x14ac:dyDescent="0.25">
      <c r="A91" t="s">
        <v>214</v>
      </c>
      <c r="B91" t="s">
        <v>717</v>
      </c>
      <c r="D91" t="s">
        <v>440</v>
      </c>
      <c r="E91" s="1">
        <v>26900404293</v>
      </c>
      <c r="F91" s="2">
        <f t="shared" si="21"/>
        <v>25.052953784354031</v>
      </c>
      <c r="K91" s="9">
        <v>1</v>
      </c>
      <c r="N91" s="9" t="b">
        <f t="shared" si="14"/>
        <v>1</v>
      </c>
      <c r="O91" s="7">
        <f t="shared" si="24"/>
        <v>25.052953784354031</v>
      </c>
      <c r="P91" s="2" t="str">
        <f t="shared" si="15"/>
        <v/>
      </c>
      <c r="Q91" s="2" t="str">
        <f t="shared" si="16"/>
        <v/>
      </c>
      <c r="R91" s="2" t="str">
        <f t="shared" si="17"/>
        <v/>
      </c>
      <c r="S91" s="2" t="str">
        <f t="shared" si="18"/>
        <v/>
      </c>
      <c r="T91" s="2" t="str">
        <f t="shared" si="19"/>
        <v/>
      </c>
      <c r="U91" s="2">
        <f t="shared" si="20"/>
        <v>25.052953784354031</v>
      </c>
    </row>
    <row r="92" spans="1:21" x14ac:dyDescent="0.25">
      <c r="A92" t="s">
        <v>206</v>
      </c>
      <c r="B92" t="s">
        <v>719</v>
      </c>
      <c r="D92" t="s">
        <v>434</v>
      </c>
      <c r="E92" s="1">
        <v>2344040469</v>
      </c>
      <c r="F92" s="2">
        <f t="shared" si="21"/>
        <v>2.1830578045919538</v>
      </c>
      <c r="G92" s="9">
        <v>1</v>
      </c>
      <c r="N92" s="9" t="b">
        <f t="shared" si="14"/>
        <v>1</v>
      </c>
      <c r="O92" s="7" t="str">
        <f t="shared" si="24"/>
        <v/>
      </c>
      <c r="P92" s="2">
        <f t="shared" si="15"/>
        <v>2.1830578045919538</v>
      </c>
      <c r="Q92" s="2" t="str">
        <f t="shared" si="16"/>
        <v/>
      </c>
      <c r="R92" s="2" t="str">
        <f t="shared" si="17"/>
        <v/>
      </c>
      <c r="S92" s="2" t="str">
        <f t="shared" si="18"/>
        <v/>
      </c>
      <c r="T92" s="2" t="str">
        <f t="shared" si="19"/>
        <v/>
      </c>
      <c r="U92" s="2">
        <f t="shared" si="20"/>
        <v>2.1830578045919538</v>
      </c>
    </row>
    <row r="93" spans="1:21" x14ac:dyDescent="0.25">
      <c r="A93" t="s">
        <v>210</v>
      </c>
      <c r="B93" t="s">
        <v>716</v>
      </c>
      <c r="D93" t="s">
        <v>441</v>
      </c>
      <c r="E93" s="1">
        <v>1183040048</v>
      </c>
      <c r="F93" s="2">
        <f t="shared" si="21"/>
        <v>1.1017919033765793</v>
      </c>
      <c r="K93" s="9">
        <v>1</v>
      </c>
      <c r="N93" s="9" t="b">
        <f t="shared" si="14"/>
        <v>1</v>
      </c>
      <c r="O93" s="7">
        <f t="shared" si="24"/>
        <v>1.1017919033765793</v>
      </c>
      <c r="P93" s="2" t="str">
        <f t="shared" si="15"/>
        <v/>
      </c>
      <c r="Q93" s="2" t="str">
        <f t="shared" si="16"/>
        <v/>
      </c>
      <c r="R93" s="2" t="str">
        <f t="shared" si="17"/>
        <v/>
      </c>
      <c r="S93" s="2" t="str">
        <f t="shared" si="18"/>
        <v/>
      </c>
      <c r="T93" s="2" t="str">
        <f t="shared" si="19"/>
        <v/>
      </c>
      <c r="U93" s="2">
        <f t="shared" si="20"/>
        <v>1.1017919033765793</v>
      </c>
    </row>
    <row r="94" spans="1:21" x14ac:dyDescent="0.25">
      <c r="A94" t="s">
        <v>212</v>
      </c>
      <c r="B94" t="s">
        <v>717</v>
      </c>
      <c r="D94" t="s">
        <v>442</v>
      </c>
      <c r="E94" s="1">
        <v>7983855149</v>
      </c>
      <c r="F94" s="2">
        <f t="shared" si="21"/>
        <v>7.4355445327237248</v>
      </c>
      <c r="K94" s="9">
        <v>1</v>
      </c>
      <c r="N94" s="9" t="b">
        <f t="shared" si="14"/>
        <v>1</v>
      </c>
      <c r="O94" s="7">
        <f t="shared" si="24"/>
        <v>7.4355445327237248</v>
      </c>
      <c r="P94" s="2" t="str">
        <f t="shared" si="15"/>
        <v/>
      </c>
      <c r="Q94" s="2" t="str">
        <f t="shared" si="16"/>
        <v/>
      </c>
      <c r="R94" s="2" t="str">
        <f t="shared" si="17"/>
        <v/>
      </c>
      <c r="S94" s="2" t="str">
        <f t="shared" si="18"/>
        <v/>
      </c>
      <c r="T94" s="2" t="str">
        <f t="shared" si="19"/>
        <v/>
      </c>
      <c r="U94" s="2">
        <f t="shared" si="20"/>
        <v>7.4355445327237248</v>
      </c>
    </row>
    <row r="95" spans="1:21" x14ac:dyDescent="0.25">
      <c r="A95" t="s">
        <v>202</v>
      </c>
      <c r="B95" t="s">
        <v>719</v>
      </c>
      <c r="D95" t="s">
        <v>443</v>
      </c>
      <c r="E95" s="1">
        <v>446701303</v>
      </c>
      <c r="F95" s="2">
        <f t="shared" si="21"/>
        <v>0.41602300759404898</v>
      </c>
      <c r="J95" s="9">
        <v>1</v>
      </c>
      <c r="N95" s="9" t="b">
        <f t="shared" si="14"/>
        <v>1</v>
      </c>
      <c r="O95" s="7" t="str">
        <f t="shared" si="24"/>
        <v/>
      </c>
      <c r="P95" s="2" t="str">
        <f t="shared" si="15"/>
        <v/>
      </c>
      <c r="Q95" s="2" t="str">
        <f t="shared" si="16"/>
        <v/>
      </c>
      <c r="R95" s="2" t="str">
        <f t="shared" si="17"/>
        <v/>
      </c>
      <c r="S95" s="2">
        <f t="shared" si="18"/>
        <v>0.41602300759404898</v>
      </c>
      <c r="T95" s="2" t="str">
        <f t="shared" si="19"/>
        <v/>
      </c>
      <c r="U95" s="2">
        <f t="shared" si="20"/>
        <v>0.41602300759404898</v>
      </c>
    </row>
    <row r="96" spans="1:21" x14ac:dyDescent="0.25">
      <c r="A96" t="s">
        <v>201</v>
      </c>
      <c r="B96" t="s">
        <v>717</v>
      </c>
      <c r="D96" t="s">
        <v>444</v>
      </c>
      <c r="E96" s="1">
        <v>8368340235</v>
      </c>
      <c r="F96" s="2">
        <f t="shared" si="21"/>
        <v>7.7936241729184985</v>
      </c>
      <c r="K96" s="9">
        <v>1</v>
      </c>
      <c r="N96" s="9" t="b">
        <f t="shared" si="14"/>
        <v>1</v>
      </c>
      <c r="O96" s="7">
        <f t="shared" si="24"/>
        <v>7.7936241729184985</v>
      </c>
      <c r="P96" s="2" t="str">
        <f t="shared" si="15"/>
        <v/>
      </c>
      <c r="Q96" s="2" t="str">
        <f t="shared" si="16"/>
        <v/>
      </c>
      <c r="R96" s="2" t="str">
        <f t="shared" si="17"/>
        <v/>
      </c>
      <c r="S96" s="2" t="str">
        <f t="shared" si="18"/>
        <v/>
      </c>
      <c r="T96" s="2" t="str">
        <f t="shared" si="19"/>
        <v/>
      </c>
      <c r="U96" s="2">
        <f t="shared" si="20"/>
        <v>7.7936241729184985</v>
      </c>
    </row>
    <row r="97" spans="1:21" x14ac:dyDescent="0.25">
      <c r="A97" t="s">
        <v>198</v>
      </c>
      <c r="B97" t="s">
        <v>719</v>
      </c>
      <c r="D97" t="s">
        <v>445</v>
      </c>
      <c r="E97" s="1">
        <v>13374143188</v>
      </c>
      <c r="F97" s="2">
        <f t="shared" si="21"/>
        <v>12.455641467124224</v>
      </c>
      <c r="K97" s="9">
        <v>1</v>
      </c>
      <c r="N97" s="9" t="b">
        <f t="shared" si="14"/>
        <v>1</v>
      </c>
      <c r="O97" s="7">
        <f t="shared" si="24"/>
        <v>12.455641467124224</v>
      </c>
      <c r="P97" s="2" t="str">
        <f t="shared" si="15"/>
        <v/>
      </c>
      <c r="Q97" s="2" t="str">
        <f t="shared" si="16"/>
        <v/>
      </c>
      <c r="R97" s="2" t="str">
        <f t="shared" si="17"/>
        <v/>
      </c>
      <c r="S97" s="2" t="str">
        <f t="shared" si="18"/>
        <v/>
      </c>
      <c r="T97" s="2" t="str">
        <f t="shared" si="19"/>
        <v/>
      </c>
      <c r="U97" s="2">
        <f t="shared" si="20"/>
        <v>12.455641467124224</v>
      </c>
    </row>
    <row r="98" spans="1:21" x14ac:dyDescent="0.25">
      <c r="A98" t="s">
        <v>209</v>
      </c>
      <c r="B98" t="s">
        <v>716</v>
      </c>
      <c r="D98" t="s">
        <v>431</v>
      </c>
      <c r="E98" s="1">
        <v>6737628424</v>
      </c>
      <c r="F98" s="2">
        <f t="shared" si="21"/>
        <v>6.2749054506421089</v>
      </c>
      <c r="K98" s="9">
        <v>1</v>
      </c>
      <c r="N98" s="9" t="b">
        <f t="shared" si="14"/>
        <v>1</v>
      </c>
      <c r="O98" s="7">
        <f t="shared" si="24"/>
        <v>6.2749054506421089</v>
      </c>
      <c r="P98" s="2" t="str">
        <f t="shared" si="15"/>
        <v/>
      </c>
      <c r="Q98" s="2" t="str">
        <f t="shared" si="16"/>
        <v/>
      </c>
      <c r="R98" s="2" t="str">
        <f t="shared" si="17"/>
        <v/>
      </c>
      <c r="S98" s="2" t="str">
        <f t="shared" si="18"/>
        <v/>
      </c>
      <c r="T98" s="2" t="str">
        <f t="shared" si="19"/>
        <v/>
      </c>
      <c r="U98" s="2">
        <f t="shared" si="20"/>
        <v>6.2749054506421089</v>
      </c>
    </row>
    <row r="99" spans="1:21" x14ac:dyDescent="0.25">
      <c r="A99" t="s">
        <v>204</v>
      </c>
      <c r="B99" t="s">
        <v>719</v>
      </c>
      <c r="D99" t="s">
        <v>438</v>
      </c>
      <c r="E99" s="1">
        <v>11284914880</v>
      </c>
      <c r="F99" s="2">
        <f t="shared" si="21"/>
        <v>10.509895980358124</v>
      </c>
      <c r="K99" s="9">
        <v>1</v>
      </c>
      <c r="N99" s="9" t="b">
        <f t="shared" si="14"/>
        <v>1</v>
      </c>
      <c r="O99" s="7">
        <f t="shared" si="24"/>
        <v>10.509895980358124</v>
      </c>
      <c r="P99" s="2" t="str">
        <f t="shared" si="15"/>
        <v/>
      </c>
      <c r="Q99" s="2" t="str">
        <f t="shared" si="16"/>
        <v/>
      </c>
      <c r="R99" s="2" t="str">
        <f t="shared" si="17"/>
        <v/>
      </c>
      <c r="S99" s="2" t="str">
        <f t="shared" si="18"/>
        <v/>
      </c>
      <c r="T99" s="2" t="str">
        <f t="shared" si="19"/>
        <v/>
      </c>
      <c r="U99" s="2">
        <f t="shared" si="20"/>
        <v>10.509895980358124</v>
      </c>
    </row>
    <row r="100" spans="1:21" x14ac:dyDescent="0.25">
      <c r="A100" t="s">
        <v>211</v>
      </c>
      <c r="B100" t="s">
        <v>719</v>
      </c>
      <c r="D100" t="s">
        <v>446</v>
      </c>
      <c r="E100" s="1">
        <v>2725692756</v>
      </c>
      <c r="F100" s="2">
        <f t="shared" si="21"/>
        <v>2.5384991951286793</v>
      </c>
      <c r="K100" s="9">
        <v>1</v>
      </c>
      <c r="N100" s="9" t="b">
        <f t="shared" si="14"/>
        <v>1</v>
      </c>
      <c r="O100" s="7">
        <f t="shared" si="24"/>
        <v>2.5384991951286793</v>
      </c>
      <c r="P100" s="2" t="str">
        <f t="shared" si="15"/>
        <v/>
      </c>
      <c r="Q100" s="2" t="str">
        <f t="shared" si="16"/>
        <v/>
      </c>
      <c r="R100" s="2" t="str">
        <f t="shared" si="17"/>
        <v/>
      </c>
      <c r="S100" s="2" t="str">
        <f t="shared" si="18"/>
        <v/>
      </c>
      <c r="T100" s="2" t="str">
        <f t="shared" si="19"/>
        <v/>
      </c>
      <c r="U100" s="2">
        <f t="shared" si="20"/>
        <v>2.5384991951286793</v>
      </c>
    </row>
    <row r="101" spans="1:21" x14ac:dyDescent="0.25">
      <c r="A101" t="s">
        <v>344</v>
      </c>
      <c r="B101" t="s">
        <v>617</v>
      </c>
      <c r="D101" t="s">
        <v>388</v>
      </c>
      <c r="E101" s="1">
        <v>4000</v>
      </c>
      <c r="F101" s="2">
        <f t="shared" si="21"/>
        <v>3.7252902984619141E-6</v>
      </c>
      <c r="K101" s="9">
        <v>1</v>
      </c>
      <c r="N101" s="9" t="b">
        <f t="shared" si="14"/>
        <v>1</v>
      </c>
      <c r="O101" s="7">
        <f t="shared" si="24"/>
        <v>3.7252902984619141E-6</v>
      </c>
      <c r="P101" s="2" t="str">
        <f t="shared" si="15"/>
        <v/>
      </c>
      <c r="Q101" s="2" t="str">
        <f t="shared" si="16"/>
        <v/>
      </c>
      <c r="R101" s="2" t="str">
        <f t="shared" si="17"/>
        <v/>
      </c>
      <c r="S101" s="2" t="str">
        <f t="shared" si="18"/>
        <v/>
      </c>
      <c r="T101" s="2" t="str">
        <f t="shared" si="19"/>
        <v/>
      </c>
      <c r="U101" s="2">
        <f t="shared" si="20"/>
        <v>3.7252902984619141E-6</v>
      </c>
    </row>
    <row r="102" spans="1:21" x14ac:dyDescent="0.25">
      <c r="A102" t="s">
        <v>345</v>
      </c>
      <c r="B102" t="s">
        <v>617</v>
      </c>
      <c r="D102" t="s">
        <v>388</v>
      </c>
      <c r="E102" s="1">
        <v>4000</v>
      </c>
      <c r="F102" s="2"/>
      <c r="K102" s="9">
        <v>1</v>
      </c>
      <c r="N102" s="9" t="b">
        <f t="shared" si="14"/>
        <v>1</v>
      </c>
      <c r="O102" s="7">
        <f t="shared" si="24"/>
        <v>0</v>
      </c>
      <c r="P102" s="2" t="str">
        <f t="shared" si="15"/>
        <v/>
      </c>
      <c r="Q102" s="2" t="str">
        <f t="shared" si="16"/>
        <v/>
      </c>
      <c r="R102" s="2" t="str">
        <f t="shared" si="17"/>
        <v/>
      </c>
      <c r="S102" s="2" t="str">
        <f t="shared" si="18"/>
        <v/>
      </c>
      <c r="T102" s="2" t="str">
        <f t="shared" si="19"/>
        <v/>
      </c>
      <c r="U102" s="2">
        <f t="shared" si="20"/>
        <v>0</v>
      </c>
    </row>
    <row r="103" spans="1:21" x14ac:dyDescent="0.25">
      <c r="A103" t="s">
        <v>114</v>
      </c>
      <c r="B103" t="s">
        <v>606</v>
      </c>
      <c r="D103" t="s">
        <v>447</v>
      </c>
      <c r="E103" s="1">
        <v>99186163</v>
      </c>
      <c r="F103" s="2">
        <f t="shared" si="21"/>
        <v>9.2374312691390514E-2</v>
      </c>
      <c r="N103" s="9" t="b">
        <f t="shared" si="14"/>
        <v>0</v>
      </c>
      <c r="O103" s="7" t="str">
        <f t="shared" si="24"/>
        <v/>
      </c>
      <c r="P103" s="2" t="str">
        <f t="shared" si="15"/>
        <v/>
      </c>
      <c r="Q103" s="2" t="str">
        <f t="shared" si="16"/>
        <v/>
      </c>
      <c r="R103" s="2" t="str">
        <f t="shared" si="17"/>
        <v/>
      </c>
      <c r="S103" s="2" t="str">
        <f t="shared" si="18"/>
        <v/>
      </c>
      <c r="T103" s="2" t="str">
        <f t="shared" si="19"/>
        <v/>
      </c>
      <c r="U103" s="2" t="str">
        <f t="shared" si="20"/>
        <v/>
      </c>
    </row>
    <row r="104" spans="1:21" x14ac:dyDescent="0.25">
      <c r="A104" t="s">
        <v>112</v>
      </c>
      <c r="B104" t="s">
        <v>606</v>
      </c>
      <c r="D104" t="s">
        <v>385</v>
      </c>
      <c r="E104" s="1">
        <v>76021026</v>
      </c>
      <c r="F104" s="2">
        <f t="shared" si="21"/>
        <v>7.0800097659230232E-2</v>
      </c>
      <c r="M104" s="9">
        <v>1</v>
      </c>
      <c r="N104" s="9" t="b">
        <f t="shared" si="14"/>
        <v>1</v>
      </c>
      <c r="O104" s="7" t="str">
        <f t="shared" si="24"/>
        <v/>
      </c>
      <c r="P104" s="2" t="str">
        <f t="shared" si="15"/>
        <v/>
      </c>
      <c r="Q104" s="2" t="str">
        <f t="shared" si="16"/>
        <v/>
      </c>
      <c r="R104" s="2" t="str">
        <f t="shared" si="17"/>
        <v/>
      </c>
      <c r="S104" s="2" t="str">
        <f t="shared" si="18"/>
        <v/>
      </c>
      <c r="T104" s="2">
        <f t="shared" si="19"/>
        <v>7.0800097659230232E-2</v>
      </c>
      <c r="U104" s="2">
        <f t="shared" si="20"/>
        <v>7.0800097659230232E-2</v>
      </c>
    </row>
    <row r="105" spans="1:21" x14ac:dyDescent="0.25">
      <c r="A105" t="s">
        <v>113</v>
      </c>
      <c r="B105" t="s">
        <v>606</v>
      </c>
      <c r="D105" t="s">
        <v>448</v>
      </c>
      <c r="E105" s="1">
        <v>23165100</v>
      </c>
      <c r="F105" s="2">
        <f t="shared" si="21"/>
        <v>2.1574180573225021E-2</v>
      </c>
      <c r="M105" s="9">
        <v>1</v>
      </c>
      <c r="N105" s="9" t="b">
        <f t="shared" si="14"/>
        <v>1</v>
      </c>
      <c r="O105" s="7" t="str">
        <f t="shared" si="24"/>
        <v/>
      </c>
      <c r="P105" s="2" t="str">
        <f t="shared" si="15"/>
        <v/>
      </c>
      <c r="Q105" s="2" t="str">
        <f t="shared" si="16"/>
        <v/>
      </c>
      <c r="R105" s="2" t="str">
        <f t="shared" si="17"/>
        <v/>
      </c>
      <c r="S105" s="2" t="str">
        <f t="shared" si="18"/>
        <v/>
      </c>
      <c r="T105" s="2">
        <f t="shared" si="19"/>
        <v>2.1574180573225021E-2</v>
      </c>
      <c r="U105" s="2">
        <f t="shared" si="20"/>
        <v>2.1574180573225021E-2</v>
      </c>
    </row>
    <row r="106" spans="1:21" x14ac:dyDescent="0.25">
      <c r="A106" t="s">
        <v>10</v>
      </c>
      <c r="B106" t="s">
        <v>607</v>
      </c>
      <c r="D106" t="s">
        <v>449</v>
      </c>
      <c r="E106" s="1">
        <v>393862024</v>
      </c>
      <c r="F106" s="2">
        <f t="shared" si="21"/>
        <v>0.36681259423494339</v>
      </c>
      <c r="N106" s="9" t="b">
        <f t="shared" si="14"/>
        <v>0</v>
      </c>
      <c r="O106" s="7" t="str">
        <f t="shared" si="24"/>
        <v/>
      </c>
      <c r="P106" s="2" t="str">
        <f t="shared" si="15"/>
        <v/>
      </c>
      <c r="Q106" s="2" t="str">
        <f t="shared" si="16"/>
        <v/>
      </c>
      <c r="R106" s="2" t="str">
        <f t="shared" si="17"/>
        <v/>
      </c>
      <c r="S106" s="2" t="str">
        <f t="shared" si="18"/>
        <v/>
      </c>
      <c r="T106" s="2" t="str">
        <f t="shared" si="19"/>
        <v/>
      </c>
      <c r="U106" s="2" t="str">
        <f t="shared" si="20"/>
        <v/>
      </c>
    </row>
    <row r="107" spans="1:21" x14ac:dyDescent="0.25">
      <c r="A107" t="s">
        <v>6</v>
      </c>
      <c r="B107" s="16"/>
      <c r="C107" s="16"/>
      <c r="D107" t="s">
        <v>450</v>
      </c>
      <c r="E107" s="1">
        <v>188854</v>
      </c>
      <c r="F107" s="2">
        <f t="shared" si="21"/>
        <v>1.7588399350643158E-4</v>
      </c>
      <c r="M107" s="9">
        <v>1</v>
      </c>
      <c r="N107" s="9" t="b">
        <f t="shared" si="14"/>
        <v>1</v>
      </c>
      <c r="O107" s="7" t="str">
        <f t="shared" si="24"/>
        <v/>
      </c>
      <c r="P107" s="2" t="str">
        <f t="shared" si="15"/>
        <v/>
      </c>
      <c r="Q107" s="2" t="str">
        <f t="shared" si="16"/>
        <v/>
      </c>
      <c r="R107" s="2" t="str">
        <f t="shared" si="17"/>
        <v/>
      </c>
      <c r="S107" s="2" t="str">
        <f t="shared" si="18"/>
        <v/>
      </c>
      <c r="T107" s="2">
        <f t="shared" si="19"/>
        <v>1.7588399350643158E-4</v>
      </c>
      <c r="U107" s="2">
        <f t="shared" si="20"/>
        <v>1.7588399350643158E-4</v>
      </c>
    </row>
    <row r="108" spans="1:21" x14ac:dyDescent="0.25">
      <c r="A108" t="s">
        <v>2</v>
      </c>
      <c r="B108" s="16"/>
      <c r="C108" s="16"/>
      <c r="D108" t="s">
        <v>451</v>
      </c>
      <c r="E108" s="1">
        <v>11744</v>
      </c>
      <c r="F108" s="2">
        <f t="shared" si="21"/>
        <v>1.093745231628418E-5</v>
      </c>
      <c r="M108" s="9">
        <v>1</v>
      </c>
      <c r="N108" s="9" t="b">
        <f t="shared" si="14"/>
        <v>1</v>
      </c>
      <c r="O108" s="7" t="str">
        <f t="shared" si="24"/>
        <v/>
      </c>
      <c r="P108" s="2" t="str">
        <f t="shared" si="15"/>
        <v/>
      </c>
      <c r="Q108" s="2" t="str">
        <f t="shared" si="16"/>
        <v/>
      </c>
      <c r="R108" s="2" t="str">
        <f t="shared" si="17"/>
        <v/>
      </c>
      <c r="S108" s="2" t="str">
        <f t="shared" si="18"/>
        <v/>
      </c>
      <c r="T108" s="2">
        <f t="shared" si="19"/>
        <v>1.093745231628418E-5</v>
      </c>
      <c r="U108" s="2">
        <f t="shared" si="20"/>
        <v>1.093745231628418E-5</v>
      </c>
    </row>
    <row r="109" spans="1:21" x14ac:dyDescent="0.25">
      <c r="A109" t="s">
        <v>8</v>
      </c>
      <c r="B109" s="16"/>
      <c r="C109" s="16"/>
      <c r="D109" t="s">
        <v>452</v>
      </c>
      <c r="E109" s="1">
        <v>2027601</v>
      </c>
      <c r="F109" s="2">
        <f t="shared" si="21"/>
        <v>1.8883505836129189E-3</v>
      </c>
      <c r="M109" s="9">
        <v>1</v>
      </c>
      <c r="N109" s="9" t="b">
        <f t="shared" si="14"/>
        <v>1</v>
      </c>
      <c r="O109" s="7" t="str">
        <f t="shared" si="24"/>
        <v/>
      </c>
      <c r="P109" s="2" t="str">
        <f t="shared" si="15"/>
        <v/>
      </c>
      <c r="Q109" s="2" t="str">
        <f t="shared" si="16"/>
        <v/>
      </c>
      <c r="R109" s="2" t="str">
        <f t="shared" si="17"/>
        <v/>
      </c>
      <c r="S109" s="2" t="str">
        <f t="shared" si="18"/>
        <v/>
      </c>
      <c r="T109" s="2">
        <f t="shared" si="19"/>
        <v>1.8883505836129189E-3</v>
      </c>
      <c r="U109" s="2">
        <f t="shared" si="20"/>
        <v>1.8883505836129189E-3</v>
      </c>
    </row>
    <row r="110" spans="1:21" x14ac:dyDescent="0.25">
      <c r="A110" t="s">
        <v>1</v>
      </c>
      <c r="B110" s="16"/>
      <c r="C110" s="16"/>
      <c r="D110" t="s">
        <v>453</v>
      </c>
      <c r="E110" s="1">
        <v>29866744</v>
      </c>
      <c r="F110" s="2">
        <f t="shared" si="21"/>
        <v>2.7815572917461395E-2</v>
      </c>
      <c r="M110" s="9">
        <v>1</v>
      </c>
      <c r="N110" s="9" t="b">
        <f t="shared" si="14"/>
        <v>1</v>
      </c>
      <c r="O110" s="7" t="str">
        <f t="shared" si="24"/>
        <v/>
      </c>
      <c r="P110" s="2" t="str">
        <f t="shared" si="15"/>
        <v/>
      </c>
      <c r="Q110" s="2" t="str">
        <f t="shared" si="16"/>
        <v/>
      </c>
      <c r="R110" s="2" t="str">
        <f t="shared" si="17"/>
        <v/>
      </c>
      <c r="S110" s="2" t="str">
        <f t="shared" si="18"/>
        <v/>
      </c>
      <c r="T110" s="2">
        <f t="shared" si="19"/>
        <v>2.7815572917461395E-2</v>
      </c>
      <c r="U110" s="2">
        <f t="shared" si="20"/>
        <v>2.7815572917461395E-2</v>
      </c>
    </row>
    <row r="111" spans="1:21" x14ac:dyDescent="0.25">
      <c r="A111" t="s">
        <v>9</v>
      </c>
      <c r="B111" s="16"/>
      <c r="C111" s="16"/>
      <c r="D111" t="s">
        <v>405</v>
      </c>
      <c r="E111" s="1">
        <v>12981</v>
      </c>
      <c r="F111" s="2">
        <f t="shared" si="21"/>
        <v>1.2089498341083527E-5</v>
      </c>
      <c r="M111" s="9">
        <v>1</v>
      </c>
      <c r="N111" s="9" t="b">
        <f t="shared" si="14"/>
        <v>1</v>
      </c>
      <c r="O111" s="7" t="str">
        <f t="shared" si="24"/>
        <v/>
      </c>
      <c r="P111" s="2" t="str">
        <f t="shared" si="15"/>
        <v/>
      </c>
      <c r="Q111" s="2" t="str">
        <f t="shared" si="16"/>
        <v/>
      </c>
      <c r="R111" s="2" t="str">
        <f t="shared" si="17"/>
        <v/>
      </c>
      <c r="S111" s="2" t="str">
        <f t="shared" si="18"/>
        <v/>
      </c>
      <c r="T111" s="2">
        <f t="shared" si="19"/>
        <v>1.2089498341083527E-5</v>
      </c>
      <c r="U111" s="2">
        <f t="shared" si="20"/>
        <v>1.2089498341083527E-5</v>
      </c>
    </row>
    <row r="112" spans="1:21" x14ac:dyDescent="0.25">
      <c r="A112" t="s">
        <v>4</v>
      </c>
      <c r="B112" s="16"/>
      <c r="C112" s="16"/>
      <c r="D112" t="s">
        <v>454</v>
      </c>
      <c r="E112" s="1">
        <v>45898</v>
      </c>
      <c r="F112" s="2">
        <f t="shared" si="21"/>
        <v>4.2745843529701233E-5</v>
      </c>
      <c r="M112" s="9">
        <v>1</v>
      </c>
      <c r="N112" s="9" t="b">
        <f t="shared" si="14"/>
        <v>1</v>
      </c>
      <c r="O112" s="7" t="str">
        <f t="shared" si="24"/>
        <v/>
      </c>
      <c r="P112" s="2" t="str">
        <f t="shared" si="15"/>
        <v/>
      </c>
      <c r="Q112" s="2" t="str">
        <f t="shared" si="16"/>
        <v/>
      </c>
      <c r="R112" s="2" t="str">
        <f t="shared" si="17"/>
        <v/>
      </c>
      <c r="S112" s="2" t="str">
        <f t="shared" si="18"/>
        <v/>
      </c>
      <c r="T112" s="2">
        <f t="shared" si="19"/>
        <v>4.2745843529701233E-5</v>
      </c>
      <c r="U112" s="2">
        <f t="shared" si="20"/>
        <v>4.2745843529701233E-5</v>
      </c>
    </row>
    <row r="113" spans="1:32" x14ac:dyDescent="0.25">
      <c r="A113" t="s">
        <v>7</v>
      </c>
      <c r="B113" s="16"/>
      <c r="C113" s="16"/>
      <c r="D113" t="s">
        <v>455</v>
      </c>
      <c r="E113" s="1">
        <v>5502987</v>
      </c>
      <c r="F113" s="2">
        <f t="shared" si="21"/>
        <v>5.1250560209155083E-3</v>
      </c>
      <c r="M113" s="9">
        <v>1</v>
      </c>
      <c r="N113" s="9" t="b">
        <f t="shared" si="14"/>
        <v>1</v>
      </c>
      <c r="O113" s="7" t="str">
        <f t="shared" si="24"/>
        <v/>
      </c>
      <c r="P113" s="2" t="str">
        <f t="shared" si="15"/>
        <v/>
      </c>
      <c r="Q113" s="2" t="str">
        <f t="shared" si="16"/>
        <v/>
      </c>
      <c r="R113" s="2" t="str">
        <f t="shared" si="17"/>
        <v/>
      </c>
      <c r="S113" s="2" t="str">
        <f t="shared" si="18"/>
        <v/>
      </c>
      <c r="T113" s="2">
        <f t="shared" si="19"/>
        <v>5.1250560209155083E-3</v>
      </c>
      <c r="U113" s="2">
        <f t="shared" si="20"/>
        <v>5.1250560209155083E-3</v>
      </c>
    </row>
    <row r="114" spans="1:32" x14ac:dyDescent="0.25">
      <c r="A114" t="s">
        <v>3</v>
      </c>
      <c r="B114" s="16"/>
      <c r="C114" s="16"/>
      <c r="D114" t="s">
        <v>456</v>
      </c>
      <c r="E114" s="1">
        <v>302196522</v>
      </c>
      <c r="F114" s="2">
        <f t="shared" si="21"/>
        <v>0.28144244290888309</v>
      </c>
      <c r="M114" s="9">
        <v>1</v>
      </c>
      <c r="N114" s="9" t="b">
        <f t="shared" si="14"/>
        <v>1</v>
      </c>
      <c r="O114" s="7" t="str">
        <f t="shared" si="24"/>
        <v/>
      </c>
      <c r="P114" s="2" t="str">
        <f t="shared" si="15"/>
        <v/>
      </c>
      <c r="Q114" s="2" t="str">
        <f t="shared" si="16"/>
        <v/>
      </c>
      <c r="R114" s="2" t="str">
        <f t="shared" si="17"/>
        <v/>
      </c>
      <c r="S114" s="2" t="str">
        <f t="shared" si="18"/>
        <v/>
      </c>
      <c r="T114" s="2">
        <f t="shared" si="19"/>
        <v>0.28144244290888309</v>
      </c>
      <c r="U114" s="2">
        <f t="shared" si="20"/>
        <v>0.28144244290888309</v>
      </c>
    </row>
    <row r="115" spans="1:32" x14ac:dyDescent="0.25">
      <c r="A115" t="s">
        <v>0</v>
      </c>
      <c r="B115" s="16"/>
      <c r="C115" s="16"/>
      <c r="D115" t="s">
        <v>457</v>
      </c>
      <c r="E115" s="1">
        <v>51879215</v>
      </c>
      <c r="F115" s="2">
        <f t="shared" si="21"/>
        <v>4.8316284082829952E-2</v>
      </c>
      <c r="M115" s="9">
        <v>1</v>
      </c>
      <c r="N115" s="9" t="b">
        <f t="shared" si="14"/>
        <v>1</v>
      </c>
      <c r="O115" s="7" t="str">
        <f t="shared" si="24"/>
        <v/>
      </c>
      <c r="P115" s="2" t="str">
        <f t="shared" si="15"/>
        <v/>
      </c>
      <c r="Q115" s="2" t="str">
        <f t="shared" si="16"/>
        <v/>
      </c>
      <c r="R115" s="2" t="str">
        <f t="shared" si="17"/>
        <v/>
      </c>
      <c r="S115" s="2" t="str">
        <f t="shared" si="18"/>
        <v/>
      </c>
      <c r="T115" s="2">
        <f t="shared" si="19"/>
        <v>4.8316284082829952E-2</v>
      </c>
      <c r="U115" s="2">
        <f t="shared" si="20"/>
        <v>4.8316284082829952E-2</v>
      </c>
    </row>
    <row r="116" spans="1:32" x14ac:dyDescent="0.25">
      <c r="A116" t="s">
        <v>5</v>
      </c>
      <c r="B116" s="16"/>
      <c r="C116" s="16"/>
      <c r="D116">
        <v>0</v>
      </c>
      <c r="E116" s="1">
        <v>0</v>
      </c>
      <c r="F116" s="2">
        <f t="shared" si="21"/>
        <v>0</v>
      </c>
      <c r="M116" s="9">
        <v>1</v>
      </c>
      <c r="N116" s="9" t="b">
        <f t="shared" si="14"/>
        <v>1</v>
      </c>
      <c r="O116" s="7" t="str">
        <f t="shared" si="24"/>
        <v/>
      </c>
      <c r="P116" s="2" t="str">
        <f t="shared" si="15"/>
        <v/>
      </c>
      <c r="Q116" s="2" t="str">
        <f t="shared" si="16"/>
        <v/>
      </c>
      <c r="R116" s="2" t="str">
        <f t="shared" si="17"/>
        <v/>
      </c>
      <c r="S116" s="2" t="str">
        <f t="shared" si="18"/>
        <v/>
      </c>
      <c r="T116" s="2">
        <f t="shared" si="19"/>
        <v>0</v>
      </c>
      <c r="U116" s="2">
        <f t="shared" si="20"/>
        <v>0</v>
      </c>
    </row>
    <row r="117" spans="1:32" x14ac:dyDescent="0.25">
      <c r="A117" t="s">
        <v>253</v>
      </c>
      <c r="B117" s="20" t="s">
        <v>715</v>
      </c>
      <c r="D117" t="s">
        <v>458</v>
      </c>
      <c r="E117" s="1">
        <f>676*2^30</f>
        <v>725849473024</v>
      </c>
      <c r="F117" s="2">
        <f t="shared" si="21"/>
        <v>676</v>
      </c>
      <c r="N117" s="9" t="b">
        <f t="shared" si="14"/>
        <v>0</v>
      </c>
      <c r="O117" s="7" t="str">
        <f t="shared" si="24"/>
        <v/>
      </c>
      <c r="P117" s="2" t="str">
        <f t="shared" si="15"/>
        <v/>
      </c>
      <c r="Q117" s="2" t="str">
        <f t="shared" si="16"/>
        <v/>
      </c>
      <c r="R117" s="2" t="str">
        <f t="shared" si="17"/>
        <v/>
      </c>
      <c r="S117" s="2" t="str">
        <f t="shared" si="18"/>
        <v/>
      </c>
      <c r="T117" s="2" t="str">
        <f t="shared" si="19"/>
        <v/>
      </c>
      <c r="U117" s="2" t="str">
        <f t="shared" si="20"/>
        <v/>
      </c>
      <c r="V117" s="4">
        <f>SUM(O118:O154,O32:O34,O59:O73,O75,O229:O232,O55:O56,O330:O333,O341)</f>
        <v>637.78893222194165</v>
      </c>
      <c r="W117" s="4">
        <f>SUM(P118:P154,P32:P34,P59:P73,P75,P229:P232,P55:P56)</f>
        <v>154.48459889162331</v>
      </c>
      <c r="X117" s="4">
        <f>SUM(Q118:Q154,Q32:Q34,Q59:Q73,Q75,Q229:Q232,Q55:Q56)</f>
        <v>0</v>
      </c>
      <c r="Y117" s="4">
        <f>SUM(R118:R154,R32:R34,R59:R73,R75,R229:R232,R55:R56)</f>
        <v>63.057982228696346</v>
      </c>
      <c r="Z117" s="4">
        <f>SUM(S118:S154,S32:S34,S59:S73,S75,S229:S232,S55:S56)</f>
        <v>0</v>
      </c>
      <c r="AA117" s="4">
        <f>SUM(T118:T154,T32:T34,T59:T73,T75,T229:T232,T55:T56)</f>
        <v>0.1800965704023838</v>
      </c>
      <c r="AB117" s="4"/>
      <c r="AC117" s="4">
        <f>SUM(V117:AA117)</f>
        <v>855.51160991266374</v>
      </c>
      <c r="AD117" s="3" t="s">
        <v>308</v>
      </c>
    </row>
    <row r="118" spans="1:32" x14ac:dyDescent="0.25">
      <c r="A118" t="s">
        <v>249</v>
      </c>
      <c r="B118" t="s">
        <v>716</v>
      </c>
      <c r="D118" t="s">
        <v>459</v>
      </c>
      <c r="E118" s="1">
        <v>26186865543</v>
      </c>
      <c r="F118" s="2">
        <f t="shared" si="21"/>
        <v>24.388419038616121</v>
      </c>
      <c r="K118" s="9">
        <v>1</v>
      </c>
      <c r="N118" s="9" t="b">
        <f t="shared" si="14"/>
        <v>1</v>
      </c>
      <c r="O118" s="7">
        <f t="shared" si="24"/>
        <v>24.388419038616121</v>
      </c>
      <c r="P118" s="2" t="str">
        <f t="shared" si="15"/>
        <v/>
      </c>
      <c r="Q118" s="2" t="str">
        <f t="shared" si="16"/>
        <v/>
      </c>
      <c r="R118" s="2" t="str">
        <f t="shared" si="17"/>
        <v/>
      </c>
      <c r="S118" s="2" t="str">
        <f t="shared" si="18"/>
        <v/>
      </c>
      <c r="T118" s="2" t="str">
        <f t="shared" si="19"/>
        <v/>
      </c>
      <c r="U118" s="2">
        <f t="shared" si="20"/>
        <v>24.388419038616121</v>
      </c>
      <c r="AF118" s="2"/>
    </row>
    <row r="119" spans="1:32" x14ac:dyDescent="0.25">
      <c r="A119" t="s">
        <v>239</v>
      </c>
      <c r="B119" t="s">
        <v>716</v>
      </c>
      <c r="D119" t="s">
        <v>460</v>
      </c>
      <c r="E119" s="1">
        <v>34514735462</v>
      </c>
      <c r="F119" s="2">
        <f t="shared" si="21"/>
        <v>32.144352292641997</v>
      </c>
      <c r="G119" s="9">
        <v>1</v>
      </c>
      <c r="N119" s="9" t="b">
        <f t="shared" si="14"/>
        <v>1</v>
      </c>
      <c r="O119" s="7" t="str">
        <f t="shared" si="24"/>
        <v/>
      </c>
      <c r="P119" s="2">
        <f t="shared" si="15"/>
        <v>32.144352292641997</v>
      </c>
      <c r="Q119" s="2" t="str">
        <f t="shared" si="16"/>
        <v/>
      </c>
      <c r="R119" s="2" t="str">
        <f t="shared" si="17"/>
        <v/>
      </c>
      <c r="S119" s="2" t="str">
        <f t="shared" si="18"/>
        <v/>
      </c>
      <c r="T119" s="2" t="str">
        <f t="shared" si="19"/>
        <v/>
      </c>
      <c r="U119" s="2">
        <f t="shared" si="20"/>
        <v>32.144352292641997</v>
      </c>
    </row>
    <row r="120" spans="1:32" x14ac:dyDescent="0.25">
      <c r="A120" t="s">
        <v>245</v>
      </c>
      <c r="B120" t="s">
        <v>717</v>
      </c>
      <c r="D120" t="s">
        <v>445</v>
      </c>
      <c r="E120" s="1">
        <v>13541575619</v>
      </c>
      <c r="F120" s="2">
        <f t="shared" si="21"/>
        <v>12.611575069837272</v>
      </c>
      <c r="K120" s="9">
        <v>1</v>
      </c>
      <c r="N120" s="9" t="b">
        <f t="shared" si="14"/>
        <v>1</v>
      </c>
      <c r="O120" s="7">
        <f t="shared" si="24"/>
        <v>12.611575069837272</v>
      </c>
      <c r="P120" s="2" t="str">
        <f t="shared" si="15"/>
        <v/>
      </c>
      <c r="Q120" s="2" t="str">
        <f t="shared" si="16"/>
        <v/>
      </c>
      <c r="R120" s="2" t="str">
        <f t="shared" si="17"/>
        <v/>
      </c>
      <c r="S120" s="2" t="str">
        <f t="shared" si="18"/>
        <v/>
      </c>
      <c r="T120" s="2" t="str">
        <f t="shared" si="19"/>
        <v/>
      </c>
      <c r="U120" s="2">
        <f t="shared" si="20"/>
        <v>12.611575069837272</v>
      </c>
    </row>
    <row r="121" spans="1:32" x14ac:dyDescent="0.25">
      <c r="A121" t="s">
        <v>252</v>
      </c>
      <c r="B121" t="s">
        <v>716</v>
      </c>
      <c r="D121" t="s">
        <v>461</v>
      </c>
      <c r="E121" s="1">
        <v>16307730135</v>
      </c>
      <c r="F121" s="2">
        <f t="shared" si="21"/>
        <v>15.187757215462625</v>
      </c>
      <c r="K121" s="9">
        <v>1</v>
      </c>
      <c r="N121" s="9" t="b">
        <f t="shared" si="14"/>
        <v>1</v>
      </c>
      <c r="O121" s="7">
        <f t="shared" si="24"/>
        <v>15.187757215462625</v>
      </c>
      <c r="P121" s="2" t="str">
        <f t="shared" si="15"/>
        <v/>
      </c>
      <c r="Q121" s="2" t="str">
        <f t="shared" si="16"/>
        <v/>
      </c>
      <c r="R121" s="2" t="str">
        <f t="shared" si="17"/>
        <v/>
      </c>
      <c r="S121" s="2" t="str">
        <f t="shared" si="18"/>
        <v/>
      </c>
      <c r="T121" s="2" t="str">
        <f t="shared" si="19"/>
        <v/>
      </c>
      <c r="U121" s="2">
        <f t="shared" si="20"/>
        <v>15.187757215462625</v>
      </c>
    </row>
    <row r="122" spans="1:32" x14ac:dyDescent="0.25">
      <c r="A122" t="s">
        <v>236</v>
      </c>
      <c r="B122" t="s">
        <v>719</v>
      </c>
      <c r="D122" t="s">
        <v>462</v>
      </c>
      <c r="E122" s="1">
        <v>24151731663</v>
      </c>
      <c r="F122" s="2">
        <f t="shared" si="21"/>
        <v>22.493052913807333</v>
      </c>
      <c r="K122" s="9">
        <v>1</v>
      </c>
      <c r="N122" s="9" t="b">
        <f t="shared" si="14"/>
        <v>1</v>
      </c>
      <c r="O122" s="7">
        <f t="shared" si="24"/>
        <v>22.493052913807333</v>
      </c>
      <c r="P122" s="2" t="str">
        <f t="shared" si="15"/>
        <v/>
      </c>
      <c r="Q122" s="2" t="str">
        <f t="shared" si="16"/>
        <v/>
      </c>
      <c r="R122" s="2" t="str">
        <f t="shared" si="17"/>
        <v/>
      </c>
      <c r="S122" s="2" t="str">
        <f t="shared" si="18"/>
        <v/>
      </c>
      <c r="T122" s="2" t="str">
        <f t="shared" si="19"/>
        <v/>
      </c>
      <c r="U122" s="2">
        <f t="shared" si="20"/>
        <v>22.493052913807333</v>
      </c>
    </row>
    <row r="123" spans="1:32" x14ac:dyDescent="0.25">
      <c r="A123" t="s">
        <v>247</v>
      </c>
      <c r="B123" t="s">
        <v>716</v>
      </c>
      <c r="D123" t="s">
        <v>463</v>
      </c>
      <c r="E123" s="1">
        <v>30370138761</v>
      </c>
      <c r="F123" s="2">
        <f t="shared" si="21"/>
        <v>28.284395822323859</v>
      </c>
      <c r="K123" s="9">
        <v>1</v>
      </c>
      <c r="N123" s="9" t="b">
        <f t="shared" si="14"/>
        <v>1</v>
      </c>
      <c r="O123" s="7">
        <f t="shared" si="24"/>
        <v>28.284395822323859</v>
      </c>
      <c r="P123" s="2" t="str">
        <f t="shared" si="15"/>
        <v/>
      </c>
      <c r="Q123" s="2" t="str">
        <f t="shared" si="16"/>
        <v/>
      </c>
      <c r="R123" s="2" t="str">
        <f t="shared" si="17"/>
        <v/>
      </c>
      <c r="S123" s="2" t="str">
        <f t="shared" si="18"/>
        <v/>
      </c>
      <c r="T123" s="2" t="str">
        <f t="shared" si="19"/>
        <v/>
      </c>
      <c r="U123" s="2">
        <f t="shared" si="20"/>
        <v>28.284395822323859</v>
      </c>
    </row>
    <row r="124" spans="1:32" x14ac:dyDescent="0.25">
      <c r="A124" t="s">
        <v>232</v>
      </c>
      <c r="B124" t="s">
        <v>716</v>
      </c>
      <c r="D124" t="s">
        <v>464</v>
      </c>
      <c r="E124" s="1">
        <v>22152260415</v>
      </c>
      <c r="F124" s="2">
        <f t="shared" si="21"/>
        <v>20.630900203250349</v>
      </c>
      <c r="G124" s="9">
        <v>1</v>
      </c>
      <c r="N124" s="9" t="b">
        <f t="shared" si="14"/>
        <v>1</v>
      </c>
      <c r="O124" s="7" t="str">
        <f t="shared" si="24"/>
        <v/>
      </c>
      <c r="P124" s="2">
        <f t="shared" si="15"/>
        <v>20.630900203250349</v>
      </c>
      <c r="Q124" s="2" t="str">
        <f t="shared" si="16"/>
        <v/>
      </c>
      <c r="R124" s="2" t="str">
        <f t="shared" si="17"/>
        <v/>
      </c>
      <c r="S124" s="2" t="str">
        <f t="shared" si="18"/>
        <v/>
      </c>
      <c r="T124" s="2" t="str">
        <f t="shared" si="19"/>
        <v/>
      </c>
      <c r="U124" s="2">
        <f t="shared" si="20"/>
        <v>20.630900203250349</v>
      </c>
    </row>
    <row r="125" spans="1:32" x14ac:dyDescent="0.25">
      <c r="A125" t="s">
        <v>234</v>
      </c>
      <c r="B125" t="s">
        <v>716</v>
      </c>
      <c r="D125" t="s">
        <v>465</v>
      </c>
      <c r="E125" s="1">
        <v>55721082051</v>
      </c>
      <c r="F125" s="2">
        <f t="shared" si="21"/>
        <v>51.894301596097648</v>
      </c>
      <c r="K125" s="9">
        <v>1</v>
      </c>
      <c r="N125" s="9" t="b">
        <f t="shared" si="14"/>
        <v>1</v>
      </c>
      <c r="O125" s="7">
        <f t="shared" si="24"/>
        <v>51.894301596097648</v>
      </c>
      <c r="P125" s="2" t="str">
        <f t="shared" si="15"/>
        <v/>
      </c>
      <c r="Q125" s="2" t="str">
        <f t="shared" si="16"/>
        <v/>
      </c>
      <c r="R125" s="2" t="str">
        <f t="shared" si="17"/>
        <v/>
      </c>
      <c r="S125" s="2" t="str">
        <f t="shared" si="18"/>
        <v/>
      </c>
      <c r="T125" s="2" t="str">
        <f t="shared" si="19"/>
        <v/>
      </c>
      <c r="U125" s="2">
        <f t="shared" si="20"/>
        <v>51.894301596097648</v>
      </c>
    </row>
    <row r="126" spans="1:32" x14ac:dyDescent="0.25">
      <c r="A126" t="s">
        <v>231</v>
      </c>
      <c r="B126" t="s">
        <v>717</v>
      </c>
      <c r="D126" t="s">
        <v>466</v>
      </c>
      <c r="E126" s="1">
        <v>12212630756</v>
      </c>
      <c r="F126" s="2">
        <f t="shared" si="21"/>
        <v>11.373898718506098</v>
      </c>
      <c r="G126" s="9">
        <v>1</v>
      </c>
      <c r="N126" s="9" t="b">
        <f t="shared" si="14"/>
        <v>1</v>
      </c>
      <c r="O126" s="7" t="str">
        <f t="shared" si="24"/>
        <v/>
      </c>
      <c r="P126" s="2">
        <f t="shared" si="15"/>
        <v>11.373898718506098</v>
      </c>
      <c r="Q126" s="2" t="str">
        <f t="shared" si="16"/>
        <v/>
      </c>
      <c r="R126" s="2" t="str">
        <f t="shared" si="17"/>
        <v/>
      </c>
      <c r="S126" s="2" t="str">
        <f t="shared" si="18"/>
        <v/>
      </c>
      <c r="T126" s="2" t="str">
        <f t="shared" si="19"/>
        <v/>
      </c>
      <c r="U126" s="2">
        <f t="shared" si="20"/>
        <v>11.373898718506098</v>
      </c>
    </row>
    <row r="127" spans="1:32" x14ac:dyDescent="0.25">
      <c r="A127" t="s">
        <v>250</v>
      </c>
      <c r="B127" t="s">
        <v>606</v>
      </c>
      <c r="D127" t="s">
        <v>467</v>
      </c>
      <c r="E127" s="1">
        <v>191279393</v>
      </c>
      <c r="F127" s="2">
        <f t="shared" si="21"/>
        <v>0.17814281675964594</v>
      </c>
      <c r="M127" s="9">
        <v>1</v>
      </c>
      <c r="N127" s="9" t="b">
        <f t="shared" si="14"/>
        <v>1</v>
      </c>
      <c r="O127" s="7" t="str">
        <f t="shared" si="24"/>
        <v/>
      </c>
      <c r="P127" s="2" t="str">
        <f t="shared" si="15"/>
        <v/>
      </c>
      <c r="Q127" s="2" t="str">
        <f t="shared" si="16"/>
        <v/>
      </c>
      <c r="R127" s="2" t="str">
        <f t="shared" si="17"/>
        <v/>
      </c>
      <c r="S127" s="2" t="str">
        <f t="shared" si="18"/>
        <v/>
      </c>
      <c r="T127" s="2">
        <f t="shared" si="19"/>
        <v>0.17814281675964594</v>
      </c>
      <c r="U127" s="2">
        <f t="shared" si="20"/>
        <v>0.17814281675964594</v>
      </c>
    </row>
    <row r="128" spans="1:32" x14ac:dyDescent="0.25">
      <c r="A128" t="s">
        <v>238</v>
      </c>
      <c r="B128" t="s">
        <v>717</v>
      </c>
      <c r="D128" t="s">
        <v>412</v>
      </c>
      <c r="E128" s="1">
        <v>9100367847</v>
      </c>
      <c r="F128" s="2">
        <f t="shared" si="21"/>
        <v>8.4753780132159591</v>
      </c>
      <c r="K128" s="9">
        <v>1</v>
      </c>
      <c r="N128" s="9" t="b">
        <f t="shared" si="14"/>
        <v>1</v>
      </c>
      <c r="O128" s="7">
        <f t="shared" si="24"/>
        <v>8.4753780132159591</v>
      </c>
      <c r="P128" s="2" t="str">
        <f t="shared" si="15"/>
        <v/>
      </c>
      <c r="Q128" s="2" t="str">
        <f t="shared" si="16"/>
        <v/>
      </c>
      <c r="R128" s="2" t="str">
        <f t="shared" si="17"/>
        <v/>
      </c>
      <c r="S128" s="2" t="str">
        <f t="shared" si="18"/>
        <v/>
      </c>
      <c r="T128" s="2" t="str">
        <f t="shared" si="19"/>
        <v/>
      </c>
      <c r="U128" s="2">
        <f t="shared" si="20"/>
        <v>8.4753780132159591</v>
      </c>
    </row>
    <row r="129" spans="1:21" x14ac:dyDescent="0.25">
      <c r="A129" t="s">
        <v>246</v>
      </c>
      <c r="B129" t="s">
        <v>716</v>
      </c>
      <c r="D129" t="s">
        <v>468</v>
      </c>
      <c r="E129" s="1">
        <v>58093363150</v>
      </c>
      <c r="F129" s="2">
        <f t="shared" si="21"/>
        <v>54.103660536929965</v>
      </c>
      <c r="K129" s="9">
        <v>1</v>
      </c>
      <c r="N129" s="9" t="b">
        <f t="shared" si="14"/>
        <v>1</v>
      </c>
      <c r="O129" s="7">
        <f t="shared" si="24"/>
        <v>54.103660536929965</v>
      </c>
      <c r="P129" s="2" t="str">
        <f t="shared" si="15"/>
        <v/>
      </c>
      <c r="Q129" s="2" t="str">
        <f t="shared" si="16"/>
        <v/>
      </c>
      <c r="R129" s="2" t="str">
        <f t="shared" si="17"/>
        <v/>
      </c>
      <c r="S129" s="2" t="str">
        <f t="shared" si="18"/>
        <v/>
      </c>
      <c r="T129" s="2" t="str">
        <f t="shared" si="19"/>
        <v/>
      </c>
      <c r="U129" s="2">
        <f t="shared" si="20"/>
        <v>54.103660536929965</v>
      </c>
    </row>
    <row r="130" spans="1:21" x14ac:dyDescent="0.25">
      <c r="A130" t="s">
        <v>237</v>
      </c>
      <c r="B130" t="s">
        <v>719</v>
      </c>
      <c r="C130" t="s">
        <v>615</v>
      </c>
      <c r="D130" t="s">
        <v>469</v>
      </c>
      <c r="E130" s="1">
        <v>46451874874</v>
      </c>
      <c r="F130" s="2">
        <f t="shared" si="21"/>
        <v>43.261679703369737</v>
      </c>
      <c r="G130" s="9">
        <v>1</v>
      </c>
      <c r="N130" s="9" t="b">
        <f t="shared" si="14"/>
        <v>1</v>
      </c>
      <c r="O130" s="7" t="str">
        <f t="shared" si="24"/>
        <v/>
      </c>
      <c r="P130" s="2">
        <f t="shared" si="15"/>
        <v>43.261679703369737</v>
      </c>
      <c r="Q130" s="2" t="str">
        <f t="shared" si="16"/>
        <v/>
      </c>
      <c r="R130" s="2" t="str">
        <f t="shared" si="17"/>
        <v/>
      </c>
      <c r="S130" s="2" t="str">
        <f t="shared" si="18"/>
        <v/>
      </c>
      <c r="T130" s="2" t="str">
        <f t="shared" si="19"/>
        <v/>
      </c>
      <c r="U130" s="2">
        <f t="shared" si="20"/>
        <v>43.261679703369737</v>
      </c>
    </row>
    <row r="131" spans="1:21" x14ac:dyDescent="0.25">
      <c r="A131" t="s">
        <v>241</v>
      </c>
      <c r="B131" t="s">
        <v>716</v>
      </c>
      <c r="D131" t="s">
        <v>470</v>
      </c>
      <c r="E131" s="1">
        <v>9599187917</v>
      </c>
      <c r="F131" s="2">
        <f t="shared" si="21"/>
        <v>8.9399404050782323</v>
      </c>
      <c r="K131" s="9">
        <v>1</v>
      </c>
      <c r="N131" s="9" t="b">
        <f t="shared" ref="N131:N194" si="25">OR(G131:M131,0)</f>
        <v>1</v>
      </c>
      <c r="O131" s="7">
        <f t="shared" si="24"/>
        <v>8.9399404050782323</v>
      </c>
      <c r="P131" s="2" t="str">
        <f t="shared" ref="P131:P194" si="26">IF(OR(G131,0),$F131,"")</f>
        <v/>
      </c>
      <c r="Q131" s="2" t="str">
        <f t="shared" ref="Q131:Q194" si="27">IF(OR(H131,0),$F131,"")</f>
        <v/>
      </c>
      <c r="R131" s="2" t="str">
        <f t="shared" ref="R131:R194" si="28">IF(OR(I131,0),$F131,"")</f>
        <v/>
      </c>
      <c r="S131" s="2" t="str">
        <f t="shared" ref="S131:S194" si="29">IF(OR(J131,0),$F131,"")</f>
        <v/>
      </c>
      <c r="T131" s="2" t="str">
        <f t="shared" si="19"/>
        <v/>
      </c>
      <c r="U131" s="2">
        <f t="shared" si="20"/>
        <v>8.9399404050782323</v>
      </c>
    </row>
    <row r="132" spans="1:21" x14ac:dyDescent="0.25">
      <c r="A132" t="s">
        <v>244</v>
      </c>
      <c r="B132" t="s">
        <v>612</v>
      </c>
      <c r="C132" t="s">
        <v>614</v>
      </c>
      <c r="D132" t="s">
        <v>471</v>
      </c>
      <c r="E132" s="1">
        <v>15443524345</v>
      </c>
      <c r="F132" s="2">
        <f t="shared" si="21"/>
        <v>14.382902854122221</v>
      </c>
      <c r="K132" s="9">
        <v>1</v>
      </c>
      <c r="N132" s="9" t="b">
        <f t="shared" si="25"/>
        <v>1</v>
      </c>
      <c r="O132" s="7">
        <f t="shared" si="24"/>
        <v>14.382902854122221</v>
      </c>
      <c r="P132" s="2" t="str">
        <f t="shared" si="26"/>
        <v/>
      </c>
      <c r="Q132" s="2" t="str">
        <f t="shared" si="27"/>
        <v/>
      </c>
      <c r="R132" s="2" t="str">
        <f t="shared" si="28"/>
        <v/>
      </c>
      <c r="S132" s="2" t="str">
        <f t="shared" si="29"/>
        <v/>
      </c>
      <c r="T132" s="2" t="str">
        <f t="shared" ref="T132:T195" si="30">IF(OR(M132,0),$F132,"")</f>
        <v/>
      </c>
      <c r="U132" s="2">
        <f t="shared" ref="U132:U195" si="31">IF(OR(N132,0),$F132,"")</f>
        <v>14.382902854122221</v>
      </c>
    </row>
    <row r="133" spans="1:21" x14ac:dyDescent="0.25">
      <c r="A133" t="s">
        <v>233</v>
      </c>
      <c r="B133" t="s">
        <v>716</v>
      </c>
      <c r="D133" t="s">
        <v>472</v>
      </c>
      <c r="E133" s="1">
        <v>28274120886</v>
      </c>
      <c r="F133" s="2">
        <f t="shared" si="21"/>
        <v>26.332327058538795</v>
      </c>
      <c r="K133" s="9">
        <v>1</v>
      </c>
      <c r="N133" s="9" t="b">
        <f t="shared" si="25"/>
        <v>1</v>
      </c>
      <c r="O133" s="7">
        <f t="shared" si="24"/>
        <v>26.332327058538795</v>
      </c>
      <c r="P133" s="2" t="str">
        <f t="shared" si="26"/>
        <v/>
      </c>
      <c r="Q133" s="2" t="str">
        <f t="shared" si="27"/>
        <v/>
      </c>
      <c r="R133" s="2" t="str">
        <f t="shared" si="28"/>
        <v/>
      </c>
      <c r="S133" s="2" t="str">
        <f t="shared" si="29"/>
        <v/>
      </c>
      <c r="T133" s="2" t="str">
        <f t="shared" si="30"/>
        <v/>
      </c>
      <c r="U133" s="2">
        <f t="shared" si="31"/>
        <v>26.332327058538795</v>
      </c>
    </row>
    <row r="134" spans="1:21" x14ac:dyDescent="0.25">
      <c r="A134" t="s">
        <v>230</v>
      </c>
      <c r="B134" t="s">
        <v>716</v>
      </c>
      <c r="D134" t="s">
        <v>473</v>
      </c>
      <c r="E134" s="1">
        <v>63509843142</v>
      </c>
      <c r="F134" s="2">
        <f t="shared" si="21"/>
        <v>59.148150628432631</v>
      </c>
      <c r="K134" s="9">
        <v>1</v>
      </c>
      <c r="N134" s="9" t="b">
        <f t="shared" si="25"/>
        <v>1</v>
      </c>
      <c r="O134" s="7">
        <f t="shared" si="24"/>
        <v>59.148150628432631</v>
      </c>
      <c r="P134" s="2" t="str">
        <f t="shared" si="26"/>
        <v/>
      </c>
      <c r="Q134" s="2" t="str">
        <f t="shared" si="27"/>
        <v/>
      </c>
      <c r="R134" s="2" t="str">
        <f t="shared" si="28"/>
        <v/>
      </c>
      <c r="S134" s="2" t="str">
        <f t="shared" si="29"/>
        <v/>
      </c>
      <c r="T134" s="2" t="str">
        <f t="shared" si="30"/>
        <v/>
      </c>
      <c r="U134" s="2">
        <f t="shared" si="31"/>
        <v>59.148150628432631</v>
      </c>
    </row>
    <row r="135" spans="1:21" x14ac:dyDescent="0.25">
      <c r="A135" t="s">
        <v>240</v>
      </c>
      <c r="B135" t="s">
        <v>612</v>
      </c>
      <c r="C135" t="s">
        <v>614</v>
      </c>
      <c r="D135" t="s">
        <v>474</v>
      </c>
      <c r="E135" s="1">
        <v>59674107606</v>
      </c>
      <c r="F135" s="2">
        <f t="shared" si="21"/>
        <v>55.575843533501029</v>
      </c>
      <c r="K135" s="9">
        <v>1</v>
      </c>
      <c r="N135" s="9" t="b">
        <f t="shared" si="25"/>
        <v>1</v>
      </c>
      <c r="O135" s="7">
        <f t="shared" si="24"/>
        <v>55.575843533501029</v>
      </c>
      <c r="P135" s="2" t="str">
        <f t="shared" si="26"/>
        <v/>
      </c>
      <c r="Q135" s="2" t="str">
        <f t="shared" si="27"/>
        <v/>
      </c>
      <c r="R135" s="2" t="str">
        <f t="shared" si="28"/>
        <v/>
      </c>
      <c r="S135" s="2" t="str">
        <f t="shared" si="29"/>
        <v/>
      </c>
      <c r="T135" s="2" t="str">
        <f t="shared" si="30"/>
        <v/>
      </c>
      <c r="U135" s="2">
        <f t="shared" si="31"/>
        <v>55.575843533501029</v>
      </c>
    </row>
    <row r="136" spans="1:21" x14ac:dyDescent="0.25">
      <c r="A136" t="s">
        <v>229</v>
      </c>
      <c r="B136" t="s">
        <v>606</v>
      </c>
      <c r="D136" t="s">
        <v>471</v>
      </c>
      <c r="E136" s="1">
        <v>15196614725</v>
      </c>
      <c r="F136" s="2">
        <f t="shared" si="21"/>
        <v>14.152950351126492</v>
      </c>
      <c r="I136" s="9">
        <v>1</v>
      </c>
      <c r="N136" s="9" t="b">
        <f t="shared" si="25"/>
        <v>1</v>
      </c>
      <c r="O136" s="7" t="str">
        <f t="shared" si="24"/>
        <v/>
      </c>
      <c r="P136" s="2" t="str">
        <f t="shared" si="26"/>
        <v/>
      </c>
      <c r="Q136" s="2" t="str">
        <f t="shared" si="27"/>
        <v/>
      </c>
      <c r="R136" s="2">
        <f t="shared" si="28"/>
        <v>14.152950351126492</v>
      </c>
      <c r="S136" s="2" t="str">
        <f t="shared" si="29"/>
        <v/>
      </c>
      <c r="T136" s="2" t="str">
        <f t="shared" si="30"/>
        <v/>
      </c>
      <c r="U136" s="2">
        <f t="shared" si="31"/>
        <v>14.152950351126492</v>
      </c>
    </row>
    <row r="137" spans="1:21" x14ac:dyDescent="0.25">
      <c r="A137" t="s">
        <v>235</v>
      </c>
      <c r="B137" t="s">
        <v>719</v>
      </c>
      <c r="C137" t="s">
        <v>615</v>
      </c>
      <c r="D137" t="s">
        <v>460</v>
      </c>
      <c r="E137" s="1">
        <v>34797699340</v>
      </c>
      <c r="F137" s="2">
        <f t="shared" si="21"/>
        <v>32.407882940024137</v>
      </c>
      <c r="K137" s="9">
        <v>1</v>
      </c>
      <c r="N137" s="9" t="b">
        <f t="shared" si="25"/>
        <v>1</v>
      </c>
      <c r="O137" s="7">
        <f t="shared" si="24"/>
        <v>32.407882940024137</v>
      </c>
      <c r="P137" s="2" t="str">
        <f t="shared" si="26"/>
        <v/>
      </c>
      <c r="Q137" s="2" t="str">
        <f t="shared" si="27"/>
        <v/>
      </c>
      <c r="R137" s="2" t="str">
        <f t="shared" si="28"/>
        <v/>
      </c>
      <c r="S137" s="2" t="str">
        <f t="shared" si="29"/>
        <v/>
      </c>
      <c r="T137" s="2" t="str">
        <f t="shared" si="30"/>
        <v/>
      </c>
      <c r="U137" s="2">
        <f t="shared" si="31"/>
        <v>32.407882940024137</v>
      </c>
    </row>
    <row r="138" spans="1:21" x14ac:dyDescent="0.25">
      <c r="A138" t="s">
        <v>242</v>
      </c>
      <c r="B138" t="s">
        <v>719</v>
      </c>
      <c r="D138" t="s">
        <v>462</v>
      </c>
      <c r="E138" s="1">
        <v>23717659230</v>
      </c>
      <c r="F138" s="2">
        <f t="shared" si="21"/>
        <v>22.088791457936168</v>
      </c>
      <c r="K138" s="9">
        <v>1</v>
      </c>
      <c r="N138" s="9" t="b">
        <f t="shared" si="25"/>
        <v>1</v>
      </c>
      <c r="O138" s="7">
        <f t="shared" si="24"/>
        <v>22.088791457936168</v>
      </c>
      <c r="P138" s="2" t="str">
        <f t="shared" si="26"/>
        <v/>
      </c>
      <c r="Q138" s="2" t="str">
        <f t="shared" si="27"/>
        <v/>
      </c>
      <c r="R138" s="2" t="str">
        <f t="shared" si="28"/>
        <v/>
      </c>
      <c r="S138" s="2" t="str">
        <f t="shared" si="29"/>
        <v/>
      </c>
      <c r="T138" s="2" t="str">
        <f t="shared" si="30"/>
        <v/>
      </c>
      <c r="U138" s="2">
        <f t="shared" si="31"/>
        <v>22.088791457936168</v>
      </c>
    </row>
    <row r="139" spans="1:21" x14ac:dyDescent="0.25">
      <c r="A139" t="s">
        <v>243</v>
      </c>
      <c r="B139" t="s">
        <v>719</v>
      </c>
      <c r="C139" t="s">
        <v>615</v>
      </c>
      <c r="D139" t="s">
        <v>475</v>
      </c>
      <c r="E139" s="1">
        <v>52511378131</v>
      </c>
      <c r="F139" s="2">
        <f t="shared" si="21"/>
        <v>48.905031877569854</v>
      </c>
      <c r="I139" s="9">
        <v>1</v>
      </c>
      <c r="N139" s="9" t="b">
        <f t="shared" si="25"/>
        <v>1</v>
      </c>
      <c r="O139" s="7" t="str">
        <f t="shared" si="24"/>
        <v/>
      </c>
      <c r="P139" s="2" t="str">
        <f t="shared" si="26"/>
        <v/>
      </c>
      <c r="Q139" s="2" t="str">
        <f t="shared" si="27"/>
        <v/>
      </c>
      <c r="R139" s="2">
        <f t="shared" si="28"/>
        <v>48.905031877569854</v>
      </c>
      <c r="S139" s="2" t="str">
        <f t="shared" si="29"/>
        <v/>
      </c>
      <c r="T139" s="2" t="str">
        <f t="shared" si="30"/>
        <v/>
      </c>
      <c r="U139" s="2">
        <f t="shared" si="31"/>
        <v>48.905031877569854</v>
      </c>
    </row>
    <row r="140" spans="1:21" x14ac:dyDescent="0.25">
      <c r="A140" t="s">
        <v>251</v>
      </c>
      <c r="B140" t="s">
        <v>609</v>
      </c>
      <c r="D140" t="s">
        <v>476</v>
      </c>
      <c r="E140" s="1">
        <v>161518690</v>
      </c>
      <c r="F140" s="2">
        <f t="shared" si="21"/>
        <v>0.15042600221931934</v>
      </c>
      <c r="K140" s="9">
        <v>1</v>
      </c>
      <c r="N140" s="9" t="b">
        <f t="shared" si="25"/>
        <v>1</v>
      </c>
      <c r="O140" s="7">
        <f t="shared" si="24"/>
        <v>0.15042600221931934</v>
      </c>
      <c r="P140" s="2" t="str">
        <f t="shared" si="26"/>
        <v/>
      </c>
      <c r="Q140" s="2" t="str">
        <f t="shared" si="27"/>
        <v/>
      </c>
      <c r="R140" s="2" t="str">
        <f t="shared" si="28"/>
        <v/>
      </c>
      <c r="S140" s="2" t="str">
        <f t="shared" si="29"/>
        <v/>
      </c>
      <c r="T140" s="2" t="str">
        <f t="shared" si="30"/>
        <v/>
      </c>
      <c r="U140" s="2">
        <f t="shared" si="31"/>
        <v>0.15042600221931934</v>
      </c>
    </row>
    <row r="141" spans="1:21" x14ac:dyDescent="0.25">
      <c r="A141" t="s">
        <v>248</v>
      </c>
      <c r="B141" t="s">
        <v>609</v>
      </c>
      <c r="D141" t="s">
        <v>477</v>
      </c>
      <c r="E141" s="1">
        <v>137458914</v>
      </c>
      <c r="F141" s="2">
        <f t="shared" si="21"/>
        <v>0.12801858969032764</v>
      </c>
      <c r="K141" s="9">
        <v>1</v>
      </c>
      <c r="N141" s="9" t="b">
        <f t="shared" si="25"/>
        <v>1</v>
      </c>
      <c r="O141" s="7">
        <f t="shared" si="24"/>
        <v>0.12801858969032764</v>
      </c>
      <c r="P141" s="2" t="str">
        <f t="shared" si="26"/>
        <v/>
      </c>
      <c r="Q141" s="2" t="str">
        <f t="shared" si="27"/>
        <v/>
      </c>
      <c r="R141" s="2" t="str">
        <f t="shared" si="28"/>
        <v/>
      </c>
      <c r="S141" s="2" t="str">
        <f t="shared" si="29"/>
        <v/>
      </c>
      <c r="T141" s="2" t="str">
        <f t="shared" si="30"/>
        <v/>
      </c>
      <c r="U141" s="2">
        <f t="shared" si="31"/>
        <v>0.12801858969032764</v>
      </c>
    </row>
    <row r="142" spans="1:21" x14ac:dyDescent="0.25">
      <c r="A142" t="s">
        <v>346</v>
      </c>
      <c r="B142" t="s">
        <v>719</v>
      </c>
      <c r="C142" t="s">
        <v>616</v>
      </c>
      <c r="D142" t="s">
        <v>462</v>
      </c>
      <c r="E142" s="1">
        <f>23*2^30</f>
        <v>24696061952</v>
      </c>
      <c r="F142" s="2">
        <f t="shared" si="21"/>
        <v>23</v>
      </c>
      <c r="K142" s="9">
        <v>1</v>
      </c>
      <c r="N142" s="9" t="b">
        <f t="shared" si="25"/>
        <v>1</v>
      </c>
      <c r="O142" s="7">
        <f t="shared" si="24"/>
        <v>23</v>
      </c>
      <c r="P142" s="2" t="str">
        <f t="shared" si="26"/>
        <v/>
      </c>
      <c r="Q142" s="2" t="str">
        <f t="shared" si="27"/>
        <v/>
      </c>
      <c r="R142" s="2" t="str">
        <f t="shared" si="28"/>
        <v/>
      </c>
      <c r="S142" s="2" t="str">
        <f t="shared" si="29"/>
        <v/>
      </c>
      <c r="T142" s="2" t="str">
        <f t="shared" si="30"/>
        <v/>
      </c>
      <c r="U142" s="2">
        <f t="shared" si="31"/>
        <v>23</v>
      </c>
    </row>
    <row r="143" spans="1:21" x14ac:dyDescent="0.25">
      <c r="A143" t="s">
        <v>347</v>
      </c>
      <c r="B143" t="s">
        <v>719</v>
      </c>
      <c r="C143" t="s">
        <v>615</v>
      </c>
      <c r="D143" t="s">
        <v>478</v>
      </c>
      <c r="E143" s="1">
        <f>8.5*2^30</f>
        <v>9126805504</v>
      </c>
      <c r="F143" s="2">
        <f>E143/(1024*1024*1024)</f>
        <v>8.5</v>
      </c>
      <c r="G143" s="9">
        <v>1</v>
      </c>
      <c r="N143" s="9" t="b">
        <f t="shared" si="25"/>
        <v>1</v>
      </c>
      <c r="O143" s="7" t="str">
        <f t="shared" si="24"/>
        <v/>
      </c>
      <c r="P143" s="2">
        <f t="shared" si="26"/>
        <v>8.5</v>
      </c>
      <c r="Q143" s="2" t="str">
        <f t="shared" si="27"/>
        <v/>
      </c>
      <c r="R143" s="2" t="str">
        <f t="shared" si="28"/>
        <v/>
      </c>
      <c r="S143" s="2" t="str">
        <f t="shared" si="29"/>
        <v/>
      </c>
      <c r="T143" s="2" t="str">
        <f t="shared" si="30"/>
        <v/>
      </c>
      <c r="U143" s="2">
        <f t="shared" si="31"/>
        <v>8.5</v>
      </c>
    </row>
    <row r="144" spans="1:21" x14ac:dyDescent="0.25">
      <c r="A144" t="s">
        <v>348</v>
      </c>
      <c r="B144" t="s">
        <v>719</v>
      </c>
      <c r="C144" t="s">
        <v>615</v>
      </c>
      <c r="D144" t="s">
        <v>402</v>
      </c>
      <c r="E144" s="1">
        <f>1.7*2^30</f>
        <v>1825361100.8</v>
      </c>
      <c r="F144" s="2">
        <f>E144/(1024*1024*1024)</f>
        <v>1.7</v>
      </c>
      <c r="G144" s="9">
        <v>1</v>
      </c>
      <c r="N144" s="9" t="b">
        <f t="shared" si="25"/>
        <v>1</v>
      </c>
      <c r="O144" s="7" t="str">
        <f t="shared" si="24"/>
        <v/>
      </c>
      <c r="P144" s="2">
        <f t="shared" si="26"/>
        <v>1.7</v>
      </c>
      <c r="Q144" s="2" t="str">
        <f t="shared" si="27"/>
        <v/>
      </c>
      <c r="R144" s="2" t="str">
        <f t="shared" si="28"/>
        <v/>
      </c>
      <c r="S144" s="2" t="str">
        <f t="shared" si="29"/>
        <v/>
      </c>
      <c r="T144" s="2" t="str">
        <f t="shared" si="30"/>
        <v/>
      </c>
      <c r="U144" s="2">
        <f t="shared" si="31"/>
        <v>1.7</v>
      </c>
    </row>
    <row r="145" spans="1:21" x14ac:dyDescent="0.25">
      <c r="A145" t="s">
        <v>349</v>
      </c>
      <c r="B145" t="s">
        <v>609</v>
      </c>
      <c r="D145" t="s">
        <v>479</v>
      </c>
      <c r="E145" s="1">
        <f>16*2^20</f>
        <v>16777216</v>
      </c>
      <c r="F145" s="2">
        <f>E145/(1024*1024*1024)</f>
        <v>1.5625E-2</v>
      </c>
      <c r="K145" s="9">
        <v>1</v>
      </c>
      <c r="N145" s="9" t="b">
        <f t="shared" si="25"/>
        <v>1</v>
      </c>
      <c r="O145" s="7">
        <f t="shared" si="24"/>
        <v>1.5625E-2</v>
      </c>
      <c r="P145" s="2" t="str">
        <f t="shared" si="26"/>
        <v/>
      </c>
      <c r="Q145" s="2" t="str">
        <f t="shared" si="27"/>
        <v/>
      </c>
      <c r="R145" s="2" t="str">
        <f t="shared" si="28"/>
        <v/>
      </c>
      <c r="S145" s="2" t="str">
        <f t="shared" si="29"/>
        <v/>
      </c>
      <c r="T145" s="2" t="str">
        <f t="shared" si="30"/>
        <v/>
      </c>
      <c r="U145" s="2">
        <f t="shared" si="31"/>
        <v>1.5625E-2</v>
      </c>
    </row>
    <row r="146" spans="1:21" x14ac:dyDescent="0.25">
      <c r="A146" t="s">
        <v>350</v>
      </c>
      <c r="B146" t="s">
        <v>609</v>
      </c>
      <c r="D146" t="s">
        <v>480</v>
      </c>
      <c r="E146" s="1">
        <f>37*2^30</f>
        <v>39728447488</v>
      </c>
      <c r="F146" s="2">
        <f>E146/(1024*1024*1024)</f>
        <v>37</v>
      </c>
      <c r="K146" s="9">
        <v>1</v>
      </c>
      <c r="N146" s="9" t="b">
        <f t="shared" si="25"/>
        <v>1</v>
      </c>
      <c r="O146" s="7">
        <f t="shared" si="24"/>
        <v>37</v>
      </c>
      <c r="P146" s="2" t="str">
        <f t="shared" si="26"/>
        <v/>
      </c>
      <c r="Q146" s="2" t="str">
        <f t="shared" si="27"/>
        <v/>
      </c>
      <c r="R146" s="2" t="str">
        <f t="shared" si="28"/>
        <v/>
      </c>
      <c r="S146" s="2" t="str">
        <f t="shared" si="29"/>
        <v/>
      </c>
      <c r="T146" s="2" t="str">
        <f t="shared" si="30"/>
        <v/>
      </c>
      <c r="U146" s="2">
        <f t="shared" si="31"/>
        <v>37</v>
      </c>
    </row>
    <row r="147" spans="1:21" x14ac:dyDescent="0.25">
      <c r="A147" t="s">
        <v>351</v>
      </c>
      <c r="B147" t="s">
        <v>607</v>
      </c>
      <c r="D147" t="s">
        <v>481</v>
      </c>
      <c r="E147" s="1">
        <f>92*2^20</f>
        <v>96468992</v>
      </c>
      <c r="F147" s="2">
        <f>E147/(1024*1024*1024)</f>
        <v>8.984375E-2</v>
      </c>
      <c r="G147" s="9">
        <v>1</v>
      </c>
      <c r="N147" s="9" t="b">
        <f t="shared" si="25"/>
        <v>1</v>
      </c>
      <c r="O147" s="7" t="str">
        <f t="shared" si="24"/>
        <v/>
      </c>
      <c r="P147" s="2">
        <f t="shared" si="26"/>
        <v>8.984375E-2</v>
      </c>
      <c r="Q147" s="2" t="str">
        <f t="shared" si="27"/>
        <v/>
      </c>
      <c r="R147" s="2" t="str">
        <f t="shared" si="28"/>
        <v/>
      </c>
      <c r="S147" s="2" t="str">
        <f t="shared" si="29"/>
        <v/>
      </c>
      <c r="T147" s="2" t="str">
        <f t="shared" si="30"/>
        <v/>
      </c>
      <c r="U147" s="2">
        <f t="shared" si="31"/>
        <v>8.984375E-2</v>
      </c>
    </row>
    <row r="148" spans="1:21" x14ac:dyDescent="0.25">
      <c r="A148" t="s">
        <v>111</v>
      </c>
      <c r="B148" s="20" t="s">
        <v>715</v>
      </c>
      <c r="D148" t="s">
        <v>482</v>
      </c>
      <c r="E148" s="1">
        <v>38417020309</v>
      </c>
      <c r="F148" s="2">
        <f t="shared" ref="F148:F211" si="32">E148/(1024*1024*1024)</f>
        <v>35.778638263233006</v>
      </c>
      <c r="N148" s="9" t="b">
        <f t="shared" si="25"/>
        <v>0</v>
      </c>
      <c r="O148" s="7" t="str">
        <f t="shared" si="24"/>
        <v/>
      </c>
      <c r="P148" s="2" t="str">
        <f t="shared" si="26"/>
        <v/>
      </c>
      <c r="Q148" s="2" t="str">
        <f t="shared" si="27"/>
        <v/>
      </c>
      <c r="R148" s="2" t="str">
        <f t="shared" si="28"/>
        <v/>
      </c>
      <c r="S148" s="2" t="str">
        <f t="shared" si="29"/>
        <v/>
      </c>
      <c r="T148" s="2" t="str">
        <f t="shared" si="30"/>
        <v/>
      </c>
      <c r="U148" s="2" t="str">
        <f t="shared" si="31"/>
        <v/>
      </c>
    </row>
    <row r="149" spans="1:21" x14ac:dyDescent="0.25">
      <c r="A149" t="s">
        <v>109</v>
      </c>
      <c r="B149" t="s">
        <v>612</v>
      </c>
      <c r="D149" t="s">
        <v>483</v>
      </c>
      <c r="E149" s="1">
        <v>1604853392</v>
      </c>
      <c r="F149" s="2">
        <f t="shared" si="32"/>
        <v>1.4946361929178238</v>
      </c>
      <c r="L149" s="9">
        <v>1</v>
      </c>
      <c r="N149" s="9" t="b">
        <f t="shared" si="25"/>
        <v>1</v>
      </c>
      <c r="O149" s="7">
        <f t="shared" si="24"/>
        <v>1.4946361929178238</v>
      </c>
      <c r="P149" s="2" t="str">
        <f t="shared" si="26"/>
        <v/>
      </c>
      <c r="Q149" s="2" t="str">
        <f t="shared" si="27"/>
        <v/>
      </c>
      <c r="R149" s="2" t="str">
        <f t="shared" si="28"/>
        <v/>
      </c>
      <c r="S149" s="2" t="str">
        <f t="shared" si="29"/>
        <v/>
      </c>
      <c r="T149" s="2" t="str">
        <f t="shared" si="30"/>
        <v/>
      </c>
      <c r="U149" s="2">
        <f t="shared" si="31"/>
        <v>1.4946361929178238</v>
      </c>
    </row>
    <row r="150" spans="1:21" x14ac:dyDescent="0.25">
      <c r="A150" t="s">
        <v>110</v>
      </c>
      <c r="B150" t="s">
        <v>612</v>
      </c>
      <c r="D150" t="s">
        <v>431</v>
      </c>
      <c r="E150" s="1">
        <v>6680045575</v>
      </c>
      <c r="F150" s="2">
        <f t="shared" si="32"/>
        <v>6.2212772434577346</v>
      </c>
      <c r="L150" s="9">
        <v>1</v>
      </c>
      <c r="N150" s="9" t="b">
        <f t="shared" si="25"/>
        <v>1</v>
      </c>
      <c r="O150" s="7">
        <f t="shared" si="24"/>
        <v>6.2212772434577346</v>
      </c>
      <c r="P150" s="2" t="str">
        <f t="shared" si="26"/>
        <v/>
      </c>
      <c r="Q150" s="2" t="str">
        <f t="shared" si="27"/>
        <v/>
      </c>
      <c r="R150" s="2" t="str">
        <f t="shared" si="28"/>
        <v/>
      </c>
      <c r="S150" s="2" t="str">
        <f t="shared" si="29"/>
        <v/>
      </c>
      <c r="T150" s="2" t="str">
        <f t="shared" si="30"/>
        <v/>
      </c>
      <c r="U150" s="2">
        <f t="shared" si="31"/>
        <v>6.2212772434577346</v>
      </c>
    </row>
    <row r="151" spans="1:21" x14ac:dyDescent="0.25">
      <c r="A151" t="s">
        <v>107</v>
      </c>
      <c r="B151" t="s">
        <v>613</v>
      </c>
      <c r="D151" t="s">
        <v>484</v>
      </c>
      <c r="E151" s="1">
        <v>10411903604</v>
      </c>
      <c r="F151" s="2">
        <f t="shared" si="32"/>
        <v>9.6968408711254597</v>
      </c>
      <c r="L151" s="9">
        <v>1</v>
      </c>
      <c r="N151" s="9" t="b">
        <f t="shared" si="25"/>
        <v>1</v>
      </c>
      <c r="O151" s="7">
        <f t="shared" ref="O151:O214" si="33">IF(OR(K151,L151,0),F151,"")</f>
        <v>9.6968408711254597</v>
      </c>
      <c r="P151" s="2" t="str">
        <f t="shared" si="26"/>
        <v/>
      </c>
      <c r="Q151" s="2" t="str">
        <f t="shared" si="27"/>
        <v/>
      </c>
      <c r="R151" s="2" t="str">
        <f t="shared" si="28"/>
        <v/>
      </c>
      <c r="S151" s="2" t="str">
        <f t="shared" si="29"/>
        <v/>
      </c>
      <c r="T151" s="2" t="str">
        <f t="shared" si="30"/>
        <v/>
      </c>
      <c r="U151" s="2">
        <f t="shared" si="31"/>
        <v>9.6968408711254597</v>
      </c>
    </row>
    <row r="152" spans="1:21" x14ac:dyDescent="0.25">
      <c r="A152" t="s">
        <v>105</v>
      </c>
      <c r="B152" t="s">
        <v>612</v>
      </c>
      <c r="D152" t="s">
        <v>439</v>
      </c>
      <c r="E152" s="1">
        <v>1721115437</v>
      </c>
      <c r="F152" s="2">
        <f t="shared" si="32"/>
        <v>1.6029136599972844</v>
      </c>
      <c r="G152" s="9">
        <v>1</v>
      </c>
      <c r="N152" s="9" t="b">
        <f t="shared" si="25"/>
        <v>1</v>
      </c>
      <c r="O152" s="7" t="str">
        <f t="shared" si="33"/>
        <v/>
      </c>
      <c r="P152" s="2">
        <f t="shared" si="26"/>
        <v>1.6029136599972844</v>
      </c>
      <c r="Q152" s="2" t="str">
        <f t="shared" si="27"/>
        <v/>
      </c>
      <c r="R152" s="2" t="str">
        <f t="shared" si="28"/>
        <v/>
      </c>
      <c r="S152" s="2" t="str">
        <f t="shared" si="29"/>
        <v/>
      </c>
      <c r="T152" s="2" t="str">
        <f t="shared" si="30"/>
        <v/>
      </c>
      <c r="U152" s="2">
        <f t="shared" si="31"/>
        <v>1.6029136599972844</v>
      </c>
    </row>
    <row r="153" spans="1:21" x14ac:dyDescent="0.25">
      <c r="A153" t="s">
        <v>106</v>
      </c>
      <c r="B153" t="s">
        <v>612</v>
      </c>
      <c r="D153" t="s">
        <v>445</v>
      </c>
      <c r="E153" s="1">
        <v>12921734977</v>
      </c>
      <c r="F153" s="2">
        <f t="shared" si="32"/>
        <v>12.034303487278521</v>
      </c>
      <c r="G153" s="9">
        <v>1</v>
      </c>
      <c r="N153" s="9" t="b">
        <f t="shared" si="25"/>
        <v>1</v>
      </c>
      <c r="O153" s="7" t="str">
        <f t="shared" si="33"/>
        <v/>
      </c>
      <c r="P153" s="2">
        <f t="shared" si="26"/>
        <v>12.034303487278521</v>
      </c>
      <c r="Q153" s="2" t="str">
        <f t="shared" si="27"/>
        <v/>
      </c>
      <c r="R153" s="2" t="str">
        <f t="shared" si="28"/>
        <v/>
      </c>
      <c r="S153" s="2" t="str">
        <f t="shared" si="29"/>
        <v/>
      </c>
      <c r="T153" s="2" t="str">
        <f t="shared" si="30"/>
        <v/>
      </c>
      <c r="U153" s="2">
        <f t="shared" si="31"/>
        <v>12.034303487278521</v>
      </c>
    </row>
    <row r="154" spans="1:21" x14ac:dyDescent="0.25">
      <c r="A154" t="s">
        <v>108</v>
      </c>
      <c r="B154" t="s">
        <v>613</v>
      </c>
      <c r="D154" t="s">
        <v>485</v>
      </c>
      <c r="E154" s="1">
        <v>5077367327</v>
      </c>
      <c r="F154" s="2">
        <f t="shared" si="32"/>
        <v>4.7286668112501502</v>
      </c>
      <c r="G154" s="9">
        <v>1</v>
      </c>
      <c r="N154" s="9" t="b">
        <f t="shared" si="25"/>
        <v>1</v>
      </c>
      <c r="O154" s="7" t="str">
        <f t="shared" si="33"/>
        <v/>
      </c>
      <c r="P154" s="2">
        <f t="shared" si="26"/>
        <v>4.7286668112501502</v>
      </c>
      <c r="Q154" s="2" t="str">
        <f t="shared" si="27"/>
        <v/>
      </c>
      <c r="R154" s="2" t="str">
        <f t="shared" si="28"/>
        <v/>
      </c>
      <c r="S154" s="2" t="str">
        <f t="shared" si="29"/>
        <v/>
      </c>
      <c r="T154" s="2" t="str">
        <f t="shared" si="30"/>
        <v/>
      </c>
      <c r="U154" s="2">
        <f t="shared" si="31"/>
        <v>4.7286668112501502</v>
      </c>
    </row>
    <row r="155" spans="1:21" x14ac:dyDescent="0.25">
      <c r="A155" t="s">
        <v>291</v>
      </c>
      <c r="B155" t="s">
        <v>607</v>
      </c>
      <c r="D155" t="s">
        <v>372</v>
      </c>
      <c r="E155" s="1">
        <v>4962853844</v>
      </c>
      <c r="F155" s="2">
        <f t="shared" si="32"/>
        <v>4.6220178194344044</v>
      </c>
      <c r="N155" s="9" t="b">
        <f t="shared" si="25"/>
        <v>0</v>
      </c>
      <c r="O155" s="7" t="str">
        <f t="shared" si="33"/>
        <v/>
      </c>
      <c r="P155" s="2" t="str">
        <f t="shared" si="26"/>
        <v/>
      </c>
      <c r="Q155" s="2" t="str">
        <f t="shared" si="27"/>
        <v/>
      </c>
      <c r="R155" s="2" t="str">
        <f t="shared" si="28"/>
        <v/>
      </c>
      <c r="S155" s="2" t="str">
        <f t="shared" si="29"/>
        <v/>
      </c>
      <c r="T155" s="2" t="str">
        <f t="shared" si="30"/>
        <v/>
      </c>
      <c r="U155" s="2" t="str">
        <f t="shared" si="31"/>
        <v/>
      </c>
    </row>
    <row r="156" spans="1:21" x14ac:dyDescent="0.25">
      <c r="A156" t="s">
        <v>287</v>
      </c>
      <c r="B156" s="16"/>
      <c r="C156" s="16"/>
      <c r="D156" t="s">
        <v>479</v>
      </c>
      <c r="E156" s="1">
        <v>16518027</v>
      </c>
      <c r="F156" s="2">
        <f t="shared" si="32"/>
        <v>1.5383611433207989E-2</v>
      </c>
      <c r="M156" s="9">
        <v>1</v>
      </c>
      <c r="N156" s="9" t="b">
        <f t="shared" si="25"/>
        <v>1</v>
      </c>
      <c r="O156" s="7" t="str">
        <f t="shared" si="33"/>
        <v/>
      </c>
      <c r="P156" s="2" t="str">
        <f t="shared" si="26"/>
        <v/>
      </c>
      <c r="Q156" s="2" t="str">
        <f t="shared" si="27"/>
        <v/>
      </c>
      <c r="R156" s="2" t="str">
        <f t="shared" si="28"/>
        <v/>
      </c>
      <c r="S156" s="2" t="str">
        <f t="shared" si="29"/>
        <v/>
      </c>
      <c r="T156" s="2">
        <f t="shared" si="30"/>
        <v>1.5383611433207989E-2</v>
      </c>
      <c r="U156" s="2">
        <f t="shared" si="31"/>
        <v>1.5383611433207989E-2</v>
      </c>
    </row>
    <row r="157" spans="1:21" x14ac:dyDescent="0.25">
      <c r="A157" t="s">
        <v>285</v>
      </c>
      <c r="B157" s="16"/>
      <c r="C157" s="16"/>
      <c r="D157" t="s">
        <v>486</v>
      </c>
      <c r="E157" s="1">
        <v>631028</v>
      </c>
      <c r="F157" s="2">
        <f t="shared" si="32"/>
        <v>5.8769062161445618E-4</v>
      </c>
      <c r="M157" s="9">
        <v>1</v>
      </c>
      <c r="N157" s="9" t="b">
        <f t="shared" si="25"/>
        <v>1</v>
      </c>
      <c r="O157" s="7" t="str">
        <f t="shared" si="33"/>
        <v/>
      </c>
      <c r="P157" s="2" t="str">
        <f t="shared" si="26"/>
        <v/>
      </c>
      <c r="Q157" s="2" t="str">
        <f t="shared" si="27"/>
        <v/>
      </c>
      <c r="R157" s="2" t="str">
        <f t="shared" si="28"/>
        <v/>
      </c>
      <c r="S157" s="2" t="str">
        <f t="shared" si="29"/>
        <v/>
      </c>
      <c r="T157" s="2">
        <f t="shared" si="30"/>
        <v>5.8769062161445618E-4</v>
      </c>
      <c r="U157" s="2">
        <f t="shared" si="31"/>
        <v>5.8769062161445618E-4</v>
      </c>
    </row>
    <row r="158" spans="1:21" x14ac:dyDescent="0.25">
      <c r="A158" t="s">
        <v>288</v>
      </c>
      <c r="B158" s="16"/>
      <c r="C158" s="16"/>
      <c r="D158" t="s">
        <v>487</v>
      </c>
      <c r="E158" s="1">
        <v>109874202</v>
      </c>
      <c r="F158" s="2">
        <f t="shared" si="32"/>
        <v>0.10232832469046116</v>
      </c>
      <c r="M158" s="9">
        <v>1</v>
      </c>
      <c r="N158" s="9" t="b">
        <f t="shared" si="25"/>
        <v>1</v>
      </c>
      <c r="O158" s="7" t="str">
        <f t="shared" si="33"/>
        <v/>
      </c>
      <c r="P158" s="2" t="str">
        <f t="shared" si="26"/>
        <v/>
      </c>
      <c r="Q158" s="2" t="str">
        <f t="shared" si="27"/>
        <v/>
      </c>
      <c r="R158" s="2" t="str">
        <f t="shared" si="28"/>
        <v/>
      </c>
      <c r="S158" s="2" t="str">
        <f t="shared" si="29"/>
        <v/>
      </c>
      <c r="T158" s="2">
        <f t="shared" si="30"/>
        <v>0.10232832469046116</v>
      </c>
      <c r="U158" s="2">
        <f t="shared" si="31"/>
        <v>0.10232832469046116</v>
      </c>
    </row>
    <row r="159" spans="1:21" x14ac:dyDescent="0.25">
      <c r="A159" t="s">
        <v>286</v>
      </c>
      <c r="B159" s="16"/>
      <c r="C159" s="16"/>
      <c r="D159" t="s">
        <v>488</v>
      </c>
      <c r="E159" s="1">
        <v>36317279</v>
      </c>
      <c r="F159" s="2">
        <f t="shared" si="32"/>
        <v>3.3823101781308651E-2</v>
      </c>
      <c r="M159" s="9">
        <v>1</v>
      </c>
      <c r="N159" s="9" t="b">
        <f t="shared" si="25"/>
        <v>1</v>
      </c>
      <c r="O159" s="7" t="str">
        <f t="shared" si="33"/>
        <v/>
      </c>
      <c r="P159" s="2" t="str">
        <f t="shared" si="26"/>
        <v/>
      </c>
      <c r="Q159" s="2" t="str">
        <f t="shared" si="27"/>
        <v/>
      </c>
      <c r="R159" s="2" t="str">
        <f t="shared" si="28"/>
        <v/>
      </c>
      <c r="S159" s="2" t="str">
        <f t="shared" si="29"/>
        <v/>
      </c>
      <c r="T159" s="2">
        <f t="shared" si="30"/>
        <v>3.3823101781308651E-2</v>
      </c>
      <c r="U159" s="2">
        <f t="shared" si="31"/>
        <v>3.3823101781308651E-2</v>
      </c>
    </row>
    <row r="160" spans="1:21" x14ac:dyDescent="0.25">
      <c r="A160" t="s">
        <v>289</v>
      </c>
      <c r="B160" s="16"/>
      <c r="C160" s="16"/>
      <c r="D160" t="s">
        <v>427</v>
      </c>
      <c r="E160" s="1">
        <v>17851137</v>
      </c>
      <c r="F160" s="2">
        <f t="shared" si="32"/>
        <v>1.6625166870653629E-2</v>
      </c>
      <c r="M160" s="9">
        <v>1</v>
      </c>
      <c r="N160" s="9" t="b">
        <f t="shared" si="25"/>
        <v>1</v>
      </c>
      <c r="O160" s="7" t="str">
        <f t="shared" si="33"/>
        <v/>
      </c>
      <c r="P160" s="2" t="str">
        <f t="shared" si="26"/>
        <v/>
      </c>
      <c r="Q160" s="2" t="str">
        <f t="shared" si="27"/>
        <v/>
      </c>
      <c r="R160" s="2" t="str">
        <f t="shared" si="28"/>
        <v/>
      </c>
      <c r="S160" s="2" t="str">
        <f t="shared" si="29"/>
        <v/>
      </c>
      <c r="T160" s="2">
        <f t="shared" si="30"/>
        <v>1.6625166870653629E-2</v>
      </c>
      <c r="U160" s="2">
        <f t="shared" si="31"/>
        <v>1.6625166870653629E-2</v>
      </c>
    </row>
    <row r="161" spans="1:21" x14ac:dyDescent="0.25">
      <c r="A161" t="s">
        <v>290</v>
      </c>
      <c r="B161" s="16"/>
      <c r="C161" s="16"/>
      <c r="D161" t="s">
        <v>489</v>
      </c>
      <c r="E161" s="1">
        <v>4781662173</v>
      </c>
      <c r="F161" s="2">
        <f t="shared" si="32"/>
        <v>4.4532699258998036</v>
      </c>
      <c r="M161" s="9">
        <v>1</v>
      </c>
      <c r="N161" s="9" t="b">
        <f t="shared" si="25"/>
        <v>1</v>
      </c>
      <c r="O161" s="7" t="str">
        <f t="shared" si="33"/>
        <v/>
      </c>
      <c r="P161" s="2" t="str">
        <f t="shared" si="26"/>
        <v/>
      </c>
      <c r="Q161" s="2" t="str">
        <f t="shared" si="27"/>
        <v/>
      </c>
      <c r="R161" s="2" t="str">
        <f t="shared" si="28"/>
        <v/>
      </c>
      <c r="S161" s="2" t="str">
        <f t="shared" si="29"/>
        <v/>
      </c>
      <c r="T161" s="2">
        <f t="shared" si="30"/>
        <v>4.4532699258998036</v>
      </c>
      <c r="U161" s="2">
        <f t="shared" si="31"/>
        <v>4.4532699258998036</v>
      </c>
    </row>
    <row r="162" spans="1:21" x14ac:dyDescent="0.25">
      <c r="A162" t="s">
        <v>98</v>
      </c>
      <c r="B162" t="s">
        <v>607</v>
      </c>
      <c r="D162" t="s">
        <v>490</v>
      </c>
      <c r="E162" s="1">
        <v>357240895</v>
      </c>
      <c r="F162" s="2">
        <f t="shared" si="32"/>
        <v>0.33270651008933783</v>
      </c>
      <c r="N162" s="9" t="b">
        <f t="shared" si="25"/>
        <v>0</v>
      </c>
      <c r="O162" s="7" t="str">
        <f t="shared" si="33"/>
        <v/>
      </c>
      <c r="P162" s="2" t="str">
        <f t="shared" si="26"/>
        <v/>
      </c>
      <c r="Q162" s="2" t="str">
        <f t="shared" si="27"/>
        <v/>
      </c>
      <c r="R162" s="2" t="str">
        <f t="shared" si="28"/>
        <v/>
      </c>
      <c r="S162" s="2" t="str">
        <f t="shared" si="29"/>
        <v/>
      </c>
      <c r="T162" s="2" t="str">
        <f t="shared" si="30"/>
        <v/>
      </c>
      <c r="U162" s="2" t="str">
        <f t="shared" si="31"/>
        <v/>
      </c>
    </row>
    <row r="163" spans="1:21" x14ac:dyDescent="0.25">
      <c r="A163" t="s">
        <v>84</v>
      </c>
      <c r="B163" s="16"/>
      <c r="C163" s="16"/>
      <c r="D163" t="s">
        <v>491</v>
      </c>
      <c r="E163" s="1">
        <v>42111</v>
      </c>
      <c r="F163" s="2">
        <f t="shared" si="32"/>
        <v>3.9218924939632416E-5</v>
      </c>
      <c r="M163" s="9">
        <v>1</v>
      </c>
      <c r="N163" s="9" t="b">
        <f t="shared" si="25"/>
        <v>1</v>
      </c>
      <c r="O163" s="7" t="str">
        <f t="shared" si="33"/>
        <v/>
      </c>
      <c r="P163" s="2" t="str">
        <f t="shared" si="26"/>
        <v/>
      </c>
      <c r="Q163" s="2" t="str">
        <f t="shared" si="27"/>
        <v/>
      </c>
      <c r="R163" s="2" t="str">
        <f t="shared" si="28"/>
        <v/>
      </c>
      <c r="S163" s="2" t="str">
        <f t="shared" si="29"/>
        <v/>
      </c>
      <c r="T163" s="2">
        <f t="shared" si="30"/>
        <v>3.9218924939632416E-5</v>
      </c>
      <c r="U163" s="2">
        <f t="shared" si="31"/>
        <v>3.9218924939632416E-5</v>
      </c>
    </row>
    <row r="164" spans="1:21" x14ac:dyDescent="0.25">
      <c r="A164" t="s">
        <v>57</v>
      </c>
      <c r="B164" s="16"/>
      <c r="C164" s="16"/>
      <c r="D164" t="s">
        <v>492</v>
      </c>
      <c r="E164" s="1">
        <v>63725</v>
      </c>
      <c r="F164" s="2">
        <f t="shared" si="32"/>
        <v>5.9348531067371368E-5</v>
      </c>
      <c r="M164" s="9">
        <v>1</v>
      </c>
      <c r="N164" s="9" t="b">
        <f t="shared" si="25"/>
        <v>1</v>
      </c>
      <c r="O164" s="7" t="str">
        <f t="shared" si="33"/>
        <v/>
      </c>
      <c r="P164" s="2" t="str">
        <f t="shared" si="26"/>
        <v/>
      </c>
      <c r="Q164" s="2" t="str">
        <f t="shared" si="27"/>
        <v/>
      </c>
      <c r="R164" s="2" t="str">
        <f t="shared" si="28"/>
        <v/>
      </c>
      <c r="S164" s="2" t="str">
        <f t="shared" si="29"/>
        <v/>
      </c>
      <c r="T164" s="2">
        <f t="shared" si="30"/>
        <v>5.9348531067371368E-5</v>
      </c>
      <c r="U164" s="2">
        <f t="shared" si="31"/>
        <v>5.9348531067371368E-5</v>
      </c>
    </row>
    <row r="165" spans="1:21" x14ac:dyDescent="0.25">
      <c r="A165" t="s">
        <v>69</v>
      </c>
      <c r="B165" s="16"/>
      <c r="C165" s="16"/>
      <c r="D165" t="s">
        <v>493</v>
      </c>
      <c r="E165" s="1">
        <v>41084</v>
      </c>
      <c r="F165" s="2">
        <f t="shared" si="32"/>
        <v>3.8262456655502319E-5</v>
      </c>
      <c r="M165" s="9">
        <v>1</v>
      </c>
      <c r="N165" s="9" t="b">
        <f t="shared" si="25"/>
        <v>1</v>
      </c>
      <c r="O165" s="7" t="str">
        <f t="shared" si="33"/>
        <v/>
      </c>
      <c r="P165" s="2" t="str">
        <f t="shared" si="26"/>
        <v/>
      </c>
      <c r="Q165" s="2" t="str">
        <f t="shared" si="27"/>
        <v/>
      </c>
      <c r="R165" s="2" t="str">
        <f t="shared" si="28"/>
        <v/>
      </c>
      <c r="S165" s="2" t="str">
        <f t="shared" si="29"/>
        <v/>
      </c>
      <c r="T165" s="2">
        <f t="shared" si="30"/>
        <v>3.8262456655502319E-5</v>
      </c>
      <c r="U165" s="2">
        <f t="shared" si="31"/>
        <v>3.8262456655502319E-5</v>
      </c>
    </row>
    <row r="166" spans="1:21" x14ac:dyDescent="0.25">
      <c r="A166" t="s">
        <v>78</v>
      </c>
      <c r="B166" s="16"/>
      <c r="C166" s="16"/>
      <c r="D166" t="s">
        <v>494</v>
      </c>
      <c r="E166" s="1">
        <v>33907</v>
      </c>
      <c r="F166" s="2">
        <f t="shared" si="32"/>
        <v>3.157835453748703E-5</v>
      </c>
      <c r="M166" s="9">
        <v>1</v>
      </c>
      <c r="N166" s="9" t="b">
        <f t="shared" si="25"/>
        <v>1</v>
      </c>
      <c r="O166" s="7" t="str">
        <f t="shared" si="33"/>
        <v/>
      </c>
      <c r="P166" s="2" t="str">
        <f t="shared" si="26"/>
        <v/>
      </c>
      <c r="Q166" s="2" t="str">
        <f t="shared" si="27"/>
        <v/>
      </c>
      <c r="R166" s="2" t="str">
        <f t="shared" si="28"/>
        <v/>
      </c>
      <c r="S166" s="2" t="str">
        <f t="shared" si="29"/>
        <v/>
      </c>
      <c r="T166" s="2">
        <f t="shared" si="30"/>
        <v>3.157835453748703E-5</v>
      </c>
      <c r="U166" s="2">
        <f t="shared" si="31"/>
        <v>3.157835453748703E-5</v>
      </c>
    </row>
    <row r="167" spans="1:21" x14ac:dyDescent="0.25">
      <c r="A167" t="s">
        <v>86</v>
      </c>
      <c r="B167" s="16"/>
      <c r="C167" s="16"/>
      <c r="D167" t="s">
        <v>495</v>
      </c>
      <c r="E167" s="1">
        <v>22084</v>
      </c>
      <c r="F167" s="2">
        <f t="shared" si="32"/>
        <v>2.0567327737808228E-5</v>
      </c>
      <c r="M167" s="9">
        <v>1</v>
      </c>
      <c r="N167" s="9" t="b">
        <f t="shared" si="25"/>
        <v>1</v>
      </c>
      <c r="O167" s="7" t="str">
        <f t="shared" si="33"/>
        <v/>
      </c>
      <c r="P167" s="2" t="str">
        <f t="shared" si="26"/>
        <v/>
      </c>
      <c r="Q167" s="2" t="str">
        <f t="shared" si="27"/>
        <v/>
      </c>
      <c r="R167" s="2" t="str">
        <f t="shared" si="28"/>
        <v/>
      </c>
      <c r="S167" s="2" t="str">
        <f t="shared" si="29"/>
        <v/>
      </c>
      <c r="T167" s="2">
        <f t="shared" si="30"/>
        <v>2.0567327737808228E-5</v>
      </c>
      <c r="U167" s="2">
        <f t="shared" si="31"/>
        <v>2.0567327737808228E-5</v>
      </c>
    </row>
    <row r="168" spans="1:21" x14ac:dyDescent="0.25">
      <c r="A168" t="s">
        <v>46</v>
      </c>
      <c r="B168" s="16"/>
      <c r="C168" s="16"/>
      <c r="D168" t="s">
        <v>496</v>
      </c>
      <c r="E168" s="1">
        <v>14282</v>
      </c>
      <c r="F168" s="2">
        <f t="shared" si="32"/>
        <v>1.3301149010658264E-5</v>
      </c>
      <c r="M168" s="9">
        <v>1</v>
      </c>
      <c r="N168" s="9" t="b">
        <f t="shared" si="25"/>
        <v>1</v>
      </c>
      <c r="O168" s="7" t="str">
        <f t="shared" si="33"/>
        <v/>
      </c>
      <c r="P168" s="2" t="str">
        <f t="shared" si="26"/>
        <v/>
      </c>
      <c r="Q168" s="2" t="str">
        <f t="shared" si="27"/>
        <v/>
      </c>
      <c r="R168" s="2" t="str">
        <f t="shared" si="28"/>
        <v/>
      </c>
      <c r="S168" s="2" t="str">
        <f t="shared" si="29"/>
        <v/>
      </c>
      <c r="T168" s="2">
        <f t="shared" si="30"/>
        <v>1.3301149010658264E-5</v>
      </c>
      <c r="U168" s="2">
        <f t="shared" si="31"/>
        <v>1.3301149010658264E-5</v>
      </c>
    </row>
    <row r="169" spans="1:21" x14ac:dyDescent="0.25">
      <c r="A169" t="s">
        <v>70</v>
      </c>
      <c r="B169" s="16"/>
      <c r="C169" s="16"/>
      <c r="D169" t="s">
        <v>497</v>
      </c>
      <c r="E169" s="1">
        <v>49845</v>
      </c>
      <c r="F169" s="2">
        <f t="shared" si="32"/>
        <v>4.6421773731708527E-5</v>
      </c>
      <c r="M169" s="9">
        <v>1</v>
      </c>
      <c r="N169" s="9" t="b">
        <f t="shared" si="25"/>
        <v>1</v>
      </c>
      <c r="O169" s="7" t="str">
        <f t="shared" si="33"/>
        <v/>
      </c>
      <c r="P169" s="2" t="str">
        <f t="shared" si="26"/>
        <v/>
      </c>
      <c r="Q169" s="2" t="str">
        <f t="shared" si="27"/>
        <v/>
      </c>
      <c r="R169" s="2" t="str">
        <f t="shared" si="28"/>
        <v/>
      </c>
      <c r="S169" s="2" t="str">
        <f t="shared" si="29"/>
        <v/>
      </c>
      <c r="T169" s="2">
        <f t="shared" si="30"/>
        <v>4.6421773731708527E-5</v>
      </c>
      <c r="U169" s="2">
        <f t="shared" si="31"/>
        <v>4.6421773731708527E-5</v>
      </c>
    </row>
    <row r="170" spans="1:21" x14ac:dyDescent="0.25">
      <c r="A170" t="s">
        <v>65</v>
      </c>
      <c r="B170" s="16"/>
      <c r="C170" s="16"/>
      <c r="D170" t="s">
        <v>498</v>
      </c>
      <c r="E170" s="1">
        <v>59830</v>
      </c>
      <c r="F170" s="2">
        <f t="shared" si="32"/>
        <v>5.572102963924408E-5</v>
      </c>
      <c r="M170" s="9">
        <v>1</v>
      </c>
      <c r="N170" s="9" t="b">
        <f t="shared" si="25"/>
        <v>1</v>
      </c>
      <c r="O170" s="7" t="str">
        <f t="shared" si="33"/>
        <v/>
      </c>
      <c r="P170" s="2" t="str">
        <f t="shared" si="26"/>
        <v/>
      </c>
      <c r="Q170" s="2" t="str">
        <f t="shared" si="27"/>
        <v/>
      </c>
      <c r="R170" s="2" t="str">
        <f t="shared" si="28"/>
        <v/>
      </c>
      <c r="S170" s="2" t="str">
        <f t="shared" si="29"/>
        <v/>
      </c>
      <c r="T170" s="2">
        <f t="shared" si="30"/>
        <v>5.572102963924408E-5</v>
      </c>
      <c r="U170" s="2">
        <f t="shared" si="31"/>
        <v>5.572102963924408E-5</v>
      </c>
    </row>
    <row r="171" spans="1:21" x14ac:dyDescent="0.25">
      <c r="A171" t="s">
        <v>90</v>
      </c>
      <c r="B171" s="16"/>
      <c r="C171" s="16"/>
      <c r="D171" t="s">
        <v>499</v>
      </c>
      <c r="E171" s="1">
        <v>82850</v>
      </c>
      <c r="F171" s="2">
        <f t="shared" si="32"/>
        <v>7.7160075306892395E-5</v>
      </c>
      <c r="M171" s="9">
        <v>1</v>
      </c>
      <c r="N171" s="9" t="b">
        <f t="shared" si="25"/>
        <v>1</v>
      </c>
      <c r="O171" s="7" t="str">
        <f t="shared" si="33"/>
        <v/>
      </c>
      <c r="P171" s="2" t="str">
        <f t="shared" si="26"/>
        <v/>
      </c>
      <c r="Q171" s="2" t="str">
        <f t="shared" si="27"/>
        <v/>
      </c>
      <c r="R171" s="2" t="str">
        <f t="shared" si="28"/>
        <v/>
      </c>
      <c r="S171" s="2" t="str">
        <f t="shared" si="29"/>
        <v/>
      </c>
      <c r="T171" s="2">
        <f t="shared" si="30"/>
        <v>7.7160075306892395E-5</v>
      </c>
      <c r="U171" s="2">
        <f t="shared" si="31"/>
        <v>7.7160075306892395E-5</v>
      </c>
    </row>
    <row r="172" spans="1:21" x14ac:dyDescent="0.25">
      <c r="A172" t="s">
        <v>83</v>
      </c>
      <c r="B172" s="16"/>
      <c r="C172" s="16"/>
      <c r="D172" t="s">
        <v>500</v>
      </c>
      <c r="E172" s="1">
        <v>52687</v>
      </c>
      <c r="F172" s="2">
        <f t="shared" si="32"/>
        <v>4.9068592488765717E-5</v>
      </c>
      <c r="M172" s="9">
        <v>1</v>
      </c>
      <c r="N172" s="9" t="b">
        <f t="shared" si="25"/>
        <v>1</v>
      </c>
      <c r="O172" s="7" t="str">
        <f t="shared" si="33"/>
        <v/>
      </c>
      <c r="P172" s="2" t="str">
        <f t="shared" si="26"/>
        <v/>
      </c>
      <c r="Q172" s="2" t="str">
        <f t="shared" si="27"/>
        <v/>
      </c>
      <c r="R172" s="2" t="str">
        <f t="shared" si="28"/>
        <v/>
      </c>
      <c r="S172" s="2" t="str">
        <f t="shared" si="29"/>
        <v/>
      </c>
      <c r="T172" s="2">
        <f t="shared" si="30"/>
        <v>4.9068592488765717E-5</v>
      </c>
      <c r="U172" s="2">
        <f t="shared" si="31"/>
        <v>4.9068592488765717E-5</v>
      </c>
    </row>
    <row r="173" spans="1:21" x14ac:dyDescent="0.25">
      <c r="A173" t="s">
        <v>93</v>
      </c>
      <c r="B173" s="16"/>
      <c r="C173" s="16"/>
      <c r="D173" t="s">
        <v>501</v>
      </c>
      <c r="E173" s="1">
        <v>95966</v>
      </c>
      <c r="F173" s="2">
        <f t="shared" si="32"/>
        <v>8.9375302195549011E-5</v>
      </c>
      <c r="M173" s="9">
        <v>1</v>
      </c>
      <c r="N173" s="9" t="b">
        <f t="shared" si="25"/>
        <v>1</v>
      </c>
      <c r="O173" s="7" t="str">
        <f t="shared" si="33"/>
        <v/>
      </c>
      <c r="P173" s="2" t="str">
        <f t="shared" si="26"/>
        <v/>
      </c>
      <c r="Q173" s="2" t="str">
        <f t="shared" si="27"/>
        <v/>
      </c>
      <c r="R173" s="2" t="str">
        <f t="shared" si="28"/>
        <v/>
      </c>
      <c r="S173" s="2" t="str">
        <f t="shared" si="29"/>
        <v/>
      </c>
      <c r="T173" s="2">
        <f t="shared" si="30"/>
        <v>8.9375302195549011E-5</v>
      </c>
      <c r="U173" s="2">
        <f t="shared" si="31"/>
        <v>8.9375302195549011E-5</v>
      </c>
    </row>
    <row r="174" spans="1:21" x14ac:dyDescent="0.25">
      <c r="A174" t="s">
        <v>47</v>
      </c>
      <c r="B174" s="16"/>
      <c r="C174" s="16"/>
      <c r="D174" t="s">
        <v>502</v>
      </c>
      <c r="E174" s="1">
        <v>24140</v>
      </c>
      <c r="F174" s="2">
        <f t="shared" si="32"/>
        <v>2.2482126951217651E-5</v>
      </c>
      <c r="M174" s="9">
        <v>1</v>
      </c>
      <c r="N174" s="9" t="b">
        <f t="shared" si="25"/>
        <v>1</v>
      </c>
      <c r="O174" s="7" t="str">
        <f t="shared" si="33"/>
        <v/>
      </c>
      <c r="P174" s="2" t="str">
        <f t="shared" si="26"/>
        <v/>
      </c>
      <c r="Q174" s="2" t="str">
        <f t="shared" si="27"/>
        <v/>
      </c>
      <c r="R174" s="2" t="str">
        <f t="shared" si="28"/>
        <v/>
      </c>
      <c r="S174" s="2" t="str">
        <f t="shared" si="29"/>
        <v/>
      </c>
      <c r="T174" s="2">
        <f t="shared" si="30"/>
        <v>2.2482126951217651E-5</v>
      </c>
      <c r="U174" s="2">
        <f t="shared" si="31"/>
        <v>2.2482126951217651E-5</v>
      </c>
    </row>
    <row r="175" spans="1:21" x14ac:dyDescent="0.25">
      <c r="A175" t="s">
        <v>73</v>
      </c>
      <c r="B175" s="16"/>
      <c r="C175" s="16"/>
      <c r="D175" t="s">
        <v>503</v>
      </c>
      <c r="E175" s="1">
        <v>15240</v>
      </c>
      <c r="F175" s="2">
        <f t="shared" si="32"/>
        <v>1.4193356037139893E-5</v>
      </c>
      <c r="M175" s="9">
        <v>1</v>
      </c>
      <c r="N175" s="9" t="b">
        <f t="shared" si="25"/>
        <v>1</v>
      </c>
      <c r="O175" s="7" t="str">
        <f t="shared" si="33"/>
        <v/>
      </c>
      <c r="P175" s="2" t="str">
        <f t="shared" si="26"/>
        <v/>
      </c>
      <c r="Q175" s="2" t="str">
        <f t="shared" si="27"/>
        <v/>
      </c>
      <c r="R175" s="2" t="str">
        <f t="shared" si="28"/>
        <v/>
      </c>
      <c r="S175" s="2" t="str">
        <f t="shared" si="29"/>
        <v/>
      </c>
      <c r="T175" s="2">
        <f t="shared" si="30"/>
        <v>1.4193356037139893E-5</v>
      </c>
      <c r="U175" s="2">
        <f t="shared" si="31"/>
        <v>1.4193356037139893E-5</v>
      </c>
    </row>
    <row r="176" spans="1:21" x14ac:dyDescent="0.25">
      <c r="A176" t="s">
        <v>58</v>
      </c>
      <c r="B176" s="16"/>
      <c r="C176" s="16"/>
      <c r="D176" t="s">
        <v>504</v>
      </c>
      <c r="E176" s="1">
        <v>27749</v>
      </c>
      <c r="F176" s="2">
        <f t="shared" si="32"/>
        <v>2.5843270123004913E-5</v>
      </c>
      <c r="M176" s="9">
        <v>1</v>
      </c>
      <c r="N176" s="9" t="b">
        <f t="shared" si="25"/>
        <v>1</v>
      </c>
      <c r="O176" s="7" t="str">
        <f t="shared" si="33"/>
        <v/>
      </c>
      <c r="P176" s="2" t="str">
        <f t="shared" si="26"/>
        <v/>
      </c>
      <c r="Q176" s="2" t="str">
        <f t="shared" si="27"/>
        <v/>
      </c>
      <c r="R176" s="2" t="str">
        <f t="shared" si="28"/>
        <v/>
      </c>
      <c r="S176" s="2" t="str">
        <f t="shared" si="29"/>
        <v/>
      </c>
      <c r="T176" s="2">
        <f t="shared" si="30"/>
        <v>2.5843270123004913E-5</v>
      </c>
      <c r="U176" s="2">
        <f t="shared" si="31"/>
        <v>2.5843270123004913E-5</v>
      </c>
    </row>
    <row r="177" spans="1:21" x14ac:dyDescent="0.25">
      <c r="A177" t="s">
        <v>89</v>
      </c>
      <c r="B177" s="16"/>
      <c r="C177" s="16"/>
      <c r="D177" t="s">
        <v>496</v>
      </c>
      <c r="E177" s="1">
        <v>13889</v>
      </c>
      <c r="F177" s="2">
        <f t="shared" si="32"/>
        <v>1.2935139238834381E-5</v>
      </c>
      <c r="M177" s="9">
        <v>1</v>
      </c>
      <c r="N177" s="9" t="b">
        <f t="shared" si="25"/>
        <v>1</v>
      </c>
      <c r="O177" s="7" t="str">
        <f t="shared" si="33"/>
        <v/>
      </c>
      <c r="P177" s="2" t="str">
        <f t="shared" si="26"/>
        <v/>
      </c>
      <c r="Q177" s="2" t="str">
        <f t="shared" si="27"/>
        <v/>
      </c>
      <c r="R177" s="2" t="str">
        <f t="shared" si="28"/>
        <v/>
      </c>
      <c r="S177" s="2" t="str">
        <f t="shared" si="29"/>
        <v/>
      </c>
      <c r="T177" s="2">
        <f t="shared" si="30"/>
        <v>1.2935139238834381E-5</v>
      </c>
      <c r="U177" s="2">
        <f t="shared" si="31"/>
        <v>1.2935139238834381E-5</v>
      </c>
    </row>
    <row r="178" spans="1:21" x14ac:dyDescent="0.25">
      <c r="A178" t="s">
        <v>75</v>
      </c>
      <c r="B178" s="16"/>
      <c r="C178" s="16"/>
      <c r="D178" t="s">
        <v>505</v>
      </c>
      <c r="E178" s="1">
        <v>43880</v>
      </c>
      <c r="F178" s="2">
        <f t="shared" si="32"/>
        <v>4.0866434574127197E-5</v>
      </c>
      <c r="M178" s="9">
        <v>1</v>
      </c>
      <c r="N178" s="9" t="b">
        <f t="shared" si="25"/>
        <v>1</v>
      </c>
      <c r="O178" s="7" t="str">
        <f t="shared" si="33"/>
        <v/>
      </c>
      <c r="P178" s="2" t="str">
        <f t="shared" si="26"/>
        <v/>
      </c>
      <c r="Q178" s="2" t="str">
        <f t="shared" si="27"/>
        <v/>
      </c>
      <c r="R178" s="2" t="str">
        <f t="shared" si="28"/>
        <v/>
      </c>
      <c r="S178" s="2" t="str">
        <f t="shared" si="29"/>
        <v/>
      </c>
      <c r="T178" s="2">
        <f t="shared" si="30"/>
        <v>4.0866434574127197E-5</v>
      </c>
      <c r="U178" s="2">
        <f t="shared" si="31"/>
        <v>4.0866434574127197E-5</v>
      </c>
    </row>
    <row r="179" spans="1:21" x14ac:dyDescent="0.25">
      <c r="A179" t="s">
        <v>81</v>
      </c>
      <c r="B179" s="16"/>
      <c r="C179" s="16"/>
      <c r="D179" t="s">
        <v>506</v>
      </c>
      <c r="E179" s="1">
        <v>70229</v>
      </c>
      <c r="F179" s="2">
        <f t="shared" si="32"/>
        <v>6.5405853092670441E-5</v>
      </c>
      <c r="M179" s="9">
        <v>1</v>
      </c>
      <c r="N179" s="9" t="b">
        <f t="shared" si="25"/>
        <v>1</v>
      </c>
      <c r="O179" s="7" t="str">
        <f t="shared" si="33"/>
        <v/>
      </c>
      <c r="P179" s="2" t="str">
        <f t="shared" si="26"/>
        <v/>
      </c>
      <c r="Q179" s="2" t="str">
        <f t="shared" si="27"/>
        <v/>
      </c>
      <c r="R179" s="2" t="str">
        <f t="shared" si="28"/>
        <v/>
      </c>
      <c r="S179" s="2" t="str">
        <f t="shared" si="29"/>
        <v/>
      </c>
      <c r="T179" s="2">
        <f t="shared" si="30"/>
        <v>6.5405853092670441E-5</v>
      </c>
      <c r="U179" s="2">
        <f t="shared" si="31"/>
        <v>6.5405853092670441E-5</v>
      </c>
    </row>
    <row r="180" spans="1:21" x14ac:dyDescent="0.25">
      <c r="A180" t="s">
        <v>55</v>
      </c>
      <c r="B180" s="16"/>
      <c r="C180" s="16"/>
      <c r="D180" t="s">
        <v>507</v>
      </c>
      <c r="E180" s="1">
        <v>35862</v>
      </c>
      <c r="F180" s="2">
        <f t="shared" si="32"/>
        <v>3.3399090170860291E-5</v>
      </c>
      <c r="M180" s="9">
        <v>1</v>
      </c>
      <c r="N180" s="9" t="b">
        <f t="shared" si="25"/>
        <v>1</v>
      </c>
      <c r="O180" s="7" t="str">
        <f t="shared" si="33"/>
        <v/>
      </c>
      <c r="P180" s="2" t="str">
        <f t="shared" si="26"/>
        <v/>
      </c>
      <c r="Q180" s="2" t="str">
        <f t="shared" si="27"/>
        <v/>
      </c>
      <c r="R180" s="2" t="str">
        <f t="shared" si="28"/>
        <v/>
      </c>
      <c r="S180" s="2" t="str">
        <f t="shared" si="29"/>
        <v/>
      </c>
      <c r="T180" s="2">
        <f t="shared" si="30"/>
        <v>3.3399090170860291E-5</v>
      </c>
      <c r="U180" s="2">
        <f t="shared" si="31"/>
        <v>3.3399090170860291E-5</v>
      </c>
    </row>
    <row r="181" spans="1:21" x14ac:dyDescent="0.25">
      <c r="A181" t="s">
        <v>91</v>
      </c>
      <c r="B181" s="16"/>
      <c r="C181" s="16"/>
      <c r="D181" t="s">
        <v>494</v>
      </c>
      <c r="E181" s="1">
        <v>34151</v>
      </c>
      <c r="F181" s="2">
        <f t="shared" si="32"/>
        <v>3.1805597245693207E-5</v>
      </c>
      <c r="M181" s="9">
        <v>1</v>
      </c>
      <c r="N181" s="9" t="b">
        <f t="shared" si="25"/>
        <v>1</v>
      </c>
      <c r="O181" s="7" t="str">
        <f t="shared" si="33"/>
        <v/>
      </c>
      <c r="P181" s="2" t="str">
        <f t="shared" si="26"/>
        <v/>
      </c>
      <c r="Q181" s="2" t="str">
        <f t="shared" si="27"/>
        <v/>
      </c>
      <c r="R181" s="2" t="str">
        <f t="shared" si="28"/>
        <v/>
      </c>
      <c r="S181" s="2" t="str">
        <f t="shared" si="29"/>
        <v/>
      </c>
      <c r="T181" s="2">
        <f t="shared" si="30"/>
        <v>3.1805597245693207E-5</v>
      </c>
      <c r="U181" s="2">
        <f t="shared" si="31"/>
        <v>3.1805597245693207E-5</v>
      </c>
    </row>
    <row r="182" spans="1:21" x14ac:dyDescent="0.25">
      <c r="A182" t="s">
        <v>92</v>
      </c>
      <c r="B182" s="16"/>
      <c r="C182" s="16"/>
      <c r="D182" t="s">
        <v>508</v>
      </c>
      <c r="E182" s="1">
        <v>10380</v>
      </c>
      <c r="F182" s="2">
        <f t="shared" si="32"/>
        <v>9.667128324508667E-6</v>
      </c>
      <c r="M182" s="9">
        <v>1</v>
      </c>
      <c r="N182" s="9" t="b">
        <f t="shared" si="25"/>
        <v>1</v>
      </c>
      <c r="O182" s="7" t="str">
        <f t="shared" si="33"/>
        <v/>
      </c>
      <c r="P182" s="2" t="str">
        <f t="shared" si="26"/>
        <v/>
      </c>
      <c r="Q182" s="2" t="str">
        <f t="shared" si="27"/>
        <v/>
      </c>
      <c r="R182" s="2" t="str">
        <f t="shared" si="28"/>
        <v/>
      </c>
      <c r="S182" s="2" t="str">
        <f t="shared" si="29"/>
        <v/>
      </c>
      <c r="T182" s="2">
        <f t="shared" si="30"/>
        <v>9.667128324508667E-6</v>
      </c>
      <c r="U182" s="2">
        <f t="shared" si="31"/>
        <v>9.667128324508667E-6</v>
      </c>
    </row>
    <row r="183" spans="1:21" x14ac:dyDescent="0.25">
      <c r="A183" t="s">
        <v>74</v>
      </c>
      <c r="B183" s="16"/>
      <c r="C183" s="16"/>
      <c r="D183" t="s">
        <v>509</v>
      </c>
      <c r="E183" s="1">
        <v>26720</v>
      </c>
      <c r="F183" s="2">
        <f t="shared" si="32"/>
        <v>2.4884939193725586E-5</v>
      </c>
      <c r="M183" s="9">
        <v>1</v>
      </c>
      <c r="N183" s="9" t="b">
        <f t="shared" si="25"/>
        <v>1</v>
      </c>
      <c r="O183" s="7" t="str">
        <f t="shared" si="33"/>
        <v/>
      </c>
      <c r="P183" s="2" t="str">
        <f t="shared" si="26"/>
        <v/>
      </c>
      <c r="Q183" s="2" t="str">
        <f t="shared" si="27"/>
        <v/>
      </c>
      <c r="R183" s="2" t="str">
        <f t="shared" si="28"/>
        <v/>
      </c>
      <c r="S183" s="2" t="str">
        <f t="shared" si="29"/>
        <v/>
      </c>
      <c r="T183" s="2">
        <f t="shared" si="30"/>
        <v>2.4884939193725586E-5</v>
      </c>
      <c r="U183" s="2">
        <f t="shared" si="31"/>
        <v>2.4884939193725586E-5</v>
      </c>
    </row>
    <row r="184" spans="1:21" x14ac:dyDescent="0.25">
      <c r="A184" t="s">
        <v>52</v>
      </c>
      <c r="B184" s="16"/>
      <c r="C184" s="16"/>
      <c r="D184" t="s">
        <v>510</v>
      </c>
      <c r="E184" s="1">
        <v>16254</v>
      </c>
      <c r="F184" s="2">
        <f t="shared" si="32"/>
        <v>1.5137717127799988E-5</v>
      </c>
      <c r="M184" s="9">
        <v>1</v>
      </c>
      <c r="N184" s="9" t="b">
        <f t="shared" si="25"/>
        <v>1</v>
      </c>
      <c r="O184" s="7" t="str">
        <f t="shared" si="33"/>
        <v/>
      </c>
      <c r="P184" s="2" t="str">
        <f t="shared" si="26"/>
        <v/>
      </c>
      <c r="Q184" s="2" t="str">
        <f t="shared" si="27"/>
        <v/>
      </c>
      <c r="R184" s="2" t="str">
        <f t="shared" si="28"/>
        <v/>
      </c>
      <c r="S184" s="2" t="str">
        <f t="shared" si="29"/>
        <v/>
      </c>
      <c r="T184" s="2">
        <f t="shared" si="30"/>
        <v>1.5137717127799988E-5</v>
      </c>
      <c r="U184" s="2">
        <f t="shared" si="31"/>
        <v>1.5137717127799988E-5</v>
      </c>
    </row>
    <row r="185" spans="1:21" x14ac:dyDescent="0.25">
      <c r="A185" t="s">
        <v>76</v>
      </c>
      <c r="B185" s="16"/>
      <c r="C185" s="16"/>
      <c r="D185" t="s">
        <v>511</v>
      </c>
      <c r="E185" s="1">
        <v>33181</v>
      </c>
      <c r="F185" s="2">
        <f t="shared" si="32"/>
        <v>3.0902214348316193E-5</v>
      </c>
      <c r="M185" s="9">
        <v>1</v>
      </c>
      <c r="N185" s="9" t="b">
        <f t="shared" si="25"/>
        <v>1</v>
      </c>
      <c r="O185" s="7" t="str">
        <f t="shared" si="33"/>
        <v/>
      </c>
      <c r="P185" s="2" t="str">
        <f t="shared" si="26"/>
        <v/>
      </c>
      <c r="Q185" s="2" t="str">
        <f t="shared" si="27"/>
        <v/>
      </c>
      <c r="R185" s="2" t="str">
        <f t="shared" si="28"/>
        <v/>
      </c>
      <c r="S185" s="2" t="str">
        <f t="shared" si="29"/>
        <v/>
      </c>
      <c r="T185" s="2">
        <f t="shared" si="30"/>
        <v>3.0902214348316193E-5</v>
      </c>
      <c r="U185" s="2">
        <f t="shared" si="31"/>
        <v>3.0902214348316193E-5</v>
      </c>
    </row>
    <row r="186" spans="1:21" x14ac:dyDescent="0.25">
      <c r="A186" t="s">
        <v>80</v>
      </c>
      <c r="B186" s="16"/>
      <c r="C186" s="16"/>
      <c r="D186" t="s">
        <v>479</v>
      </c>
      <c r="E186" s="1">
        <v>16077869</v>
      </c>
      <c r="F186" s="2">
        <f t="shared" si="32"/>
        <v>1.4973682351410389E-2</v>
      </c>
      <c r="M186" s="9">
        <v>1</v>
      </c>
      <c r="N186" s="9" t="b">
        <f t="shared" si="25"/>
        <v>1</v>
      </c>
      <c r="O186" s="7" t="str">
        <f t="shared" si="33"/>
        <v/>
      </c>
      <c r="P186" s="2" t="str">
        <f t="shared" si="26"/>
        <v/>
      </c>
      <c r="Q186" s="2" t="str">
        <f t="shared" si="27"/>
        <v/>
      </c>
      <c r="R186" s="2" t="str">
        <f t="shared" si="28"/>
        <v/>
      </c>
      <c r="S186" s="2" t="str">
        <f t="shared" si="29"/>
        <v/>
      </c>
      <c r="T186" s="2">
        <f t="shared" si="30"/>
        <v>1.4973682351410389E-2</v>
      </c>
      <c r="U186" s="2">
        <f t="shared" si="31"/>
        <v>1.4973682351410389E-2</v>
      </c>
    </row>
    <row r="187" spans="1:21" x14ac:dyDescent="0.25">
      <c r="A187" t="s">
        <v>49</v>
      </c>
      <c r="B187" s="16"/>
      <c r="C187" s="16"/>
      <c r="D187" t="s">
        <v>512</v>
      </c>
      <c r="E187" s="1">
        <v>58549</v>
      </c>
      <c r="F187" s="2">
        <f t="shared" si="32"/>
        <v>5.4528005421161652E-5</v>
      </c>
      <c r="M187" s="9">
        <v>1</v>
      </c>
      <c r="N187" s="9" t="b">
        <f t="shared" si="25"/>
        <v>1</v>
      </c>
      <c r="O187" s="7" t="str">
        <f t="shared" si="33"/>
        <v/>
      </c>
      <c r="P187" s="2" t="str">
        <f t="shared" si="26"/>
        <v/>
      </c>
      <c r="Q187" s="2" t="str">
        <f t="shared" si="27"/>
        <v/>
      </c>
      <c r="R187" s="2" t="str">
        <f t="shared" si="28"/>
        <v/>
      </c>
      <c r="S187" s="2" t="str">
        <f t="shared" si="29"/>
        <v/>
      </c>
      <c r="T187" s="2">
        <f t="shared" si="30"/>
        <v>5.4528005421161652E-5</v>
      </c>
      <c r="U187" s="2">
        <f t="shared" si="31"/>
        <v>5.4528005421161652E-5</v>
      </c>
    </row>
    <row r="188" spans="1:21" x14ac:dyDescent="0.25">
      <c r="A188" t="s">
        <v>79</v>
      </c>
      <c r="B188" s="16"/>
      <c r="C188" s="16"/>
      <c r="D188" t="s">
        <v>513</v>
      </c>
      <c r="E188" s="1">
        <v>2636808</v>
      </c>
      <c r="F188" s="2">
        <f t="shared" si="32"/>
        <v>2.4557188153266907E-3</v>
      </c>
      <c r="M188" s="9">
        <v>1</v>
      </c>
      <c r="N188" s="9" t="b">
        <f t="shared" si="25"/>
        <v>1</v>
      </c>
      <c r="O188" s="7" t="str">
        <f t="shared" si="33"/>
        <v/>
      </c>
      <c r="P188" s="2" t="str">
        <f t="shared" si="26"/>
        <v/>
      </c>
      <c r="Q188" s="2" t="str">
        <f t="shared" si="27"/>
        <v/>
      </c>
      <c r="R188" s="2" t="str">
        <f t="shared" si="28"/>
        <v/>
      </c>
      <c r="S188" s="2" t="str">
        <f t="shared" si="29"/>
        <v/>
      </c>
      <c r="T188" s="2">
        <f t="shared" si="30"/>
        <v>2.4557188153266907E-3</v>
      </c>
      <c r="U188" s="2">
        <f t="shared" si="31"/>
        <v>2.4557188153266907E-3</v>
      </c>
    </row>
    <row r="189" spans="1:21" x14ac:dyDescent="0.25">
      <c r="A189" t="s">
        <v>54</v>
      </c>
      <c r="B189" s="16"/>
      <c r="C189" s="16"/>
      <c r="D189" t="s">
        <v>514</v>
      </c>
      <c r="E189" s="1">
        <v>74161</v>
      </c>
      <c r="F189" s="2">
        <f t="shared" si="32"/>
        <v>6.9067813456058502E-5</v>
      </c>
      <c r="M189" s="9">
        <v>1</v>
      </c>
      <c r="N189" s="9" t="b">
        <f t="shared" si="25"/>
        <v>1</v>
      </c>
      <c r="O189" s="7" t="str">
        <f t="shared" si="33"/>
        <v/>
      </c>
      <c r="P189" s="2" t="str">
        <f t="shared" si="26"/>
        <v/>
      </c>
      <c r="Q189" s="2" t="str">
        <f t="shared" si="27"/>
        <v/>
      </c>
      <c r="R189" s="2" t="str">
        <f t="shared" si="28"/>
        <v/>
      </c>
      <c r="S189" s="2" t="str">
        <f t="shared" si="29"/>
        <v/>
      </c>
      <c r="T189" s="2">
        <f t="shared" si="30"/>
        <v>6.9067813456058502E-5</v>
      </c>
      <c r="U189" s="2">
        <f t="shared" si="31"/>
        <v>6.9067813456058502E-5</v>
      </c>
    </row>
    <row r="190" spans="1:21" x14ac:dyDescent="0.25">
      <c r="A190" t="s">
        <v>82</v>
      </c>
      <c r="B190" s="16"/>
      <c r="C190" s="16"/>
      <c r="D190" t="s">
        <v>515</v>
      </c>
      <c r="E190" s="1">
        <v>11405469</v>
      </c>
      <c r="F190" s="2">
        <f t="shared" si="32"/>
        <v>1.0622170753777027E-2</v>
      </c>
      <c r="M190" s="9">
        <v>1</v>
      </c>
      <c r="N190" s="9" t="b">
        <f t="shared" si="25"/>
        <v>1</v>
      </c>
      <c r="O190" s="7" t="str">
        <f t="shared" si="33"/>
        <v/>
      </c>
      <c r="P190" s="2" t="str">
        <f t="shared" si="26"/>
        <v/>
      </c>
      <c r="Q190" s="2" t="str">
        <f t="shared" si="27"/>
        <v/>
      </c>
      <c r="R190" s="2" t="str">
        <f t="shared" si="28"/>
        <v/>
      </c>
      <c r="S190" s="2" t="str">
        <f t="shared" si="29"/>
        <v/>
      </c>
      <c r="T190" s="2">
        <f t="shared" si="30"/>
        <v>1.0622170753777027E-2</v>
      </c>
      <c r="U190" s="2">
        <f t="shared" si="31"/>
        <v>1.0622170753777027E-2</v>
      </c>
    </row>
    <row r="191" spans="1:21" x14ac:dyDescent="0.25">
      <c r="A191" t="s">
        <v>45</v>
      </c>
      <c r="B191" s="16"/>
      <c r="C191" s="16"/>
      <c r="D191" t="s">
        <v>494</v>
      </c>
      <c r="E191" s="1">
        <v>34245</v>
      </c>
      <c r="F191" s="2">
        <f t="shared" si="32"/>
        <v>3.1893141567707062E-5</v>
      </c>
      <c r="M191" s="9">
        <v>1</v>
      </c>
      <c r="N191" s="9" t="b">
        <f t="shared" si="25"/>
        <v>1</v>
      </c>
      <c r="O191" s="7" t="str">
        <f t="shared" si="33"/>
        <v/>
      </c>
      <c r="P191" s="2" t="str">
        <f t="shared" si="26"/>
        <v/>
      </c>
      <c r="Q191" s="2" t="str">
        <f t="shared" si="27"/>
        <v/>
      </c>
      <c r="R191" s="2" t="str">
        <f t="shared" si="28"/>
        <v/>
      </c>
      <c r="S191" s="2" t="str">
        <f t="shared" si="29"/>
        <v/>
      </c>
      <c r="T191" s="2">
        <f t="shared" si="30"/>
        <v>3.1893141567707062E-5</v>
      </c>
      <c r="U191" s="2">
        <f t="shared" si="31"/>
        <v>3.1893141567707062E-5</v>
      </c>
    </row>
    <row r="192" spans="1:21" x14ac:dyDescent="0.25">
      <c r="A192" t="s">
        <v>87</v>
      </c>
      <c r="B192" s="16"/>
      <c r="C192" s="16"/>
      <c r="D192" t="s">
        <v>516</v>
      </c>
      <c r="E192" s="1">
        <v>72151</v>
      </c>
      <c r="F192" s="2">
        <f t="shared" si="32"/>
        <v>6.719585508108139E-5</v>
      </c>
      <c r="M192" s="9">
        <v>1</v>
      </c>
      <c r="N192" s="9" t="b">
        <f t="shared" si="25"/>
        <v>1</v>
      </c>
      <c r="O192" s="7" t="str">
        <f t="shared" si="33"/>
        <v/>
      </c>
      <c r="P192" s="2" t="str">
        <f t="shared" si="26"/>
        <v/>
      </c>
      <c r="Q192" s="2" t="str">
        <f t="shared" si="27"/>
        <v/>
      </c>
      <c r="R192" s="2" t="str">
        <f t="shared" si="28"/>
        <v/>
      </c>
      <c r="S192" s="2" t="str">
        <f t="shared" si="29"/>
        <v/>
      </c>
      <c r="T192" s="2">
        <f t="shared" si="30"/>
        <v>6.719585508108139E-5</v>
      </c>
      <c r="U192" s="2">
        <f t="shared" si="31"/>
        <v>6.719585508108139E-5</v>
      </c>
    </row>
    <row r="193" spans="1:21" x14ac:dyDescent="0.25">
      <c r="A193" t="s">
        <v>60</v>
      </c>
      <c r="B193" s="16"/>
      <c r="C193" s="16"/>
      <c r="D193" t="s">
        <v>517</v>
      </c>
      <c r="E193" s="1">
        <v>56205</v>
      </c>
      <c r="F193" s="2">
        <f t="shared" si="32"/>
        <v>5.234498530626297E-5</v>
      </c>
      <c r="M193" s="9">
        <v>1</v>
      </c>
      <c r="N193" s="9" t="b">
        <f t="shared" si="25"/>
        <v>1</v>
      </c>
      <c r="O193" s="7" t="str">
        <f t="shared" si="33"/>
        <v/>
      </c>
      <c r="P193" s="2" t="str">
        <f t="shared" si="26"/>
        <v/>
      </c>
      <c r="Q193" s="2" t="str">
        <f t="shared" si="27"/>
        <v/>
      </c>
      <c r="R193" s="2" t="str">
        <f t="shared" si="28"/>
        <v/>
      </c>
      <c r="S193" s="2" t="str">
        <f t="shared" si="29"/>
        <v/>
      </c>
      <c r="T193" s="2">
        <f t="shared" si="30"/>
        <v>5.234498530626297E-5</v>
      </c>
      <c r="U193" s="2">
        <f t="shared" si="31"/>
        <v>5.234498530626297E-5</v>
      </c>
    </row>
    <row r="194" spans="1:21" x14ac:dyDescent="0.25">
      <c r="A194" t="s">
        <v>66</v>
      </c>
      <c r="B194" s="16"/>
      <c r="C194" s="16"/>
      <c r="D194" t="s">
        <v>518</v>
      </c>
      <c r="E194" s="1">
        <v>7134473</v>
      </c>
      <c r="F194" s="2">
        <f t="shared" si="32"/>
        <v>6.6444957628846169E-3</v>
      </c>
      <c r="M194" s="9">
        <v>1</v>
      </c>
      <c r="N194" s="9" t="b">
        <f t="shared" si="25"/>
        <v>1</v>
      </c>
      <c r="O194" s="7" t="str">
        <f t="shared" si="33"/>
        <v/>
      </c>
      <c r="P194" s="2" t="str">
        <f t="shared" si="26"/>
        <v/>
      </c>
      <c r="Q194" s="2" t="str">
        <f t="shared" si="27"/>
        <v/>
      </c>
      <c r="R194" s="2" t="str">
        <f t="shared" si="28"/>
        <v/>
      </c>
      <c r="S194" s="2" t="str">
        <f t="shared" si="29"/>
        <v/>
      </c>
      <c r="T194" s="2">
        <f t="shared" si="30"/>
        <v>6.6444957628846169E-3</v>
      </c>
      <c r="U194" s="2">
        <f t="shared" si="31"/>
        <v>6.6444957628846169E-3</v>
      </c>
    </row>
    <row r="195" spans="1:21" x14ac:dyDescent="0.25">
      <c r="A195" t="s">
        <v>97</v>
      </c>
      <c r="B195" s="16"/>
      <c r="C195" s="16"/>
      <c r="D195" t="s">
        <v>519</v>
      </c>
      <c r="E195" s="1">
        <v>151118820</v>
      </c>
      <c r="F195" s="2">
        <f t="shared" si="32"/>
        <v>0.14074036851525307</v>
      </c>
      <c r="M195" s="9">
        <v>1</v>
      </c>
      <c r="N195" s="9" t="b">
        <f t="shared" ref="N195:N258" si="34">OR(G195:M195,0)</f>
        <v>1</v>
      </c>
      <c r="O195" s="7" t="str">
        <f t="shared" si="33"/>
        <v/>
      </c>
      <c r="P195" s="2" t="str">
        <f t="shared" ref="P195:P258" si="35">IF(OR(G195,0),$F195,"")</f>
        <v/>
      </c>
      <c r="Q195" s="2" t="str">
        <f t="shared" ref="Q195:Q258" si="36">IF(OR(H195,0),$F195,"")</f>
        <v/>
      </c>
      <c r="R195" s="2" t="str">
        <f t="shared" ref="R195:R258" si="37">IF(OR(I195,0),$F195,"")</f>
        <v/>
      </c>
      <c r="S195" s="2" t="str">
        <f t="shared" ref="S195:S258" si="38">IF(OR(J195,0),$F195,"")</f>
        <v/>
      </c>
      <c r="T195" s="2">
        <f t="shared" si="30"/>
        <v>0.14074036851525307</v>
      </c>
      <c r="U195" s="2">
        <f t="shared" si="31"/>
        <v>0.14074036851525307</v>
      </c>
    </row>
    <row r="196" spans="1:21" x14ac:dyDescent="0.25">
      <c r="A196" t="s">
        <v>72</v>
      </c>
      <c r="B196" s="16"/>
      <c r="C196" s="16"/>
      <c r="D196" t="s">
        <v>492</v>
      </c>
      <c r="E196" s="1">
        <v>64133</v>
      </c>
      <c r="F196" s="2">
        <f t="shared" si="32"/>
        <v>5.9728510677814484E-5</v>
      </c>
      <c r="M196" s="9">
        <v>1</v>
      </c>
      <c r="N196" s="9" t="b">
        <f t="shared" si="34"/>
        <v>1</v>
      </c>
      <c r="O196" s="7" t="str">
        <f t="shared" si="33"/>
        <v/>
      </c>
      <c r="P196" s="2" t="str">
        <f t="shared" si="35"/>
        <v/>
      </c>
      <c r="Q196" s="2" t="str">
        <f t="shared" si="36"/>
        <v/>
      </c>
      <c r="R196" s="2" t="str">
        <f t="shared" si="37"/>
        <v/>
      </c>
      <c r="S196" s="2" t="str">
        <f t="shared" si="38"/>
        <v/>
      </c>
      <c r="T196" s="2">
        <f t="shared" ref="T196:T259" si="39">IF(OR(M196,0),$F196,"")</f>
        <v>5.9728510677814484E-5</v>
      </c>
      <c r="U196" s="2">
        <f t="shared" ref="U196:U259" si="40">IF(OR(N196,0),$F196,"")</f>
        <v>5.9728510677814484E-5</v>
      </c>
    </row>
    <row r="197" spans="1:21" x14ac:dyDescent="0.25">
      <c r="A197" t="s">
        <v>68</v>
      </c>
      <c r="B197" s="16"/>
      <c r="C197" s="16"/>
      <c r="D197" t="s">
        <v>520</v>
      </c>
      <c r="E197" s="1">
        <v>162571</v>
      </c>
      <c r="F197" s="2">
        <f t="shared" si="32"/>
        <v>1.5140604227781296E-4</v>
      </c>
      <c r="M197" s="9">
        <v>1</v>
      </c>
      <c r="N197" s="9" t="b">
        <f t="shared" si="34"/>
        <v>1</v>
      </c>
      <c r="O197" s="7" t="str">
        <f t="shared" si="33"/>
        <v/>
      </c>
      <c r="P197" s="2" t="str">
        <f t="shared" si="35"/>
        <v/>
      </c>
      <c r="Q197" s="2" t="str">
        <f t="shared" si="36"/>
        <v/>
      </c>
      <c r="R197" s="2" t="str">
        <f t="shared" si="37"/>
        <v/>
      </c>
      <c r="S197" s="2" t="str">
        <f t="shared" si="38"/>
        <v/>
      </c>
      <c r="T197" s="2">
        <f t="shared" si="39"/>
        <v>1.5140604227781296E-4</v>
      </c>
      <c r="U197" s="2">
        <f t="shared" si="40"/>
        <v>1.5140604227781296E-4</v>
      </c>
    </row>
    <row r="198" spans="1:21" x14ac:dyDescent="0.25">
      <c r="A198" t="s">
        <v>95</v>
      </c>
      <c r="B198" s="16"/>
      <c r="C198" s="16"/>
      <c r="D198" t="s">
        <v>521</v>
      </c>
      <c r="E198" s="1">
        <v>19513301</v>
      </c>
      <c r="F198" s="2">
        <f t="shared" si="32"/>
        <v>1.8173177726566792E-2</v>
      </c>
      <c r="M198" s="9">
        <v>1</v>
      </c>
      <c r="N198" s="9" t="b">
        <f t="shared" si="34"/>
        <v>1</v>
      </c>
      <c r="O198" s="7" t="str">
        <f t="shared" si="33"/>
        <v/>
      </c>
      <c r="P198" s="2" t="str">
        <f t="shared" si="35"/>
        <v/>
      </c>
      <c r="Q198" s="2" t="str">
        <f t="shared" si="36"/>
        <v/>
      </c>
      <c r="R198" s="2" t="str">
        <f t="shared" si="37"/>
        <v/>
      </c>
      <c r="S198" s="2" t="str">
        <f t="shared" si="38"/>
        <v/>
      </c>
      <c r="T198" s="2">
        <f t="shared" si="39"/>
        <v>1.8173177726566792E-2</v>
      </c>
      <c r="U198" s="2">
        <f t="shared" si="40"/>
        <v>1.8173177726566792E-2</v>
      </c>
    </row>
    <row r="199" spans="1:21" x14ac:dyDescent="0.25">
      <c r="A199" t="s">
        <v>96</v>
      </c>
      <c r="B199" s="16"/>
      <c r="C199" s="16"/>
      <c r="D199" t="s">
        <v>522</v>
      </c>
      <c r="E199" s="1">
        <v>771462</v>
      </c>
      <c r="F199" s="2">
        <f t="shared" si="32"/>
        <v>7.1847997605800629E-4</v>
      </c>
      <c r="M199" s="9">
        <v>1</v>
      </c>
      <c r="N199" s="9" t="b">
        <f t="shared" si="34"/>
        <v>1</v>
      </c>
      <c r="O199" s="7" t="str">
        <f t="shared" si="33"/>
        <v/>
      </c>
      <c r="P199" s="2" t="str">
        <f t="shared" si="35"/>
        <v/>
      </c>
      <c r="Q199" s="2" t="str">
        <f t="shared" si="36"/>
        <v/>
      </c>
      <c r="R199" s="2" t="str">
        <f t="shared" si="37"/>
        <v/>
      </c>
      <c r="S199" s="2" t="str">
        <f t="shared" si="38"/>
        <v/>
      </c>
      <c r="T199" s="2">
        <f t="shared" si="39"/>
        <v>7.1847997605800629E-4</v>
      </c>
      <c r="U199" s="2">
        <f t="shared" si="40"/>
        <v>7.1847997605800629E-4</v>
      </c>
    </row>
    <row r="200" spans="1:21" x14ac:dyDescent="0.25">
      <c r="A200" t="s">
        <v>59</v>
      </c>
      <c r="B200" s="16"/>
      <c r="C200" s="16"/>
      <c r="D200" t="s">
        <v>523</v>
      </c>
      <c r="E200" s="1">
        <v>22620613</v>
      </c>
      <c r="F200" s="2">
        <f t="shared" si="32"/>
        <v>2.1067087538540363E-2</v>
      </c>
      <c r="M200" s="9">
        <v>1</v>
      </c>
      <c r="N200" s="9" t="b">
        <f t="shared" si="34"/>
        <v>1</v>
      </c>
      <c r="O200" s="7" t="str">
        <f t="shared" si="33"/>
        <v/>
      </c>
      <c r="P200" s="2" t="str">
        <f t="shared" si="35"/>
        <v/>
      </c>
      <c r="Q200" s="2" t="str">
        <f t="shared" si="36"/>
        <v/>
      </c>
      <c r="R200" s="2" t="str">
        <f t="shared" si="37"/>
        <v/>
      </c>
      <c r="S200" s="2" t="str">
        <f t="shared" si="38"/>
        <v/>
      </c>
      <c r="T200" s="2">
        <f t="shared" si="39"/>
        <v>2.1067087538540363E-2</v>
      </c>
      <c r="U200" s="2">
        <f t="shared" si="40"/>
        <v>2.1067087538540363E-2</v>
      </c>
    </row>
    <row r="201" spans="1:21" x14ac:dyDescent="0.25">
      <c r="A201" t="s">
        <v>71</v>
      </c>
      <c r="B201" s="16"/>
      <c r="C201" s="16"/>
      <c r="D201" t="s">
        <v>393</v>
      </c>
      <c r="E201" s="1">
        <v>15631089</v>
      </c>
      <c r="F201" s="2">
        <f t="shared" si="32"/>
        <v>1.4557586051523685E-2</v>
      </c>
      <c r="M201" s="9">
        <v>1</v>
      </c>
      <c r="N201" s="9" t="b">
        <f t="shared" si="34"/>
        <v>1</v>
      </c>
      <c r="O201" s="7" t="str">
        <f t="shared" si="33"/>
        <v/>
      </c>
      <c r="P201" s="2" t="str">
        <f t="shared" si="35"/>
        <v/>
      </c>
      <c r="Q201" s="2" t="str">
        <f t="shared" si="36"/>
        <v/>
      </c>
      <c r="R201" s="2" t="str">
        <f t="shared" si="37"/>
        <v/>
      </c>
      <c r="S201" s="2" t="str">
        <f t="shared" si="38"/>
        <v/>
      </c>
      <c r="T201" s="2">
        <f t="shared" si="39"/>
        <v>1.4557586051523685E-2</v>
      </c>
      <c r="U201" s="2">
        <f t="shared" si="40"/>
        <v>1.4557586051523685E-2</v>
      </c>
    </row>
    <row r="202" spans="1:21" x14ac:dyDescent="0.25">
      <c r="A202" t="s">
        <v>64</v>
      </c>
      <c r="B202" s="16"/>
      <c r="C202" s="16"/>
      <c r="D202">
        <v>0</v>
      </c>
      <c r="E202" s="1">
        <v>0</v>
      </c>
      <c r="F202" s="2">
        <f t="shared" si="32"/>
        <v>0</v>
      </c>
      <c r="M202" s="9">
        <v>1</v>
      </c>
      <c r="N202" s="9" t="b">
        <f t="shared" si="34"/>
        <v>1</v>
      </c>
      <c r="O202" s="7" t="str">
        <f t="shared" si="33"/>
        <v/>
      </c>
      <c r="P202" s="2" t="str">
        <f t="shared" si="35"/>
        <v/>
      </c>
      <c r="Q202" s="2" t="str">
        <f t="shared" si="36"/>
        <v/>
      </c>
      <c r="R202" s="2" t="str">
        <f t="shared" si="37"/>
        <v/>
      </c>
      <c r="S202" s="2" t="str">
        <f t="shared" si="38"/>
        <v/>
      </c>
      <c r="T202" s="2">
        <f t="shared" si="39"/>
        <v>0</v>
      </c>
      <c r="U202" s="2">
        <f t="shared" si="40"/>
        <v>0</v>
      </c>
    </row>
    <row r="203" spans="1:21" x14ac:dyDescent="0.25">
      <c r="A203" t="s">
        <v>44</v>
      </c>
      <c r="B203" s="16"/>
      <c r="C203" s="16"/>
      <c r="D203" t="s">
        <v>524</v>
      </c>
      <c r="E203" s="1">
        <v>28745289</v>
      </c>
      <c r="F203" s="2">
        <f t="shared" si="32"/>
        <v>2.6771136559545994E-2</v>
      </c>
      <c r="M203" s="9">
        <v>1</v>
      </c>
      <c r="N203" s="9" t="b">
        <f t="shared" si="34"/>
        <v>1</v>
      </c>
      <c r="O203" s="7" t="str">
        <f t="shared" si="33"/>
        <v/>
      </c>
      <c r="P203" s="2" t="str">
        <f t="shared" si="35"/>
        <v/>
      </c>
      <c r="Q203" s="2" t="str">
        <f t="shared" si="36"/>
        <v/>
      </c>
      <c r="R203" s="2" t="str">
        <f t="shared" si="37"/>
        <v/>
      </c>
      <c r="S203" s="2" t="str">
        <f t="shared" si="38"/>
        <v/>
      </c>
      <c r="T203" s="2">
        <f t="shared" si="39"/>
        <v>2.6771136559545994E-2</v>
      </c>
      <c r="U203" s="2">
        <f t="shared" si="40"/>
        <v>2.6771136559545994E-2</v>
      </c>
    </row>
    <row r="204" spans="1:21" x14ac:dyDescent="0.25">
      <c r="A204" t="s">
        <v>50</v>
      </c>
      <c r="B204" s="16"/>
      <c r="C204" s="16"/>
      <c r="D204" t="s">
        <v>525</v>
      </c>
      <c r="E204" s="1">
        <v>534338</v>
      </c>
      <c r="F204" s="2">
        <f t="shared" si="32"/>
        <v>4.9764104187488556E-4</v>
      </c>
      <c r="M204" s="9">
        <v>1</v>
      </c>
      <c r="N204" s="9" t="b">
        <f t="shared" si="34"/>
        <v>1</v>
      </c>
      <c r="O204" s="7" t="str">
        <f t="shared" si="33"/>
        <v/>
      </c>
      <c r="P204" s="2" t="str">
        <f t="shared" si="35"/>
        <v/>
      </c>
      <c r="Q204" s="2" t="str">
        <f t="shared" si="36"/>
        <v/>
      </c>
      <c r="R204" s="2" t="str">
        <f t="shared" si="37"/>
        <v/>
      </c>
      <c r="S204" s="2" t="str">
        <f t="shared" si="38"/>
        <v/>
      </c>
      <c r="T204" s="2">
        <f t="shared" si="39"/>
        <v>4.9764104187488556E-4</v>
      </c>
      <c r="U204" s="2">
        <f t="shared" si="40"/>
        <v>4.9764104187488556E-4</v>
      </c>
    </row>
    <row r="205" spans="1:21" x14ac:dyDescent="0.25">
      <c r="A205" t="s">
        <v>48</v>
      </c>
      <c r="B205" s="16"/>
      <c r="C205" s="16"/>
      <c r="D205" t="s">
        <v>526</v>
      </c>
      <c r="E205" s="1">
        <v>12417057</v>
      </c>
      <c r="F205" s="2">
        <f t="shared" si="32"/>
        <v>1.156428549438715E-2</v>
      </c>
      <c r="M205" s="9">
        <v>1</v>
      </c>
      <c r="N205" s="9" t="b">
        <f t="shared" si="34"/>
        <v>1</v>
      </c>
      <c r="O205" s="7" t="str">
        <f t="shared" si="33"/>
        <v/>
      </c>
      <c r="P205" s="2" t="str">
        <f t="shared" si="35"/>
        <v/>
      </c>
      <c r="Q205" s="2" t="str">
        <f t="shared" si="36"/>
        <v/>
      </c>
      <c r="R205" s="2" t="str">
        <f t="shared" si="37"/>
        <v/>
      </c>
      <c r="S205" s="2" t="str">
        <f t="shared" si="38"/>
        <v/>
      </c>
      <c r="T205" s="2">
        <f t="shared" si="39"/>
        <v>1.156428549438715E-2</v>
      </c>
      <c r="U205" s="2">
        <f t="shared" si="40"/>
        <v>1.156428549438715E-2</v>
      </c>
    </row>
    <row r="206" spans="1:21" x14ac:dyDescent="0.25">
      <c r="A206" t="s">
        <v>94</v>
      </c>
      <c r="B206" s="16"/>
      <c r="C206" s="16"/>
      <c r="D206" t="s">
        <v>527</v>
      </c>
      <c r="E206" s="1">
        <v>8729822</v>
      </c>
      <c r="F206" s="2">
        <f t="shared" si="32"/>
        <v>8.1302803009748459E-3</v>
      </c>
      <c r="M206" s="9">
        <v>1</v>
      </c>
      <c r="N206" s="9" t="b">
        <f t="shared" si="34"/>
        <v>1</v>
      </c>
      <c r="O206" s="7" t="str">
        <f t="shared" si="33"/>
        <v/>
      </c>
      <c r="P206" s="2" t="str">
        <f t="shared" si="35"/>
        <v/>
      </c>
      <c r="Q206" s="2" t="str">
        <f t="shared" si="36"/>
        <v/>
      </c>
      <c r="R206" s="2" t="str">
        <f t="shared" si="37"/>
        <v/>
      </c>
      <c r="S206" s="2" t="str">
        <f t="shared" si="38"/>
        <v/>
      </c>
      <c r="T206" s="2">
        <f t="shared" si="39"/>
        <v>8.1302803009748459E-3</v>
      </c>
      <c r="U206" s="2">
        <f t="shared" si="40"/>
        <v>8.1302803009748459E-3</v>
      </c>
    </row>
    <row r="207" spans="1:21" x14ac:dyDescent="0.25">
      <c r="A207" t="s">
        <v>51</v>
      </c>
      <c r="B207" s="16"/>
      <c r="C207" s="16"/>
      <c r="D207" t="s">
        <v>528</v>
      </c>
      <c r="E207" s="1">
        <v>48447</v>
      </c>
      <c r="F207" s="2">
        <f t="shared" si="32"/>
        <v>4.5119784772396088E-5</v>
      </c>
      <c r="M207" s="9">
        <v>1</v>
      </c>
      <c r="N207" s="9" t="b">
        <f t="shared" si="34"/>
        <v>1</v>
      </c>
      <c r="O207" s="7" t="str">
        <f t="shared" si="33"/>
        <v/>
      </c>
      <c r="P207" s="2" t="str">
        <f t="shared" si="35"/>
        <v/>
      </c>
      <c r="Q207" s="2" t="str">
        <f t="shared" si="36"/>
        <v/>
      </c>
      <c r="R207" s="2" t="str">
        <f t="shared" si="37"/>
        <v/>
      </c>
      <c r="S207" s="2" t="str">
        <f t="shared" si="38"/>
        <v/>
      </c>
      <c r="T207" s="2">
        <f t="shared" si="39"/>
        <v>4.5119784772396088E-5</v>
      </c>
      <c r="U207" s="2">
        <f t="shared" si="40"/>
        <v>4.5119784772396088E-5</v>
      </c>
    </row>
    <row r="208" spans="1:21" x14ac:dyDescent="0.25">
      <c r="A208" t="s">
        <v>62</v>
      </c>
      <c r="B208" s="16"/>
      <c r="C208" s="16"/>
      <c r="D208" t="s">
        <v>529</v>
      </c>
      <c r="E208" s="1">
        <v>118480</v>
      </c>
      <c r="F208" s="2">
        <f t="shared" si="32"/>
        <v>1.1034309864044189E-4</v>
      </c>
      <c r="M208" s="9">
        <v>1</v>
      </c>
      <c r="N208" s="9" t="b">
        <f t="shared" si="34"/>
        <v>1</v>
      </c>
      <c r="O208" s="7" t="str">
        <f t="shared" si="33"/>
        <v/>
      </c>
      <c r="P208" s="2" t="str">
        <f t="shared" si="35"/>
        <v/>
      </c>
      <c r="Q208" s="2" t="str">
        <f t="shared" si="36"/>
        <v/>
      </c>
      <c r="R208" s="2" t="str">
        <f t="shared" si="37"/>
        <v/>
      </c>
      <c r="S208" s="2" t="str">
        <f t="shared" si="38"/>
        <v/>
      </c>
      <c r="T208" s="2">
        <f t="shared" si="39"/>
        <v>1.1034309864044189E-4</v>
      </c>
      <c r="U208" s="2">
        <f t="shared" si="40"/>
        <v>1.1034309864044189E-4</v>
      </c>
    </row>
    <row r="209" spans="1:21" x14ac:dyDescent="0.25">
      <c r="A209" t="s">
        <v>85</v>
      </c>
      <c r="B209" s="16"/>
      <c r="C209" s="16"/>
      <c r="D209" t="s">
        <v>530</v>
      </c>
      <c r="E209" s="1">
        <v>2295702</v>
      </c>
      <c r="F209" s="2">
        <f t="shared" si="32"/>
        <v>2.1380390971899033E-3</v>
      </c>
      <c r="M209" s="9">
        <v>1</v>
      </c>
      <c r="N209" s="9" t="b">
        <f t="shared" si="34"/>
        <v>1</v>
      </c>
      <c r="O209" s="7" t="str">
        <f t="shared" si="33"/>
        <v/>
      </c>
      <c r="P209" s="2" t="str">
        <f t="shared" si="35"/>
        <v/>
      </c>
      <c r="Q209" s="2" t="str">
        <f t="shared" si="36"/>
        <v/>
      </c>
      <c r="R209" s="2" t="str">
        <f t="shared" si="37"/>
        <v/>
      </c>
      <c r="S209" s="2" t="str">
        <f t="shared" si="38"/>
        <v/>
      </c>
      <c r="T209" s="2">
        <f t="shared" si="39"/>
        <v>2.1380390971899033E-3</v>
      </c>
      <c r="U209" s="2">
        <f t="shared" si="40"/>
        <v>2.1380390971899033E-3</v>
      </c>
    </row>
    <row r="210" spans="1:21" x14ac:dyDescent="0.25">
      <c r="A210" t="s">
        <v>56</v>
      </c>
      <c r="B210" s="16"/>
      <c r="C210" s="16"/>
      <c r="D210" t="s">
        <v>531</v>
      </c>
      <c r="E210" s="1">
        <v>37119035</v>
      </c>
      <c r="F210" s="2">
        <f t="shared" si="32"/>
        <v>3.4569795243442059E-2</v>
      </c>
      <c r="M210" s="9">
        <v>1</v>
      </c>
      <c r="N210" s="9" t="b">
        <f t="shared" si="34"/>
        <v>1</v>
      </c>
      <c r="O210" s="7" t="str">
        <f t="shared" si="33"/>
        <v/>
      </c>
      <c r="P210" s="2" t="str">
        <f t="shared" si="35"/>
        <v/>
      </c>
      <c r="Q210" s="2" t="str">
        <f t="shared" si="36"/>
        <v/>
      </c>
      <c r="R210" s="2" t="str">
        <f t="shared" si="37"/>
        <v/>
      </c>
      <c r="S210" s="2" t="str">
        <f t="shared" si="38"/>
        <v/>
      </c>
      <c r="T210" s="2">
        <f t="shared" si="39"/>
        <v>3.4569795243442059E-2</v>
      </c>
      <c r="U210" s="2">
        <f t="shared" si="40"/>
        <v>3.4569795243442059E-2</v>
      </c>
    </row>
    <row r="211" spans="1:21" x14ac:dyDescent="0.25">
      <c r="A211" t="s">
        <v>53</v>
      </c>
      <c r="B211" s="16"/>
      <c r="C211" s="16"/>
      <c r="D211" t="s">
        <v>526</v>
      </c>
      <c r="E211" s="1">
        <v>12268599</v>
      </c>
      <c r="F211" s="2">
        <f t="shared" si="32"/>
        <v>1.1426023207604885E-2</v>
      </c>
      <c r="M211" s="9">
        <v>1</v>
      </c>
      <c r="N211" s="9" t="b">
        <f t="shared" si="34"/>
        <v>1</v>
      </c>
      <c r="O211" s="7" t="str">
        <f t="shared" si="33"/>
        <v/>
      </c>
      <c r="P211" s="2" t="str">
        <f t="shared" si="35"/>
        <v/>
      </c>
      <c r="Q211" s="2" t="str">
        <f t="shared" si="36"/>
        <v/>
      </c>
      <c r="R211" s="2" t="str">
        <f t="shared" si="37"/>
        <v/>
      </c>
      <c r="S211" s="2" t="str">
        <f t="shared" si="38"/>
        <v/>
      </c>
      <c r="T211" s="2">
        <f t="shared" si="39"/>
        <v>1.1426023207604885E-2</v>
      </c>
      <c r="U211" s="2">
        <f t="shared" si="40"/>
        <v>1.1426023207604885E-2</v>
      </c>
    </row>
    <row r="212" spans="1:21" x14ac:dyDescent="0.25">
      <c r="A212" t="s">
        <v>63</v>
      </c>
      <c r="B212" s="16"/>
      <c r="C212" s="16"/>
      <c r="D212" t="s">
        <v>532</v>
      </c>
      <c r="E212" s="1">
        <v>722677</v>
      </c>
      <c r="F212" s="2">
        <f t="shared" ref="F212:F276" si="41">E212/(1024*1024*1024)</f>
        <v>6.7304540425539017E-4</v>
      </c>
      <c r="M212" s="9">
        <v>1</v>
      </c>
      <c r="N212" s="9" t="b">
        <f t="shared" si="34"/>
        <v>1</v>
      </c>
      <c r="O212" s="7" t="str">
        <f t="shared" si="33"/>
        <v/>
      </c>
      <c r="P212" s="2" t="str">
        <f t="shared" si="35"/>
        <v/>
      </c>
      <c r="Q212" s="2" t="str">
        <f t="shared" si="36"/>
        <v/>
      </c>
      <c r="R212" s="2" t="str">
        <f t="shared" si="37"/>
        <v/>
      </c>
      <c r="S212" s="2" t="str">
        <f t="shared" si="38"/>
        <v/>
      </c>
      <c r="T212" s="2">
        <f t="shared" si="39"/>
        <v>6.7304540425539017E-4</v>
      </c>
      <c r="U212" s="2">
        <f t="shared" si="40"/>
        <v>6.7304540425539017E-4</v>
      </c>
    </row>
    <row r="213" spans="1:21" x14ac:dyDescent="0.25">
      <c r="A213" t="s">
        <v>88</v>
      </c>
      <c r="B213" s="16"/>
      <c r="C213" s="16"/>
      <c r="D213" t="s">
        <v>533</v>
      </c>
      <c r="E213" s="1">
        <v>5782009</v>
      </c>
      <c r="F213" s="2">
        <f t="shared" si="41"/>
        <v>5.3849155083298683E-3</v>
      </c>
      <c r="M213" s="9">
        <v>1</v>
      </c>
      <c r="N213" s="9" t="b">
        <f t="shared" si="34"/>
        <v>1</v>
      </c>
      <c r="O213" s="7" t="str">
        <f t="shared" si="33"/>
        <v/>
      </c>
      <c r="P213" s="2" t="str">
        <f t="shared" si="35"/>
        <v/>
      </c>
      <c r="Q213" s="2" t="str">
        <f t="shared" si="36"/>
        <v/>
      </c>
      <c r="R213" s="2" t="str">
        <f t="shared" si="37"/>
        <v/>
      </c>
      <c r="S213" s="2" t="str">
        <f t="shared" si="38"/>
        <v/>
      </c>
      <c r="T213" s="2">
        <f t="shared" si="39"/>
        <v>5.3849155083298683E-3</v>
      </c>
      <c r="U213" s="2">
        <f t="shared" si="40"/>
        <v>5.3849155083298683E-3</v>
      </c>
    </row>
    <row r="214" spans="1:21" x14ac:dyDescent="0.25">
      <c r="A214" t="s">
        <v>67</v>
      </c>
      <c r="B214" s="16"/>
      <c r="C214" s="16"/>
      <c r="D214">
        <v>0</v>
      </c>
      <c r="E214" s="1">
        <v>0</v>
      </c>
      <c r="F214" s="2">
        <f t="shared" si="41"/>
        <v>0</v>
      </c>
      <c r="M214" s="9">
        <v>1</v>
      </c>
      <c r="N214" s="9" t="b">
        <f t="shared" si="34"/>
        <v>1</v>
      </c>
      <c r="O214" s="7" t="str">
        <f t="shared" si="33"/>
        <v/>
      </c>
      <c r="P214" s="2" t="str">
        <f t="shared" si="35"/>
        <v/>
      </c>
      <c r="Q214" s="2" t="str">
        <f t="shared" si="36"/>
        <v/>
      </c>
      <c r="R214" s="2" t="str">
        <f t="shared" si="37"/>
        <v/>
      </c>
      <c r="S214" s="2" t="str">
        <f t="shared" si="38"/>
        <v/>
      </c>
      <c r="T214" s="2">
        <f t="shared" si="39"/>
        <v>0</v>
      </c>
      <c r="U214" s="2">
        <f t="shared" si="40"/>
        <v>0</v>
      </c>
    </row>
    <row r="215" spans="1:21" x14ac:dyDescent="0.25">
      <c r="A215" t="s">
        <v>61</v>
      </c>
      <c r="B215" s="16"/>
      <c r="C215" s="16"/>
      <c r="D215" t="s">
        <v>534</v>
      </c>
      <c r="E215" s="1">
        <v>5393</v>
      </c>
      <c r="F215" s="2">
        <f t="shared" si="41"/>
        <v>5.0226226449012756E-6</v>
      </c>
      <c r="M215" s="9">
        <v>1</v>
      </c>
      <c r="N215" s="9" t="b">
        <f t="shared" si="34"/>
        <v>1</v>
      </c>
      <c r="O215" s="7" t="str">
        <f t="shared" ref="O215:O278" si="42">IF(OR(K215,L215,0),F215,"")</f>
        <v/>
      </c>
      <c r="P215" s="2" t="str">
        <f t="shared" si="35"/>
        <v/>
      </c>
      <c r="Q215" s="2" t="str">
        <f t="shared" si="36"/>
        <v/>
      </c>
      <c r="R215" s="2" t="str">
        <f t="shared" si="37"/>
        <v/>
      </c>
      <c r="S215" s="2" t="str">
        <f t="shared" si="38"/>
        <v/>
      </c>
      <c r="T215" s="2">
        <f t="shared" si="39"/>
        <v>5.0226226449012756E-6</v>
      </c>
      <c r="U215" s="2">
        <f t="shared" si="40"/>
        <v>5.0226226449012756E-6</v>
      </c>
    </row>
    <row r="216" spans="1:21" x14ac:dyDescent="0.25">
      <c r="A216" t="s">
        <v>43</v>
      </c>
      <c r="B216" s="16"/>
      <c r="C216" s="16"/>
      <c r="D216" t="s">
        <v>535</v>
      </c>
      <c r="E216" s="1">
        <v>8</v>
      </c>
      <c r="F216" s="2">
        <f t="shared" si="41"/>
        <v>7.4505805969238281E-9</v>
      </c>
      <c r="M216" s="9">
        <v>1</v>
      </c>
      <c r="N216" s="9" t="b">
        <f t="shared" si="34"/>
        <v>1</v>
      </c>
      <c r="O216" s="7" t="str">
        <f t="shared" si="42"/>
        <v/>
      </c>
      <c r="P216" s="2" t="str">
        <f t="shared" si="35"/>
        <v/>
      </c>
      <c r="Q216" s="2" t="str">
        <f t="shared" si="36"/>
        <v/>
      </c>
      <c r="R216" s="2" t="str">
        <f t="shared" si="37"/>
        <v/>
      </c>
      <c r="S216" s="2" t="str">
        <f t="shared" si="38"/>
        <v/>
      </c>
      <c r="T216" s="2">
        <f t="shared" si="39"/>
        <v>7.4505805969238281E-9</v>
      </c>
      <c r="U216" s="2">
        <f t="shared" si="40"/>
        <v>7.4505805969238281E-9</v>
      </c>
    </row>
    <row r="217" spans="1:21" x14ac:dyDescent="0.25">
      <c r="A217" t="s">
        <v>77</v>
      </c>
      <c r="B217" s="16"/>
      <c r="C217" s="16"/>
      <c r="D217" t="s">
        <v>508</v>
      </c>
      <c r="E217" s="1">
        <v>11244</v>
      </c>
      <c r="F217" s="2">
        <f t="shared" si="41"/>
        <v>1.047179102897644E-5</v>
      </c>
      <c r="M217" s="9">
        <v>1</v>
      </c>
      <c r="N217" s="9" t="b">
        <f t="shared" si="34"/>
        <v>1</v>
      </c>
      <c r="O217" s="7" t="str">
        <f t="shared" si="42"/>
        <v/>
      </c>
      <c r="P217" s="2" t="str">
        <f t="shared" si="35"/>
        <v/>
      </c>
      <c r="Q217" s="2" t="str">
        <f t="shared" si="36"/>
        <v/>
      </c>
      <c r="R217" s="2" t="str">
        <f t="shared" si="37"/>
        <v/>
      </c>
      <c r="S217" s="2" t="str">
        <f t="shared" si="38"/>
        <v/>
      </c>
      <c r="T217" s="2">
        <f t="shared" si="39"/>
        <v>1.047179102897644E-5</v>
      </c>
      <c r="U217" s="2">
        <f t="shared" si="40"/>
        <v>1.047179102897644E-5</v>
      </c>
    </row>
    <row r="218" spans="1:21" x14ac:dyDescent="0.25">
      <c r="A218" t="s">
        <v>280</v>
      </c>
      <c r="B218" t="s">
        <v>607</v>
      </c>
      <c r="D218" t="s">
        <v>536</v>
      </c>
      <c r="E218" s="1">
        <v>343457308</v>
      </c>
      <c r="F218" s="2">
        <f t="shared" si="41"/>
        <v>0.31986954435706139</v>
      </c>
      <c r="N218" s="9" t="b">
        <f t="shared" si="34"/>
        <v>0</v>
      </c>
      <c r="O218" s="7" t="str">
        <f t="shared" si="42"/>
        <v/>
      </c>
      <c r="P218" s="2" t="str">
        <f t="shared" si="35"/>
        <v/>
      </c>
      <c r="Q218" s="2" t="str">
        <f t="shared" si="36"/>
        <v/>
      </c>
      <c r="R218" s="2" t="str">
        <f t="shared" si="37"/>
        <v/>
      </c>
      <c r="S218" s="2" t="str">
        <f t="shared" si="38"/>
        <v/>
      </c>
      <c r="T218" s="2" t="str">
        <f t="shared" si="39"/>
        <v/>
      </c>
      <c r="U218" s="2" t="str">
        <f t="shared" si="40"/>
        <v/>
      </c>
    </row>
    <row r="219" spans="1:21" x14ac:dyDescent="0.25">
      <c r="A219" t="s">
        <v>277</v>
      </c>
      <c r="B219" s="16"/>
      <c r="C219" s="16"/>
      <c r="D219" t="s">
        <v>537</v>
      </c>
      <c r="E219" s="1">
        <v>317</v>
      </c>
      <c r="F219" s="2">
        <f t="shared" si="41"/>
        <v>2.9522925615310669E-7</v>
      </c>
      <c r="M219" s="9">
        <v>1</v>
      </c>
      <c r="N219" s="9" t="b">
        <f t="shared" si="34"/>
        <v>1</v>
      </c>
      <c r="O219" s="7" t="str">
        <f t="shared" si="42"/>
        <v/>
      </c>
      <c r="P219" s="2" t="str">
        <f t="shared" si="35"/>
        <v/>
      </c>
      <c r="Q219" s="2" t="str">
        <f t="shared" si="36"/>
        <v/>
      </c>
      <c r="R219" s="2" t="str">
        <f t="shared" si="37"/>
        <v/>
      </c>
      <c r="S219" s="2" t="str">
        <f t="shared" si="38"/>
        <v/>
      </c>
      <c r="T219" s="2">
        <f t="shared" si="39"/>
        <v>2.9522925615310669E-7</v>
      </c>
      <c r="U219" s="2">
        <f t="shared" si="40"/>
        <v>2.9522925615310669E-7</v>
      </c>
    </row>
    <row r="220" spans="1:21" x14ac:dyDescent="0.25">
      <c r="A220" t="s">
        <v>369</v>
      </c>
      <c r="B220" s="16"/>
      <c r="C220" s="16"/>
      <c r="D220" t="s">
        <v>538</v>
      </c>
      <c r="E220" s="1">
        <f>184*2^20</f>
        <v>192937984</v>
      </c>
      <c r="F220" s="2">
        <f t="shared" ref="F220" si="43">E220/(1024*1024*1024)</f>
        <v>0.1796875</v>
      </c>
      <c r="M220" s="9">
        <v>1</v>
      </c>
      <c r="N220" s="9" t="b">
        <f t="shared" si="34"/>
        <v>1</v>
      </c>
      <c r="O220" s="7" t="str">
        <f t="shared" si="42"/>
        <v/>
      </c>
      <c r="P220" s="2" t="str">
        <f t="shared" si="35"/>
        <v/>
      </c>
      <c r="Q220" s="2" t="str">
        <f t="shared" si="36"/>
        <v/>
      </c>
      <c r="R220" s="2" t="str">
        <f t="shared" si="37"/>
        <v/>
      </c>
      <c r="S220" s="2" t="str">
        <f t="shared" si="38"/>
        <v/>
      </c>
      <c r="T220" s="2">
        <f t="shared" si="39"/>
        <v>0.1796875</v>
      </c>
      <c r="U220" s="2">
        <f t="shared" si="40"/>
        <v>0.1796875</v>
      </c>
    </row>
    <row r="221" spans="1:21" x14ac:dyDescent="0.25">
      <c r="A221" t="s">
        <v>276</v>
      </c>
      <c r="B221" s="16"/>
      <c r="C221" s="16"/>
      <c r="D221" t="s">
        <v>539</v>
      </c>
      <c r="E221" s="1">
        <v>334601936</v>
      </c>
      <c r="F221" s="2">
        <f t="shared" si="41"/>
        <v>0.31162233650684357</v>
      </c>
      <c r="M221" s="9">
        <v>1</v>
      </c>
      <c r="N221" s="9" t="b">
        <f t="shared" si="34"/>
        <v>1</v>
      </c>
      <c r="O221" s="7" t="str">
        <f t="shared" si="42"/>
        <v/>
      </c>
      <c r="P221" s="2" t="str">
        <f t="shared" si="35"/>
        <v/>
      </c>
      <c r="Q221" s="2" t="str">
        <f t="shared" si="36"/>
        <v/>
      </c>
      <c r="R221" s="2" t="str">
        <f t="shared" si="37"/>
        <v/>
      </c>
      <c r="S221" s="2" t="str">
        <f t="shared" si="38"/>
        <v/>
      </c>
      <c r="T221" s="2">
        <f t="shared" si="39"/>
        <v>0.31162233650684357</v>
      </c>
      <c r="U221" s="2">
        <f t="shared" si="40"/>
        <v>0.31162233650684357</v>
      </c>
    </row>
    <row r="222" spans="1:21" x14ac:dyDescent="0.25">
      <c r="A222" t="s">
        <v>278</v>
      </c>
      <c r="B222" s="16"/>
      <c r="C222" s="16"/>
      <c r="D222" t="s">
        <v>540</v>
      </c>
      <c r="E222" s="1">
        <v>4751760</v>
      </c>
      <c r="F222" s="2">
        <f t="shared" si="41"/>
        <v>4.4254213571548462E-3</v>
      </c>
      <c r="M222" s="9">
        <v>1</v>
      </c>
      <c r="N222" s="9" t="b">
        <f t="shared" si="34"/>
        <v>1</v>
      </c>
      <c r="O222" s="7" t="str">
        <f t="shared" si="42"/>
        <v/>
      </c>
      <c r="P222" s="2" t="str">
        <f t="shared" si="35"/>
        <v/>
      </c>
      <c r="Q222" s="2" t="str">
        <f t="shared" si="36"/>
        <v/>
      </c>
      <c r="R222" s="2" t="str">
        <f t="shared" si="37"/>
        <v/>
      </c>
      <c r="S222" s="2" t="str">
        <f t="shared" si="38"/>
        <v/>
      </c>
      <c r="T222" s="2">
        <f t="shared" si="39"/>
        <v>4.4254213571548462E-3</v>
      </c>
      <c r="U222" s="2">
        <f t="shared" si="40"/>
        <v>4.4254213571548462E-3</v>
      </c>
    </row>
    <row r="223" spans="1:21" x14ac:dyDescent="0.25">
      <c r="A223" t="s">
        <v>279</v>
      </c>
      <c r="B223" s="16"/>
      <c r="C223" s="16"/>
      <c r="D223">
        <v>0</v>
      </c>
      <c r="E223" s="1">
        <v>0</v>
      </c>
      <c r="F223" s="2">
        <f t="shared" si="41"/>
        <v>0</v>
      </c>
      <c r="M223" s="9">
        <v>1</v>
      </c>
      <c r="N223" s="9" t="b">
        <f t="shared" si="34"/>
        <v>1</v>
      </c>
      <c r="O223" s="7" t="str">
        <f t="shared" si="42"/>
        <v/>
      </c>
      <c r="P223" s="2" t="str">
        <f t="shared" si="35"/>
        <v/>
      </c>
      <c r="Q223" s="2" t="str">
        <f t="shared" si="36"/>
        <v/>
      </c>
      <c r="R223" s="2" t="str">
        <f t="shared" si="37"/>
        <v/>
      </c>
      <c r="S223" s="2" t="str">
        <f t="shared" si="38"/>
        <v/>
      </c>
      <c r="T223" s="2">
        <f t="shared" si="39"/>
        <v>0</v>
      </c>
      <c r="U223" s="2">
        <f t="shared" si="40"/>
        <v>0</v>
      </c>
    </row>
    <row r="224" spans="1:21" x14ac:dyDescent="0.25">
      <c r="A224" t="s">
        <v>275</v>
      </c>
      <c r="B224" s="16"/>
      <c r="C224" s="16"/>
      <c r="D224" t="s">
        <v>541</v>
      </c>
      <c r="E224" s="1">
        <v>4077259</v>
      </c>
      <c r="F224" s="2">
        <f t="shared" si="41"/>
        <v>3.7972433492541313E-3</v>
      </c>
      <c r="M224" s="9">
        <v>1</v>
      </c>
      <c r="N224" s="9" t="b">
        <f t="shared" si="34"/>
        <v>1</v>
      </c>
      <c r="O224" s="7" t="str">
        <f t="shared" si="42"/>
        <v/>
      </c>
      <c r="P224" s="2" t="str">
        <f t="shared" si="35"/>
        <v/>
      </c>
      <c r="Q224" s="2" t="str">
        <f t="shared" si="36"/>
        <v/>
      </c>
      <c r="R224" s="2" t="str">
        <f t="shared" si="37"/>
        <v/>
      </c>
      <c r="S224" s="2" t="str">
        <f t="shared" si="38"/>
        <v/>
      </c>
      <c r="T224" s="2">
        <f t="shared" si="39"/>
        <v>3.7972433492541313E-3</v>
      </c>
      <c r="U224" s="2">
        <f t="shared" si="40"/>
        <v>3.7972433492541313E-3</v>
      </c>
    </row>
    <row r="225" spans="1:21" x14ac:dyDescent="0.25">
      <c r="A225" t="s">
        <v>221</v>
      </c>
      <c r="B225" t="s">
        <v>607</v>
      </c>
      <c r="D225" t="s">
        <v>384</v>
      </c>
      <c r="E225" s="1">
        <v>193671335</v>
      </c>
      <c r="F225" s="2">
        <f t="shared" si="41"/>
        <v>0.18037048634141684</v>
      </c>
      <c r="M225" s="9">
        <v>1</v>
      </c>
      <c r="N225" s="9" t="b">
        <f t="shared" si="34"/>
        <v>1</v>
      </c>
      <c r="O225" s="7" t="str">
        <f t="shared" si="42"/>
        <v/>
      </c>
      <c r="P225" s="2" t="str">
        <f t="shared" si="35"/>
        <v/>
      </c>
      <c r="Q225" s="2" t="str">
        <f t="shared" si="36"/>
        <v/>
      </c>
      <c r="R225" s="2" t="str">
        <f t="shared" si="37"/>
        <v/>
      </c>
      <c r="S225" s="2" t="str">
        <f t="shared" si="38"/>
        <v/>
      </c>
      <c r="T225" s="2">
        <f t="shared" si="39"/>
        <v>0.18037048634141684</v>
      </c>
      <c r="U225" s="2">
        <f t="shared" si="40"/>
        <v>0.18037048634141684</v>
      </c>
    </row>
    <row r="226" spans="1:21" x14ac:dyDescent="0.25">
      <c r="A226" t="s">
        <v>220</v>
      </c>
      <c r="B226" s="16"/>
      <c r="C226" s="16"/>
      <c r="D226" t="s">
        <v>397</v>
      </c>
      <c r="E226" s="1">
        <v>80926538</v>
      </c>
      <c r="F226" s="2">
        <f t="shared" si="41"/>
        <v>7.5368711724877357E-2</v>
      </c>
      <c r="M226" s="9">
        <v>1</v>
      </c>
      <c r="N226" s="9" t="b">
        <f t="shared" si="34"/>
        <v>1</v>
      </c>
      <c r="O226" s="7" t="str">
        <f t="shared" si="42"/>
        <v/>
      </c>
      <c r="P226" s="2" t="str">
        <f t="shared" si="35"/>
        <v/>
      </c>
      <c r="Q226" s="2" t="str">
        <f t="shared" si="36"/>
        <v/>
      </c>
      <c r="R226" s="2" t="str">
        <f t="shared" si="37"/>
        <v/>
      </c>
      <c r="S226" s="2" t="str">
        <f t="shared" si="38"/>
        <v/>
      </c>
      <c r="T226" s="2">
        <f t="shared" si="39"/>
        <v>7.5368711724877357E-2</v>
      </c>
      <c r="U226" s="2">
        <f t="shared" si="40"/>
        <v>7.5368711724877357E-2</v>
      </c>
    </row>
    <row r="227" spans="1:21" x14ac:dyDescent="0.25">
      <c r="A227" t="s">
        <v>219</v>
      </c>
      <c r="B227" s="16"/>
      <c r="C227" s="16"/>
      <c r="D227" t="s">
        <v>542</v>
      </c>
      <c r="E227" s="1">
        <v>112743749</v>
      </c>
      <c r="F227" s="2">
        <f t="shared" si="41"/>
        <v>0.10500079859048128</v>
      </c>
      <c r="M227" s="9">
        <v>1</v>
      </c>
      <c r="N227" s="9" t="b">
        <f t="shared" si="34"/>
        <v>1</v>
      </c>
      <c r="O227" s="7" t="str">
        <f t="shared" si="42"/>
        <v/>
      </c>
      <c r="P227" s="2" t="str">
        <f t="shared" si="35"/>
        <v/>
      </c>
      <c r="Q227" s="2" t="str">
        <f t="shared" si="36"/>
        <v/>
      </c>
      <c r="R227" s="2" t="str">
        <f t="shared" si="37"/>
        <v/>
      </c>
      <c r="S227" s="2" t="str">
        <f t="shared" si="38"/>
        <v/>
      </c>
      <c r="T227" s="2">
        <f t="shared" si="39"/>
        <v>0.10500079859048128</v>
      </c>
      <c r="U227" s="2">
        <f t="shared" si="40"/>
        <v>0.10500079859048128</v>
      </c>
    </row>
    <row r="228" spans="1:21" x14ac:dyDescent="0.25">
      <c r="A228" t="s">
        <v>274</v>
      </c>
      <c r="B228" s="20" t="s">
        <v>715</v>
      </c>
      <c r="D228" t="s">
        <v>466</v>
      </c>
      <c r="E228" s="1">
        <v>12131738516</v>
      </c>
      <c r="F228" s="2">
        <f t="shared" si="41"/>
        <v>11.298561949282885</v>
      </c>
      <c r="N228" s="9" t="b">
        <f t="shared" si="34"/>
        <v>0</v>
      </c>
      <c r="O228" s="7" t="str">
        <f t="shared" si="42"/>
        <v/>
      </c>
      <c r="P228" s="2" t="str">
        <f t="shared" si="35"/>
        <v/>
      </c>
      <c r="Q228" s="2" t="str">
        <f t="shared" si="36"/>
        <v/>
      </c>
      <c r="R228" s="2" t="str">
        <f t="shared" si="37"/>
        <v/>
      </c>
      <c r="S228" s="2" t="str">
        <f t="shared" si="38"/>
        <v/>
      </c>
      <c r="T228" s="2" t="str">
        <f t="shared" si="39"/>
        <v/>
      </c>
      <c r="U228" s="2" t="str">
        <f t="shared" si="40"/>
        <v/>
      </c>
    </row>
    <row r="229" spans="1:21" x14ac:dyDescent="0.25">
      <c r="A229" t="s">
        <v>270</v>
      </c>
      <c r="B229" t="s">
        <v>717</v>
      </c>
      <c r="D229" t="s">
        <v>387</v>
      </c>
      <c r="E229" s="1">
        <v>1444514014</v>
      </c>
      <c r="F229" s="2">
        <f t="shared" si="41"/>
        <v>1.3453085105866194</v>
      </c>
      <c r="G229" s="9">
        <v>1</v>
      </c>
      <c r="N229" s="9" t="b">
        <f t="shared" si="34"/>
        <v>1</v>
      </c>
      <c r="O229" s="7" t="str">
        <f t="shared" si="42"/>
        <v/>
      </c>
      <c r="P229" s="2">
        <f t="shared" si="35"/>
        <v>1.3453085105866194</v>
      </c>
      <c r="Q229" s="2" t="str">
        <f t="shared" si="36"/>
        <v/>
      </c>
      <c r="R229" s="2" t="str">
        <f t="shared" si="37"/>
        <v/>
      </c>
      <c r="S229" s="2" t="str">
        <f t="shared" si="38"/>
        <v/>
      </c>
      <c r="T229" s="2" t="str">
        <f t="shared" si="39"/>
        <v/>
      </c>
      <c r="U229" s="2">
        <f t="shared" si="40"/>
        <v>1.3453085105866194</v>
      </c>
    </row>
    <row r="230" spans="1:21" x14ac:dyDescent="0.25">
      <c r="A230" t="s">
        <v>272</v>
      </c>
      <c r="B230" t="s">
        <v>717</v>
      </c>
      <c r="D230" t="s">
        <v>374</v>
      </c>
      <c r="E230" s="1">
        <v>2884564424</v>
      </c>
      <c r="F230" s="2">
        <f t="shared" si="41"/>
        <v>2.6864599660038948</v>
      </c>
      <c r="G230" s="9">
        <v>1</v>
      </c>
      <c r="N230" s="9" t="b">
        <f t="shared" si="34"/>
        <v>1</v>
      </c>
      <c r="O230" s="7" t="str">
        <f t="shared" si="42"/>
        <v/>
      </c>
      <c r="P230" s="2">
        <f t="shared" si="35"/>
        <v>2.6864599660038948</v>
      </c>
      <c r="Q230" s="2" t="str">
        <f t="shared" si="36"/>
        <v/>
      </c>
      <c r="R230" s="2" t="str">
        <f t="shared" si="37"/>
        <v/>
      </c>
      <c r="S230" s="2" t="str">
        <f t="shared" si="38"/>
        <v/>
      </c>
      <c r="T230" s="2" t="str">
        <f t="shared" si="39"/>
        <v/>
      </c>
      <c r="U230" s="2">
        <f t="shared" si="40"/>
        <v>2.6864599660038948</v>
      </c>
    </row>
    <row r="231" spans="1:21" x14ac:dyDescent="0.25">
      <c r="A231" t="s">
        <v>273</v>
      </c>
      <c r="B231" t="s">
        <v>717</v>
      </c>
      <c r="D231" t="s">
        <v>543</v>
      </c>
      <c r="E231" s="1">
        <v>4458705616</v>
      </c>
      <c r="F231" s="2">
        <f t="shared" si="41"/>
        <v>4.1524931937456131</v>
      </c>
      <c r="G231" s="9">
        <v>1</v>
      </c>
      <c r="N231" s="9" t="b">
        <f t="shared" si="34"/>
        <v>1</v>
      </c>
      <c r="O231" s="7" t="str">
        <f t="shared" si="42"/>
        <v/>
      </c>
      <c r="P231" s="2">
        <f t="shared" si="35"/>
        <v>4.1524931937456131</v>
      </c>
      <c r="Q231" s="2" t="str">
        <f t="shared" si="36"/>
        <v/>
      </c>
      <c r="R231" s="2" t="str">
        <f t="shared" si="37"/>
        <v/>
      </c>
      <c r="S231" s="2" t="str">
        <f t="shared" si="38"/>
        <v/>
      </c>
      <c r="T231" s="2" t="str">
        <f t="shared" si="39"/>
        <v/>
      </c>
      <c r="U231" s="2">
        <f t="shared" si="40"/>
        <v>4.1524931937456131</v>
      </c>
    </row>
    <row r="232" spans="1:21" x14ac:dyDescent="0.25">
      <c r="A232" t="s">
        <v>271</v>
      </c>
      <c r="B232" t="s">
        <v>716</v>
      </c>
      <c r="D232" t="s">
        <v>544</v>
      </c>
      <c r="E232" s="1">
        <v>3343954464</v>
      </c>
      <c r="F232" s="2">
        <f t="shared" si="41"/>
        <v>3.1143002808094025</v>
      </c>
      <c r="G232" s="9">
        <v>1</v>
      </c>
      <c r="N232" s="9" t="b">
        <f t="shared" si="34"/>
        <v>1</v>
      </c>
      <c r="O232" s="7" t="str">
        <f t="shared" si="42"/>
        <v/>
      </c>
      <c r="P232" s="2">
        <f t="shared" si="35"/>
        <v>3.1143002808094025</v>
      </c>
      <c r="Q232" s="2" t="str">
        <f t="shared" si="36"/>
        <v/>
      </c>
      <c r="R232" s="2" t="str">
        <f t="shared" si="37"/>
        <v/>
      </c>
      <c r="S232" s="2" t="str">
        <f t="shared" si="38"/>
        <v/>
      </c>
      <c r="T232" s="2" t="str">
        <f t="shared" si="39"/>
        <v/>
      </c>
      <c r="U232" s="2">
        <f t="shared" si="40"/>
        <v>3.1143002808094025</v>
      </c>
    </row>
    <row r="233" spans="1:21" x14ac:dyDescent="0.25">
      <c r="A233" t="s">
        <v>154</v>
      </c>
      <c r="B233" t="s">
        <v>607</v>
      </c>
      <c r="D233" t="s">
        <v>391</v>
      </c>
      <c r="E233" s="1">
        <v>39699889</v>
      </c>
      <c r="F233" s="2">
        <f t="shared" si="41"/>
        <v>3.6973402835428715E-2</v>
      </c>
      <c r="N233" s="9" t="b">
        <f t="shared" si="34"/>
        <v>0</v>
      </c>
      <c r="O233" s="7" t="str">
        <f t="shared" si="42"/>
        <v/>
      </c>
      <c r="P233" s="2" t="str">
        <f t="shared" si="35"/>
        <v/>
      </c>
      <c r="Q233" s="2" t="str">
        <f t="shared" si="36"/>
        <v/>
      </c>
      <c r="R233" s="2" t="str">
        <f t="shared" si="37"/>
        <v/>
      </c>
      <c r="S233" s="2" t="str">
        <f t="shared" si="38"/>
        <v/>
      </c>
      <c r="T233" s="2" t="str">
        <f t="shared" si="39"/>
        <v/>
      </c>
      <c r="U233" s="2" t="str">
        <f t="shared" si="40"/>
        <v/>
      </c>
    </row>
    <row r="234" spans="1:21" x14ac:dyDescent="0.25">
      <c r="A234" t="s">
        <v>117</v>
      </c>
      <c r="B234" s="16"/>
      <c r="C234" s="16"/>
      <c r="D234" t="s">
        <v>545</v>
      </c>
      <c r="E234" s="1">
        <v>287287</v>
      </c>
      <c r="F234" s="2">
        <f t="shared" si="41"/>
        <v>2.6755686849355698E-4</v>
      </c>
      <c r="M234" s="9">
        <v>1</v>
      </c>
      <c r="N234" s="9" t="b">
        <f t="shared" si="34"/>
        <v>1</v>
      </c>
      <c r="O234" s="7" t="str">
        <f t="shared" si="42"/>
        <v/>
      </c>
      <c r="P234" s="2" t="str">
        <f t="shared" si="35"/>
        <v/>
      </c>
      <c r="Q234" s="2" t="str">
        <f t="shared" si="36"/>
        <v/>
      </c>
      <c r="R234" s="2" t="str">
        <f t="shared" si="37"/>
        <v/>
      </c>
      <c r="S234" s="2" t="str">
        <f t="shared" si="38"/>
        <v/>
      </c>
      <c r="T234" s="2">
        <f t="shared" si="39"/>
        <v>2.6755686849355698E-4</v>
      </c>
      <c r="U234" s="2">
        <f t="shared" si="40"/>
        <v>2.6755686849355698E-4</v>
      </c>
    </row>
    <row r="235" spans="1:21" x14ac:dyDescent="0.25">
      <c r="A235" t="s">
        <v>152</v>
      </c>
      <c r="B235" s="16"/>
      <c r="C235" s="16"/>
      <c r="D235" t="s">
        <v>534</v>
      </c>
      <c r="E235" s="1">
        <v>5400</v>
      </c>
      <c r="F235" s="2">
        <f t="shared" si="41"/>
        <v>5.029141902923584E-6</v>
      </c>
      <c r="M235" s="9">
        <v>1</v>
      </c>
      <c r="N235" s="9" t="b">
        <f t="shared" si="34"/>
        <v>1</v>
      </c>
      <c r="O235" s="7" t="str">
        <f t="shared" si="42"/>
        <v/>
      </c>
      <c r="P235" s="2" t="str">
        <f t="shared" si="35"/>
        <v/>
      </c>
      <c r="Q235" s="2" t="str">
        <f t="shared" si="36"/>
        <v/>
      </c>
      <c r="R235" s="2" t="str">
        <f t="shared" si="37"/>
        <v/>
      </c>
      <c r="S235" s="2" t="str">
        <f t="shared" si="38"/>
        <v/>
      </c>
      <c r="T235" s="2">
        <f t="shared" si="39"/>
        <v>5.029141902923584E-6</v>
      </c>
      <c r="U235" s="2">
        <f t="shared" si="40"/>
        <v>5.029141902923584E-6</v>
      </c>
    </row>
    <row r="236" spans="1:21" x14ac:dyDescent="0.25">
      <c r="A236" t="s">
        <v>142</v>
      </c>
      <c r="B236" s="16"/>
      <c r="C236" s="16"/>
      <c r="D236" t="s">
        <v>546</v>
      </c>
      <c r="E236" s="1">
        <v>52193</v>
      </c>
      <c r="F236" s="2">
        <f t="shared" si="41"/>
        <v>4.860851913690567E-5</v>
      </c>
      <c r="M236" s="9">
        <v>1</v>
      </c>
      <c r="N236" s="9" t="b">
        <f t="shared" si="34"/>
        <v>1</v>
      </c>
      <c r="O236" s="7" t="str">
        <f t="shared" si="42"/>
        <v/>
      </c>
      <c r="P236" s="2" t="str">
        <f t="shared" si="35"/>
        <v/>
      </c>
      <c r="Q236" s="2" t="str">
        <f t="shared" si="36"/>
        <v/>
      </c>
      <c r="R236" s="2" t="str">
        <f t="shared" si="37"/>
        <v/>
      </c>
      <c r="S236" s="2" t="str">
        <f t="shared" si="38"/>
        <v/>
      </c>
      <c r="T236" s="2">
        <f t="shared" si="39"/>
        <v>4.860851913690567E-5</v>
      </c>
      <c r="U236" s="2">
        <f t="shared" si="40"/>
        <v>4.860851913690567E-5</v>
      </c>
    </row>
    <row r="237" spans="1:21" x14ac:dyDescent="0.25">
      <c r="A237" t="s">
        <v>124</v>
      </c>
      <c r="B237" s="16"/>
      <c r="C237" s="16"/>
      <c r="D237" t="s">
        <v>547</v>
      </c>
      <c r="E237" s="1">
        <v>5428</v>
      </c>
      <c r="F237" s="2">
        <f t="shared" si="41"/>
        <v>5.0552189350128174E-6</v>
      </c>
      <c r="M237" s="9">
        <v>1</v>
      </c>
      <c r="N237" s="9" t="b">
        <f t="shared" si="34"/>
        <v>1</v>
      </c>
      <c r="O237" s="7" t="str">
        <f t="shared" si="42"/>
        <v/>
      </c>
      <c r="P237" s="2" t="str">
        <f t="shared" si="35"/>
        <v/>
      </c>
      <c r="Q237" s="2" t="str">
        <f t="shared" si="36"/>
        <v/>
      </c>
      <c r="R237" s="2" t="str">
        <f t="shared" si="37"/>
        <v/>
      </c>
      <c r="S237" s="2" t="str">
        <f t="shared" si="38"/>
        <v/>
      </c>
      <c r="T237" s="2">
        <f t="shared" si="39"/>
        <v>5.0552189350128174E-6</v>
      </c>
      <c r="U237" s="2">
        <f t="shared" si="40"/>
        <v>5.0552189350128174E-6</v>
      </c>
    </row>
    <row r="238" spans="1:21" x14ac:dyDescent="0.25">
      <c r="A238" t="s">
        <v>151</v>
      </c>
      <c r="B238" s="16"/>
      <c r="C238" s="16"/>
      <c r="D238" t="s">
        <v>508</v>
      </c>
      <c r="E238" s="1">
        <v>10852</v>
      </c>
      <c r="F238" s="2">
        <f t="shared" si="41"/>
        <v>1.0106712579727173E-5</v>
      </c>
      <c r="M238" s="9">
        <v>1</v>
      </c>
      <c r="N238" s="9" t="b">
        <f t="shared" si="34"/>
        <v>1</v>
      </c>
      <c r="O238" s="7" t="str">
        <f t="shared" si="42"/>
        <v/>
      </c>
      <c r="P238" s="2" t="str">
        <f t="shared" si="35"/>
        <v/>
      </c>
      <c r="Q238" s="2" t="str">
        <f t="shared" si="36"/>
        <v/>
      </c>
      <c r="R238" s="2" t="str">
        <f t="shared" si="37"/>
        <v/>
      </c>
      <c r="S238" s="2" t="str">
        <f t="shared" si="38"/>
        <v/>
      </c>
      <c r="T238" s="2">
        <f t="shared" si="39"/>
        <v>1.0106712579727173E-5</v>
      </c>
      <c r="U238" s="2">
        <f t="shared" si="40"/>
        <v>1.0106712579727173E-5</v>
      </c>
    </row>
    <row r="239" spans="1:21" x14ac:dyDescent="0.25">
      <c r="A239" t="s">
        <v>146</v>
      </c>
      <c r="B239" s="16"/>
      <c r="C239" s="16"/>
      <c r="D239" t="s">
        <v>548</v>
      </c>
      <c r="E239" s="1">
        <v>5628</v>
      </c>
      <c r="F239" s="2">
        <f t="shared" si="41"/>
        <v>5.2414834499359131E-6</v>
      </c>
      <c r="M239" s="9">
        <v>1</v>
      </c>
      <c r="N239" s="9" t="b">
        <f t="shared" si="34"/>
        <v>1</v>
      </c>
      <c r="O239" s="7" t="str">
        <f t="shared" si="42"/>
        <v/>
      </c>
      <c r="P239" s="2" t="str">
        <f t="shared" si="35"/>
        <v/>
      </c>
      <c r="Q239" s="2" t="str">
        <f t="shared" si="36"/>
        <v/>
      </c>
      <c r="R239" s="2" t="str">
        <f t="shared" si="37"/>
        <v/>
      </c>
      <c r="S239" s="2" t="str">
        <f t="shared" si="38"/>
        <v/>
      </c>
      <c r="T239" s="2">
        <f t="shared" si="39"/>
        <v>5.2414834499359131E-6</v>
      </c>
      <c r="U239" s="2">
        <f t="shared" si="40"/>
        <v>5.2414834499359131E-6</v>
      </c>
    </row>
    <row r="240" spans="1:21" x14ac:dyDescent="0.25">
      <c r="A240" t="s">
        <v>139</v>
      </c>
      <c r="B240" s="16"/>
      <c r="C240" s="16"/>
      <c r="D240" t="s">
        <v>512</v>
      </c>
      <c r="E240" s="1">
        <v>58399</v>
      </c>
      <c r="F240" s="2">
        <f t="shared" si="41"/>
        <v>5.438830703496933E-5</v>
      </c>
      <c r="M240" s="9">
        <v>1</v>
      </c>
      <c r="N240" s="9" t="b">
        <f t="shared" si="34"/>
        <v>1</v>
      </c>
      <c r="O240" s="7" t="str">
        <f t="shared" si="42"/>
        <v/>
      </c>
      <c r="P240" s="2" t="str">
        <f t="shared" si="35"/>
        <v/>
      </c>
      <c r="Q240" s="2" t="str">
        <f t="shared" si="36"/>
        <v/>
      </c>
      <c r="R240" s="2" t="str">
        <f t="shared" si="37"/>
        <v/>
      </c>
      <c r="S240" s="2" t="str">
        <f t="shared" si="38"/>
        <v/>
      </c>
      <c r="T240" s="2">
        <f t="shared" si="39"/>
        <v>5.438830703496933E-5</v>
      </c>
      <c r="U240" s="2">
        <f t="shared" si="40"/>
        <v>5.438830703496933E-5</v>
      </c>
    </row>
    <row r="241" spans="1:21" x14ac:dyDescent="0.25">
      <c r="A241" t="s">
        <v>116</v>
      </c>
      <c r="B241" s="16"/>
      <c r="C241" s="16"/>
      <c r="D241" t="s">
        <v>549</v>
      </c>
      <c r="E241" s="1">
        <v>39455</v>
      </c>
      <c r="F241" s="2">
        <f t="shared" si="41"/>
        <v>3.6745332181453705E-5</v>
      </c>
      <c r="M241" s="9">
        <v>1</v>
      </c>
      <c r="N241" s="9" t="b">
        <f t="shared" si="34"/>
        <v>1</v>
      </c>
      <c r="O241" s="7" t="str">
        <f t="shared" si="42"/>
        <v/>
      </c>
      <c r="P241" s="2" t="str">
        <f t="shared" si="35"/>
        <v/>
      </c>
      <c r="Q241" s="2" t="str">
        <f t="shared" si="36"/>
        <v/>
      </c>
      <c r="R241" s="2" t="str">
        <f t="shared" si="37"/>
        <v/>
      </c>
      <c r="S241" s="2" t="str">
        <f t="shared" si="38"/>
        <v/>
      </c>
      <c r="T241" s="2">
        <f t="shared" si="39"/>
        <v>3.6745332181453705E-5</v>
      </c>
      <c r="U241" s="2">
        <f t="shared" si="40"/>
        <v>3.6745332181453705E-5</v>
      </c>
    </row>
    <row r="242" spans="1:21" x14ac:dyDescent="0.25">
      <c r="A242" t="s">
        <v>145</v>
      </c>
      <c r="B242" s="16"/>
      <c r="C242" s="16"/>
      <c r="D242" t="s">
        <v>550</v>
      </c>
      <c r="E242" s="1">
        <v>59</v>
      </c>
      <c r="F242" s="2">
        <f t="shared" si="41"/>
        <v>5.4948031902313232E-8</v>
      </c>
      <c r="M242" s="9">
        <v>1</v>
      </c>
      <c r="N242" s="9" t="b">
        <f t="shared" si="34"/>
        <v>1</v>
      </c>
      <c r="O242" s="7" t="str">
        <f t="shared" si="42"/>
        <v/>
      </c>
      <c r="P242" s="2" t="str">
        <f t="shared" si="35"/>
        <v/>
      </c>
      <c r="Q242" s="2" t="str">
        <f t="shared" si="36"/>
        <v/>
      </c>
      <c r="R242" s="2" t="str">
        <f t="shared" si="37"/>
        <v/>
      </c>
      <c r="S242" s="2" t="str">
        <f t="shared" si="38"/>
        <v/>
      </c>
      <c r="T242" s="2">
        <f t="shared" si="39"/>
        <v>5.4948031902313232E-8</v>
      </c>
      <c r="U242" s="2">
        <f t="shared" si="40"/>
        <v>5.4948031902313232E-8</v>
      </c>
    </row>
    <row r="243" spans="1:21" x14ac:dyDescent="0.25">
      <c r="A243" t="s">
        <v>119</v>
      </c>
      <c r="B243" s="16"/>
      <c r="C243" s="16"/>
      <c r="D243" t="s">
        <v>551</v>
      </c>
      <c r="E243" s="1">
        <v>1138</v>
      </c>
      <c r="F243" s="2">
        <f t="shared" si="41"/>
        <v>1.0598450899124146E-6</v>
      </c>
      <c r="M243" s="9">
        <v>1</v>
      </c>
      <c r="N243" s="9" t="b">
        <f t="shared" si="34"/>
        <v>1</v>
      </c>
      <c r="O243" s="7" t="str">
        <f t="shared" si="42"/>
        <v/>
      </c>
      <c r="P243" s="2" t="str">
        <f t="shared" si="35"/>
        <v/>
      </c>
      <c r="Q243" s="2" t="str">
        <f t="shared" si="36"/>
        <v/>
      </c>
      <c r="R243" s="2" t="str">
        <f t="shared" si="37"/>
        <v/>
      </c>
      <c r="S243" s="2" t="str">
        <f t="shared" si="38"/>
        <v/>
      </c>
      <c r="T243" s="2">
        <f t="shared" si="39"/>
        <v>1.0598450899124146E-6</v>
      </c>
      <c r="U243" s="2">
        <f t="shared" si="40"/>
        <v>1.0598450899124146E-6</v>
      </c>
    </row>
    <row r="244" spans="1:21" x14ac:dyDescent="0.25">
      <c r="A244" t="s">
        <v>122</v>
      </c>
      <c r="B244" s="16"/>
      <c r="C244" s="16"/>
      <c r="D244" t="s">
        <v>552</v>
      </c>
      <c r="E244" s="1">
        <v>492093</v>
      </c>
      <c r="F244" s="2">
        <f t="shared" si="41"/>
        <v>4.5829731971025467E-4</v>
      </c>
      <c r="M244" s="9">
        <v>1</v>
      </c>
      <c r="N244" s="9" t="b">
        <f t="shared" si="34"/>
        <v>1</v>
      </c>
      <c r="O244" s="7" t="str">
        <f t="shared" si="42"/>
        <v/>
      </c>
      <c r="P244" s="2" t="str">
        <f t="shared" si="35"/>
        <v/>
      </c>
      <c r="Q244" s="2" t="str">
        <f t="shared" si="36"/>
        <v/>
      </c>
      <c r="R244" s="2" t="str">
        <f t="shared" si="37"/>
        <v/>
      </c>
      <c r="S244" s="2" t="str">
        <f t="shared" si="38"/>
        <v/>
      </c>
      <c r="T244" s="2">
        <f t="shared" si="39"/>
        <v>4.5829731971025467E-4</v>
      </c>
      <c r="U244" s="2">
        <f t="shared" si="40"/>
        <v>4.5829731971025467E-4</v>
      </c>
    </row>
    <row r="245" spans="1:21" x14ac:dyDescent="0.25">
      <c r="A245" t="s">
        <v>129</v>
      </c>
      <c r="B245" s="16"/>
      <c r="C245" s="16"/>
      <c r="D245" t="s">
        <v>530</v>
      </c>
      <c r="E245" s="1">
        <v>2232897</v>
      </c>
      <c r="F245" s="2">
        <f t="shared" si="41"/>
        <v>2.0795473828911781E-3</v>
      </c>
      <c r="M245" s="9">
        <v>1</v>
      </c>
      <c r="N245" s="9" t="b">
        <f t="shared" si="34"/>
        <v>1</v>
      </c>
      <c r="O245" s="7" t="str">
        <f t="shared" si="42"/>
        <v/>
      </c>
      <c r="P245" s="2" t="str">
        <f t="shared" si="35"/>
        <v/>
      </c>
      <c r="Q245" s="2" t="str">
        <f t="shared" si="36"/>
        <v/>
      </c>
      <c r="R245" s="2" t="str">
        <f t="shared" si="37"/>
        <v/>
      </c>
      <c r="S245" s="2" t="str">
        <f t="shared" si="38"/>
        <v/>
      </c>
      <c r="T245" s="2">
        <f t="shared" si="39"/>
        <v>2.0795473828911781E-3</v>
      </c>
      <c r="U245" s="2">
        <f t="shared" si="40"/>
        <v>2.0795473828911781E-3</v>
      </c>
    </row>
    <row r="246" spans="1:21" x14ac:dyDescent="0.25">
      <c r="A246" t="s">
        <v>141</v>
      </c>
      <c r="B246" s="16"/>
      <c r="C246" s="16"/>
      <c r="D246" t="s">
        <v>496</v>
      </c>
      <c r="E246" s="1">
        <v>13677</v>
      </c>
      <c r="F246" s="2">
        <f t="shared" si="41"/>
        <v>1.27376988530159E-5</v>
      </c>
      <c r="M246" s="9">
        <v>1</v>
      </c>
      <c r="N246" s="9" t="b">
        <f t="shared" si="34"/>
        <v>1</v>
      </c>
      <c r="O246" s="7" t="str">
        <f t="shared" si="42"/>
        <v/>
      </c>
      <c r="P246" s="2" t="str">
        <f t="shared" si="35"/>
        <v/>
      </c>
      <c r="Q246" s="2" t="str">
        <f t="shared" si="36"/>
        <v/>
      </c>
      <c r="R246" s="2" t="str">
        <f t="shared" si="37"/>
        <v/>
      </c>
      <c r="S246" s="2" t="str">
        <f t="shared" si="38"/>
        <v/>
      </c>
      <c r="T246" s="2">
        <f t="shared" si="39"/>
        <v>1.27376988530159E-5</v>
      </c>
      <c r="U246" s="2">
        <f t="shared" si="40"/>
        <v>1.27376988530159E-5</v>
      </c>
    </row>
    <row r="247" spans="1:21" x14ac:dyDescent="0.25">
      <c r="A247" t="s">
        <v>131</v>
      </c>
      <c r="B247" s="16"/>
      <c r="C247" s="16"/>
      <c r="D247" t="s">
        <v>553</v>
      </c>
      <c r="E247" s="1">
        <v>133682</v>
      </c>
      <c r="F247" s="2">
        <f t="shared" si="41"/>
        <v>1.245010644197464E-4</v>
      </c>
      <c r="M247" s="9">
        <v>1</v>
      </c>
      <c r="N247" s="9" t="b">
        <f t="shared" si="34"/>
        <v>1</v>
      </c>
      <c r="O247" s="7" t="str">
        <f t="shared" si="42"/>
        <v/>
      </c>
      <c r="P247" s="2" t="str">
        <f t="shared" si="35"/>
        <v/>
      </c>
      <c r="Q247" s="2" t="str">
        <f t="shared" si="36"/>
        <v/>
      </c>
      <c r="R247" s="2" t="str">
        <f t="shared" si="37"/>
        <v/>
      </c>
      <c r="S247" s="2" t="str">
        <f t="shared" si="38"/>
        <v/>
      </c>
      <c r="T247" s="2">
        <f t="shared" si="39"/>
        <v>1.245010644197464E-4</v>
      </c>
      <c r="U247" s="2">
        <f t="shared" si="40"/>
        <v>1.245010644197464E-4</v>
      </c>
    </row>
    <row r="248" spans="1:21" x14ac:dyDescent="0.25">
      <c r="A248" t="s">
        <v>140</v>
      </c>
      <c r="B248" s="16"/>
      <c r="C248" s="16"/>
      <c r="D248" t="s">
        <v>554</v>
      </c>
      <c r="E248" s="1">
        <v>226416</v>
      </c>
      <c r="F248" s="2">
        <f t="shared" si="41"/>
        <v>2.1086633205413818E-4</v>
      </c>
      <c r="M248" s="9">
        <v>1</v>
      </c>
      <c r="N248" s="9" t="b">
        <f t="shared" si="34"/>
        <v>1</v>
      </c>
      <c r="O248" s="7" t="str">
        <f t="shared" si="42"/>
        <v/>
      </c>
      <c r="P248" s="2" t="str">
        <f t="shared" si="35"/>
        <v/>
      </c>
      <c r="Q248" s="2" t="str">
        <f t="shared" si="36"/>
        <v/>
      </c>
      <c r="R248" s="2" t="str">
        <f t="shared" si="37"/>
        <v/>
      </c>
      <c r="S248" s="2" t="str">
        <f t="shared" si="38"/>
        <v/>
      </c>
      <c r="T248" s="2">
        <f t="shared" si="39"/>
        <v>2.1086633205413818E-4</v>
      </c>
      <c r="U248" s="2">
        <f t="shared" si="40"/>
        <v>2.1086633205413818E-4</v>
      </c>
    </row>
    <row r="249" spans="1:21" x14ac:dyDescent="0.25">
      <c r="A249" t="s">
        <v>153</v>
      </c>
      <c r="B249" s="16"/>
      <c r="C249" s="16"/>
      <c r="D249" t="s">
        <v>555</v>
      </c>
      <c r="E249" s="1">
        <v>151900</v>
      </c>
      <c r="F249" s="2">
        <f t="shared" si="41"/>
        <v>1.4146789908409119E-4</v>
      </c>
      <c r="M249" s="9">
        <v>1</v>
      </c>
      <c r="N249" s="9" t="b">
        <f t="shared" si="34"/>
        <v>1</v>
      </c>
      <c r="O249" s="7" t="str">
        <f t="shared" si="42"/>
        <v/>
      </c>
      <c r="P249" s="2" t="str">
        <f t="shared" si="35"/>
        <v/>
      </c>
      <c r="Q249" s="2" t="str">
        <f t="shared" si="36"/>
        <v/>
      </c>
      <c r="R249" s="2" t="str">
        <f t="shared" si="37"/>
        <v/>
      </c>
      <c r="S249" s="2" t="str">
        <f t="shared" si="38"/>
        <v/>
      </c>
      <c r="T249" s="2">
        <f t="shared" si="39"/>
        <v>1.4146789908409119E-4</v>
      </c>
      <c r="U249" s="2">
        <f t="shared" si="40"/>
        <v>1.4146789908409119E-4</v>
      </c>
    </row>
    <row r="250" spans="1:21" x14ac:dyDescent="0.25">
      <c r="A250" t="s">
        <v>126</v>
      </c>
      <c r="B250" s="16"/>
      <c r="C250" s="16"/>
      <c r="D250">
        <v>0</v>
      </c>
      <c r="E250" s="1">
        <v>0</v>
      </c>
      <c r="F250" s="2">
        <f t="shared" si="41"/>
        <v>0</v>
      </c>
      <c r="M250" s="9">
        <v>1</v>
      </c>
      <c r="N250" s="9" t="b">
        <f t="shared" si="34"/>
        <v>1</v>
      </c>
      <c r="O250" s="7" t="str">
        <f t="shared" si="42"/>
        <v/>
      </c>
      <c r="P250" s="2" t="str">
        <f t="shared" si="35"/>
        <v/>
      </c>
      <c r="Q250" s="2" t="str">
        <f t="shared" si="36"/>
        <v/>
      </c>
      <c r="R250" s="2" t="str">
        <f t="shared" si="37"/>
        <v/>
      </c>
      <c r="S250" s="2" t="str">
        <f t="shared" si="38"/>
        <v/>
      </c>
      <c r="T250" s="2">
        <f t="shared" si="39"/>
        <v>0</v>
      </c>
      <c r="U250" s="2">
        <f t="shared" si="40"/>
        <v>0</v>
      </c>
    </row>
    <row r="251" spans="1:21" x14ac:dyDescent="0.25">
      <c r="A251" t="s">
        <v>135</v>
      </c>
      <c r="B251" s="16"/>
      <c r="C251" s="16"/>
      <c r="D251" t="s">
        <v>556</v>
      </c>
      <c r="E251" s="1">
        <v>1498657</v>
      </c>
      <c r="F251" s="2">
        <f t="shared" si="41"/>
        <v>1.3957330957055092E-3</v>
      </c>
      <c r="M251" s="9">
        <v>1</v>
      </c>
      <c r="N251" s="9" t="b">
        <f t="shared" si="34"/>
        <v>1</v>
      </c>
      <c r="O251" s="7" t="str">
        <f t="shared" si="42"/>
        <v/>
      </c>
      <c r="P251" s="2" t="str">
        <f t="shared" si="35"/>
        <v/>
      </c>
      <c r="Q251" s="2" t="str">
        <f t="shared" si="36"/>
        <v/>
      </c>
      <c r="R251" s="2" t="str">
        <f t="shared" si="37"/>
        <v/>
      </c>
      <c r="S251" s="2" t="str">
        <f t="shared" si="38"/>
        <v/>
      </c>
      <c r="T251" s="2">
        <f t="shared" si="39"/>
        <v>1.3957330957055092E-3</v>
      </c>
      <c r="U251" s="2">
        <f t="shared" si="40"/>
        <v>1.3957330957055092E-3</v>
      </c>
    </row>
    <row r="252" spans="1:21" x14ac:dyDescent="0.25">
      <c r="A252" t="s">
        <v>127</v>
      </c>
      <c r="B252" s="16"/>
      <c r="C252" s="16"/>
      <c r="D252" t="s">
        <v>557</v>
      </c>
      <c r="E252" s="1">
        <v>2663</v>
      </c>
      <c r="F252" s="2">
        <f t="shared" si="41"/>
        <v>2.4801120162010193E-6</v>
      </c>
      <c r="M252" s="9">
        <v>1</v>
      </c>
      <c r="N252" s="9" t="b">
        <f t="shared" si="34"/>
        <v>1</v>
      </c>
      <c r="O252" s="7" t="str">
        <f t="shared" si="42"/>
        <v/>
      </c>
      <c r="P252" s="2" t="str">
        <f t="shared" si="35"/>
        <v/>
      </c>
      <c r="Q252" s="2" t="str">
        <f t="shared" si="36"/>
        <v/>
      </c>
      <c r="R252" s="2" t="str">
        <f t="shared" si="37"/>
        <v/>
      </c>
      <c r="S252" s="2" t="str">
        <f t="shared" si="38"/>
        <v/>
      </c>
      <c r="T252" s="2">
        <f t="shared" si="39"/>
        <v>2.4801120162010193E-6</v>
      </c>
      <c r="U252" s="2">
        <f t="shared" si="40"/>
        <v>2.4801120162010193E-6</v>
      </c>
    </row>
    <row r="253" spans="1:21" x14ac:dyDescent="0.25">
      <c r="A253" t="s">
        <v>148</v>
      </c>
      <c r="B253" s="16"/>
      <c r="C253" s="16"/>
      <c r="D253" t="s">
        <v>512</v>
      </c>
      <c r="E253" s="1">
        <v>58392</v>
      </c>
      <c r="F253" s="2">
        <f t="shared" si="41"/>
        <v>5.4381787776947021E-5</v>
      </c>
      <c r="M253" s="9">
        <v>1</v>
      </c>
      <c r="N253" s="9" t="b">
        <f t="shared" si="34"/>
        <v>1</v>
      </c>
      <c r="O253" s="7" t="str">
        <f t="shared" si="42"/>
        <v/>
      </c>
      <c r="P253" s="2" t="str">
        <f t="shared" si="35"/>
        <v/>
      </c>
      <c r="Q253" s="2" t="str">
        <f t="shared" si="36"/>
        <v/>
      </c>
      <c r="R253" s="2" t="str">
        <f t="shared" si="37"/>
        <v/>
      </c>
      <c r="S253" s="2" t="str">
        <f t="shared" si="38"/>
        <v/>
      </c>
      <c r="T253" s="2">
        <f t="shared" si="39"/>
        <v>5.4381787776947021E-5</v>
      </c>
      <c r="U253" s="2">
        <f t="shared" si="40"/>
        <v>5.4381787776947021E-5</v>
      </c>
    </row>
    <row r="254" spans="1:21" x14ac:dyDescent="0.25">
      <c r="A254" t="s">
        <v>150</v>
      </c>
      <c r="B254" s="16"/>
      <c r="C254" s="16"/>
      <c r="D254" t="s">
        <v>405</v>
      </c>
      <c r="E254" s="1">
        <v>12461</v>
      </c>
      <c r="F254" s="2">
        <f t="shared" si="41"/>
        <v>1.1605210602283478E-5</v>
      </c>
      <c r="M254" s="9">
        <v>1</v>
      </c>
      <c r="N254" s="9" t="b">
        <f t="shared" si="34"/>
        <v>1</v>
      </c>
      <c r="O254" s="7" t="str">
        <f t="shared" si="42"/>
        <v/>
      </c>
      <c r="P254" s="2" t="str">
        <f t="shared" si="35"/>
        <v/>
      </c>
      <c r="Q254" s="2" t="str">
        <f t="shared" si="36"/>
        <v/>
      </c>
      <c r="R254" s="2" t="str">
        <f t="shared" si="37"/>
        <v/>
      </c>
      <c r="S254" s="2" t="str">
        <f t="shared" si="38"/>
        <v/>
      </c>
      <c r="T254" s="2">
        <f t="shared" si="39"/>
        <v>1.1605210602283478E-5</v>
      </c>
      <c r="U254" s="2">
        <f t="shared" si="40"/>
        <v>1.1605210602283478E-5</v>
      </c>
    </row>
    <row r="255" spans="1:21" x14ac:dyDescent="0.25">
      <c r="A255" t="s">
        <v>138</v>
      </c>
      <c r="B255" s="16"/>
      <c r="C255" s="16"/>
      <c r="D255" t="s">
        <v>526</v>
      </c>
      <c r="E255" s="1">
        <v>12577705</v>
      </c>
      <c r="F255" s="2">
        <f t="shared" si="41"/>
        <v>1.1713900603353977E-2</v>
      </c>
      <c r="M255" s="9">
        <v>1</v>
      </c>
      <c r="N255" s="9" t="b">
        <f t="shared" si="34"/>
        <v>1</v>
      </c>
      <c r="O255" s="7" t="str">
        <f t="shared" si="42"/>
        <v/>
      </c>
      <c r="P255" s="2" t="str">
        <f t="shared" si="35"/>
        <v/>
      </c>
      <c r="Q255" s="2" t="str">
        <f t="shared" si="36"/>
        <v/>
      </c>
      <c r="R255" s="2" t="str">
        <f t="shared" si="37"/>
        <v/>
      </c>
      <c r="S255" s="2" t="str">
        <f t="shared" si="38"/>
        <v/>
      </c>
      <c r="T255" s="2">
        <f t="shared" si="39"/>
        <v>1.1713900603353977E-2</v>
      </c>
      <c r="U255" s="2">
        <f t="shared" si="40"/>
        <v>1.1713900603353977E-2</v>
      </c>
    </row>
    <row r="256" spans="1:21" x14ac:dyDescent="0.25">
      <c r="A256" t="s">
        <v>128</v>
      </c>
      <c r="B256" s="16"/>
      <c r="C256" s="16"/>
      <c r="D256" t="s">
        <v>558</v>
      </c>
      <c r="E256" s="1">
        <v>625615</v>
      </c>
      <c r="F256" s="2">
        <f t="shared" si="41"/>
        <v>5.8264937251806259E-4</v>
      </c>
      <c r="M256" s="9">
        <v>1</v>
      </c>
      <c r="N256" s="9" t="b">
        <f t="shared" si="34"/>
        <v>1</v>
      </c>
      <c r="O256" s="7" t="str">
        <f t="shared" si="42"/>
        <v/>
      </c>
      <c r="P256" s="2" t="str">
        <f t="shared" si="35"/>
        <v/>
      </c>
      <c r="Q256" s="2" t="str">
        <f t="shared" si="36"/>
        <v/>
      </c>
      <c r="R256" s="2" t="str">
        <f t="shared" si="37"/>
        <v/>
      </c>
      <c r="S256" s="2" t="str">
        <f t="shared" si="38"/>
        <v/>
      </c>
      <c r="T256" s="2">
        <f t="shared" si="39"/>
        <v>5.8264937251806259E-4</v>
      </c>
      <c r="U256" s="2">
        <f t="shared" si="40"/>
        <v>5.8264937251806259E-4</v>
      </c>
    </row>
    <row r="257" spans="1:21" x14ac:dyDescent="0.25">
      <c r="A257" t="s">
        <v>134</v>
      </c>
      <c r="B257" s="16"/>
      <c r="C257" s="16"/>
      <c r="D257" t="s">
        <v>559</v>
      </c>
      <c r="E257" s="1">
        <v>536</v>
      </c>
      <c r="F257" s="2">
        <f t="shared" si="41"/>
        <v>4.9918889999389648E-7</v>
      </c>
      <c r="M257" s="9">
        <v>1</v>
      </c>
      <c r="N257" s="9" t="b">
        <f t="shared" si="34"/>
        <v>1</v>
      </c>
      <c r="O257" s="7" t="str">
        <f t="shared" si="42"/>
        <v/>
      </c>
      <c r="P257" s="2" t="str">
        <f t="shared" si="35"/>
        <v/>
      </c>
      <c r="Q257" s="2" t="str">
        <f t="shared" si="36"/>
        <v/>
      </c>
      <c r="R257" s="2" t="str">
        <f t="shared" si="37"/>
        <v/>
      </c>
      <c r="S257" s="2" t="str">
        <f t="shared" si="38"/>
        <v/>
      </c>
      <c r="T257" s="2">
        <f t="shared" si="39"/>
        <v>4.9918889999389648E-7</v>
      </c>
      <c r="U257" s="2">
        <f t="shared" si="40"/>
        <v>4.9918889999389648E-7</v>
      </c>
    </row>
    <row r="258" spans="1:21" x14ac:dyDescent="0.25">
      <c r="A258" t="s">
        <v>120</v>
      </c>
      <c r="B258" s="16"/>
      <c r="C258" s="16"/>
      <c r="D258" t="s">
        <v>560</v>
      </c>
      <c r="E258" s="1">
        <v>582</v>
      </c>
      <c r="F258" s="2">
        <f t="shared" si="41"/>
        <v>5.420297384262085E-7</v>
      </c>
      <c r="M258" s="9">
        <v>1</v>
      </c>
      <c r="N258" s="9" t="b">
        <f t="shared" si="34"/>
        <v>1</v>
      </c>
      <c r="O258" s="7" t="str">
        <f t="shared" si="42"/>
        <v/>
      </c>
      <c r="P258" s="2" t="str">
        <f t="shared" si="35"/>
        <v/>
      </c>
      <c r="Q258" s="2" t="str">
        <f t="shared" si="36"/>
        <v/>
      </c>
      <c r="R258" s="2" t="str">
        <f t="shared" si="37"/>
        <v/>
      </c>
      <c r="S258" s="2" t="str">
        <f t="shared" si="38"/>
        <v/>
      </c>
      <c r="T258" s="2">
        <f t="shared" si="39"/>
        <v>5.420297384262085E-7</v>
      </c>
      <c r="U258" s="2">
        <f t="shared" si="40"/>
        <v>5.420297384262085E-7</v>
      </c>
    </row>
    <row r="259" spans="1:21" x14ac:dyDescent="0.25">
      <c r="A259" t="s">
        <v>115</v>
      </c>
      <c r="B259" s="16"/>
      <c r="C259" s="16"/>
      <c r="D259" t="s">
        <v>561</v>
      </c>
      <c r="E259" s="1">
        <v>168509</v>
      </c>
      <c r="F259" s="2">
        <f t="shared" si="41"/>
        <v>1.5693623572587967E-4</v>
      </c>
      <c r="M259" s="9">
        <v>1</v>
      </c>
      <c r="N259" s="9" t="b">
        <f t="shared" ref="N259:N322" si="44">OR(G259:M259,0)</f>
        <v>1</v>
      </c>
      <c r="O259" s="7" t="str">
        <f t="shared" si="42"/>
        <v/>
      </c>
      <c r="P259" s="2" t="str">
        <f t="shared" ref="P259:P322" si="45">IF(OR(G259,0),$F259,"")</f>
        <v/>
      </c>
      <c r="Q259" s="2" t="str">
        <f t="shared" ref="Q259:Q322" si="46">IF(OR(H259,0),$F259,"")</f>
        <v/>
      </c>
      <c r="R259" s="2" t="str">
        <f t="shared" ref="R259:R322" si="47">IF(OR(I259,0),$F259,"")</f>
        <v/>
      </c>
      <c r="S259" s="2" t="str">
        <f t="shared" ref="S259:S322" si="48">IF(OR(J259,0),$F259,"")</f>
        <v/>
      </c>
      <c r="T259" s="2">
        <f t="shared" si="39"/>
        <v>1.5693623572587967E-4</v>
      </c>
      <c r="U259" s="2">
        <f t="shared" si="40"/>
        <v>1.5693623572587967E-4</v>
      </c>
    </row>
    <row r="260" spans="1:21" x14ac:dyDescent="0.25">
      <c r="A260" t="s">
        <v>118</v>
      </c>
      <c r="B260" s="16"/>
      <c r="C260" s="16"/>
      <c r="D260" t="s">
        <v>562</v>
      </c>
      <c r="E260" s="1">
        <v>468782</v>
      </c>
      <c r="F260" s="2">
        <f t="shared" si="41"/>
        <v>4.3658725917339325E-4</v>
      </c>
      <c r="M260" s="9">
        <v>1</v>
      </c>
      <c r="N260" s="9" t="b">
        <f t="shared" si="44"/>
        <v>1</v>
      </c>
      <c r="O260" s="7" t="str">
        <f t="shared" si="42"/>
        <v/>
      </c>
      <c r="P260" s="2" t="str">
        <f t="shared" si="45"/>
        <v/>
      </c>
      <c r="Q260" s="2" t="str">
        <f t="shared" si="46"/>
        <v/>
      </c>
      <c r="R260" s="2" t="str">
        <f t="shared" si="47"/>
        <v/>
      </c>
      <c r="S260" s="2" t="str">
        <f t="shared" si="48"/>
        <v/>
      </c>
      <c r="T260" s="2">
        <f t="shared" ref="T260:T323" si="49">IF(OR(M260,0),$F260,"")</f>
        <v>4.3658725917339325E-4</v>
      </c>
      <c r="U260" s="2">
        <f t="shared" ref="U260:U323" si="50">IF(OR(N260,0),$F260,"")</f>
        <v>4.3658725917339325E-4</v>
      </c>
    </row>
    <row r="261" spans="1:21" x14ac:dyDescent="0.25">
      <c r="A261" t="s">
        <v>132</v>
      </c>
      <c r="B261" s="16"/>
      <c r="C261" s="16"/>
      <c r="D261" t="s">
        <v>563</v>
      </c>
      <c r="E261" s="1">
        <v>60</v>
      </c>
      <c r="F261" s="2">
        <f t="shared" si="41"/>
        <v>5.5879354476928711E-8</v>
      </c>
      <c r="M261" s="9">
        <v>1</v>
      </c>
      <c r="N261" s="9" t="b">
        <f t="shared" si="44"/>
        <v>1</v>
      </c>
      <c r="O261" s="7" t="str">
        <f t="shared" si="42"/>
        <v/>
      </c>
      <c r="P261" s="2" t="str">
        <f t="shared" si="45"/>
        <v/>
      </c>
      <c r="Q261" s="2" t="str">
        <f t="shared" si="46"/>
        <v/>
      </c>
      <c r="R261" s="2" t="str">
        <f t="shared" si="47"/>
        <v/>
      </c>
      <c r="S261" s="2" t="str">
        <f t="shared" si="48"/>
        <v/>
      </c>
      <c r="T261" s="2">
        <f t="shared" si="49"/>
        <v>5.5879354476928711E-8</v>
      </c>
      <c r="U261" s="2">
        <f t="shared" si="50"/>
        <v>5.5879354476928711E-8</v>
      </c>
    </row>
    <row r="262" spans="1:21" x14ac:dyDescent="0.25">
      <c r="A262" t="s">
        <v>130</v>
      </c>
      <c r="B262" s="16"/>
      <c r="C262" s="16"/>
      <c r="D262" t="s">
        <v>428</v>
      </c>
      <c r="E262" s="1">
        <v>1176807</v>
      </c>
      <c r="F262" s="2">
        <f t="shared" si="41"/>
        <v>1.0959869250655174E-3</v>
      </c>
      <c r="M262" s="9">
        <v>1</v>
      </c>
      <c r="N262" s="9" t="b">
        <f t="shared" si="44"/>
        <v>1</v>
      </c>
      <c r="O262" s="7" t="str">
        <f t="shared" si="42"/>
        <v/>
      </c>
      <c r="P262" s="2" t="str">
        <f t="shared" si="45"/>
        <v/>
      </c>
      <c r="Q262" s="2" t="str">
        <f t="shared" si="46"/>
        <v/>
      </c>
      <c r="R262" s="2" t="str">
        <f t="shared" si="47"/>
        <v/>
      </c>
      <c r="S262" s="2" t="str">
        <f t="shared" si="48"/>
        <v/>
      </c>
      <c r="T262" s="2">
        <f t="shared" si="49"/>
        <v>1.0959869250655174E-3</v>
      </c>
      <c r="U262" s="2">
        <f t="shared" si="50"/>
        <v>1.0959869250655174E-3</v>
      </c>
    </row>
    <row r="263" spans="1:21" x14ac:dyDescent="0.25">
      <c r="A263" t="s">
        <v>147</v>
      </c>
      <c r="B263" s="16"/>
      <c r="C263" s="16"/>
      <c r="D263" t="s">
        <v>564</v>
      </c>
      <c r="E263" s="1">
        <v>2</v>
      </c>
      <c r="F263" s="2">
        <f t="shared" si="41"/>
        <v>1.862645149230957E-9</v>
      </c>
      <c r="M263" s="9">
        <v>1</v>
      </c>
      <c r="N263" s="9" t="b">
        <f t="shared" si="44"/>
        <v>1</v>
      </c>
      <c r="O263" s="7" t="str">
        <f t="shared" si="42"/>
        <v/>
      </c>
      <c r="P263" s="2" t="str">
        <f t="shared" si="45"/>
        <v/>
      </c>
      <c r="Q263" s="2" t="str">
        <f t="shared" si="46"/>
        <v/>
      </c>
      <c r="R263" s="2" t="str">
        <f t="shared" si="47"/>
        <v/>
      </c>
      <c r="S263" s="2" t="str">
        <f t="shared" si="48"/>
        <v/>
      </c>
      <c r="T263" s="2">
        <f t="shared" si="49"/>
        <v>1.862645149230957E-9</v>
      </c>
      <c r="U263" s="2">
        <f t="shared" si="50"/>
        <v>1.862645149230957E-9</v>
      </c>
    </row>
    <row r="264" spans="1:21" x14ac:dyDescent="0.25">
      <c r="A264" t="s">
        <v>136</v>
      </c>
      <c r="B264" s="16"/>
      <c r="C264" s="16"/>
      <c r="D264" t="s">
        <v>565</v>
      </c>
      <c r="E264" s="1">
        <v>247964</v>
      </c>
      <c r="F264" s="2">
        <f t="shared" si="41"/>
        <v>2.3093447089195251E-4</v>
      </c>
      <c r="M264" s="9">
        <v>1</v>
      </c>
      <c r="N264" s="9" t="b">
        <f t="shared" si="44"/>
        <v>1</v>
      </c>
      <c r="O264" s="7" t="str">
        <f t="shared" si="42"/>
        <v/>
      </c>
      <c r="P264" s="2" t="str">
        <f t="shared" si="45"/>
        <v/>
      </c>
      <c r="Q264" s="2" t="str">
        <f t="shared" si="46"/>
        <v/>
      </c>
      <c r="R264" s="2" t="str">
        <f t="shared" si="47"/>
        <v/>
      </c>
      <c r="S264" s="2" t="str">
        <f t="shared" si="48"/>
        <v/>
      </c>
      <c r="T264" s="2">
        <f t="shared" si="49"/>
        <v>2.3093447089195251E-4</v>
      </c>
      <c r="U264" s="2">
        <f t="shared" si="50"/>
        <v>2.3093447089195251E-4</v>
      </c>
    </row>
    <row r="265" spans="1:21" x14ac:dyDescent="0.25">
      <c r="A265" t="s">
        <v>125</v>
      </c>
      <c r="B265" s="16"/>
      <c r="C265" s="16"/>
      <c r="D265" t="s">
        <v>566</v>
      </c>
      <c r="E265" s="1">
        <v>169</v>
      </c>
      <c r="F265" s="2">
        <f t="shared" si="41"/>
        <v>1.5739351511001587E-7</v>
      </c>
      <c r="M265" s="9">
        <v>1</v>
      </c>
      <c r="N265" s="9" t="b">
        <f t="shared" si="44"/>
        <v>1</v>
      </c>
      <c r="O265" s="7" t="str">
        <f t="shared" si="42"/>
        <v/>
      </c>
      <c r="P265" s="2" t="str">
        <f t="shared" si="45"/>
        <v/>
      </c>
      <c r="Q265" s="2" t="str">
        <f t="shared" si="46"/>
        <v/>
      </c>
      <c r="R265" s="2" t="str">
        <f t="shared" si="47"/>
        <v/>
      </c>
      <c r="S265" s="2" t="str">
        <f t="shared" si="48"/>
        <v/>
      </c>
      <c r="T265" s="2">
        <f t="shared" si="49"/>
        <v>1.5739351511001587E-7</v>
      </c>
      <c r="U265" s="2">
        <f t="shared" si="50"/>
        <v>1.5739351511001587E-7</v>
      </c>
    </row>
    <row r="266" spans="1:21" x14ac:dyDescent="0.25">
      <c r="A266" t="s">
        <v>121</v>
      </c>
      <c r="B266" s="16"/>
      <c r="C266" s="16"/>
      <c r="D266" t="s">
        <v>567</v>
      </c>
      <c r="E266" s="1">
        <v>96</v>
      </c>
      <c r="F266" s="2">
        <f t="shared" si="41"/>
        <v>8.9406967163085938E-8</v>
      </c>
      <c r="M266" s="9">
        <v>1</v>
      </c>
      <c r="N266" s="9" t="b">
        <f t="shared" si="44"/>
        <v>1</v>
      </c>
      <c r="O266" s="7" t="str">
        <f t="shared" si="42"/>
        <v/>
      </c>
      <c r="P266" s="2" t="str">
        <f t="shared" si="45"/>
        <v/>
      </c>
      <c r="Q266" s="2" t="str">
        <f t="shared" si="46"/>
        <v/>
      </c>
      <c r="R266" s="2" t="str">
        <f t="shared" si="47"/>
        <v/>
      </c>
      <c r="S266" s="2" t="str">
        <f t="shared" si="48"/>
        <v/>
      </c>
      <c r="T266" s="2">
        <f t="shared" si="49"/>
        <v>8.9406967163085938E-8</v>
      </c>
      <c r="U266" s="2">
        <f t="shared" si="50"/>
        <v>8.9406967163085938E-8</v>
      </c>
    </row>
    <row r="267" spans="1:21" x14ac:dyDescent="0.25">
      <c r="A267" t="s">
        <v>123</v>
      </c>
      <c r="B267" s="16"/>
      <c r="C267" s="16"/>
      <c r="D267" t="s">
        <v>510</v>
      </c>
      <c r="E267" s="1">
        <v>15761</v>
      </c>
      <c r="F267" s="2">
        <f t="shared" si="41"/>
        <v>1.4678575098514557E-5</v>
      </c>
      <c r="M267" s="9">
        <v>1</v>
      </c>
      <c r="N267" s="9" t="b">
        <f t="shared" si="44"/>
        <v>1</v>
      </c>
      <c r="O267" s="7" t="str">
        <f t="shared" si="42"/>
        <v/>
      </c>
      <c r="P267" s="2" t="str">
        <f t="shared" si="45"/>
        <v/>
      </c>
      <c r="Q267" s="2" t="str">
        <f t="shared" si="46"/>
        <v/>
      </c>
      <c r="R267" s="2" t="str">
        <f t="shared" si="47"/>
        <v/>
      </c>
      <c r="S267" s="2" t="str">
        <f t="shared" si="48"/>
        <v/>
      </c>
      <c r="T267" s="2">
        <f t="shared" si="49"/>
        <v>1.4678575098514557E-5</v>
      </c>
      <c r="U267" s="2">
        <f t="shared" si="50"/>
        <v>1.4678575098514557E-5</v>
      </c>
    </row>
    <row r="268" spans="1:21" x14ac:dyDescent="0.25">
      <c r="A268" t="s">
        <v>143</v>
      </c>
      <c r="B268" s="16"/>
      <c r="C268" s="16"/>
      <c r="D268" t="s">
        <v>407</v>
      </c>
      <c r="E268" s="1">
        <v>32658</v>
      </c>
      <c r="F268" s="2">
        <f t="shared" si="41"/>
        <v>3.0415132641792297E-5</v>
      </c>
      <c r="M268" s="9">
        <v>1</v>
      </c>
      <c r="N268" s="9" t="b">
        <f t="shared" si="44"/>
        <v>1</v>
      </c>
      <c r="O268" s="7" t="str">
        <f t="shared" si="42"/>
        <v/>
      </c>
      <c r="P268" s="2" t="str">
        <f t="shared" si="45"/>
        <v/>
      </c>
      <c r="Q268" s="2" t="str">
        <f t="shared" si="46"/>
        <v/>
      </c>
      <c r="R268" s="2" t="str">
        <f t="shared" si="47"/>
        <v/>
      </c>
      <c r="S268" s="2" t="str">
        <f t="shared" si="48"/>
        <v/>
      </c>
      <c r="T268" s="2">
        <f t="shared" si="49"/>
        <v>3.0415132641792297E-5</v>
      </c>
      <c r="U268" s="2">
        <f t="shared" si="50"/>
        <v>3.0415132641792297E-5</v>
      </c>
    </row>
    <row r="269" spans="1:21" x14ac:dyDescent="0.25">
      <c r="A269" t="s">
        <v>144</v>
      </c>
      <c r="B269" s="16"/>
      <c r="C269" s="16"/>
      <c r="D269" t="s">
        <v>568</v>
      </c>
      <c r="E269" s="1">
        <v>2908</v>
      </c>
      <c r="F269" s="2">
        <f t="shared" si="41"/>
        <v>2.7082860469818115E-6</v>
      </c>
      <c r="M269" s="9">
        <v>1</v>
      </c>
      <c r="N269" s="9" t="b">
        <f t="shared" si="44"/>
        <v>1</v>
      </c>
      <c r="O269" s="7" t="str">
        <f t="shared" si="42"/>
        <v/>
      </c>
      <c r="P269" s="2" t="str">
        <f t="shared" si="45"/>
        <v/>
      </c>
      <c r="Q269" s="2" t="str">
        <f t="shared" si="46"/>
        <v/>
      </c>
      <c r="R269" s="2" t="str">
        <f t="shared" si="47"/>
        <v/>
      </c>
      <c r="S269" s="2" t="str">
        <f t="shared" si="48"/>
        <v/>
      </c>
      <c r="T269" s="2">
        <f t="shared" si="49"/>
        <v>2.7082860469818115E-6</v>
      </c>
      <c r="U269" s="2">
        <f t="shared" si="50"/>
        <v>2.7082860469818115E-6</v>
      </c>
    </row>
    <row r="270" spans="1:21" x14ac:dyDescent="0.25">
      <c r="A270" t="s">
        <v>137</v>
      </c>
      <c r="B270" s="16"/>
      <c r="C270" s="16"/>
      <c r="D270">
        <v>761</v>
      </c>
      <c r="E270" s="1">
        <v>1</v>
      </c>
      <c r="F270" s="2">
        <f t="shared" si="41"/>
        <v>9.3132257461547852E-10</v>
      </c>
      <c r="M270" s="9">
        <v>1</v>
      </c>
      <c r="N270" s="9" t="b">
        <f t="shared" si="44"/>
        <v>1</v>
      </c>
      <c r="O270" s="7" t="str">
        <f t="shared" si="42"/>
        <v/>
      </c>
      <c r="P270" s="2" t="str">
        <f t="shared" si="45"/>
        <v/>
      </c>
      <c r="Q270" s="2" t="str">
        <f t="shared" si="46"/>
        <v/>
      </c>
      <c r="R270" s="2" t="str">
        <f t="shared" si="47"/>
        <v/>
      </c>
      <c r="S270" s="2" t="str">
        <f t="shared" si="48"/>
        <v/>
      </c>
      <c r="T270" s="2">
        <f t="shared" si="49"/>
        <v>9.3132257461547852E-10</v>
      </c>
      <c r="U270" s="2">
        <f t="shared" si="50"/>
        <v>9.3132257461547852E-10</v>
      </c>
    </row>
    <row r="271" spans="1:21" x14ac:dyDescent="0.25">
      <c r="A271" t="s">
        <v>149</v>
      </c>
      <c r="B271" s="16"/>
      <c r="C271" s="16"/>
      <c r="D271" t="s">
        <v>521</v>
      </c>
      <c r="E271" s="1">
        <v>19032321</v>
      </c>
      <c r="F271" s="2">
        <f t="shared" si="41"/>
        <v>1.7725230194628239E-2</v>
      </c>
      <c r="M271" s="9">
        <v>1</v>
      </c>
      <c r="N271" s="9" t="b">
        <f t="shared" si="44"/>
        <v>1</v>
      </c>
      <c r="O271" s="7" t="str">
        <f t="shared" si="42"/>
        <v/>
      </c>
      <c r="P271" s="2" t="str">
        <f t="shared" si="45"/>
        <v/>
      </c>
      <c r="Q271" s="2" t="str">
        <f t="shared" si="46"/>
        <v/>
      </c>
      <c r="R271" s="2" t="str">
        <f t="shared" si="47"/>
        <v/>
      </c>
      <c r="S271" s="2" t="str">
        <f t="shared" si="48"/>
        <v/>
      </c>
      <c r="T271" s="2">
        <f t="shared" si="49"/>
        <v>1.7725230194628239E-2</v>
      </c>
      <c r="U271" s="2">
        <f t="shared" si="50"/>
        <v>1.7725230194628239E-2</v>
      </c>
    </row>
    <row r="272" spans="1:21" x14ac:dyDescent="0.25">
      <c r="A272" t="s">
        <v>133</v>
      </c>
      <c r="B272" s="16"/>
      <c r="C272" s="16"/>
      <c r="D272" t="s">
        <v>569</v>
      </c>
      <c r="E272" s="1">
        <v>4896</v>
      </c>
      <c r="F272" s="2">
        <f t="shared" si="41"/>
        <v>4.5597553253173828E-6</v>
      </c>
      <c r="M272" s="9">
        <v>1</v>
      </c>
      <c r="N272" s="9" t="b">
        <f t="shared" si="44"/>
        <v>1</v>
      </c>
      <c r="O272" s="7" t="str">
        <f t="shared" si="42"/>
        <v/>
      </c>
      <c r="P272" s="2" t="str">
        <f t="shared" si="45"/>
        <v/>
      </c>
      <c r="Q272" s="2" t="str">
        <f t="shared" si="46"/>
        <v/>
      </c>
      <c r="R272" s="2" t="str">
        <f t="shared" si="47"/>
        <v/>
      </c>
      <c r="S272" s="2" t="str">
        <f t="shared" si="48"/>
        <v/>
      </c>
      <c r="T272" s="2">
        <f t="shared" si="49"/>
        <v>4.5597553253173828E-6</v>
      </c>
      <c r="U272" s="2">
        <f t="shared" si="50"/>
        <v>4.5597553253173828E-6</v>
      </c>
    </row>
    <row r="273" spans="1:30" x14ac:dyDescent="0.25">
      <c r="A273" t="s">
        <v>42</v>
      </c>
      <c r="B273" s="20" t="s">
        <v>715</v>
      </c>
      <c r="D273" t="s">
        <v>570</v>
      </c>
      <c r="E273" s="1">
        <f>208*2^30</f>
        <v>223338299392</v>
      </c>
      <c r="F273" s="2">
        <f t="shared" si="41"/>
        <v>208</v>
      </c>
      <c r="N273" s="9" t="b">
        <f t="shared" si="44"/>
        <v>0</v>
      </c>
      <c r="O273" s="7" t="str">
        <f t="shared" si="42"/>
        <v/>
      </c>
      <c r="P273" s="2" t="str">
        <f t="shared" si="45"/>
        <v/>
      </c>
      <c r="Q273" s="2" t="str">
        <f t="shared" si="46"/>
        <v/>
      </c>
      <c r="R273" s="2" t="str">
        <f t="shared" si="47"/>
        <v/>
      </c>
      <c r="S273" s="2" t="str">
        <f t="shared" si="48"/>
        <v/>
      </c>
      <c r="T273" s="2" t="str">
        <f t="shared" si="49"/>
        <v/>
      </c>
      <c r="U273" s="2" t="str">
        <f t="shared" si="50"/>
        <v/>
      </c>
      <c r="V273" s="4">
        <f t="shared" ref="V273:AA273" si="51">SUM(O274:O308,O335:O337,O343)</f>
        <v>269.65647687483579</v>
      </c>
      <c r="W273" s="4">
        <f t="shared" si="51"/>
        <v>3.0483552608639002</v>
      </c>
      <c r="X273" s="4">
        <f t="shared" si="51"/>
        <v>7.0976603571325541</v>
      </c>
      <c r="Y273" s="4">
        <f t="shared" si="51"/>
        <v>3.3106857212260365</v>
      </c>
      <c r="Z273" s="4">
        <f t="shared" si="51"/>
        <v>14.847560553811491</v>
      </c>
      <c r="AA273" s="4">
        <f t="shared" si="51"/>
        <v>0.11313235014677048</v>
      </c>
      <c r="AB273" s="4"/>
      <c r="AC273" s="4">
        <f>SUM(V273:AA273)</f>
        <v>298.07387111801654</v>
      </c>
      <c r="AD273" s="3" t="s">
        <v>311</v>
      </c>
    </row>
    <row r="274" spans="1:30" x14ac:dyDescent="0.25">
      <c r="A274" t="s">
        <v>24</v>
      </c>
      <c r="B274" t="s">
        <v>717</v>
      </c>
      <c r="D274" t="s">
        <v>571</v>
      </c>
      <c r="E274" s="1">
        <v>121474936</v>
      </c>
      <c r="F274" s="2">
        <f t="shared" si="41"/>
        <v>0.11313235014677048</v>
      </c>
      <c r="M274" s="9">
        <v>1</v>
      </c>
      <c r="N274" s="9" t="b">
        <f t="shared" si="44"/>
        <v>1</v>
      </c>
      <c r="O274" s="7" t="str">
        <f t="shared" si="42"/>
        <v/>
      </c>
      <c r="P274" s="2" t="str">
        <f t="shared" si="45"/>
        <v/>
      </c>
      <c r="Q274" s="2" t="str">
        <f t="shared" si="46"/>
        <v/>
      </c>
      <c r="R274" s="2" t="str">
        <f t="shared" si="47"/>
        <v/>
      </c>
      <c r="S274" s="2" t="str">
        <f t="shared" si="48"/>
        <v/>
      </c>
      <c r="T274" s="2">
        <f t="shared" si="49"/>
        <v>0.11313235014677048</v>
      </c>
      <c r="U274" s="2">
        <f t="shared" si="50"/>
        <v>0.11313235014677048</v>
      </c>
    </row>
    <row r="275" spans="1:30" x14ac:dyDescent="0.25">
      <c r="A275" t="s">
        <v>18</v>
      </c>
      <c r="B275" t="s">
        <v>717</v>
      </c>
      <c r="D275" t="s">
        <v>572</v>
      </c>
      <c r="E275" s="1">
        <v>6368553153</v>
      </c>
      <c r="F275" s="2">
        <f t="shared" si="41"/>
        <v>5.9311773190274835</v>
      </c>
      <c r="K275" s="9">
        <v>1</v>
      </c>
      <c r="N275" s="9" t="b">
        <f t="shared" si="44"/>
        <v>1</v>
      </c>
      <c r="O275" s="7">
        <f t="shared" si="42"/>
        <v>5.9311773190274835</v>
      </c>
      <c r="P275" s="2" t="str">
        <f t="shared" si="45"/>
        <v/>
      </c>
      <c r="Q275" s="2" t="str">
        <f t="shared" si="46"/>
        <v/>
      </c>
      <c r="R275" s="2" t="str">
        <f t="shared" si="47"/>
        <v/>
      </c>
      <c r="S275" s="2" t="str">
        <f t="shared" si="48"/>
        <v/>
      </c>
      <c r="T275" s="2" t="str">
        <f t="shared" si="49"/>
        <v/>
      </c>
      <c r="U275" s="2">
        <f t="shared" si="50"/>
        <v>5.9311773190274835</v>
      </c>
    </row>
    <row r="276" spans="1:30" x14ac:dyDescent="0.25">
      <c r="A276" t="s">
        <v>40</v>
      </c>
      <c r="B276" t="s">
        <v>719</v>
      </c>
      <c r="D276" t="s">
        <v>573</v>
      </c>
      <c r="E276" s="1">
        <v>5597310341</v>
      </c>
      <c r="F276" s="2">
        <f t="shared" si="41"/>
        <v>5.212901477701962</v>
      </c>
      <c r="K276" s="9">
        <v>1</v>
      </c>
      <c r="N276" s="9" t="b">
        <f t="shared" si="44"/>
        <v>1</v>
      </c>
      <c r="O276" s="7">
        <f t="shared" si="42"/>
        <v>5.212901477701962</v>
      </c>
      <c r="P276" s="2" t="str">
        <f t="shared" si="45"/>
        <v/>
      </c>
      <c r="Q276" s="2" t="str">
        <f t="shared" si="46"/>
        <v/>
      </c>
      <c r="R276" s="2" t="str">
        <f t="shared" si="47"/>
        <v/>
      </c>
      <c r="S276" s="2" t="str">
        <f t="shared" si="48"/>
        <v/>
      </c>
      <c r="T276" s="2" t="str">
        <f t="shared" si="49"/>
        <v/>
      </c>
      <c r="U276" s="2">
        <f t="shared" si="50"/>
        <v>5.212901477701962</v>
      </c>
    </row>
    <row r="277" spans="1:30" x14ac:dyDescent="0.25">
      <c r="A277" t="s">
        <v>36</v>
      </c>
      <c r="B277" t="s">
        <v>716</v>
      </c>
      <c r="D277" t="s">
        <v>434</v>
      </c>
      <c r="E277" s="1">
        <v>2317662019</v>
      </c>
      <c r="F277" s="2">
        <f t="shared" ref="F277:F322" si="52">E277/(1024*1024*1024)</f>
        <v>2.1584909586235881</v>
      </c>
      <c r="K277" s="9">
        <v>1</v>
      </c>
      <c r="N277" s="9" t="b">
        <f t="shared" si="44"/>
        <v>1</v>
      </c>
      <c r="O277" s="7">
        <f t="shared" si="42"/>
        <v>2.1584909586235881</v>
      </c>
      <c r="P277" s="2" t="str">
        <f t="shared" si="45"/>
        <v/>
      </c>
      <c r="Q277" s="2" t="str">
        <f t="shared" si="46"/>
        <v/>
      </c>
      <c r="R277" s="2" t="str">
        <f t="shared" si="47"/>
        <v/>
      </c>
      <c r="S277" s="2" t="str">
        <f t="shared" si="48"/>
        <v/>
      </c>
      <c r="T277" s="2" t="str">
        <f t="shared" si="49"/>
        <v/>
      </c>
      <c r="U277" s="2">
        <f t="shared" si="50"/>
        <v>2.1584909586235881</v>
      </c>
    </row>
    <row r="278" spans="1:30" x14ac:dyDescent="0.25">
      <c r="A278" t="s">
        <v>41</v>
      </c>
      <c r="B278" t="s">
        <v>717</v>
      </c>
      <c r="D278" t="s">
        <v>574</v>
      </c>
      <c r="E278" s="1">
        <v>5734861224</v>
      </c>
      <c r="F278" s="2">
        <f t="shared" si="52"/>
        <v>5.3410057201981544</v>
      </c>
      <c r="K278" s="9">
        <v>1</v>
      </c>
      <c r="N278" s="9" t="b">
        <f t="shared" si="44"/>
        <v>1</v>
      </c>
      <c r="O278" s="7">
        <f t="shared" si="42"/>
        <v>5.3410057201981544</v>
      </c>
      <c r="P278" s="2" t="str">
        <f t="shared" si="45"/>
        <v/>
      </c>
      <c r="Q278" s="2" t="str">
        <f t="shared" si="46"/>
        <v/>
      </c>
      <c r="R278" s="2" t="str">
        <f t="shared" si="47"/>
        <v/>
      </c>
      <c r="S278" s="2" t="str">
        <f t="shared" si="48"/>
        <v/>
      </c>
      <c r="T278" s="2" t="str">
        <f t="shared" si="49"/>
        <v/>
      </c>
      <c r="U278" s="2">
        <f t="shared" si="50"/>
        <v>5.3410057201981544</v>
      </c>
    </row>
    <row r="279" spans="1:30" x14ac:dyDescent="0.25">
      <c r="A279" t="s">
        <v>25</v>
      </c>
      <c r="B279" t="s">
        <v>719</v>
      </c>
      <c r="D279" t="s">
        <v>575</v>
      </c>
      <c r="E279" s="1">
        <v>4275368406</v>
      </c>
      <c r="F279" s="2">
        <f t="shared" si="52"/>
        <v>3.9817471113055944</v>
      </c>
      <c r="K279" s="9">
        <v>1</v>
      </c>
      <c r="N279" s="9" t="b">
        <f t="shared" si="44"/>
        <v>1</v>
      </c>
      <c r="O279" s="7">
        <f t="shared" ref="O279:O337" si="53">IF(OR(K279,L279,0),F279,"")</f>
        <v>3.9817471113055944</v>
      </c>
      <c r="P279" s="2" t="str">
        <f t="shared" si="45"/>
        <v/>
      </c>
      <c r="Q279" s="2" t="str">
        <f t="shared" si="46"/>
        <v/>
      </c>
      <c r="R279" s="2" t="str">
        <f t="shared" si="47"/>
        <v/>
      </c>
      <c r="S279" s="2" t="str">
        <f t="shared" si="48"/>
        <v/>
      </c>
      <c r="T279" s="2" t="str">
        <f t="shared" si="49"/>
        <v/>
      </c>
      <c r="U279" s="2">
        <f t="shared" si="50"/>
        <v>3.9817471113055944</v>
      </c>
    </row>
    <row r="280" spans="1:30" x14ac:dyDescent="0.25">
      <c r="A280" t="s">
        <v>38</v>
      </c>
      <c r="B280" t="s">
        <v>716</v>
      </c>
      <c r="D280" t="s">
        <v>436</v>
      </c>
      <c r="E280" s="1">
        <v>6803150206</v>
      </c>
      <c r="F280" s="2">
        <f t="shared" si="52"/>
        <v>6.335927365347743</v>
      </c>
      <c r="K280" s="9">
        <v>1</v>
      </c>
      <c r="N280" s="9" t="b">
        <f t="shared" si="44"/>
        <v>1</v>
      </c>
      <c r="O280" s="7">
        <f t="shared" si="53"/>
        <v>6.335927365347743</v>
      </c>
      <c r="P280" s="2" t="str">
        <f t="shared" si="45"/>
        <v/>
      </c>
      <c r="Q280" s="2" t="str">
        <f t="shared" si="46"/>
        <v/>
      </c>
      <c r="R280" s="2" t="str">
        <f t="shared" si="47"/>
        <v/>
      </c>
      <c r="S280" s="2" t="str">
        <f t="shared" si="48"/>
        <v/>
      </c>
      <c r="T280" s="2" t="str">
        <f t="shared" si="49"/>
        <v/>
      </c>
      <c r="U280" s="2">
        <f t="shared" si="50"/>
        <v>6.335927365347743</v>
      </c>
    </row>
    <row r="281" spans="1:30" x14ac:dyDescent="0.25">
      <c r="A281" t="s">
        <v>22</v>
      </c>
      <c r="B281" t="s">
        <v>716</v>
      </c>
      <c r="D281" t="s">
        <v>438</v>
      </c>
      <c r="E281" s="1">
        <v>11549286122</v>
      </c>
      <c r="F281" s="2">
        <f t="shared" si="52"/>
        <v>10.756110886111856</v>
      </c>
      <c r="K281" s="9">
        <v>1</v>
      </c>
      <c r="N281" s="9" t="b">
        <f t="shared" si="44"/>
        <v>1</v>
      </c>
      <c r="O281" s="7">
        <f t="shared" si="53"/>
        <v>10.756110886111856</v>
      </c>
      <c r="P281" s="2" t="str">
        <f t="shared" si="45"/>
        <v/>
      </c>
      <c r="Q281" s="2" t="str">
        <f t="shared" si="46"/>
        <v/>
      </c>
      <c r="R281" s="2" t="str">
        <f t="shared" si="47"/>
        <v/>
      </c>
      <c r="S281" s="2" t="str">
        <f t="shared" si="48"/>
        <v/>
      </c>
      <c r="T281" s="2" t="str">
        <f t="shared" si="49"/>
        <v/>
      </c>
      <c r="U281" s="2">
        <f t="shared" si="50"/>
        <v>10.756110886111856</v>
      </c>
    </row>
    <row r="282" spans="1:30" x14ac:dyDescent="0.25">
      <c r="A282" t="s">
        <v>28</v>
      </c>
      <c r="B282" t="s">
        <v>716</v>
      </c>
      <c r="D282" t="s">
        <v>436</v>
      </c>
      <c r="E282" s="1">
        <v>6823125525</v>
      </c>
      <c r="F282" s="2">
        <f t="shared" si="52"/>
        <v>6.3545308308675885</v>
      </c>
      <c r="K282" s="9">
        <v>1</v>
      </c>
      <c r="N282" s="9" t="b">
        <f t="shared" si="44"/>
        <v>1</v>
      </c>
      <c r="O282" s="7">
        <f t="shared" si="53"/>
        <v>6.3545308308675885</v>
      </c>
      <c r="P282" s="2" t="str">
        <f t="shared" si="45"/>
        <v/>
      </c>
      <c r="Q282" s="2" t="str">
        <f t="shared" si="46"/>
        <v/>
      </c>
      <c r="R282" s="2" t="str">
        <f t="shared" si="47"/>
        <v/>
      </c>
      <c r="S282" s="2" t="str">
        <f t="shared" si="48"/>
        <v/>
      </c>
      <c r="T282" s="2" t="str">
        <f t="shared" si="49"/>
        <v/>
      </c>
      <c r="U282" s="2">
        <f t="shared" si="50"/>
        <v>6.3545308308675885</v>
      </c>
    </row>
    <row r="283" spans="1:30" x14ac:dyDescent="0.25">
      <c r="A283" t="s">
        <v>37</v>
      </c>
      <c r="B283" t="s">
        <v>716</v>
      </c>
      <c r="D283" t="s">
        <v>440</v>
      </c>
      <c r="E283" s="1">
        <v>27062752924</v>
      </c>
      <c r="F283" s="2">
        <f t="shared" si="52"/>
        <v>25.204152729362249</v>
      </c>
      <c r="K283" s="9">
        <v>1</v>
      </c>
      <c r="N283" s="9" t="b">
        <f t="shared" si="44"/>
        <v>1</v>
      </c>
      <c r="O283" s="7">
        <f t="shared" si="53"/>
        <v>25.204152729362249</v>
      </c>
      <c r="P283" s="2" t="str">
        <f t="shared" si="45"/>
        <v/>
      </c>
      <c r="Q283" s="2" t="str">
        <f t="shared" si="46"/>
        <v/>
      </c>
      <c r="R283" s="2" t="str">
        <f t="shared" si="47"/>
        <v/>
      </c>
      <c r="S283" s="2" t="str">
        <f t="shared" si="48"/>
        <v/>
      </c>
      <c r="T283" s="2" t="str">
        <f t="shared" si="49"/>
        <v/>
      </c>
      <c r="U283" s="2">
        <f t="shared" si="50"/>
        <v>25.204152729362249</v>
      </c>
    </row>
    <row r="284" spans="1:30" x14ac:dyDescent="0.25">
      <c r="A284" t="s">
        <v>26</v>
      </c>
      <c r="B284" t="s">
        <v>719</v>
      </c>
      <c r="D284" t="s">
        <v>434</v>
      </c>
      <c r="E284" s="1">
        <v>2344040358</v>
      </c>
      <c r="F284" s="2">
        <f t="shared" si="52"/>
        <v>2.183057701215148</v>
      </c>
      <c r="G284" s="9">
        <v>1</v>
      </c>
      <c r="N284" s="9" t="b">
        <f t="shared" si="44"/>
        <v>1</v>
      </c>
      <c r="O284" s="7" t="str">
        <f t="shared" si="53"/>
        <v/>
      </c>
      <c r="P284" s="2">
        <f t="shared" si="45"/>
        <v>2.183057701215148</v>
      </c>
      <c r="Q284" s="2" t="str">
        <f t="shared" si="46"/>
        <v/>
      </c>
      <c r="R284" s="2" t="str">
        <f t="shared" si="47"/>
        <v/>
      </c>
      <c r="S284" s="2" t="str">
        <f t="shared" si="48"/>
        <v/>
      </c>
      <c r="T284" s="2" t="str">
        <f t="shared" si="49"/>
        <v/>
      </c>
      <c r="U284" s="2">
        <f t="shared" si="50"/>
        <v>2.183057701215148</v>
      </c>
    </row>
    <row r="285" spans="1:30" x14ac:dyDescent="0.25">
      <c r="A285" t="s">
        <v>31</v>
      </c>
      <c r="B285" t="s">
        <v>716</v>
      </c>
      <c r="D285" t="s">
        <v>441</v>
      </c>
      <c r="E285" s="1">
        <v>1183029818</v>
      </c>
      <c r="F285" s="2">
        <f t="shared" si="52"/>
        <v>1.101782375946641</v>
      </c>
      <c r="K285" s="9">
        <v>1</v>
      </c>
      <c r="N285" s="9" t="b">
        <f t="shared" si="44"/>
        <v>1</v>
      </c>
      <c r="O285" s="7">
        <f t="shared" si="53"/>
        <v>1.101782375946641</v>
      </c>
      <c r="P285" s="2" t="str">
        <f t="shared" si="45"/>
        <v/>
      </c>
      <c r="Q285" s="2" t="str">
        <f t="shared" si="46"/>
        <v/>
      </c>
      <c r="R285" s="2" t="str">
        <f t="shared" si="47"/>
        <v/>
      </c>
      <c r="S285" s="2" t="str">
        <f t="shared" si="48"/>
        <v/>
      </c>
      <c r="T285" s="2" t="str">
        <f t="shared" si="49"/>
        <v/>
      </c>
      <c r="U285" s="2">
        <f t="shared" si="50"/>
        <v>1.101782375946641</v>
      </c>
    </row>
    <row r="286" spans="1:30" x14ac:dyDescent="0.25">
      <c r="A286" t="s">
        <v>30</v>
      </c>
      <c r="B286" t="s">
        <v>717</v>
      </c>
      <c r="D286" t="s">
        <v>576</v>
      </c>
      <c r="E286" s="1">
        <v>87473507</v>
      </c>
      <c r="F286" s="2">
        <f t="shared" si="52"/>
        <v>8.1466051749885082E-2</v>
      </c>
      <c r="G286" s="9">
        <v>1</v>
      </c>
      <c r="N286" s="9" t="b">
        <f t="shared" si="44"/>
        <v>1</v>
      </c>
      <c r="O286" s="7" t="str">
        <f t="shared" si="53"/>
        <v/>
      </c>
      <c r="P286" s="2">
        <f t="shared" si="45"/>
        <v>8.1466051749885082E-2</v>
      </c>
      <c r="Q286" s="2" t="str">
        <f t="shared" si="46"/>
        <v/>
      </c>
      <c r="R286" s="2" t="str">
        <f t="shared" si="47"/>
        <v/>
      </c>
      <c r="S286" s="2" t="str">
        <f t="shared" si="48"/>
        <v/>
      </c>
      <c r="T286" s="2" t="str">
        <f t="shared" si="49"/>
        <v/>
      </c>
      <c r="U286" s="2">
        <f t="shared" si="50"/>
        <v>8.1466051749885082E-2</v>
      </c>
    </row>
    <row r="287" spans="1:30" x14ac:dyDescent="0.25">
      <c r="A287" t="s">
        <v>35</v>
      </c>
      <c r="B287" t="s">
        <v>717</v>
      </c>
      <c r="D287" t="s">
        <v>442</v>
      </c>
      <c r="E287" s="1">
        <v>7983842627</v>
      </c>
      <c r="F287" s="2">
        <f t="shared" si="52"/>
        <v>7.4355328707024455</v>
      </c>
      <c r="K287" s="9">
        <v>1</v>
      </c>
      <c r="N287" s="9" t="b">
        <f t="shared" si="44"/>
        <v>1</v>
      </c>
      <c r="O287" s="7">
        <f t="shared" si="53"/>
        <v>7.4355328707024455</v>
      </c>
      <c r="P287" s="2" t="str">
        <f t="shared" si="45"/>
        <v/>
      </c>
      <c r="Q287" s="2" t="str">
        <f t="shared" si="46"/>
        <v/>
      </c>
      <c r="R287" s="2" t="str">
        <f t="shared" si="47"/>
        <v/>
      </c>
      <c r="S287" s="2" t="str">
        <f t="shared" si="48"/>
        <v/>
      </c>
      <c r="T287" s="2" t="str">
        <f t="shared" si="49"/>
        <v/>
      </c>
      <c r="U287" s="2">
        <f t="shared" si="50"/>
        <v>7.4355328707024455</v>
      </c>
    </row>
    <row r="288" spans="1:30" x14ac:dyDescent="0.25">
      <c r="A288" t="s">
        <v>21</v>
      </c>
      <c r="B288" t="s">
        <v>719</v>
      </c>
      <c r="D288" t="s">
        <v>443</v>
      </c>
      <c r="E288" s="1">
        <v>446700569</v>
      </c>
      <c r="F288" s="2">
        <f t="shared" si="52"/>
        <v>0.41602232400327921</v>
      </c>
      <c r="J288" s="9">
        <v>1</v>
      </c>
      <c r="N288" s="9" t="b">
        <f t="shared" si="44"/>
        <v>1</v>
      </c>
      <c r="O288" s="7" t="str">
        <f t="shared" si="53"/>
        <v/>
      </c>
      <c r="P288" s="2" t="str">
        <f t="shared" si="45"/>
        <v/>
      </c>
      <c r="Q288" s="2" t="str">
        <f t="shared" si="46"/>
        <v/>
      </c>
      <c r="R288" s="2" t="str">
        <f t="shared" si="47"/>
        <v/>
      </c>
      <c r="S288" s="2">
        <f t="shared" si="48"/>
        <v>0.41602232400327921</v>
      </c>
      <c r="T288" s="2" t="str">
        <f t="shared" si="49"/>
        <v/>
      </c>
      <c r="U288" s="2">
        <f t="shared" si="50"/>
        <v>0.41602232400327921</v>
      </c>
    </row>
    <row r="289" spans="1:21" x14ac:dyDescent="0.25">
      <c r="A289" t="s">
        <v>20</v>
      </c>
      <c r="B289" t="s">
        <v>716</v>
      </c>
      <c r="D289" t="s">
        <v>444</v>
      </c>
      <c r="E289" s="1">
        <v>8373271100</v>
      </c>
      <c r="F289" s="2">
        <f t="shared" si="52"/>
        <v>7.7982163988053799</v>
      </c>
      <c r="K289" s="9">
        <v>1</v>
      </c>
      <c r="N289" s="9" t="b">
        <f t="shared" si="44"/>
        <v>1</v>
      </c>
      <c r="O289" s="7">
        <f t="shared" si="53"/>
        <v>7.7982163988053799</v>
      </c>
      <c r="P289" s="2" t="str">
        <f t="shared" si="45"/>
        <v/>
      </c>
      <c r="Q289" s="2" t="str">
        <f t="shared" si="46"/>
        <v/>
      </c>
      <c r="R289" s="2" t="str">
        <f t="shared" si="47"/>
        <v/>
      </c>
      <c r="S289" s="2" t="str">
        <f t="shared" si="48"/>
        <v/>
      </c>
      <c r="T289" s="2" t="str">
        <f t="shared" si="49"/>
        <v/>
      </c>
      <c r="U289" s="2">
        <f t="shared" si="50"/>
        <v>7.7982163988053799</v>
      </c>
    </row>
    <row r="290" spans="1:21" x14ac:dyDescent="0.25">
      <c r="A290" t="s">
        <v>19</v>
      </c>
      <c r="B290" t="s">
        <v>719</v>
      </c>
      <c r="D290" t="s">
        <v>445</v>
      </c>
      <c r="E290" s="1">
        <v>13336696961</v>
      </c>
      <c r="F290" s="2">
        <f t="shared" si="52"/>
        <v>12.420766950584948</v>
      </c>
      <c r="K290" s="9">
        <v>1</v>
      </c>
      <c r="N290" s="9" t="b">
        <f t="shared" si="44"/>
        <v>1</v>
      </c>
      <c r="O290" s="7">
        <f t="shared" si="53"/>
        <v>12.420766950584948</v>
      </c>
      <c r="P290" s="2" t="str">
        <f t="shared" si="45"/>
        <v/>
      </c>
      <c r="Q290" s="2" t="str">
        <f t="shared" si="46"/>
        <v/>
      </c>
      <c r="R290" s="2" t="str">
        <f t="shared" si="47"/>
        <v/>
      </c>
      <c r="S290" s="2" t="str">
        <f t="shared" si="48"/>
        <v/>
      </c>
      <c r="T290" s="2" t="str">
        <f t="shared" si="49"/>
        <v/>
      </c>
      <c r="U290" s="2">
        <f t="shared" si="50"/>
        <v>12.420766950584948</v>
      </c>
    </row>
    <row r="291" spans="1:21" x14ac:dyDescent="0.25">
      <c r="A291" t="s">
        <v>27</v>
      </c>
      <c r="B291" t="s">
        <v>719</v>
      </c>
      <c r="D291" t="s">
        <v>577</v>
      </c>
      <c r="E291" s="1">
        <v>7639120849</v>
      </c>
      <c r="F291" s="2">
        <f t="shared" si="52"/>
        <v>7.1144856968894601</v>
      </c>
      <c r="J291" s="9">
        <v>1</v>
      </c>
      <c r="N291" s="9" t="b">
        <f t="shared" si="44"/>
        <v>1</v>
      </c>
      <c r="O291" s="7" t="str">
        <f t="shared" si="53"/>
        <v/>
      </c>
      <c r="P291" s="2" t="str">
        <f t="shared" si="45"/>
        <v/>
      </c>
      <c r="Q291" s="2" t="str">
        <f t="shared" si="46"/>
        <v/>
      </c>
      <c r="R291" s="2" t="str">
        <f t="shared" si="47"/>
        <v/>
      </c>
      <c r="S291" s="2">
        <f t="shared" si="48"/>
        <v>7.1144856968894601</v>
      </c>
      <c r="T291" s="2" t="str">
        <f t="shared" si="49"/>
        <v/>
      </c>
      <c r="U291" s="2">
        <f t="shared" si="50"/>
        <v>7.1144856968894601</v>
      </c>
    </row>
    <row r="292" spans="1:21" x14ac:dyDescent="0.25">
      <c r="A292" t="s">
        <v>29</v>
      </c>
      <c r="B292" t="s">
        <v>716</v>
      </c>
      <c r="D292" t="s">
        <v>431</v>
      </c>
      <c r="E292" s="1">
        <v>6737470125</v>
      </c>
      <c r="F292" s="2">
        <f t="shared" si="52"/>
        <v>6.2747580232098699</v>
      </c>
      <c r="K292" s="9">
        <v>1</v>
      </c>
      <c r="N292" s="9" t="b">
        <f t="shared" si="44"/>
        <v>1</v>
      </c>
      <c r="O292" s="7">
        <f t="shared" si="53"/>
        <v>6.2747580232098699</v>
      </c>
      <c r="P292" s="2" t="str">
        <f t="shared" si="45"/>
        <v/>
      </c>
      <c r="Q292" s="2" t="str">
        <f t="shared" si="46"/>
        <v/>
      </c>
      <c r="R292" s="2" t="str">
        <f t="shared" si="47"/>
        <v/>
      </c>
      <c r="S292" s="2" t="str">
        <f t="shared" si="48"/>
        <v/>
      </c>
      <c r="T292" s="2" t="str">
        <f t="shared" si="49"/>
        <v/>
      </c>
      <c r="U292" s="2">
        <f t="shared" si="50"/>
        <v>6.2747580232098699</v>
      </c>
    </row>
    <row r="293" spans="1:21" x14ac:dyDescent="0.25">
      <c r="A293" t="s">
        <v>17</v>
      </c>
      <c r="B293" t="s">
        <v>606</v>
      </c>
      <c r="D293" t="s">
        <v>578</v>
      </c>
      <c r="E293" s="1">
        <v>755346728</v>
      </c>
      <c r="F293" s="2">
        <f t="shared" si="52"/>
        <v>0.70347145944833755</v>
      </c>
      <c r="I293" s="9">
        <v>1</v>
      </c>
      <c r="N293" s="9" t="b">
        <f t="shared" si="44"/>
        <v>1</v>
      </c>
      <c r="O293" s="7" t="str">
        <f t="shared" si="53"/>
        <v/>
      </c>
      <c r="P293" s="2" t="str">
        <f t="shared" si="45"/>
        <v/>
      </c>
      <c r="Q293" s="2" t="str">
        <f t="shared" si="46"/>
        <v/>
      </c>
      <c r="R293" s="2">
        <f t="shared" si="47"/>
        <v>0.70347145944833755</v>
      </c>
      <c r="S293" s="2" t="str">
        <f t="shared" si="48"/>
        <v/>
      </c>
      <c r="T293" s="2" t="str">
        <f t="shared" si="49"/>
        <v/>
      </c>
      <c r="U293" s="2">
        <f t="shared" si="50"/>
        <v>0.70347145944833755</v>
      </c>
    </row>
    <row r="294" spans="1:21" x14ac:dyDescent="0.25">
      <c r="A294" t="s">
        <v>33</v>
      </c>
      <c r="B294" t="s">
        <v>717</v>
      </c>
      <c r="D294" t="s">
        <v>579</v>
      </c>
      <c r="E294" s="1">
        <v>7856625333</v>
      </c>
      <c r="F294" s="2">
        <f t="shared" si="52"/>
        <v>7.3170525329187512</v>
      </c>
      <c r="J294" s="9">
        <v>1</v>
      </c>
      <c r="N294" s="9" t="b">
        <f t="shared" si="44"/>
        <v>1</v>
      </c>
      <c r="O294" s="7" t="str">
        <f t="shared" si="53"/>
        <v/>
      </c>
      <c r="P294" s="2" t="str">
        <f t="shared" si="45"/>
        <v/>
      </c>
      <c r="Q294" s="2" t="str">
        <f t="shared" si="46"/>
        <v/>
      </c>
      <c r="R294" s="2" t="str">
        <f t="shared" si="47"/>
        <v/>
      </c>
      <c r="S294" s="2">
        <f t="shared" si="48"/>
        <v>7.3170525329187512</v>
      </c>
      <c r="T294" s="2" t="str">
        <f t="shared" si="49"/>
        <v/>
      </c>
      <c r="U294" s="2">
        <f t="shared" si="50"/>
        <v>7.3170525329187512</v>
      </c>
    </row>
    <row r="295" spans="1:21" x14ac:dyDescent="0.25">
      <c r="A295" t="s">
        <v>23</v>
      </c>
      <c r="B295" t="s">
        <v>719</v>
      </c>
      <c r="D295" t="s">
        <v>438</v>
      </c>
      <c r="E295" s="1">
        <v>11284658343</v>
      </c>
      <c r="F295" s="2">
        <f t="shared" si="52"/>
        <v>10.5096570616588</v>
      </c>
      <c r="K295" s="9">
        <v>1</v>
      </c>
      <c r="N295" s="9" t="b">
        <f t="shared" si="44"/>
        <v>1</v>
      </c>
      <c r="O295" s="7">
        <f t="shared" si="53"/>
        <v>10.5096570616588</v>
      </c>
      <c r="P295" s="2" t="str">
        <f t="shared" si="45"/>
        <v/>
      </c>
      <c r="Q295" s="2" t="str">
        <f t="shared" si="46"/>
        <v/>
      </c>
      <c r="R295" s="2" t="str">
        <f t="shared" si="47"/>
        <v/>
      </c>
      <c r="S295" s="2" t="str">
        <f t="shared" si="48"/>
        <v/>
      </c>
      <c r="T295" s="2" t="str">
        <f t="shared" si="49"/>
        <v/>
      </c>
      <c r="U295" s="2">
        <f t="shared" si="50"/>
        <v>10.5096570616588</v>
      </c>
    </row>
    <row r="296" spans="1:21" x14ac:dyDescent="0.25">
      <c r="A296" t="s">
        <v>32</v>
      </c>
      <c r="B296" t="s">
        <v>719</v>
      </c>
      <c r="D296" t="s">
        <v>446</v>
      </c>
      <c r="E296" s="1">
        <v>2726684031</v>
      </c>
      <c r="F296" s="2">
        <f t="shared" si="52"/>
        <v>2.5394223919138312</v>
      </c>
      <c r="K296" s="9">
        <v>1</v>
      </c>
      <c r="N296" s="9" t="b">
        <f t="shared" si="44"/>
        <v>1</v>
      </c>
      <c r="O296" s="7">
        <f t="shared" si="53"/>
        <v>2.5394223919138312</v>
      </c>
      <c r="P296" s="2" t="str">
        <f t="shared" si="45"/>
        <v/>
      </c>
      <c r="Q296" s="2" t="str">
        <f t="shared" si="46"/>
        <v/>
      </c>
      <c r="R296" s="2" t="str">
        <f t="shared" si="47"/>
        <v/>
      </c>
      <c r="S296" s="2" t="str">
        <f t="shared" si="48"/>
        <v/>
      </c>
      <c r="T296" s="2" t="str">
        <f t="shared" si="49"/>
        <v/>
      </c>
      <c r="U296" s="2">
        <f t="shared" si="50"/>
        <v>2.5394223919138312</v>
      </c>
    </row>
    <row r="297" spans="1:21" x14ac:dyDescent="0.25">
      <c r="A297" t="s">
        <v>34</v>
      </c>
      <c r="B297" t="s">
        <v>719</v>
      </c>
      <c r="D297" t="s">
        <v>374</v>
      </c>
      <c r="E297" s="1">
        <v>2799474997</v>
      </c>
      <c r="F297" s="2">
        <f t="shared" si="52"/>
        <v>2.607214261777699</v>
      </c>
      <c r="I297" s="9">
        <v>1</v>
      </c>
      <c r="N297" s="9" t="b">
        <f t="shared" si="44"/>
        <v>1</v>
      </c>
      <c r="O297" s="7" t="str">
        <f t="shared" si="53"/>
        <v/>
      </c>
      <c r="P297" s="2" t="str">
        <f t="shared" si="45"/>
        <v/>
      </c>
      <c r="Q297" s="2" t="str">
        <f t="shared" si="46"/>
        <v/>
      </c>
      <c r="R297" s="2">
        <f t="shared" si="47"/>
        <v>2.607214261777699</v>
      </c>
      <c r="S297" s="2" t="str">
        <f t="shared" si="48"/>
        <v/>
      </c>
      <c r="T297" s="2" t="str">
        <f t="shared" si="49"/>
        <v/>
      </c>
      <c r="U297" s="2">
        <f t="shared" si="50"/>
        <v>2.607214261777699</v>
      </c>
    </row>
    <row r="298" spans="1:21" x14ac:dyDescent="0.25">
      <c r="A298" t="s">
        <v>39</v>
      </c>
      <c r="B298" t="s">
        <v>609</v>
      </c>
      <c r="D298" t="s">
        <v>580</v>
      </c>
      <c r="E298" s="1">
        <v>85696064</v>
      </c>
      <c r="F298" s="2">
        <f t="shared" si="52"/>
        <v>7.9810678958892822E-2</v>
      </c>
      <c r="K298" s="9">
        <v>1</v>
      </c>
      <c r="N298" s="9" t="b">
        <f t="shared" si="44"/>
        <v>1</v>
      </c>
      <c r="O298" s="7">
        <f t="shared" si="53"/>
        <v>7.9810678958892822E-2</v>
      </c>
      <c r="P298" s="2" t="str">
        <f t="shared" si="45"/>
        <v/>
      </c>
      <c r="Q298" s="2" t="str">
        <f t="shared" si="46"/>
        <v/>
      </c>
      <c r="R298" s="2" t="str">
        <f t="shared" si="47"/>
        <v/>
      </c>
      <c r="S298" s="2" t="str">
        <f t="shared" si="48"/>
        <v/>
      </c>
      <c r="T298" s="2" t="str">
        <f t="shared" si="49"/>
        <v/>
      </c>
      <c r="U298" s="2">
        <f t="shared" si="50"/>
        <v>7.9810678958892822E-2</v>
      </c>
    </row>
    <row r="299" spans="1:21" x14ac:dyDescent="0.25">
      <c r="A299" t="s">
        <v>352</v>
      </c>
      <c r="B299" t="s">
        <v>719</v>
      </c>
      <c r="D299" t="s">
        <v>402</v>
      </c>
      <c r="E299" s="1">
        <v>1704381644</v>
      </c>
      <c r="F299" s="2">
        <f t="shared" si="52"/>
        <v>1.5873291008174419</v>
      </c>
      <c r="K299" s="9">
        <v>1</v>
      </c>
      <c r="N299" s="9" t="b">
        <f t="shared" si="44"/>
        <v>1</v>
      </c>
      <c r="O299" s="7">
        <f t="shared" si="53"/>
        <v>1.5873291008174419</v>
      </c>
      <c r="P299" s="2" t="str">
        <f t="shared" si="45"/>
        <v/>
      </c>
      <c r="Q299" s="2" t="str">
        <f t="shared" si="46"/>
        <v/>
      </c>
      <c r="R299" s="2" t="str">
        <f t="shared" si="47"/>
        <v/>
      </c>
      <c r="S299" s="2" t="str">
        <f t="shared" si="48"/>
        <v/>
      </c>
      <c r="T299" s="2" t="str">
        <f t="shared" si="49"/>
        <v/>
      </c>
      <c r="U299" s="2">
        <f t="shared" si="50"/>
        <v>1.5873291008174419</v>
      </c>
    </row>
    <row r="300" spans="1:21" x14ac:dyDescent="0.25">
      <c r="A300" t="s">
        <v>353</v>
      </c>
      <c r="B300" t="s">
        <v>609</v>
      </c>
      <c r="C300" t="s">
        <v>615</v>
      </c>
      <c r="D300" t="s">
        <v>581</v>
      </c>
      <c r="E300" s="1">
        <v>18801333207</v>
      </c>
      <c r="F300" s="2">
        <f t="shared" si="52"/>
        <v>17.510106048546731</v>
      </c>
      <c r="K300" s="9">
        <v>1</v>
      </c>
      <c r="N300" s="9" t="b">
        <f t="shared" si="44"/>
        <v>1</v>
      </c>
      <c r="O300" s="7">
        <f t="shared" si="53"/>
        <v>17.510106048546731</v>
      </c>
      <c r="P300" s="2" t="str">
        <f t="shared" si="45"/>
        <v/>
      </c>
      <c r="Q300" s="2" t="str">
        <f t="shared" si="46"/>
        <v/>
      </c>
      <c r="R300" s="2" t="str">
        <f t="shared" si="47"/>
        <v/>
      </c>
      <c r="S300" s="2" t="str">
        <f t="shared" si="48"/>
        <v/>
      </c>
      <c r="T300" s="2" t="str">
        <f t="shared" si="49"/>
        <v/>
      </c>
      <c r="U300" s="2">
        <f t="shared" si="50"/>
        <v>17.510106048546731</v>
      </c>
    </row>
    <row r="301" spans="1:21" x14ac:dyDescent="0.25">
      <c r="A301" t="s">
        <v>354</v>
      </c>
      <c r="B301" t="s">
        <v>718</v>
      </c>
      <c r="D301" t="s">
        <v>531</v>
      </c>
      <c r="E301" s="1">
        <v>37483015</v>
      </c>
      <c r="F301" s="2">
        <f t="shared" si="52"/>
        <v>3.49087780341506E-2</v>
      </c>
      <c r="K301" s="9">
        <v>1</v>
      </c>
      <c r="N301" s="9" t="b">
        <f t="shared" si="44"/>
        <v>1</v>
      </c>
      <c r="O301" s="7">
        <f t="shared" si="53"/>
        <v>3.49087780341506E-2</v>
      </c>
      <c r="P301" s="2" t="str">
        <f t="shared" si="45"/>
        <v/>
      </c>
      <c r="Q301" s="2" t="str">
        <f t="shared" si="46"/>
        <v/>
      </c>
      <c r="R301" s="2" t="str">
        <f t="shared" si="47"/>
        <v/>
      </c>
      <c r="S301" s="2" t="str">
        <f t="shared" si="48"/>
        <v/>
      </c>
      <c r="T301" s="2" t="str">
        <f t="shared" si="49"/>
        <v/>
      </c>
      <c r="U301" s="2">
        <f t="shared" si="50"/>
        <v>3.49087780341506E-2</v>
      </c>
    </row>
    <row r="302" spans="1:21" x14ac:dyDescent="0.25">
      <c r="A302" t="s">
        <v>355</v>
      </c>
      <c r="B302" t="s">
        <v>719</v>
      </c>
      <c r="D302" t="s">
        <v>582</v>
      </c>
      <c r="E302" s="1">
        <v>10071434498</v>
      </c>
      <c r="F302" s="2">
        <f t="shared" si="52"/>
        <v>9.3797543067485094</v>
      </c>
      <c r="K302" s="9">
        <v>1</v>
      </c>
      <c r="N302" s="9" t="b">
        <f t="shared" si="44"/>
        <v>1</v>
      </c>
      <c r="O302" s="7">
        <f t="shared" si="53"/>
        <v>9.3797543067485094</v>
      </c>
      <c r="P302" s="2" t="str">
        <f t="shared" si="45"/>
        <v/>
      </c>
      <c r="Q302" s="2" t="str">
        <f t="shared" si="46"/>
        <v/>
      </c>
      <c r="R302" s="2" t="str">
        <f t="shared" si="47"/>
        <v/>
      </c>
      <c r="S302" s="2" t="str">
        <f t="shared" si="48"/>
        <v/>
      </c>
      <c r="T302" s="2" t="str">
        <f t="shared" si="49"/>
        <v/>
      </c>
      <c r="U302" s="2">
        <f t="shared" si="50"/>
        <v>9.3797543067485094</v>
      </c>
    </row>
    <row r="303" spans="1:21" x14ac:dyDescent="0.25">
      <c r="A303" t="s">
        <v>356</v>
      </c>
      <c r="B303" t="s">
        <v>609</v>
      </c>
      <c r="D303" t="s">
        <v>583</v>
      </c>
      <c r="E303" s="1">
        <v>31410207777</v>
      </c>
      <c r="F303" s="2">
        <f t="shared" si="52"/>
        <v>29.253035576082766</v>
      </c>
      <c r="K303" s="9">
        <v>1</v>
      </c>
      <c r="N303" s="9" t="b">
        <f t="shared" si="44"/>
        <v>1</v>
      </c>
      <c r="O303" s="7">
        <f t="shared" si="53"/>
        <v>29.253035576082766</v>
      </c>
      <c r="P303" s="2" t="str">
        <f t="shared" si="45"/>
        <v/>
      </c>
      <c r="Q303" s="2" t="str">
        <f t="shared" si="46"/>
        <v/>
      </c>
      <c r="R303" s="2" t="str">
        <f t="shared" si="47"/>
        <v/>
      </c>
      <c r="S303" s="2" t="str">
        <f t="shared" si="48"/>
        <v/>
      </c>
      <c r="T303" s="2" t="str">
        <f t="shared" si="49"/>
        <v/>
      </c>
      <c r="U303" s="2">
        <f t="shared" si="50"/>
        <v>29.253035576082766</v>
      </c>
    </row>
    <row r="304" spans="1:21" x14ac:dyDescent="0.25">
      <c r="A304" t="s">
        <v>357</v>
      </c>
      <c r="B304" t="s">
        <v>719</v>
      </c>
      <c r="D304" t="s">
        <v>584</v>
      </c>
      <c r="E304" s="1">
        <v>841632673</v>
      </c>
      <c r="F304" s="2">
        <f t="shared" si="52"/>
        <v>0.78383150789886713</v>
      </c>
      <c r="G304" s="9">
        <v>1</v>
      </c>
      <c r="N304" s="9" t="b">
        <f t="shared" si="44"/>
        <v>1</v>
      </c>
      <c r="O304" s="7" t="str">
        <f t="shared" si="53"/>
        <v/>
      </c>
      <c r="P304" s="2">
        <f t="shared" si="45"/>
        <v>0.78383150789886713</v>
      </c>
      <c r="Q304" s="2" t="str">
        <f t="shared" si="46"/>
        <v/>
      </c>
      <c r="R304" s="2" t="str">
        <f t="shared" si="47"/>
        <v/>
      </c>
      <c r="S304" s="2" t="str">
        <f t="shared" si="48"/>
        <v/>
      </c>
      <c r="T304" s="2" t="str">
        <f t="shared" si="49"/>
        <v/>
      </c>
      <c r="U304" s="2">
        <f t="shared" si="50"/>
        <v>0.78383150789886713</v>
      </c>
    </row>
    <row r="305" spans="1:21" x14ac:dyDescent="0.25">
      <c r="A305" t="s">
        <v>358</v>
      </c>
      <c r="B305" t="s">
        <v>718</v>
      </c>
      <c r="D305" t="s">
        <v>413</v>
      </c>
      <c r="E305" s="1">
        <v>1308603177</v>
      </c>
      <c r="F305" s="2">
        <f t="shared" si="52"/>
        <v>1.2187316799536347</v>
      </c>
      <c r="H305" s="9">
        <v>1</v>
      </c>
      <c r="N305" s="9" t="b">
        <f t="shared" si="44"/>
        <v>1</v>
      </c>
      <c r="O305" s="7" t="str">
        <f t="shared" si="53"/>
        <v/>
      </c>
      <c r="P305" s="2" t="str">
        <f t="shared" si="45"/>
        <v/>
      </c>
      <c r="Q305" s="2">
        <f t="shared" si="46"/>
        <v>1.2187316799536347</v>
      </c>
      <c r="R305" s="2" t="str">
        <f t="shared" si="47"/>
        <v/>
      </c>
      <c r="S305" s="2" t="str">
        <f t="shared" si="48"/>
        <v/>
      </c>
      <c r="T305" s="2" t="str">
        <f t="shared" si="49"/>
        <v/>
      </c>
      <c r="U305" s="2">
        <f t="shared" si="50"/>
        <v>1.2187316799536347</v>
      </c>
    </row>
    <row r="306" spans="1:21" x14ac:dyDescent="0.25">
      <c r="A306" t="s">
        <v>359</v>
      </c>
      <c r="B306" t="s">
        <v>718</v>
      </c>
      <c r="D306" t="s">
        <v>585</v>
      </c>
      <c r="E306" s="1">
        <v>6312451601</v>
      </c>
      <c r="F306" s="2">
        <f t="shared" si="52"/>
        <v>5.8789286771789193</v>
      </c>
      <c r="H306" s="9">
        <v>1</v>
      </c>
      <c r="N306" s="9" t="b">
        <f t="shared" si="44"/>
        <v>1</v>
      </c>
      <c r="O306" s="7" t="str">
        <f t="shared" si="53"/>
        <v/>
      </c>
      <c r="P306" s="2" t="str">
        <f t="shared" si="45"/>
        <v/>
      </c>
      <c r="Q306" s="2">
        <f t="shared" si="46"/>
        <v>5.8789286771789193</v>
      </c>
      <c r="R306" s="2" t="str">
        <f t="shared" si="47"/>
        <v/>
      </c>
      <c r="S306" s="2" t="str">
        <f t="shared" si="48"/>
        <v/>
      </c>
      <c r="T306" s="2" t="str">
        <f t="shared" si="49"/>
        <v/>
      </c>
      <c r="U306" s="2">
        <f t="shared" si="50"/>
        <v>5.8789286771789193</v>
      </c>
    </row>
    <row r="307" spans="1:21" x14ac:dyDescent="0.25">
      <c r="A307" t="s">
        <v>360</v>
      </c>
      <c r="B307" t="s">
        <v>718</v>
      </c>
      <c r="D307" t="s">
        <v>586</v>
      </c>
      <c r="E307" s="1">
        <v>1919110280</v>
      </c>
      <c r="F307" s="2">
        <f t="shared" si="52"/>
        <v>1.7873107269406319</v>
      </c>
      <c r="K307" s="9">
        <v>1</v>
      </c>
      <c r="N307" s="9" t="b">
        <f t="shared" si="44"/>
        <v>1</v>
      </c>
      <c r="O307" s="7">
        <f t="shared" si="53"/>
        <v>1.7873107269406319</v>
      </c>
      <c r="P307" s="2" t="str">
        <f t="shared" si="45"/>
        <v/>
      </c>
      <c r="Q307" s="2" t="str">
        <f t="shared" si="46"/>
        <v/>
      </c>
      <c r="R307" s="2" t="str">
        <f t="shared" si="47"/>
        <v/>
      </c>
      <c r="S307" s="2" t="str">
        <f t="shared" si="48"/>
        <v/>
      </c>
      <c r="T307" s="2" t="str">
        <f t="shared" si="49"/>
        <v/>
      </c>
      <c r="U307" s="2">
        <f t="shared" si="50"/>
        <v>1.7873107269406319</v>
      </c>
    </row>
    <row r="308" spans="1:21" x14ac:dyDescent="0.25">
      <c r="A308" t="s">
        <v>361</v>
      </c>
      <c r="B308" t="s">
        <v>718</v>
      </c>
      <c r="D308" t="s">
        <v>587</v>
      </c>
      <c r="E308" s="1">
        <v>89640532</v>
      </c>
      <c r="F308" s="2">
        <f t="shared" si="52"/>
        <v>8.348425105214119E-2</v>
      </c>
      <c r="K308" s="9">
        <v>1</v>
      </c>
      <c r="N308" s="9" t="b">
        <f t="shared" si="44"/>
        <v>1</v>
      </c>
      <c r="O308" s="7">
        <f t="shared" si="53"/>
        <v>8.348425105214119E-2</v>
      </c>
      <c r="P308" s="2" t="str">
        <f t="shared" si="45"/>
        <v/>
      </c>
      <c r="Q308" s="2" t="str">
        <f t="shared" si="46"/>
        <v/>
      </c>
      <c r="R308" s="2" t="str">
        <f t="shared" si="47"/>
        <v/>
      </c>
      <c r="S308" s="2" t="str">
        <f t="shared" si="48"/>
        <v/>
      </c>
      <c r="T308" s="2" t="str">
        <f t="shared" si="49"/>
        <v/>
      </c>
      <c r="U308" s="2">
        <f t="shared" si="50"/>
        <v>8.348425105214119E-2</v>
      </c>
    </row>
    <row r="309" spans="1:21" x14ac:dyDescent="0.25">
      <c r="A309" t="s">
        <v>16</v>
      </c>
      <c r="B309" t="s">
        <v>606</v>
      </c>
      <c r="D309" t="s">
        <v>588</v>
      </c>
      <c r="E309" s="1">
        <v>209593349</v>
      </c>
      <c r="F309" s="2">
        <f t="shared" si="52"/>
        <v>0.19519901741296053</v>
      </c>
      <c r="N309" s="9" t="b">
        <f t="shared" si="44"/>
        <v>0</v>
      </c>
      <c r="O309" s="7" t="str">
        <f t="shared" si="53"/>
        <v/>
      </c>
      <c r="P309" s="2" t="str">
        <f t="shared" si="45"/>
        <v/>
      </c>
      <c r="Q309" s="2" t="str">
        <f t="shared" si="46"/>
        <v/>
      </c>
      <c r="R309" s="2" t="str">
        <f t="shared" si="47"/>
        <v/>
      </c>
      <c r="S309" s="2" t="str">
        <f t="shared" si="48"/>
        <v/>
      </c>
      <c r="T309" s="2" t="str">
        <f t="shared" si="49"/>
        <v/>
      </c>
      <c r="U309" s="2" t="str">
        <f t="shared" si="50"/>
        <v/>
      </c>
    </row>
    <row r="310" spans="1:21" x14ac:dyDescent="0.25">
      <c r="A310" t="s">
        <v>14</v>
      </c>
      <c r="B310" t="s">
        <v>606</v>
      </c>
      <c r="D310" t="s">
        <v>448</v>
      </c>
      <c r="E310" s="1">
        <v>23751131</v>
      </c>
      <c r="F310" s="2">
        <f t="shared" si="52"/>
        <v>2.2119964472949505E-2</v>
      </c>
      <c r="M310" s="9">
        <v>1</v>
      </c>
      <c r="N310" s="9" t="b">
        <f t="shared" si="44"/>
        <v>1</v>
      </c>
      <c r="O310" s="7" t="str">
        <f t="shared" si="53"/>
        <v/>
      </c>
      <c r="P310" s="2" t="str">
        <f t="shared" si="45"/>
        <v/>
      </c>
      <c r="Q310" s="2" t="str">
        <f t="shared" si="46"/>
        <v/>
      </c>
      <c r="R310" s="2" t="str">
        <f t="shared" si="47"/>
        <v/>
      </c>
      <c r="S310" s="2" t="str">
        <f t="shared" si="48"/>
        <v/>
      </c>
      <c r="T310" s="2">
        <f t="shared" si="49"/>
        <v>2.2119964472949505E-2</v>
      </c>
      <c r="U310" s="2">
        <f t="shared" si="50"/>
        <v>2.2119964472949505E-2</v>
      </c>
    </row>
    <row r="311" spans="1:21" x14ac:dyDescent="0.25">
      <c r="A311" t="s">
        <v>13</v>
      </c>
      <c r="B311" t="s">
        <v>606</v>
      </c>
      <c r="D311" t="s">
        <v>589</v>
      </c>
      <c r="E311" s="1">
        <v>45227515</v>
      </c>
      <c r="F311" s="2">
        <f t="shared" si="52"/>
        <v>4.2121405713260174E-2</v>
      </c>
      <c r="M311" s="9">
        <v>1</v>
      </c>
      <c r="N311" s="9" t="b">
        <f t="shared" si="44"/>
        <v>1</v>
      </c>
      <c r="O311" s="7" t="str">
        <f t="shared" si="53"/>
        <v/>
      </c>
      <c r="P311" s="2" t="str">
        <f t="shared" si="45"/>
        <v/>
      </c>
      <c r="Q311" s="2" t="str">
        <f t="shared" si="46"/>
        <v/>
      </c>
      <c r="R311" s="2" t="str">
        <f t="shared" si="47"/>
        <v/>
      </c>
      <c r="S311" s="2" t="str">
        <f t="shared" si="48"/>
        <v/>
      </c>
      <c r="T311" s="2">
        <f t="shared" si="49"/>
        <v>4.2121405713260174E-2</v>
      </c>
      <c r="U311" s="2">
        <f t="shared" si="50"/>
        <v>4.2121405713260174E-2</v>
      </c>
    </row>
    <row r="312" spans="1:21" x14ac:dyDescent="0.25">
      <c r="A312" t="s">
        <v>12</v>
      </c>
      <c r="B312" t="s">
        <v>606</v>
      </c>
      <c r="D312" t="s">
        <v>590</v>
      </c>
      <c r="E312" s="1">
        <v>104514759</v>
      </c>
      <c r="F312" s="2">
        <f t="shared" si="52"/>
        <v>9.7336954437196255E-2</v>
      </c>
      <c r="M312" s="9">
        <v>1</v>
      </c>
      <c r="N312" s="9" t="b">
        <f t="shared" si="44"/>
        <v>1</v>
      </c>
      <c r="O312" s="7" t="str">
        <f t="shared" si="53"/>
        <v/>
      </c>
      <c r="P312" s="2" t="str">
        <f t="shared" si="45"/>
        <v/>
      </c>
      <c r="Q312" s="2" t="str">
        <f t="shared" si="46"/>
        <v/>
      </c>
      <c r="R312" s="2" t="str">
        <f t="shared" si="47"/>
        <v/>
      </c>
      <c r="S312" s="2" t="str">
        <f t="shared" si="48"/>
        <v/>
      </c>
      <c r="T312" s="2">
        <f t="shared" si="49"/>
        <v>9.7336954437196255E-2</v>
      </c>
      <c r="U312" s="2">
        <f t="shared" si="50"/>
        <v>9.7336954437196255E-2</v>
      </c>
    </row>
    <row r="313" spans="1:21" x14ac:dyDescent="0.25">
      <c r="A313" t="s">
        <v>11</v>
      </c>
      <c r="B313" t="s">
        <v>606</v>
      </c>
      <c r="D313" t="s">
        <v>591</v>
      </c>
      <c r="E313" s="1">
        <v>573834</v>
      </c>
      <c r="F313" s="2">
        <f t="shared" si="52"/>
        <v>5.344245582818985E-4</v>
      </c>
      <c r="M313" s="9">
        <v>1</v>
      </c>
      <c r="N313" s="9" t="b">
        <f t="shared" si="44"/>
        <v>1</v>
      </c>
      <c r="O313" s="7" t="str">
        <f t="shared" si="53"/>
        <v/>
      </c>
      <c r="P313" s="2" t="str">
        <f t="shared" si="45"/>
        <v/>
      </c>
      <c r="Q313" s="2" t="str">
        <f t="shared" si="46"/>
        <v/>
      </c>
      <c r="R313" s="2" t="str">
        <f t="shared" si="47"/>
        <v/>
      </c>
      <c r="S313" s="2" t="str">
        <f t="shared" si="48"/>
        <v/>
      </c>
      <c r="T313" s="2">
        <f t="shared" si="49"/>
        <v>5.344245582818985E-4</v>
      </c>
      <c r="U313" s="2">
        <f t="shared" si="50"/>
        <v>5.344245582818985E-4</v>
      </c>
    </row>
    <row r="314" spans="1:21" x14ac:dyDescent="0.25">
      <c r="A314" t="s">
        <v>15</v>
      </c>
      <c r="B314" t="s">
        <v>606</v>
      </c>
      <c r="D314" t="s">
        <v>592</v>
      </c>
      <c r="E314" s="1">
        <v>35526111</v>
      </c>
      <c r="F314" s="2">
        <f t="shared" si="52"/>
        <v>3.3086269162595272E-2</v>
      </c>
      <c r="M314" s="9">
        <v>1</v>
      </c>
      <c r="N314" s="9" t="b">
        <f t="shared" si="44"/>
        <v>1</v>
      </c>
      <c r="O314" s="7" t="str">
        <f t="shared" si="53"/>
        <v/>
      </c>
      <c r="P314" s="2" t="str">
        <f t="shared" si="45"/>
        <v/>
      </c>
      <c r="Q314" s="2" t="str">
        <f t="shared" si="46"/>
        <v/>
      </c>
      <c r="R314" s="2" t="str">
        <f t="shared" si="47"/>
        <v/>
      </c>
      <c r="S314" s="2" t="str">
        <f t="shared" si="48"/>
        <v/>
      </c>
      <c r="T314" s="2">
        <f t="shared" si="49"/>
        <v>3.3086269162595272E-2</v>
      </c>
      <c r="U314" s="2">
        <f t="shared" si="50"/>
        <v>3.3086269162595272E-2</v>
      </c>
    </row>
    <row r="315" spans="1:21" x14ac:dyDescent="0.25">
      <c r="A315" t="s">
        <v>255</v>
      </c>
      <c r="B315" t="s">
        <v>607</v>
      </c>
      <c r="D315" t="s">
        <v>593</v>
      </c>
      <c r="E315" s="1">
        <v>200673</v>
      </c>
      <c r="F315" s="2">
        <f t="shared" si="52"/>
        <v>1.8689129501581192E-4</v>
      </c>
      <c r="N315" s="9" t="b">
        <f t="shared" si="44"/>
        <v>0</v>
      </c>
      <c r="O315" s="7" t="str">
        <f t="shared" si="53"/>
        <v/>
      </c>
      <c r="P315" s="2" t="str">
        <f t="shared" si="45"/>
        <v/>
      </c>
      <c r="Q315" s="2" t="str">
        <f t="shared" si="46"/>
        <v/>
      </c>
      <c r="R315" s="2" t="str">
        <f t="shared" si="47"/>
        <v/>
      </c>
      <c r="S315" s="2" t="str">
        <f t="shared" si="48"/>
        <v/>
      </c>
      <c r="T315" s="2" t="str">
        <f t="shared" si="49"/>
        <v/>
      </c>
      <c r="U315" s="2" t="str">
        <f t="shared" si="50"/>
        <v/>
      </c>
    </row>
    <row r="316" spans="1:21" x14ac:dyDescent="0.25">
      <c r="A316" t="s">
        <v>254</v>
      </c>
      <c r="B316" s="16"/>
      <c r="C316" s="16"/>
      <c r="D316" t="s">
        <v>593</v>
      </c>
      <c r="E316" s="1">
        <v>200673</v>
      </c>
      <c r="F316" s="2">
        <f t="shared" si="52"/>
        <v>1.8689129501581192E-4</v>
      </c>
      <c r="M316" s="9">
        <v>1</v>
      </c>
      <c r="N316" s="9" t="b">
        <f t="shared" si="44"/>
        <v>1</v>
      </c>
      <c r="O316" s="7" t="str">
        <f t="shared" si="53"/>
        <v/>
      </c>
      <c r="P316" s="2" t="str">
        <f t="shared" si="45"/>
        <v/>
      </c>
      <c r="Q316" s="2" t="str">
        <f t="shared" si="46"/>
        <v/>
      </c>
      <c r="R316" s="2" t="str">
        <f t="shared" si="47"/>
        <v/>
      </c>
      <c r="S316" s="2" t="str">
        <f t="shared" si="48"/>
        <v/>
      </c>
      <c r="T316" s="2">
        <f t="shared" si="49"/>
        <v>1.8689129501581192E-4</v>
      </c>
      <c r="U316" s="2">
        <f t="shared" si="50"/>
        <v>1.8689129501581192E-4</v>
      </c>
    </row>
    <row r="317" spans="1:21" x14ac:dyDescent="0.25">
      <c r="A317" t="s">
        <v>261</v>
      </c>
      <c r="B317" t="s">
        <v>607</v>
      </c>
      <c r="D317" t="s">
        <v>594</v>
      </c>
      <c r="E317" s="1">
        <v>60790797</v>
      </c>
      <c r="F317" s="2">
        <f t="shared" si="52"/>
        <v>5.6615841574966908E-2</v>
      </c>
      <c r="N317" s="9" t="b">
        <f t="shared" si="44"/>
        <v>0</v>
      </c>
      <c r="O317" s="7" t="str">
        <f t="shared" si="53"/>
        <v/>
      </c>
      <c r="P317" s="2" t="str">
        <f t="shared" si="45"/>
        <v/>
      </c>
      <c r="Q317" s="2" t="str">
        <f t="shared" si="46"/>
        <v/>
      </c>
      <c r="R317" s="2" t="str">
        <f t="shared" si="47"/>
        <v/>
      </c>
      <c r="S317" s="2" t="str">
        <f t="shared" si="48"/>
        <v/>
      </c>
      <c r="T317" s="2" t="str">
        <f t="shared" si="49"/>
        <v/>
      </c>
      <c r="U317" s="2" t="str">
        <f t="shared" si="50"/>
        <v/>
      </c>
    </row>
    <row r="318" spans="1:21" x14ac:dyDescent="0.25">
      <c r="A318" t="s">
        <v>256</v>
      </c>
      <c r="B318" s="16"/>
      <c r="C318" s="16"/>
      <c r="D318" t="s">
        <v>595</v>
      </c>
      <c r="E318" s="1">
        <v>33385861</v>
      </c>
      <c r="F318" s="2">
        <f t="shared" si="52"/>
        <v>3.1093006022274494E-2</v>
      </c>
      <c r="M318" s="9">
        <v>1</v>
      </c>
      <c r="N318" s="9" t="b">
        <f t="shared" si="44"/>
        <v>1</v>
      </c>
      <c r="O318" s="7" t="str">
        <f t="shared" si="53"/>
        <v/>
      </c>
      <c r="P318" s="2" t="str">
        <f t="shared" si="45"/>
        <v/>
      </c>
      <c r="Q318" s="2" t="str">
        <f t="shared" si="46"/>
        <v/>
      </c>
      <c r="R318" s="2" t="str">
        <f t="shared" si="47"/>
        <v/>
      </c>
      <c r="S318" s="2" t="str">
        <f t="shared" si="48"/>
        <v/>
      </c>
      <c r="T318" s="2">
        <f t="shared" si="49"/>
        <v>3.1093006022274494E-2</v>
      </c>
      <c r="U318" s="2">
        <f t="shared" si="50"/>
        <v>3.1093006022274494E-2</v>
      </c>
    </row>
    <row r="319" spans="1:21" x14ac:dyDescent="0.25">
      <c r="A319" t="s">
        <v>257</v>
      </c>
      <c r="B319" s="16"/>
      <c r="C319" s="16"/>
      <c r="D319" t="s">
        <v>596</v>
      </c>
      <c r="E319" s="1">
        <v>24525450</v>
      </c>
      <c r="F319" s="2">
        <f t="shared" si="52"/>
        <v>2.2841105237603188E-2</v>
      </c>
      <c r="M319" s="9">
        <v>1</v>
      </c>
      <c r="N319" s="9" t="b">
        <f t="shared" si="44"/>
        <v>1</v>
      </c>
      <c r="O319" s="7" t="str">
        <f t="shared" si="53"/>
        <v/>
      </c>
      <c r="P319" s="2" t="str">
        <f t="shared" si="45"/>
        <v/>
      </c>
      <c r="Q319" s="2" t="str">
        <f t="shared" si="46"/>
        <v/>
      </c>
      <c r="R319" s="2" t="str">
        <f t="shared" si="47"/>
        <v/>
      </c>
      <c r="S319" s="2" t="str">
        <f t="shared" si="48"/>
        <v/>
      </c>
      <c r="T319" s="2">
        <f t="shared" si="49"/>
        <v>2.2841105237603188E-2</v>
      </c>
      <c r="U319" s="2">
        <f t="shared" si="50"/>
        <v>2.2841105237603188E-2</v>
      </c>
    </row>
    <row r="320" spans="1:21" x14ac:dyDescent="0.25">
      <c r="A320" t="s">
        <v>258</v>
      </c>
      <c r="B320" s="16"/>
      <c r="C320" s="16"/>
      <c r="D320" t="s">
        <v>597</v>
      </c>
      <c r="E320" s="1">
        <v>952029</v>
      </c>
      <c r="F320" s="2">
        <f t="shared" si="52"/>
        <v>8.866460993885994E-4</v>
      </c>
      <c r="M320" s="9">
        <v>1</v>
      </c>
      <c r="N320" s="9" t="b">
        <f t="shared" si="44"/>
        <v>1</v>
      </c>
      <c r="O320" s="7" t="str">
        <f t="shared" si="53"/>
        <v/>
      </c>
      <c r="P320" s="2" t="str">
        <f t="shared" si="45"/>
        <v/>
      </c>
      <c r="Q320" s="2" t="str">
        <f t="shared" si="46"/>
        <v/>
      </c>
      <c r="R320" s="2" t="str">
        <f t="shared" si="47"/>
        <v/>
      </c>
      <c r="S320" s="2" t="str">
        <f t="shared" si="48"/>
        <v/>
      </c>
      <c r="T320" s="2">
        <f t="shared" si="49"/>
        <v>8.866460993885994E-4</v>
      </c>
      <c r="U320" s="2">
        <f t="shared" si="50"/>
        <v>8.866460993885994E-4</v>
      </c>
    </row>
    <row r="321" spans="1:30" x14ac:dyDescent="0.25">
      <c r="A321" t="s">
        <v>259</v>
      </c>
      <c r="B321" s="16"/>
      <c r="C321" s="16"/>
      <c r="D321" t="s">
        <v>598</v>
      </c>
      <c r="E321" s="1">
        <v>1276650</v>
      </c>
      <c r="F321" s="2">
        <f t="shared" si="52"/>
        <v>1.1889729648828506E-3</v>
      </c>
      <c r="M321" s="9">
        <v>1</v>
      </c>
      <c r="N321" s="9" t="b">
        <f t="shared" si="44"/>
        <v>1</v>
      </c>
      <c r="O321" s="7" t="str">
        <f t="shared" si="53"/>
        <v/>
      </c>
      <c r="P321" s="2" t="str">
        <f t="shared" si="45"/>
        <v/>
      </c>
      <c r="Q321" s="2" t="str">
        <f t="shared" si="46"/>
        <v/>
      </c>
      <c r="R321" s="2" t="str">
        <f t="shared" si="47"/>
        <v/>
      </c>
      <c r="S321" s="2" t="str">
        <f t="shared" si="48"/>
        <v/>
      </c>
      <c r="T321" s="2">
        <f t="shared" si="49"/>
        <v>1.1889729648828506E-3</v>
      </c>
      <c r="U321" s="2">
        <f t="shared" si="50"/>
        <v>1.1889729648828506E-3</v>
      </c>
    </row>
    <row r="322" spans="1:30" x14ac:dyDescent="0.25">
      <c r="A322" t="s">
        <v>260</v>
      </c>
      <c r="B322" s="16"/>
      <c r="C322" s="16"/>
      <c r="D322" t="s">
        <v>599</v>
      </c>
      <c r="E322" s="1">
        <v>650780</v>
      </c>
      <c r="F322" s="2">
        <f t="shared" si="52"/>
        <v>6.0608610510826111E-4</v>
      </c>
      <c r="M322" s="9">
        <v>1</v>
      </c>
      <c r="N322" s="9" t="b">
        <f t="shared" si="44"/>
        <v>1</v>
      </c>
      <c r="O322" s="7" t="str">
        <f t="shared" si="53"/>
        <v/>
      </c>
      <c r="P322" s="2" t="str">
        <f t="shared" si="45"/>
        <v/>
      </c>
      <c r="Q322" s="2" t="str">
        <f t="shared" si="46"/>
        <v/>
      </c>
      <c r="R322" s="2" t="str">
        <f t="shared" si="47"/>
        <v/>
      </c>
      <c r="S322" s="2" t="str">
        <f t="shared" si="48"/>
        <v/>
      </c>
      <c r="T322" s="2">
        <f t="shared" si="49"/>
        <v>6.0608610510826111E-4</v>
      </c>
      <c r="U322" s="2">
        <f t="shared" si="50"/>
        <v>6.0608610510826111E-4</v>
      </c>
    </row>
    <row r="323" spans="1:30" x14ac:dyDescent="0.25">
      <c r="F323" s="2"/>
      <c r="N323" s="9" t="b">
        <f t="shared" ref="N323:N386" si="54">OR(G323:M323,0)</f>
        <v>0</v>
      </c>
      <c r="O323" s="7" t="str">
        <f t="shared" si="53"/>
        <v/>
      </c>
      <c r="P323" s="2" t="str">
        <f t="shared" ref="P323:P373" si="55">IF(OR(G323,0),$F323,"")</f>
        <v/>
      </c>
      <c r="Q323" s="2" t="str">
        <f t="shared" ref="Q323:Q373" si="56">IF(OR(H323,0),$F323,"")</f>
        <v/>
      </c>
      <c r="R323" s="2" t="str">
        <f t="shared" ref="R323:R373" si="57">IF(OR(I323,0),$F323,"")</f>
        <v/>
      </c>
      <c r="S323" s="2" t="str">
        <f t="shared" ref="S323:S373" si="58">IF(OR(J323,0),$F323,"")</f>
        <v/>
      </c>
      <c r="T323" s="2" t="str">
        <f t="shared" si="49"/>
        <v/>
      </c>
      <c r="U323" s="2" t="str">
        <f t="shared" si="50"/>
        <v/>
      </c>
    </row>
    <row r="324" spans="1:30" x14ac:dyDescent="0.25">
      <c r="A324" s="3" t="s">
        <v>319</v>
      </c>
      <c r="B324" s="3"/>
      <c r="C324" s="3"/>
      <c r="D324" s="3"/>
      <c r="F324" s="2"/>
      <c r="N324" s="9" t="b">
        <f t="shared" si="54"/>
        <v>0</v>
      </c>
      <c r="O324" s="7" t="str">
        <f t="shared" si="53"/>
        <v/>
      </c>
      <c r="P324" s="2" t="str">
        <f t="shared" si="55"/>
        <v/>
      </c>
      <c r="Q324" s="2" t="str">
        <f t="shared" si="56"/>
        <v/>
      </c>
      <c r="R324" s="2" t="str">
        <f t="shared" si="57"/>
        <v/>
      </c>
      <c r="S324" s="2" t="str">
        <f t="shared" si="58"/>
        <v/>
      </c>
      <c r="T324" s="2" t="str">
        <f t="shared" ref="T324:T346" si="59">IF(OR(M324,0),$F324,"")</f>
        <v/>
      </c>
      <c r="U324" s="2" t="str">
        <f t="shared" ref="U324:U373" si="60">IF(OR(N324,0),$F324,"")</f>
        <v/>
      </c>
    </row>
    <row r="325" spans="1:30" x14ac:dyDescent="0.25">
      <c r="F325" s="2"/>
      <c r="N325" s="9" t="b">
        <f t="shared" si="54"/>
        <v>0</v>
      </c>
      <c r="O325" s="7" t="str">
        <f t="shared" si="53"/>
        <v/>
      </c>
      <c r="P325" s="2" t="str">
        <f t="shared" si="55"/>
        <v/>
      </c>
      <c r="Q325" s="2" t="str">
        <f t="shared" si="56"/>
        <v/>
      </c>
      <c r="R325" s="2" t="str">
        <f t="shared" si="57"/>
        <v/>
      </c>
      <c r="S325" s="2" t="str">
        <f t="shared" si="58"/>
        <v/>
      </c>
      <c r="T325" s="2" t="str">
        <f t="shared" si="59"/>
        <v/>
      </c>
      <c r="U325" s="2" t="str">
        <f t="shared" si="60"/>
        <v/>
      </c>
    </row>
    <row r="326" spans="1:30" x14ac:dyDescent="0.25">
      <c r="A326" t="s">
        <v>323</v>
      </c>
      <c r="E326">
        <v>37976670114</v>
      </c>
      <c r="F326" s="2">
        <f>E326/(1024*1024*1024)</f>
        <v>35.368530185893178</v>
      </c>
      <c r="K326" s="9">
        <v>1</v>
      </c>
      <c r="N326" s="9" t="b">
        <f t="shared" si="54"/>
        <v>1</v>
      </c>
      <c r="O326" s="7">
        <f t="shared" si="53"/>
        <v>35.368530185893178</v>
      </c>
      <c r="P326" s="2" t="str">
        <f t="shared" si="55"/>
        <v/>
      </c>
      <c r="Q326" s="2" t="str">
        <f t="shared" si="56"/>
        <v/>
      </c>
      <c r="R326" s="2" t="str">
        <f t="shared" si="57"/>
        <v/>
      </c>
      <c r="S326" s="2" t="str">
        <f t="shared" si="58"/>
        <v/>
      </c>
      <c r="T326" s="2" t="str">
        <f t="shared" si="59"/>
        <v/>
      </c>
      <c r="U326" s="2">
        <f t="shared" si="60"/>
        <v>35.368530185893178</v>
      </c>
    </row>
    <row r="327" spans="1:30" x14ac:dyDescent="0.25">
      <c r="A327" t="s">
        <v>324</v>
      </c>
      <c r="E327">
        <f>8*2^30</f>
        <v>8589934592</v>
      </c>
      <c r="F327" s="2">
        <f>E327/(1024*1024*1024)</f>
        <v>8</v>
      </c>
      <c r="K327" s="9">
        <v>1</v>
      </c>
      <c r="N327" s="9" t="b">
        <f t="shared" si="54"/>
        <v>1</v>
      </c>
      <c r="O327" s="7">
        <f t="shared" si="53"/>
        <v>8</v>
      </c>
      <c r="P327" s="2" t="str">
        <f t="shared" si="55"/>
        <v/>
      </c>
      <c r="Q327" s="2" t="str">
        <f t="shared" si="56"/>
        <v/>
      </c>
      <c r="R327" s="2" t="str">
        <f t="shared" si="57"/>
        <v/>
      </c>
      <c r="S327" s="2" t="str">
        <f t="shared" si="58"/>
        <v/>
      </c>
      <c r="T327" s="2" t="str">
        <f t="shared" si="59"/>
        <v/>
      </c>
      <c r="U327" s="2">
        <f t="shared" si="60"/>
        <v>8</v>
      </c>
    </row>
    <row r="328" spans="1:30" x14ac:dyDescent="0.25">
      <c r="A328" t="s">
        <v>325</v>
      </c>
      <c r="E328" s="16">
        <f>3*2^30</f>
        <v>3221225472</v>
      </c>
      <c r="F328" s="2">
        <f>E328/(1024*1024*1024)</f>
        <v>3</v>
      </c>
      <c r="K328" s="9">
        <v>1</v>
      </c>
      <c r="N328" s="9" t="b">
        <f t="shared" si="54"/>
        <v>1</v>
      </c>
      <c r="O328" s="7">
        <f t="shared" si="53"/>
        <v>3</v>
      </c>
      <c r="P328" s="2" t="str">
        <f t="shared" si="55"/>
        <v/>
      </c>
      <c r="Q328" s="2" t="str">
        <f t="shared" si="56"/>
        <v/>
      </c>
      <c r="R328" s="2" t="str">
        <f t="shared" si="57"/>
        <v/>
      </c>
      <c r="S328" s="2" t="str">
        <f t="shared" si="58"/>
        <v/>
      </c>
      <c r="T328" s="2" t="str">
        <f t="shared" si="59"/>
        <v/>
      </c>
      <c r="U328" s="2">
        <f t="shared" si="60"/>
        <v>3</v>
      </c>
      <c r="AD328" t="s">
        <v>364</v>
      </c>
    </row>
    <row r="329" spans="1:30" x14ac:dyDescent="0.25">
      <c r="F329" s="2"/>
      <c r="N329" s="9" t="b">
        <f t="shared" si="54"/>
        <v>0</v>
      </c>
      <c r="O329" s="7" t="str">
        <f t="shared" si="53"/>
        <v/>
      </c>
      <c r="P329" s="2" t="str">
        <f t="shared" si="55"/>
        <v/>
      </c>
      <c r="Q329" s="2" t="str">
        <f t="shared" si="56"/>
        <v/>
      </c>
      <c r="R329" s="2" t="str">
        <f t="shared" si="57"/>
        <v/>
      </c>
      <c r="S329" s="2" t="str">
        <f t="shared" si="58"/>
        <v/>
      </c>
      <c r="T329" s="2" t="str">
        <f t="shared" si="59"/>
        <v/>
      </c>
      <c r="U329" s="2" t="str">
        <f t="shared" si="60"/>
        <v/>
      </c>
    </row>
    <row r="330" spans="1:30" x14ac:dyDescent="0.25">
      <c r="A330" t="s">
        <v>326</v>
      </c>
      <c r="E330">
        <v>46649379691</v>
      </c>
      <c r="F330" s="2">
        <f>E330/(1024*1024*1024)</f>
        <v>43.445620398037136</v>
      </c>
      <c r="K330" s="9">
        <v>1</v>
      </c>
      <c r="N330" s="9" t="b">
        <f t="shared" si="54"/>
        <v>1</v>
      </c>
      <c r="O330" s="7">
        <f t="shared" si="53"/>
        <v>43.445620398037136</v>
      </c>
      <c r="P330" s="2" t="str">
        <f t="shared" si="55"/>
        <v/>
      </c>
      <c r="Q330" s="2" t="str">
        <f t="shared" si="56"/>
        <v/>
      </c>
      <c r="R330" s="2" t="str">
        <f t="shared" si="57"/>
        <v/>
      </c>
      <c r="S330" s="2" t="str">
        <f t="shared" si="58"/>
        <v/>
      </c>
      <c r="T330" s="2" t="str">
        <f t="shared" si="59"/>
        <v/>
      </c>
      <c r="U330" s="2">
        <f t="shared" si="60"/>
        <v>43.445620398037136</v>
      </c>
    </row>
    <row r="331" spans="1:30" x14ac:dyDescent="0.25">
      <c r="A331" t="s">
        <v>327</v>
      </c>
      <c r="E331">
        <f>39*2^30</f>
        <v>41875931136</v>
      </c>
      <c r="F331" s="2">
        <f>E331/(1024*1024*1024)</f>
        <v>39</v>
      </c>
      <c r="K331" s="9">
        <v>1</v>
      </c>
      <c r="N331" s="9" t="b">
        <f t="shared" si="54"/>
        <v>1</v>
      </c>
      <c r="O331" s="7">
        <f t="shared" si="53"/>
        <v>39</v>
      </c>
      <c r="P331" s="2" t="str">
        <f t="shared" si="55"/>
        <v/>
      </c>
      <c r="Q331" s="2" t="str">
        <f t="shared" si="56"/>
        <v/>
      </c>
      <c r="R331" s="2" t="str">
        <f t="shared" si="57"/>
        <v/>
      </c>
      <c r="S331" s="2" t="str">
        <f t="shared" si="58"/>
        <v/>
      </c>
      <c r="T331" s="2" t="str">
        <f t="shared" si="59"/>
        <v/>
      </c>
      <c r="U331" s="2">
        <f t="shared" si="60"/>
        <v>39</v>
      </c>
    </row>
    <row r="332" spans="1:30" x14ac:dyDescent="0.25">
      <c r="A332" t="s">
        <v>328</v>
      </c>
      <c r="E332" s="16">
        <f>7*2^30</f>
        <v>7516192768</v>
      </c>
      <c r="F332" s="2">
        <f>E332/(1024*1024*1024)</f>
        <v>7</v>
      </c>
      <c r="K332" s="9">
        <v>1</v>
      </c>
      <c r="N332" s="9" t="b">
        <f t="shared" si="54"/>
        <v>1</v>
      </c>
      <c r="O332" s="7">
        <f t="shared" si="53"/>
        <v>7</v>
      </c>
      <c r="P332" s="2" t="str">
        <f t="shared" si="55"/>
        <v/>
      </c>
      <c r="Q332" s="2" t="str">
        <f t="shared" si="56"/>
        <v/>
      </c>
      <c r="R332" s="2" t="str">
        <f t="shared" si="57"/>
        <v/>
      </c>
      <c r="S332" s="2" t="str">
        <f t="shared" si="58"/>
        <v/>
      </c>
      <c r="T332" s="2" t="str">
        <f t="shared" si="59"/>
        <v/>
      </c>
      <c r="U332" s="2">
        <f t="shared" si="60"/>
        <v>7</v>
      </c>
      <c r="AD332" t="s">
        <v>364</v>
      </c>
    </row>
    <row r="333" spans="1:30" x14ac:dyDescent="0.25">
      <c r="A333" t="s">
        <v>329</v>
      </c>
      <c r="E333">
        <f>28*2^30</f>
        <v>30064771072</v>
      </c>
      <c r="F333" s="2">
        <f>E333/(1024*1024*1024)</f>
        <v>28</v>
      </c>
      <c r="K333" s="9">
        <v>1</v>
      </c>
      <c r="N333" s="9" t="b">
        <f t="shared" si="54"/>
        <v>1</v>
      </c>
      <c r="O333" s="7">
        <f t="shared" si="53"/>
        <v>28</v>
      </c>
      <c r="P333" s="2" t="str">
        <f t="shared" si="55"/>
        <v/>
      </c>
      <c r="Q333" s="2" t="str">
        <f t="shared" si="56"/>
        <v/>
      </c>
      <c r="R333" s="2" t="str">
        <f t="shared" si="57"/>
        <v/>
      </c>
      <c r="S333" s="2" t="str">
        <f t="shared" si="58"/>
        <v/>
      </c>
      <c r="T333" s="2" t="str">
        <f t="shared" si="59"/>
        <v/>
      </c>
      <c r="U333" s="2">
        <f t="shared" si="60"/>
        <v>28</v>
      </c>
    </row>
    <row r="334" spans="1:30" x14ac:dyDescent="0.25">
      <c r="F334" s="2"/>
      <c r="N334" s="9" t="b">
        <f t="shared" si="54"/>
        <v>0</v>
      </c>
      <c r="O334" s="7" t="str">
        <f t="shared" si="53"/>
        <v/>
      </c>
      <c r="P334" s="2" t="str">
        <f t="shared" si="55"/>
        <v/>
      </c>
      <c r="Q334" s="2" t="str">
        <f t="shared" si="56"/>
        <v/>
      </c>
      <c r="R334" s="2" t="str">
        <f t="shared" si="57"/>
        <v/>
      </c>
      <c r="S334" s="2" t="str">
        <f t="shared" si="58"/>
        <v/>
      </c>
      <c r="T334" s="2" t="str">
        <f t="shared" si="59"/>
        <v/>
      </c>
      <c r="U334" s="2" t="str">
        <f t="shared" si="60"/>
        <v/>
      </c>
    </row>
    <row r="335" spans="1:30" x14ac:dyDescent="0.25">
      <c r="A335" t="s">
        <v>320</v>
      </c>
      <c r="E335">
        <v>51093528959</v>
      </c>
      <c r="F335" s="2">
        <f>E335/(1024*1024*1024)</f>
        <v>47.58455693628639</v>
      </c>
      <c r="K335" s="9">
        <v>1</v>
      </c>
      <c r="N335" s="9" t="b">
        <f t="shared" si="54"/>
        <v>1</v>
      </c>
      <c r="O335" s="7">
        <f t="shared" si="53"/>
        <v>47.58455693628639</v>
      </c>
      <c r="P335" s="2" t="str">
        <f t="shared" si="55"/>
        <v/>
      </c>
      <c r="Q335" s="2" t="str">
        <f t="shared" si="56"/>
        <v/>
      </c>
      <c r="R335" s="2" t="str">
        <f t="shared" si="57"/>
        <v/>
      </c>
      <c r="S335" s="2" t="str">
        <f t="shared" si="58"/>
        <v/>
      </c>
      <c r="T335" s="2" t="str">
        <f t="shared" si="59"/>
        <v/>
      </c>
      <c r="U335" s="2">
        <f t="shared" si="60"/>
        <v>47.58455693628639</v>
      </c>
    </row>
    <row r="336" spans="1:30" x14ac:dyDescent="0.25">
      <c r="A336" t="s">
        <v>321</v>
      </c>
      <c r="E336">
        <f>26*2^30</f>
        <v>27917287424</v>
      </c>
      <c r="F336" s="2">
        <f>E336/(1024*1024*1024)</f>
        <v>26</v>
      </c>
      <c r="K336" s="9">
        <v>1</v>
      </c>
      <c r="N336" s="9" t="b">
        <f t="shared" si="54"/>
        <v>1</v>
      </c>
      <c r="O336" s="7">
        <f t="shared" si="53"/>
        <v>26</v>
      </c>
      <c r="P336" s="2" t="str">
        <f t="shared" si="55"/>
        <v/>
      </c>
      <c r="Q336" s="2" t="str">
        <f t="shared" si="56"/>
        <v/>
      </c>
      <c r="R336" s="2" t="str">
        <f t="shared" si="57"/>
        <v/>
      </c>
      <c r="S336" s="2" t="str">
        <f t="shared" si="58"/>
        <v/>
      </c>
      <c r="T336" s="2" t="str">
        <f t="shared" si="59"/>
        <v/>
      </c>
      <c r="U336" s="2">
        <f t="shared" si="60"/>
        <v>26</v>
      </c>
    </row>
    <row r="337" spans="1:21" x14ac:dyDescent="0.25">
      <c r="A337" t="s">
        <v>322</v>
      </c>
      <c r="E337">
        <f>6*2^30</f>
        <v>6442450944</v>
      </c>
      <c r="F337" s="2">
        <f>E337/(1024*1024*1024)</f>
        <v>6</v>
      </c>
      <c r="K337" s="9">
        <v>1</v>
      </c>
      <c r="N337" s="9" t="b">
        <f t="shared" si="54"/>
        <v>1</v>
      </c>
      <c r="O337" s="7">
        <f t="shared" si="53"/>
        <v>6</v>
      </c>
      <c r="P337" s="2" t="str">
        <f t="shared" si="55"/>
        <v/>
      </c>
      <c r="Q337" s="2" t="str">
        <f t="shared" si="56"/>
        <v/>
      </c>
      <c r="R337" s="2" t="str">
        <f t="shared" si="57"/>
        <v/>
      </c>
      <c r="S337" s="2" t="str">
        <f t="shared" si="58"/>
        <v/>
      </c>
      <c r="T337" s="2" t="str">
        <f t="shared" si="59"/>
        <v/>
      </c>
      <c r="U337" s="2">
        <f t="shared" si="60"/>
        <v>6</v>
      </c>
    </row>
    <row r="338" spans="1:21" x14ac:dyDescent="0.25">
      <c r="F338" s="2"/>
      <c r="N338" s="9" t="b">
        <f t="shared" si="54"/>
        <v>0</v>
      </c>
      <c r="O338" s="7"/>
      <c r="P338" s="2" t="str">
        <f t="shared" si="55"/>
        <v/>
      </c>
      <c r="Q338" s="2" t="str">
        <f t="shared" si="56"/>
        <v/>
      </c>
      <c r="R338" s="2" t="str">
        <f t="shared" si="57"/>
        <v/>
      </c>
      <c r="S338" s="2" t="str">
        <f t="shared" si="58"/>
        <v/>
      </c>
      <c r="T338" s="2" t="str">
        <f t="shared" si="59"/>
        <v/>
      </c>
      <c r="U338" s="2" t="str">
        <f t="shared" si="60"/>
        <v/>
      </c>
    </row>
    <row r="339" spans="1:21" x14ac:dyDescent="0.25">
      <c r="A339" s="3" t="s">
        <v>720</v>
      </c>
      <c r="B339" s="3"/>
      <c r="C339" s="3"/>
      <c r="D339" s="3"/>
      <c r="F339" s="2"/>
      <c r="N339" s="9" t="b">
        <f t="shared" si="54"/>
        <v>0</v>
      </c>
      <c r="O339" s="7"/>
      <c r="P339" s="2" t="str">
        <f t="shared" si="55"/>
        <v/>
      </c>
      <c r="Q339" s="2" t="str">
        <f t="shared" si="56"/>
        <v/>
      </c>
      <c r="R339" s="2" t="str">
        <f t="shared" si="57"/>
        <v/>
      </c>
      <c r="S339" s="2" t="str">
        <f t="shared" si="58"/>
        <v/>
      </c>
      <c r="T339" s="2" t="str">
        <f t="shared" si="59"/>
        <v/>
      </c>
      <c r="U339" s="2" t="str">
        <f t="shared" si="60"/>
        <v/>
      </c>
    </row>
    <row r="340" spans="1:21" x14ac:dyDescent="0.25">
      <c r="A340" s="3"/>
      <c r="B340" s="3"/>
      <c r="C340" s="3"/>
      <c r="D340" s="3"/>
      <c r="F340" s="2"/>
      <c r="N340" s="9" t="b">
        <f t="shared" si="54"/>
        <v>0</v>
      </c>
      <c r="O340" s="7"/>
      <c r="P340" s="2" t="str">
        <f t="shared" si="55"/>
        <v/>
      </c>
      <c r="Q340" s="2" t="str">
        <f t="shared" si="56"/>
        <v/>
      </c>
      <c r="R340" s="2" t="str">
        <f t="shared" si="57"/>
        <v/>
      </c>
      <c r="S340" s="2" t="str">
        <f t="shared" si="58"/>
        <v/>
      </c>
      <c r="T340" s="2" t="str">
        <f t="shared" si="59"/>
        <v/>
      </c>
      <c r="U340" s="2" t="str">
        <f t="shared" si="60"/>
        <v/>
      </c>
    </row>
    <row r="341" spans="1:21" x14ac:dyDescent="0.25">
      <c r="A341" s="17" t="s">
        <v>362</v>
      </c>
      <c r="B341" s="17"/>
      <c r="C341" s="17"/>
      <c r="D341" s="17"/>
      <c r="E341">
        <f>5.5*2^30</f>
        <v>5905580032</v>
      </c>
      <c r="F341" s="2">
        <f>E341/(1024*1024*1024)</f>
        <v>5.5</v>
      </c>
      <c r="K341" s="9">
        <v>1</v>
      </c>
      <c r="N341" s="9" t="b">
        <f t="shared" si="54"/>
        <v>1</v>
      </c>
      <c r="O341" s="7">
        <f>IF(OR(K341,L341,0),F341,"")</f>
        <v>5.5</v>
      </c>
      <c r="P341" s="2" t="str">
        <f t="shared" si="55"/>
        <v/>
      </c>
      <c r="Q341" s="2" t="str">
        <f t="shared" si="56"/>
        <v/>
      </c>
      <c r="R341" s="2" t="str">
        <f t="shared" si="57"/>
        <v/>
      </c>
      <c r="S341" s="2" t="str">
        <f t="shared" si="58"/>
        <v/>
      </c>
      <c r="T341" s="2" t="str">
        <f t="shared" si="59"/>
        <v/>
      </c>
      <c r="U341" s="2">
        <f t="shared" si="60"/>
        <v>5.5</v>
      </c>
    </row>
    <row r="342" spans="1:21" x14ac:dyDescent="0.25">
      <c r="A342" s="3"/>
      <c r="B342" s="3"/>
      <c r="C342" s="3"/>
      <c r="D342" s="3"/>
      <c r="F342" s="2"/>
      <c r="N342" s="9" t="b">
        <f t="shared" si="54"/>
        <v>0</v>
      </c>
      <c r="O342" s="7"/>
      <c r="P342" s="2" t="str">
        <f t="shared" si="55"/>
        <v/>
      </c>
      <c r="Q342" s="2" t="str">
        <f t="shared" si="56"/>
        <v/>
      </c>
      <c r="R342" s="2" t="str">
        <f t="shared" si="57"/>
        <v/>
      </c>
      <c r="S342" s="2" t="str">
        <f t="shared" si="58"/>
        <v/>
      </c>
      <c r="T342" s="2" t="str">
        <f t="shared" si="59"/>
        <v/>
      </c>
      <c r="U342" s="2" t="str">
        <f t="shared" si="60"/>
        <v/>
      </c>
    </row>
    <row r="343" spans="1:21" x14ac:dyDescent="0.25">
      <c r="A343" t="s">
        <v>363</v>
      </c>
      <c r="E343">
        <f>11*2^30</f>
        <v>11811160064</v>
      </c>
      <c r="F343" s="2">
        <f>E343/(1024*1024*1024)</f>
        <v>11</v>
      </c>
      <c r="K343" s="9">
        <v>1</v>
      </c>
      <c r="N343" s="9" t="b">
        <f t="shared" si="54"/>
        <v>1</v>
      </c>
      <c r="O343" s="7">
        <f t="shared" ref="O343:O354" si="61">IF(OR(K343,L343,0),F343,"")</f>
        <v>11</v>
      </c>
      <c r="P343" s="2" t="str">
        <f t="shared" si="55"/>
        <v/>
      </c>
      <c r="Q343" s="2" t="str">
        <f t="shared" si="56"/>
        <v/>
      </c>
      <c r="R343" s="2" t="str">
        <f t="shared" si="57"/>
        <v/>
      </c>
      <c r="S343" s="2" t="str">
        <f t="shared" si="58"/>
        <v/>
      </c>
      <c r="T343" s="2" t="str">
        <f t="shared" si="59"/>
        <v/>
      </c>
      <c r="U343" s="2">
        <f t="shared" si="60"/>
        <v>11</v>
      </c>
    </row>
    <row r="344" spans="1:21" x14ac:dyDescent="0.25">
      <c r="F344" s="2"/>
      <c r="N344" s="9" t="b">
        <f t="shared" si="54"/>
        <v>0</v>
      </c>
      <c r="O344" s="7" t="str">
        <f t="shared" si="61"/>
        <v/>
      </c>
      <c r="P344" s="2" t="str">
        <f t="shared" si="55"/>
        <v/>
      </c>
      <c r="Q344" s="2" t="str">
        <f t="shared" si="56"/>
        <v/>
      </c>
      <c r="R344" s="2" t="str">
        <f t="shared" si="57"/>
        <v/>
      </c>
      <c r="S344" s="2" t="str">
        <f t="shared" si="58"/>
        <v/>
      </c>
      <c r="T344" s="2" t="str">
        <f t="shared" si="59"/>
        <v/>
      </c>
      <c r="U344" s="2" t="str">
        <f t="shared" si="60"/>
        <v/>
      </c>
    </row>
    <row r="345" spans="1:21" x14ac:dyDescent="0.25">
      <c r="A345" s="3" t="s">
        <v>339</v>
      </c>
      <c r="B345" s="3"/>
      <c r="C345" s="3"/>
      <c r="D345" s="3"/>
      <c r="F345" s="2"/>
      <c r="N345" s="9" t="b">
        <f t="shared" si="54"/>
        <v>0</v>
      </c>
      <c r="O345" s="7" t="str">
        <f t="shared" si="61"/>
        <v/>
      </c>
      <c r="P345" s="2" t="str">
        <f t="shared" si="55"/>
        <v/>
      </c>
      <c r="Q345" s="2" t="str">
        <f t="shared" si="56"/>
        <v/>
      </c>
      <c r="R345" s="2" t="str">
        <f t="shared" si="57"/>
        <v/>
      </c>
      <c r="S345" s="2" t="str">
        <f t="shared" si="58"/>
        <v/>
      </c>
      <c r="T345" s="2" t="str">
        <f t="shared" si="59"/>
        <v/>
      </c>
      <c r="U345" s="2" t="str">
        <f t="shared" si="60"/>
        <v/>
      </c>
    </row>
    <row r="346" spans="1:21" x14ac:dyDescent="0.25">
      <c r="F346" s="2"/>
      <c r="N346" s="9" t="b">
        <f t="shared" si="54"/>
        <v>0</v>
      </c>
      <c r="O346" s="7" t="str">
        <f t="shared" si="61"/>
        <v/>
      </c>
      <c r="P346" s="2" t="str">
        <f t="shared" si="55"/>
        <v/>
      </c>
      <c r="Q346" s="2" t="str">
        <f t="shared" si="56"/>
        <v/>
      </c>
      <c r="R346" s="2" t="str">
        <f t="shared" si="57"/>
        <v/>
      </c>
      <c r="S346" s="2" t="str">
        <f t="shared" si="58"/>
        <v/>
      </c>
      <c r="T346" s="2" t="str">
        <f t="shared" si="59"/>
        <v/>
      </c>
      <c r="U346" s="2" t="str">
        <f t="shared" si="60"/>
        <v/>
      </c>
    </row>
    <row r="347" spans="1:21" x14ac:dyDescent="0.25">
      <c r="A347" t="s">
        <v>331</v>
      </c>
      <c r="E347">
        <f>139*2^30</f>
        <v>149250113536</v>
      </c>
      <c r="F347" s="2">
        <f t="shared" ref="F347:F354" si="62">E347/(1024*1024*1024)</f>
        <v>139</v>
      </c>
      <c r="N347" s="9" t="b">
        <f t="shared" si="54"/>
        <v>0</v>
      </c>
      <c r="O347" s="7" t="str">
        <f t="shared" si="61"/>
        <v/>
      </c>
      <c r="P347" s="2" t="str">
        <f t="shared" si="55"/>
        <v/>
      </c>
      <c r="Q347" s="2" t="str">
        <f t="shared" si="56"/>
        <v/>
      </c>
      <c r="R347" s="2" t="str">
        <f t="shared" si="57"/>
        <v/>
      </c>
      <c r="S347" s="2" t="str">
        <f t="shared" si="58"/>
        <v/>
      </c>
      <c r="T347" s="2"/>
      <c r="U347" s="2" t="str">
        <f t="shared" si="60"/>
        <v/>
      </c>
    </row>
    <row r="348" spans="1:21" x14ac:dyDescent="0.25">
      <c r="A348" t="s">
        <v>332</v>
      </c>
      <c r="E348">
        <v>0</v>
      </c>
      <c r="F348" s="2">
        <f t="shared" si="62"/>
        <v>0</v>
      </c>
      <c r="M348" s="9">
        <v>1</v>
      </c>
      <c r="N348" s="9" t="b">
        <f t="shared" si="54"/>
        <v>1</v>
      </c>
      <c r="O348" s="7" t="str">
        <f t="shared" si="61"/>
        <v/>
      </c>
      <c r="P348" s="2" t="str">
        <f t="shared" si="55"/>
        <v/>
      </c>
      <c r="Q348" s="2" t="str">
        <f t="shared" si="56"/>
        <v/>
      </c>
      <c r="R348" s="2" t="str">
        <f t="shared" si="57"/>
        <v/>
      </c>
      <c r="S348" s="2" t="str">
        <f t="shared" si="58"/>
        <v/>
      </c>
      <c r="T348" s="2">
        <f t="shared" ref="T348:T379" si="63">IF(OR(M348,0),$F348,"")</f>
        <v>0</v>
      </c>
      <c r="U348" s="2">
        <f t="shared" si="60"/>
        <v>0</v>
      </c>
    </row>
    <row r="349" spans="1:21" x14ac:dyDescent="0.25">
      <c r="A349" t="s">
        <v>333</v>
      </c>
      <c r="E349">
        <f>106*2^30</f>
        <v>113816633344</v>
      </c>
      <c r="F349" s="2">
        <f t="shared" si="62"/>
        <v>106</v>
      </c>
      <c r="M349" s="9">
        <v>1</v>
      </c>
      <c r="N349" s="9" t="b">
        <f t="shared" si="54"/>
        <v>1</v>
      </c>
      <c r="O349" s="7" t="str">
        <f t="shared" si="61"/>
        <v/>
      </c>
      <c r="P349" s="2" t="str">
        <f t="shared" si="55"/>
        <v/>
      </c>
      <c r="Q349" s="2" t="str">
        <f t="shared" si="56"/>
        <v/>
      </c>
      <c r="R349" s="2" t="str">
        <f t="shared" si="57"/>
        <v/>
      </c>
      <c r="S349" s="2" t="str">
        <f t="shared" si="58"/>
        <v/>
      </c>
      <c r="T349" s="2">
        <f t="shared" si="63"/>
        <v>106</v>
      </c>
      <c r="U349" s="2">
        <f t="shared" si="60"/>
        <v>106</v>
      </c>
    </row>
    <row r="350" spans="1:21" x14ac:dyDescent="0.25">
      <c r="A350" t="s">
        <v>334</v>
      </c>
      <c r="E350">
        <f>1.3*2^30</f>
        <v>1395864371.2</v>
      </c>
      <c r="F350" s="2">
        <f t="shared" si="62"/>
        <v>1.3</v>
      </c>
      <c r="M350" s="9">
        <v>1</v>
      </c>
      <c r="N350" s="9" t="b">
        <f t="shared" si="54"/>
        <v>1</v>
      </c>
      <c r="O350" s="7" t="str">
        <f t="shared" si="61"/>
        <v/>
      </c>
      <c r="P350" s="2" t="str">
        <f t="shared" si="55"/>
        <v/>
      </c>
      <c r="Q350" s="2" t="str">
        <f t="shared" si="56"/>
        <v/>
      </c>
      <c r="R350" s="2" t="str">
        <f t="shared" si="57"/>
        <v/>
      </c>
      <c r="S350" s="2" t="str">
        <f t="shared" si="58"/>
        <v/>
      </c>
      <c r="T350" s="2">
        <f t="shared" si="63"/>
        <v>1.3</v>
      </c>
      <c r="U350" s="2">
        <f t="shared" si="60"/>
        <v>1.3</v>
      </c>
    </row>
    <row r="351" spans="1:21" x14ac:dyDescent="0.25">
      <c r="A351" t="s">
        <v>335</v>
      </c>
      <c r="E351">
        <f>16*2^10</f>
        <v>16384</v>
      </c>
      <c r="F351" s="2">
        <f t="shared" si="62"/>
        <v>1.52587890625E-5</v>
      </c>
      <c r="M351" s="9">
        <v>1</v>
      </c>
      <c r="N351" s="9" t="b">
        <f t="shared" si="54"/>
        <v>1</v>
      </c>
      <c r="O351" s="7" t="str">
        <f t="shared" si="61"/>
        <v/>
      </c>
      <c r="P351" s="2" t="str">
        <f t="shared" si="55"/>
        <v/>
      </c>
      <c r="Q351" s="2" t="str">
        <f t="shared" si="56"/>
        <v/>
      </c>
      <c r="R351" s="2" t="str">
        <f t="shared" si="57"/>
        <v/>
      </c>
      <c r="S351" s="2" t="str">
        <f t="shared" si="58"/>
        <v/>
      </c>
      <c r="T351" s="2">
        <f t="shared" si="63"/>
        <v>1.52587890625E-5</v>
      </c>
      <c r="U351" s="2">
        <f t="shared" si="60"/>
        <v>1.52587890625E-5</v>
      </c>
    </row>
    <row r="352" spans="1:21" x14ac:dyDescent="0.25">
      <c r="A352" t="s">
        <v>336</v>
      </c>
      <c r="E352">
        <f>1.8*2^30</f>
        <v>1932735283.2</v>
      </c>
      <c r="F352" s="2">
        <f t="shared" si="62"/>
        <v>1.8</v>
      </c>
      <c r="M352" s="9">
        <v>1</v>
      </c>
      <c r="N352" s="9" t="b">
        <f t="shared" si="54"/>
        <v>1</v>
      </c>
      <c r="O352" s="7" t="str">
        <f t="shared" si="61"/>
        <v/>
      </c>
      <c r="P352" s="2" t="str">
        <f t="shared" si="55"/>
        <v/>
      </c>
      <c r="Q352" s="2" t="str">
        <f t="shared" si="56"/>
        <v/>
      </c>
      <c r="R352" s="2" t="str">
        <f t="shared" si="57"/>
        <v/>
      </c>
      <c r="S352" s="2" t="str">
        <f t="shared" si="58"/>
        <v/>
      </c>
      <c r="T352" s="2">
        <f t="shared" si="63"/>
        <v>1.8</v>
      </c>
      <c r="U352" s="2">
        <f t="shared" si="60"/>
        <v>1.8</v>
      </c>
    </row>
    <row r="353" spans="1:21" x14ac:dyDescent="0.25">
      <c r="A353" t="s">
        <v>337</v>
      </c>
      <c r="E353">
        <f>544*2^20</f>
        <v>570425344</v>
      </c>
      <c r="F353" s="2">
        <f t="shared" si="62"/>
        <v>0.53125</v>
      </c>
      <c r="M353" s="9">
        <v>1</v>
      </c>
      <c r="N353" s="9" t="b">
        <f t="shared" si="54"/>
        <v>1</v>
      </c>
      <c r="O353" s="7" t="str">
        <f t="shared" si="61"/>
        <v/>
      </c>
      <c r="P353" s="2" t="str">
        <f t="shared" si="55"/>
        <v/>
      </c>
      <c r="Q353" s="2" t="str">
        <f t="shared" si="56"/>
        <v/>
      </c>
      <c r="R353" s="2" t="str">
        <f t="shared" si="57"/>
        <v/>
      </c>
      <c r="S353" s="2" t="str">
        <f t="shared" si="58"/>
        <v/>
      </c>
      <c r="T353" s="2">
        <f t="shared" si="63"/>
        <v>0.53125</v>
      </c>
      <c r="U353" s="2">
        <f t="shared" si="60"/>
        <v>0.53125</v>
      </c>
    </row>
    <row r="354" spans="1:21" x14ac:dyDescent="0.25">
      <c r="A354" t="s">
        <v>338</v>
      </c>
      <c r="E354">
        <f>31*2^30</f>
        <v>33285996544</v>
      </c>
      <c r="F354" s="18">
        <f t="shared" si="62"/>
        <v>31</v>
      </c>
      <c r="M354" s="9">
        <v>1</v>
      </c>
      <c r="N354" s="9" t="b">
        <f t="shared" si="54"/>
        <v>1</v>
      </c>
      <c r="O354" s="7" t="str">
        <f t="shared" si="61"/>
        <v/>
      </c>
      <c r="P354" s="2" t="str">
        <f t="shared" si="55"/>
        <v/>
      </c>
      <c r="Q354" s="2" t="str">
        <f t="shared" si="56"/>
        <v/>
      </c>
      <c r="R354" s="2" t="str">
        <f t="shared" si="57"/>
        <v/>
      </c>
      <c r="S354" s="2" t="str">
        <f t="shared" si="58"/>
        <v/>
      </c>
      <c r="T354" s="2">
        <f t="shared" si="63"/>
        <v>31</v>
      </c>
      <c r="U354" s="2">
        <f t="shared" si="60"/>
        <v>31</v>
      </c>
    </row>
    <row r="355" spans="1:21" x14ac:dyDescent="0.25">
      <c r="F355" s="2"/>
      <c r="O355" s="7"/>
      <c r="P355" s="2" t="str">
        <f t="shared" si="55"/>
        <v/>
      </c>
      <c r="Q355" s="2" t="str">
        <f t="shared" si="56"/>
        <v/>
      </c>
      <c r="R355" s="2" t="str">
        <f t="shared" si="57"/>
        <v/>
      </c>
      <c r="S355" s="2" t="str">
        <f t="shared" si="58"/>
        <v/>
      </c>
      <c r="T355" s="2" t="str">
        <f t="shared" si="63"/>
        <v/>
      </c>
      <c r="U355" s="2" t="str">
        <f t="shared" si="60"/>
        <v/>
      </c>
    </row>
    <row r="356" spans="1:21" x14ac:dyDescent="0.25">
      <c r="F356" s="2"/>
      <c r="O356" s="7"/>
      <c r="P356" s="2" t="str">
        <f t="shared" si="55"/>
        <v/>
      </c>
      <c r="Q356" s="2" t="str">
        <f t="shared" si="56"/>
        <v/>
      </c>
      <c r="R356" s="2" t="str">
        <f t="shared" si="57"/>
        <v/>
      </c>
      <c r="S356" s="2" t="str">
        <f t="shared" si="58"/>
        <v/>
      </c>
      <c r="T356" s="2" t="str">
        <f t="shared" si="63"/>
        <v/>
      </c>
      <c r="U356" s="2" t="str">
        <f t="shared" si="60"/>
        <v/>
      </c>
    </row>
    <row r="357" spans="1:21" x14ac:dyDescent="0.25">
      <c r="F357" s="2"/>
      <c r="O357" s="7"/>
      <c r="P357" s="2" t="str">
        <f t="shared" si="55"/>
        <v/>
      </c>
      <c r="Q357" s="2" t="str">
        <f t="shared" si="56"/>
        <v/>
      </c>
      <c r="R357" s="2" t="str">
        <f t="shared" si="57"/>
        <v/>
      </c>
      <c r="S357" s="2" t="str">
        <f t="shared" si="58"/>
        <v/>
      </c>
      <c r="T357" s="2" t="str">
        <f t="shared" si="63"/>
        <v/>
      </c>
      <c r="U357" s="2" t="str">
        <f t="shared" si="60"/>
        <v/>
      </c>
    </row>
    <row r="358" spans="1:21" x14ac:dyDescent="0.25">
      <c r="F358" s="2"/>
      <c r="O358" s="7"/>
      <c r="P358" s="2" t="str">
        <f t="shared" si="55"/>
        <v/>
      </c>
      <c r="Q358" s="2" t="str">
        <f t="shared" si="56"/>
        <v/>
      </c>
      <c r="R358" s="2" t="str">
        <f t="shared" si="57"/>
        <v/>
      </c>
      <c r="S358" s="2" t="str">
        <f t="shared" si="58"/>
        <v/>
      </c>
      <c r="T358" s="2" t="str">
        <f t="shared" si="63"/>
        <v/>
      </c>
      <c r="U358" s="2" t="str">
        <f t="shared" si="60"/>
        <v/>
      </c>
    </row>
    <row r="359" spans="1:21" x14ac:dyDescent="0.25">
      <c r="A359" s="1">
        <f>SUM(E300,E144,E143,E142,E139,E137,E130)/2^30</f>
        <v>175.28470056951045</v>
      </c>
      <c r="F359" s="2"/>
      <c r="O359" s="7"/>
      <c r="P359" s="2" t="str">
        <f t="shared" si="55"/>
        <v/>
      </c>
      <c r="Q359" s="2" t="str">
        <f t="shared" si="56"/>
        <v/>
      </c>
      <c r="R359" s="2" t="str">
        <f t="shared" si="57"/>
        <v/>
      </c>
      <c r="S359" s="2" t="str">
        <f t="shared" si="58"/>
        <v/>
      </c>
      <c r="T359" s="2" t="str">
        <f t="shared" si="63"/>
        <v/>
      </c>
      <c r="U359" s="2" t="str">
        <f t="shared" si="60"/>
        <v/>
      </c>
    </row>
    <row r="360" spans="1:21" x14ac:dyDescent="0.25">
      <c r="F360" s="2"/>
      <c r="O360" s="7"/>
      <c r="P360" s="2" t="str">
        <f t="shared" si="55"/>
        <v/>
      </c>
      <c r="Q360" s="2" t="str">
        <f t="shared" si="56"/>
        <v/>
      </c>
      <c r="R360" s="2" t="str">
        <f t="shared" si="57"/>
        <v/>
      </c>
      <c r="S360" s="2" t="str">
        <f t="shared" si="58"/>
        <v/>
      </c>
      <c r="T360" s="2" t="str">
        <f t="shared" si="63"/>
        <v/>
      </c>
      <c r="U360" s="2" t="str">
        <f t="shared" si="60"/>
        <v/>
      </c>
    </row>
    <row r="361" spans="1:21" x14ac:dyDescent="0.25">
      <c r="F361" s="2"/>
      <c r="O361" s="7"/>
      <c r="P361" s="2" t="str">
        <f t="shared" si="55"/>
        <v/>
      </c>
      <c r="Q361" s="2" t="str">
        <f t="shared" si="56"/>
        <v/>
      </c>
      <c r="R361" s="2" t="str">
        <f t="shared" si="57"/>
        <v/>
      </c>
      <c r="S361" s="2" t="str">
        <f t="shared" si="58"/>
        <v/>
      </c>
      <c r="T361" s="2" t="str">
        <f t="shared" si="63"/>
        <v/>
      </c>
      <c r="U361" s="2" t="str">
        <f t="shared" si="60"/>
        <v/>
      </c>
    </row>
    <row r="362" spans="1:21" x14ac:dyDescent="0.25">
      <c r="F362" s="2"/>
      <c r="O362" s="7"/>
      <c r="P362" s="2" t="str">
        <f t="shared" si="55"/>
        <v/>
      </c>
      <c r="Q362" s="2" t="str">
        <f t="shared" si="56"/>
        <v/>
      </c>
      <c r="R362" s="2" t="str">
        <f t="shared" si="57"/>
        <v/>
      </c>
      <c r="S362" s="2" t="str">
        <f t="shared" si="58"/>
        <v/>
      </c>
      <c r="T362" s="2" t="str">
        <f t="shared" si="63"/>
        <v/>
      </c>
      <c r="U362" s="2" t="str">
        <f t="shared" si="60"/>
        <v/>
      </c>
    </row>
    <row r="363" spans="1:21" x14ac:dyDescent="0.25">
      <c r="F363" s="2"/>
      <c r="O363" s="7"/>
      <c r="P363" s="2" t="str">
        <f t="shared" si="55"/>
        <v/>
      </c>
      <c r="Q363" s="2" t="str">
        <f t="shared" si="56"/>
        <v/>
      </c>
      <c r="R363" s="2" t="str">
        <f t="shared" si="57"/>
        <v/>
      </c>
      <c r="S363" s="2" t="str">
        <f t="shared" si="58"/>
        <v/>
      </c>
      <c r="T363" s="2" t="str">
        <f t="shared" si="63"/>
        <v/>
      </c>
      <c r="U363" s="2" t="str">
        <f t="shared" si="60"/>
        <v/>
      </c>
    </row>
    <row r="364" spans="1:21" x14ac:dyDescent="0.25">
      <c r="F364" s="2"/>
      <c r="O364" s="7"/>
      <c r="P364" s="2" t="str">
        <f t="shared" si="55"/>
        <v/>
      </c>
      <c r="Q364" s="2" t="str">
        <f t="shared" si="56"/>
        <v/>
      </c>
      <c r="R364" s="2" t="str">
        <f t="shared" si="57"/>
        <v/>
      </c>
      <c r="S364" s="2" t="str">
        <f t="shared" si="58"/>
        <v/>
      </c>
      <c r="T364" s="2" t="str">
        <f t="shared" si="63"/>
        <v/>
      </c>
      <c r="U364" s="2" t="str">
        <f t="shared" si="60"/>
        <v/>
      </c>
    </row>
    <row r="365" spans="1:21" x14ac:dyDescent="0.25">
      <c r="F365" s="2"/>
      <c r="O365" s="7"/>
      <c r="P365" s="2" t="str">
        <f t="shared" si="55"/>
        <v/>
      </c>
      <c r="Q365" s="2" t="str">
        <f t="shared" si="56"/>
        <v/>
      </c>
      <c r="R365" s="2" t="str">
        <f t="shared" si="57"/>
        <v/>
      </c>
      <c r="S365" s="2" t="str">
        <f t="shared" si="58"/>
        <v/>
      </c>
      <c r="T365" s="2" t="str">
        <f t="shared" si="63"/>
        <v/>
      </c>
      <c r="U365" s="2" t="str">
        <f t="shared" si="60"/>
        <v/>
      </c>
    </row>
    <row r="366" spans="1:21" x14ac:dyDescent="0.25">
      <c r="F366" s="2"/>
      <c r="O366" s="7"/>
      <c r="P366" s="2" t="str">
        <f t="shared" si="55"/>
        <v/>
      </c>
      <c r="Q366" s="2" t="str">
        <f t="shared" si="56"/>
        <v/>
      </c>
      <c r="R366" s="2" t="str">
        <f t="shared" si="57"/>
        <v/>
      </c>
      <c r="S366" s="2" t="str">
        <f t="shared" si="58"/>
        <v/>
      </c>
      <c r="T366" s="2" t="str">
        <f t="shared" si="63"/>
        <v/>
      </c>
      <c r="U366" s="2" t="str">
        <f t="shared" si="60"/>
        <v/>
      </c>
    </row>
    <row r="367" spans="1:21" x14ac:dyDescent="0.25">
      <c r="F367" s="2"/>
      <c r="O367" s="7"/>
      <c r="P367" s="2" t="str">
        <f t="shared" si="55"/>
        <v/>
      </c>
      <c r="Q367" s="2" t="str">
        <f t="shared" si="56"/>
        <v/>
      </c>
      <c r="R367" s="2" t="str">
        <f t="shared" si="57"/>
        <v/>
      </c>
      <c r="S367" s="2" t="str">
        <f t="shared" si="58"/>
        <v/>
      </c>
      <c r="T367" s="2" t="str">
        <f t="shared" si="63"/>
        <v/>
      </c>
      <c r="U367" s="2" t="str">
        <f t="shared" si="60"/>
        <v/>
      </c>
    </row>
    <row r="368" spans="1:21" x14ac:dyDescent="0.25">
      <c r="F368" s="2"/>
      <c r="O368" s="7"/>
      <c r="P368" s="2" t="str">
        <f t="shared" si="55"/>
        <v/>
      </c>
      <c r="Q368" s="2" t="str">
        <f t="shared" si="56"/>
        <v/>
      </c>
      <c r="R368" s="2" t="str">
        <f t="shared" si="57"/>
        <v/>
      </c>
      <c r="S368" s="2" t="str">
        <f t="shared" si="58"/>
        <v/>
      </c>
      <c r="T368" s="2" t="str">
        <f t="shared" si="63"/>
        <v/>
      </c>
      <c r="U368" s="2" t="str">
        <f t="shared" si="60"/>
        <v/>
      </c>
    </row>
    <row r="369" spans="6:21" x14ac:dyDescent="0.25">
      <c r="F369" s="2"/>
      <c r="O369" s="7"/>
      <c r="P369" s="2" t="str">
        <f t="shared" si="55"/>
        <v/>
      </c>
      <c r="Q369" s="2" t="str">
        <f t="shared" si="56"/>
        <v/>
      </c>
      <c r="R369" s="2" t="str">
        <f t="shared" si="57"/>
        <v/>
      </c>
      <c r="S369" s="2" t="str">
        <f t="shared" si="58"/>
        <v/>
      </c>
      <c r="T369" s="2" t="str">
        <f t="shared" si="63"/>
        <v/>
      </c>
      <c r="U369" s="2" t="str">
        <f t="shared" si="60"/>
        <v/>
      </c>
    </row>
    <row r="370" spans="6:21" x14ac:dyDescent="0.25">
      <c r="F370" s="2"/>
      <c r="O370" s="7"/>
      <c r="P370" s="2" t="str">
        <f t="shared" si="55"/>
        <v/>
      </c>
      <c r="Q370" s="2" t="str">
        <f t="shared" si="56"/>
        <v/>
      </c>
      <c r="R370" s="2" t="str">
        <f t="shared" si="57"/>
        <v/>
      </c>
      <c r="S370" s="2" t="str">
        <f t="shared" si="58"/>
        <v/>
      </c>
      <c r="T370" s="2" t="str">
        <f t="shared" si="63"/>
        <v/>
      </c>
      <c r="U370" s="2" t="str">
        <f t="shared" si="60"/>
        <v/>
      </c>
    </row>
    <row r="371" spans="6:21" x14ac:dyDescent="0.25">
      <c r="F371" s="2"/>
      <c r="P371" s="2" t="str">
        <f t="shared" si="55"/>
        <v/>
      </c>
      <c r="Q371" s="2" t="str">
        <f t="shared" si="56"/>
        <v/>
      </c>
      <c r="R371" s="2" t="str">
        <f t="shared" si="57"/>
        <v/>
      </c>
      <c r="S371" s="2" t="str">
        <f t="shared" si="58"/>
        <v/>
      </c>
      <c r="T371" s="2" t="str">
        <f t="shared" si="63"/>
        <v/>
      </c>
      <c r="U371" s="2" t="str">
        <f t="shared" si="60"/>
        <v/>
      </c>
    </row>
    <row r="372" spans="6:21" x14ac:dyDescent="0.25">
      <c r="F372" s="2"/>
      <c r="P372" s="2" t="str">
        <f t="shared" si="55"/>
        <v/>
      </c>
      <c r="Q372" s="2" t="str">
        <f t="shared" si="56"/>
        <v/>
      </c>
      <c r="R372" s="2" t="str">
        <f t="shared" si="57"/>
        <v/>
      </c>
      <c r="S372" s="2" t="str">
        <f t="shared" si="58"/>
        <v/>
      </c>
      <c r="T372" s="2" t="str">
        <f t="shared" si="63"/>
        <v/>
      </c>
      <c r="U372" s="2" t="str">
        <f t="shared" si="60"/>
        <v/>
      </c>
    </row>
    <row r="373" spans="6:21" x14ac:dyDescent="0.25">
      <c r="F373" s="2"/>
      <c r="P373" s="2" t="str">
        <f t="shared" si="55"/>
        <v/>
      </c>
      <c r="Q373" s="2" t="str">
        <f t="shared" si="56"/>
        <v/>
      </c>
      <c r="R373" s="2" t="str">
        <f t="shared" si="57"/>
        <v/>
      </c>
      <c r="S373" s="2" t="str">
        <f t="shared" si="58"/>
        <v/>
      </c>
      <c r="T373" s="2" t="str">
        <f t="shared" si="63"/>
        <v/>
      </c>
      <c r="U373" s="2" t="str">
        <f t="shared" si="60"/>
        <v/>
      </c>
    </row>
    <row r="374" spans="6:21" x14ac:dyDescent="0.25">
      <c r="F374" s="2"/>
      <c r="Q374" s="2" t="str">
        <f t="shared" ref="Q374:Q383" si="64">IF(OR(H374,0),$F374,"")</f>
        <v/>
      </c>
      <c r="R374" s="2" t="str">
        <f t="shared" ref="R374:R383" si="65">IF(OR(I374,0),$F374,"")</f>
        <v/>
      </c>
      <c r="S374" s="2" t="str">
        <f t="shared" ref="S374:S383" si="66">IF(OR(J374,0),$F374,"")</f>
        <v/>
      </c>
      <c r="T374" s="2" t="str">
        <f t="shared" si="63"/>
        <v/>
      </c>
      <c r="U374" s="2"/>
    </row>
    <row r="375" spans="6:21" x14ac:dyDescent="0.25">
      <c r="F375" s="2"/>
      <c r="Q375" s="2" t="str">
        <f t="shared" si="64"/>
        <v/>
      </c>
      <c r="R375" s="2" t="str">
        <f t="shared" si="65"/>
        <v/>
      </c>
      <c r="S375" s="2" t="str">
        <f t="shared" si="66"/>
        <v/>
      </c>
      <c r="T375" s="2" t="str">
        <f t="shared" si="63"/>
        <v/>
      </c>
      <c r="U375" s="2"/>
    </row>
    <row r="376" spans="6:21" x14ac:dyDescent="0.25">
      <c r="F376" s="2"/>
      <c r="Q376" s="2" t="str">
        <f t="shared" si="64"/>
        <v/>
      </c>
      <c r="R376" s="2" t="str">
        <f t="shared" si="65"/>
        <v/>
      </c>
      <c r="S376" s="2" t="str">
        <f t="shared" si="66"/>
        <v/>
      </c>
      <c r="T376" s="2" t="str">
        <f t="shared" si="63"/>
        <v/>
      </c>
      <c r="U376" s="2"/>
    </row>
    <row r="377" spans="6:21" x14ac:dyDescent="0.25">
      <c r="F377" s="2"/>
      <c r="Q377" s="2" t="str">
        <f t="shared" si="64"/>
        <v/>
      </c>
      <c r="R377" s="2" t="str">
        <f t="shared" si="65"/>
        <v/>
      </c>
      <c r="S377" s="2" t="str">
        <f t="shared" si="66"/>
        <v/>
      </c>
      <c r="T377" s="2" t="str">
        <f t="shared" si="63"/>
        <v/>
      </c>
      <c r="U377" s="2"/>
    </row>
    <row r="378" spans="6:21" x14ac:dyDescent="0.25">
      <c r="F378" s="2"/>
      <c r="Q378" s="2" t="str">
        <f t="shared" si="64"/>
        <v/>
      </c>
      <c r="R378" s="2" t="str">
        <f t="shared" si="65"/>
        <v/>
      </c>
      <c r="S378" s="2" t="str">
        <f t="shared" si="66"/>
        <v/>
      </c>
      <c r="T378" s="2" t="str">
        <f t="shared" si="63"/>
        <v/>
      </c>
      <c r="U378" s="2"/>
    </row>
    <row r="379" spans="6:21" x14ac:dyDescent="0.25">
      <c r="F379" s="2"/>
      <c r="Q379" s="2" t="str">
        <f t="shared" si="64"/>
        <v/>
      </c>
      <c r="R379" s="2" t="str">
        <f t="shared" si="65"/>
        <v/>
      </c>
      <c r="S379" s="2" t="str">
        <f t="shared" si="66"/>
        <v/>
      </c>
      <c r="T379" s="2" t="str">
        <f t="shared" si="63"/>
        <v/>
      </c>
      <c r="U379" s="2"/>
    </row>
    <row r="380" spans="6:21" x14ac:dyDescent="0.25">
      <c r="F380" s="2"/>
      <c r="Q380" s="2" t="str">
        <f t="shared" si="64"/>
        <v/>
      </c>
      <c r="R380" s="2" t="str">
        <f t="shared" si="65"/>
        <v/>
      </c>
      <c r="S380" s="2" t="str">
        <f t="shared" si="66"/>
        <v/>
      </c>
      <c r="T380" s="2" t="str">
        <f t="shared" ref="T380:T411" si="67">IF(OR(M380,0),$F380,"")</f>
        <v/>
      </c>
      <c r="U380" s="2"/>
    </row>
    <row r="381" spans="6:21" x14ac:dyDescent="0.25">
      <c r="F381" s="2"/>
      <c r="Q381" s="2" t="str">
        <f t="shared" si="64"/>
        <v/>
      </c>
      <c r="R381" s="2" t="str">
        <f t="shared" si="65"/>
        <v/>
      </c>
      <c r="S381" s="2" t="str">
        <f t="shared" si="66"/>
        <v/>
      </c>
      <c r="T381" s="2" t="str">
        <f t="shared" si="67"/>
        <v/>
      </c>
      <c r="U381" s="2"/>
    </row>
    <row r="382" spans="6:21" x14ac:dyDescent="0.25">
      <c r="F382" s="2"/>
      <c r="Q382" s="2" t="str">
        <f t="shared" si="64"/>
        <v/>
      </c>
      <c r="R382" s="2" t="str">
        <f t="shared" si="65"/>
        <v/>
      </c>
      <c r="S382" s="2" t="str">
        <f t="shared" si="66"/>
        <v/>
      </c>
      <c r="T382" s="2" t="str">
        <f t="shared" si="67"/>
        <v/>
      </c>
      <c r="U382" s="2"/>
    </row>
    <row r="383" spans="6:21" x14ac:dyDescent="0.25">
      <c r="F383" s="2"/>
      <c r="Q383" s="2" t="str">
        <f t="shared" si="64"/>
        <v/>
      </c>
      <c r="R383" s="2" t="str">
        <f t="shared" si="65"/>
        <v/>
      </c>
      <c r="S383" s="2" t="str">
        <f t="shared" si="66"/>
        <v/>
      </c>
      <c r="T383" s="2" t="str">
        <f t="shared" si="67"/>
        <v/>
      </c>
      <c r="U383" s="2"/>
    </row>
    <row r="384" spans="6:21" x14ac:dyDescent="0.25">
      <c r="F384" s="2"/>
      <c r="T384" s="2" t="str">
        <f t="shared" si="67"/>
        <v/>
      </c>
      <c r="U384" s="2"/>
    </row>
    <row r="385" spans="6:21" x14ac:dyDescent="0.25">
      <c r="F385" s="2"/>
      <c r="T385" s="2" t="str">
        <f t="shared" si="67"/>
        <v/>
      </c>
      <c r="U385" s="2"/>
    </row>
    <row r="386" spans="6:21" x14ac:dyDescent="0.25">
      <c r="F386" s="2"/>
      <c r="T386" s="2" t="str">
        <f t="shared" si="67"/>
        <v/>
      </c>
      <c r="U386" s="2"/>
    </row>
    <row r="387" spans="6:21" x14ac:dyDescent="0.25">
      <c r="F387" s="2"/>
      <c r="T387" s="2" t="str">
        <f t="shared" si="67"/>
        <v/>
      </c>
      <c r="U387" s="2"/>
    </row>
    <row r="388" spans="6:21" x14ac:dyDescent="0.25">
      <c r="F388" s="2"/>
      <c r="T388" s="2" t="str">
        <f t="shared" si="67"/>
        <v/>
      </c>
      <c r="U388" s="2"/>
    </row>
    <row r="389" spans="6:21" x14ac:dyDescent="0.25">
      <c r="F389" s="2"/>
      <c r="T389" s="2" t="str">
        <f t="shared" si="67"/>
        <v/>
      </c>
      <c r="U389" s="2"/>
    </row>
    <row r="390" spans="6:21" x14ac:dyDescent="0.25">
      <c r="F390" s="2"/>
      <c r="T390" s="2" t="str">
        <f t="shared" si="67"/>
        <v/>
      </c>
      <c r="U390" s="2"/>
    </row>
    <row r="391" spans="6:21" x14ac:dyDescent="0.25">
      <c r="F391" s="2"/>
      <c r="T391" s="2" t="str">
        <f t="shared" si="67"/>
        <v/>
      </c>
      <c r="U391" s="2"/>
    </row>
    <row r="392" spans="6:21" x14ac:dyDescent="0.25">
      <c r="F392" s="2"/>
      <c r="T392" s="2" t="str">
        <f t="shared" si="67"/>
        <v/>
      </c>
      <c r="U392" s="2"/>
    </row>
    <row r="393" spans="6:21" x14ac:dyDescent="0.25">
      <c r="F393" s="2"/>
      <c r="T393" s="2" t="str">
        <f t="shared" si="67"/>
        <v/>
      </c>
      <c r="U393" s="2"/>
    </row>
    <row r="394" spans="6:21" x14ac:dyDescent="0.25">
      <c r="F394" s="2"/>
      <c r="T394" s="2" t="str">
        <f t="shared" si="67"/>
        <v/>
      </c>
      <c r="U394" s="2"/>
    </row>
    <row r="395" spans="6:21" x14ac:dyDescent="0.25">
      <c r="F395" s="2"/>
      <c r="T395" s="2" t="str">
        <f t="shared" si="67"/>
        <v/>
      </c>
      <c r="U395" s="2"/>
    </row>
    <row r="396" spans="6:21" x14ac:dyDescent="0.25">
      <c r="F396" s="2"/>
      <c r="T396" s="2" t="str">
        <f t="shared" si="67"/>
        <v/>
      </c>
      <c r="U396" s="2"/>
    </row>
    <row r="397" spans="6:21" x14ac:dyDescent="0.25">
      <c r="F397" s="2"/>
      <c r="T397" s="2" t="str">
        <f t="shared" si="67"/>
        <v/>
      </c>
      <c r="U397" s="2"/>
    </row>
    <row r="398" spans="6:21" x14ac:dyDescent="0.25">
      <c r="F398" s="2"/>
      <c r="T398" s="2" t="str">
        <f t="shared" si="67"/>
        <v/>
      </c>
      <c r="U398" s="2"/>
    </row>
    <row r="399" spans="6:21" x14ac:dyDescent="0.25">
      <c r="F399" s="2"/>
      <c r="T399" s="2" t="str">
        <f t="shared" si="67"/>
        <v/>
      </c>
      <c r="U399" s="2"/>
    </row>
    <row r="400" spans="6:21" x14ac:dyDescent="0.25">
      <c r="F400" s="2"/>
      <c r="T400" s="2" t="str">
        <f t="shared" si="67"/>
        <v/>
      </c>
      <c r="U400" s="2"/>
    </row>
    <row r="401" spans="6:21" x14ac:dyDescent="0.25">
      <c r="F401" s="2"/>
      <c r="T401" s="2" t="str">
        <f t="shared" si="67"/>
        <v/>
      </c>
      <c r="U401" s="2"/>
    </row>
    <row r="402" spans="6:21" x14ac:dyDescent="0.25">
      <c r="F402" s="2"/>
      <c r="T402" s="2" t="str">
        <f t="shared" si="67"/>
        <v/>
      </c>
      <c r="U402" s="2"/>
    </row>
    <row r="403" spans="6:21" x14ac:dyDescent="0.25">
      <c r="F403" s="2"/>
      <c r="T403" s="2" t="str">
        <f t="shared" si="67"/>
        <v/>
      </c>
      <c r="U403" s="2"/>
    </row>
    <row r="404" spans="6:21" x14ac:dyDescent="0.25">
      <c r="F404" s="2"/>
      <c r="T404" s="2" t="str">
        <f t="shared" si="67"/>
        <v/>
      </c>
      <c r="U404" s="2"/>
    </row>
    <row r="405" spans="6:21" x14ac:dyDescent="0.25">
      <c r="F405" s="2"/>
      <c r="T405" s="2" t="str">
        <f t="shared" si="67"/>
        <v/>
      </c>
      <c r="U405" s="2"/>
    </row>
    <row r="406" spans="6:21" x14ac:dyDescent="0.25">
      <c r="F406" s="2"/>
      <c r="T406" s="2" t="str">
        <f t="shared" si="67"/>
        <v/>
      </c>
      <c r="U406" s="2"/>
    </row>
    <row r="407" spans="6:21" x14ac:dyDescent="0.25">
      <c r="F407" s="2"/>
      <c r="T407" s="2" t="str">
        <f t="shared" si="67"/>
        <v/>
      </c>
      <c r="U407" s="2"/>
    </row>
    <row r="408" spans="6:21" x14ac:dyDescent="0.25">
      <c r="F408" s="2"/>
      <c r="T408" s="2" t="str">
        <f t="shared" si="67"/>
        <v/>
      </c>
      <c r="U408" s="2"/>
    </row>
    <row r="409" spans="6:21" x14ac:dyDescent="0.25">
      <c r="F409" s="2"/>
      <c r="T409" s="2" t="str">
        <f t="shared" si="67"/>
        <v/>
      </c>
      <c r="U409" s="2"/>
    </row>
    <row r="410" spans="6:21" x14ac:dyDescent="0.25">
      <c r="F410" s="2"/>
      <c r="T410" s="2" t="str">
        <f t="shared" si="67"/>
        <v/>
      </c>
      <c r="U410" s="2"/>
    </row>
    <row r="411" spans="6:21" x14ac:dyDescent="0.25">
      <c r="F411" s="2"/>
      <c r="T411" s="2" t="str">
        <f t="shared" si="67"/>
        <v/>
      </c>
      <c r="U411" s="2"/>
    </row>
    <row r="412" spans="6:21" x14ac:dyDescent="0.25">
      <c r="F412" s="2"/>
      <c r="T412" s="2" t="str">
        <f t="shared" ref="T412:T421" si="68">IF(OR(M412,0),$F412,"")</f>
        <v/>
      </c>
      <c r="U412" s="2"/>
    </row>
    <row r="413" spans="6:21" x14ac:dyDescent="0.25">
      <c r="F413" s="2"/>
      <c r="T413" s="2" t="str">
        <f t="shared" si="68"/>
        <v/>
      </c>
      <c r="U413" s="2"/>
    </row>
    <row r="414" spans="6:21" x14ac:dyDescent="0.25">
      <c r="F414" s="2"/>
      <c r="T414" s="2" t="str">
        <f t="shared" si="68"/>
        <v/>
      </c>
      <c r="U414" s="2"/>
    </row>
    <row r="415" spans="6:21" x14ac:dyDescent="0.25">
      <c r="F415" s="2"/>
      <c r="T415" s="2" t="str">
        <f t="shared" si="68"/>
        <v/>
      </c>
      <c r="U415" s="2"/>
    </row>
    <row r="416" spans="6:21" x14ac:dyDescent="0.25">
      <c r="F416" s="2"/>
      <c r="T416" s="2" t="str">
        <f t="shared" si="68"/>
        <v/>
      </c>
      <c r="U416" s="2"/>
    </row>
    <row r="417" spans="6:21" x14ac:dyDescent="0.25">
      <c r="F417" s="2"/>
      <c r="T417" s="2" t="str">
        <f t="shared" si="68"/>
        <v/>
      </c>
      <c r="U417" s="2"/>
    </row>
    <row r="418" spans="6:21" x14ac:dyDescent="0.25">
      <c r="F418" s="2"/>
      <c r="T418" s="2" t="str">
        <f t="shared" si="68"/>
        <v/>
      </c>
      <c r="U418" s="2"/>
    </row>
    <row r="419" spans="6:21" x14ac:dyDescent="0.25">
      <c r="F419" s="2"/>
      <c r="T419" s="2" t="str">
        <f t="shared" si="68"/>
        <v/>
      </c>
      <c r="U419" s="2"/>
    </row>
    <row r="420" spans="6:21" x14ac:dyDescent="0.25">
      <c r="F420" s="2"/>
      <c r="T420" s="2" t="str">
        <f t="shared" si="68"/>
        <v/>
      </c>
      <c r="U420" s="2"/>
    </row>
    <row r="421" spans="6:21" x14ac:dyDescent="0.25">
      <c r="F421" s="2"/>
      <c r="T421" s="2" t="str">
        <f t="shared" si="68"/>
        <v/>
      </c>
      <c r="U421" s="2"/>
    </row>
    <row r="422" spans="6:21" x14ac:dyDescent="0.25">
      <c r="F422" s="2"/>
    </row>
    <row r="423" spans="6:21" x14ac:dyDescent="0.25">
      <c r="F423" s="2"/>
    </row>
    <row r="424" spans="6:21" x14ac:dyDescent="0.25">
      <c r="F424" s="2"/>
    </row>
    <row r="425" spans="6:21" x14ac:dyDescent="0.25">
      <c r="F425" s="2"/>
    </row>
    <row r="426" spans="6:21" x14ac:dyDescent="0.25">
      <c r="F426" s="2"/>
    </row>
    <row r="427" spans="6:21" x14ac:dyDescent="0.25">
      <c r="F427" s="2"/>
    </row>
    <row r="428" spans="6:21" x14ac:dyDescent="0.25">
      <c r="F428" s="2"/>
    </row>
    <row r="429" spans="6:21" x14ac:dyDescent="0.25">
      <c r="F429" s="2"/>
    </row>
    <row r="430" spans="6:21" x14ac:dyDescent="0.25">
      <c r="F430" s="2"/>
    </row>
    <row r="431" spans="6:21" x14ac:dyDescent="0.25">
      <c r="F431" s="2"/>
    </row>
    <row r="432" spans="6:21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</sheetData>
  <sortState ref="A1:B293">
    <sortCondition ref="A1"/>
  </sortState>
  <conditionalFormatting sqref="N3:N48 N52:N354">
    <cfRule type="cellIs" dxfId="3" priority="4" operator="equal">
      <formula>FALSE</formula>
    </cfRule>
  </conditionalFormatting>
  <conditionalFormatting sqref="N49">
    <cfRule type="cellIs" dxfId="2" priority="3" operator="equal">
      <formula>FALSE</formula>
    </cfRule>
  </conditionalFormatting>
  <conditionalFormatting sqref="N50">
    <cfRule type="cellIs" dxfId="1" priority="2" operator="equal">
      <formula>FALSE</formula>
    </cfRule>
  </conditionalFormatting>
  <conditionalFormatting sqref="N51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2" sqref="J12"/>
    </sheetView>
  </sheetViews>
  <sheetFormatPr defaultRowHeight="15" x14ac:dyDescent="0.25"/>
  <cols>
    <col min="1" max="1" width="19.28515625" customWidth="1"/>
    <col min="2" max="2" width="11.42578125" style="9" customWidth="1"/>
    <col min="3" max="3" width="8.85546875" style="9"/>
    <col min="4" max="6" width="9.140625" style="9"/>
    <col min="7" max="7" width="8.85546875" style="9"/>
  </cols>
  <sheetData>
    <row r="1" spans="1:7" x14ac:dyDescent="0.25">
      <c r="B1" s="8" t="s">
        <v>314</v>
      </c>
      <c r="C1" s="8"/>
      <c r="D1" s="8"/>
      <c r="E1" s="8"/>
      <c r="F1" s="8"/>
      <c r="G1" s="8"/>
    </row>
    <row r="2" spans="1:7" x14ac:dyDescent="0.25">
      <c r="B2" s="8" t="s">
        <v>303</v>
      </c>
      <c r="C2" s="8" t="s">
        <v>297</v>
      </c>
      <c r="D2" s="3" t="s">
        <v>330</v>
      </c>
      <c r="E2" s="3" t="s">
        <v>309</v>
      </c>
      <c r="F2" s="3" t="s">
        <v>301</v>
      </c>
      <c r="G2" s="8" t="s">
        <v>305</v>
      </c>
    </row>
    <row r="3" spans="1:7" x14ac:dyDescent="0.25">
      <c r="A3" s="3" t="s">
        <v>306</v>
      </c>
      <c r="B3" s="10">
        <f>Individual!V4</f>
        <v>73.055895959958434</v>
      </c>
      <c r="C3" s="10">
        <f>Individual!W4</f>
        <v>16.226487677730621</v>
      </c>
      <c r="D3" s="10">
        <f>Individual!X4</f>
        <v>0</v>
      </c>
      <c r="E3" s="10">
        <f>Individual!Y4</f>
        <v>0</v>
      </c>
      <c r="F3" s="10">
        <f>Individual!Z4</f>
        <v>0</v>
      </c>
      <c r="G3" s="10">
        <f>Individual!AC4</f>
        <v>89.283008932322261</v>
      </c>
    </row>
    <row r="4" spans="1:7" x14ac:dyDescent="0.25">
      <c r="A4" s="3" t="s">
        <v>366</v>
      </c>
      <c r="B4" s="10">
        <f>Individual!V76</f>
        <v>6.2750429082661867</v>
      </c>
      <c r="C4" s="10">
        <f>Individual!W76</f>
        <v>0</v>
      </c>
      <c r="D4" s="10">
        <f>Individual!X76</f>
        <v>0</v>
      </c>
      <c r="E4" s="10">
        <f>Individual!Y76</f>
        <v>0</v>
      </c>
      <c r="F4" s="10">
        <f>Individual!Z76</f>
        <v>0</v>
      </c>
      <c r="G4" s="10">
        <f>Individual!AC76</f>
        <v>6.2750429082661867</v>
      </c>
    </row>
    <row r="5" spans="1:7" x14ac:dyDescent="0.25">
      <c r="A5" s="3" t="s">
        <v>312</v>
      </c>
      <c r="B5" s="10">
        <f>Individual!V80</f>
        <v>116.7974826162681</v>
      </c>
      <c r="C5" s="10">
        <f>Individual!W80</f>
        <v>7.2060297094285488</v>
      </c>
      <c r="D5" s="10">
        <f>Individual!X80</f>
        <v>0</v>
      </c>
      <c r="E5" s="10">
        <f>Individual!Y80</f>
        <v>0</v>
      </c>
      <c r="F5" s="10">
        <f>Individual!Z80</f>
        <v>0.41602300759404898</v>
      </c>
      <c r="G5" s="10">
        <f>Individual!AC80</f>
        <v>124.4195353332907</v>
      </c>
    </row>
    <row r="6" spans="1:7" x14ac:dyDescent="0.25">
      <c r="A6" s="3" t="s">
        <v>313</v>
      </c>
      <c r="B6" s="10">
        <f>Individual!V117</f>
        <v>637.78893222194165</v>
      </c>
      <c r="C6" s="10">
        <f>Individual!W117</f>
        <v>154.48459889162331</v>
      </c>
      <c r="D6" s="10">
        <f>Individual!X117</f>
        <v>0</v>
      </c>
      <c r="E6" s="10">
        <f>Individual!Y117</f>
        <v>63.057982228696346</v>
      </c>
      <c r="F6" s="10">
        <f>Individual!Z117</f>
        <v>0</v>
      </c>
      <c r="G6" s="10">
        <f>Individual!AC117</f>
        <v>855.51160991266374</v>
      </c>
    </row>
    <row r="7" spans="1:7" x14ac:dyDescent="0.25">
      <c r="A7" s="3" t="s">
        <v>311</v>
      </c>
      <c r="B7" s="10">
        <f>Individual!V273</f>
        <v>269.65647687483579</v>
      </c>
      <c r="C7" s="10">
        <f>Individual!W273</f>
        <v>3.0483552608639002</v>
      </c>
      <c r="D7" s="10">
        <f>Individual!X273</f>
        <v>7.0976603571325541</v>
      </c>
      <c r="E7" s="10">
        <f>Individual!Y273</f>
        <v>3.3106857212260365</v>
      </c>
      <c r="F7" s="10">
        <f>Individual!Z273</f>
        <v>14.847560553811491</v>
      </c>
      <c r="G7" s="10">
        <f>Individual!AC273</f>
        <v>298.07387111801654</v>
      </c>
    </row>
    <row r="8" spans="1:7" x14ac:dyDescent="0.25">
      <c r="A8" s="3" t="s">
        <v>304</v>
      </c>
      <c r="B8" s="11">
        <f>SUM(B3:B7)</f>
        <v>1103.5738305812702</v>
      </c>
      <c r="C8" s="11">
        <f>SUM(C3:C7)</f>
        <v>180.96547153964639</v>
      </c>
      <c r="D8" s="11">
        <f t="shared" ref="D8:F8" si="0">SUM(D3:D7)</f>
        <v>7.0976603571325541</v>
      </c>
      <c r="E8" s="11">
        <f t="shared" si="0"/>
        <v>66.368667949922383</v>
      </c>
      <c r="F8" s="11">
        <f t="shared" si="0"/>
        <v>15.26358356140554</v>
      </c>
      <c r="G8" s="11">
        <f>SUM(G3:G7)</f>
        <v>1373.5630682045594</v>
      </c>
    </row>
    <row r="9" spans="1:7" x14ac:dyDescent="0.25">
      <c r="A9" s="3" t="s">
        <v>315</v>
      </c>
      <c r="B9" s="12">
        <f>B8/$G8</f>
        <v>0.80343877622146376</v>
      </c>
      <c r="C9" s="12">
        <f>C8/$G8</f>
        <v>0.13174893510801347</v>
      </c>
      <c r="D9" s="12">
        <f t="shared" ref="D9:F9" si="1">D8/$G8</f>
        <v>5.1673348835814268E-3</v>
      </c>
      <c r="E9" s="12">
        <f t="shared" si="1"/>
        <v>4.8318617096101447E-2</v>
      </c>
      <c r="F9" s="12">
        <f t="shared" si="1"/>
        <v>1.1112400962670899E-2</v>
      </c>
      <c r="G9" s="12">
        <f>G8/$G8</f>
        <v>1</v>
      </c>
    </row>
    <row r="11" spans="1:7" x14ac:dyDescent="0.25">
      <c r="A11" s="3" t="s">
        <v>367</v>
      </c>
      <c r="G11" s="10">
        <f>SUM(Individual!F354,Individual!F352,Individual!F351)</f>
        <v>32.80001525878906</v>
      </c>
    </row>
    <row r="12" spans="1:7" x14ac:dyDescent="0.25">
      <c r="A12" s="3" t="s">
        <v>604</v>
      </c>
      <c r="G12" s="10">
        <f>SUM(Individual!F353,Individual!F349,Individual!F350)</f>
        <v>107.83125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4" sqref="B4"/>
    </sheetView>
  </sheetViews>
  <sheetFormatPr defaultRowHeight="15" x14ac:dyDescent="0.25"/>
  <cols>
    <col min="1" max="1" width="7.85546875" style="9" customWidth="1"/>
    <col min="2" max="2" width="15.85546875" style="9" bestFit="1" customWidth="1"/>
  </cols>
  <sheetData>
    <row r="1" spans="1:2" x14ac:dyDescent="0.25">
      <c r="A1" s="8" t="s">
        <v>316</v>
      </c>
      <c r="B1" s="8" t="s">
        <v>317</v>
      </c>
    </row>
    <row r="2" spans="1:2" x14ac:dyDescent="0.25">
      <c r="A2" s="9">
        <v>2014</v>
      </c>
      <c r="B2" s="14">
        <f>SUM(Individual!F15,Individual!F95,Individual!F96,Individual!F97,Individual!F134,Individual!F133,Individual!F288,Individual!F289,Individual!F290)</f>
        <v>131.88336171768606</v>
      </c>
    </row>
    <row r="3" spans="1:2" x14ac:dyDescent="0.25">
      <c r="A3" s="13">
        <v>2015</v>
      </c>
      <c r="B3" s="15">
        <f>SUM(Individual!F16,Individual!F17,Individual!F98,Individual!F135,Individual!F136,Individual!F291,Individual!F292,Individual!F293)</f>
        <v>91.002171535976231</v>
      </c>
    </row>
    <row r="4" spans="1:2" x14ac:dyDescent="0.25">
      <c r="A4" s="13">
        <v>2016</v>
      </c>
      <c r="B4" s="14">
        <f>SUM(Individual!F99,Individual!F100,Individual!F137,Individual!F138,Individual!F139,Individual!F294,Individual!F295,Individual!F296,Individual!F297)</f>
        <v>139.42344769928604</v>
      </c>
    </row>
    <row r="5" spans="1:2" x14ac:dyDescent="0.25">
      <c r="A5" s="9" t="s">
        <v>318</v>
      </c>
      <c r="B5" s="14"/>
    </row>
    <row r="6" spans="1:2" x14ac:dyDescent="0.25">
      <c r="B6" s="14"/>
    </row>
    <row r="7" spans="1:2" x14ac:dyDescent="0.25">
      <c r="B7" s="14"/>
    </row>
    <row r="8" spans="1:2" x14ac:dyDescent="0.25">
      <c r="B8" s="14"/>
    </row>
    <row r="9" spans="1:2" x14ac:dyDescent="0.25">
      <c r="B9" s="14"/>
    </row>
    <row r="10" spans="1:2" x14ac:dyDescent="0.25">
      <c r="B10" s="14"/>
    </row>
    <row r="11" spans="1:2" x14ac:dyDescent="0.25">
      <c r="B11" s="14"/>
    </row>
    <row r="12" spans="1:2" x14ac:dyDescent="0.25">
      <c r="B12" s="14"/>
    </row>
    <row r="13" spans="1:2" x14ac:dyDescent="0.25">
      <c r="B13" s="14"/>
    </row>
    <row r="14" spans="1:2" x14ac:dyDescent="0.25">
      <c r="B14" s="14"/>
    </row>
    <row r="15" spans="1:2" x14ac:dyDescent="0.25">
      <c r="B15" s="14"/>
    </row>
    <row r="16" spans="1:2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57" workbookViewId="0">
      <selection activeCell="C93" sqref="C93"/>
    </sheetView>
  </sheetViews>
  <sheetFormatPr defaultRowHeight="15" x14ac:dyDescent="0.25"/>
  <cols>
    <col min="1" max="1" width="33.140625" bestFit="1" customWidth="1"/>
    <col min="3" max="3" width="12" style="2" bestFit="1" customWidth="1"/>
  </cols>
  <sheetData>
    <row r="1" spans="1:3" x14ac:dyDescent="0.25">
      <c r="A1" t="s">
        <v>712</v>
      </c>
      <c r="B1" t="s">
        <v>714</v>
      </c>
      <c r="C1" s="2" t="s">
        <v>713</v>
      </c>
    </row>
    <row r="2" spans="1:3" x14ac:dyDescent="0.25">
      <c r="A2" t="s">
        <v>618</v>
      </c>
      <c r="B2">
        <v>46168</v>
      </c>
      <c r="C2" s="2">
        <f>B2/2^30</f>
        <v>4.2997300624847412E-5</v>
      </c>
    </row>
    <row r="3" spans="1:3" x14ac:dyDescent="0.25">
      <c r="A3" t="s">
        <v>619</v>
      </c>
      <c r="B3">
        <v>175597</v>
      </c>
      <c r="C3" s="2">
        <f t="shared" ref="C3:C66" si="0">B3/2^30</f>
        <v>1.6353745013475418E-4</v>
      </c>
    </row>
    <row r="4" spans="1:3" x14ac:dyDescent="0.25">
      <c r="A4" t="s">
        <v>620</v>
      </c>
      <c r="B4">
        <v>4230782</v>
      </c>
      <c r="C4" s="2">
        <f t="shared" si="0"/>
        <v>3.9402227848768234E-3</v>
      </c>
    </row>
    <row r="5" spans="1:3" x14ac:dyDescent="0.25">
      <c r="A5" t="s">
        <v>621</v>
      </c>
      <c r="B5">
        <v>1975287</v>
      </c>
      <c r="C5" s="2">
        <f t="shared" si="0"/>
        <v>1.8396293744444847E-3</v>
      </c>
    </row>
    <row r="6" spans="1:3" x14ac:dyDescent="0.25">
      <c r="A6" t="s">
        <v>622</v>
      </c>
      <c r="B6">
        <v>22728313</v>
      </c>
      <c r="C6" s="2">
        <f t="shared" si="0"/>
        <v>2.116739097982645E-2</v>
      </c>
    </row>
    <row r="7" spans="1:3" x14ac:dyDescent="0.25">
      <c r="A7" t="s">
        <v>623</v>
      </c>
      <c r="B7">
        <v>1390836</v>
      </c>
      <c r="C7" s="2">
        <f t="shared" si="0"/>
        <v>1.2953169643878937E-3</v>
      </c>
    </row>
    <row r="8" spans="1:3" x14ac:dyDescent="0.25">
      <c r="A8" t="s">
        <v>624</v>
      </c>
      <c r="B8">
        <v>12508</v>
      </c>
      <c r="C8" s="2">
        <f t="shared" si="0"/>
        <v>1.1648982763290405E-5</v>
      </c>
    </row>
    <row r="9" spans="1:3" x14ac:dyDescent="0.25">
      <c r="A9" t="s">
        <v>625</v>
      </c>
      <c r="B9">
        <v>351081</v>
      </c>
      <c r="C9" s="2">
        <f t="shared" si="0"/>
        <v>3.2696966081857681E-4</v>
      </c>
    </row>
    <row r="10" spans="1:3" x14ac:dyDescent="0.25">
      <c r="A10" t="s">
        <v>626</v>
      </c>
      <c r="B10">
        <v>21426479</v>
      </c>
      <c r="C10" s="2">
        <f t="shared" si="0"/>
        <v>1.9954963587224483E-2</v>
      </c>
    </row>
    <row r="11" spans="1:3" x14ac:dyDescent="0.25">
      <c r="A11" t="s">
        <v>627</v>
      </c>
      <c r="B11">
        <v>16842</v>
      </c>
      <c r="C11" s="2">
        <f t="shared" si="0"/>
        <v>1.5685334801673889E-5</v>
      </c>
    </row>
    <row r="12" spans="1:3" x14ac:dyDescent="0.25">
      <c r="A12" t="s">
        <v>628</v>
      </c>
      <c r="B12">
        <v>22620613</v>
      </c>
      <c r="C12" s="2">
        <f t="shared" si="0"/>
        <v>2.1067087538540363E-2</v>
      </c>
    </row>
    <row r="13" spans="1:3" x14ac:dyDescent="0.25">
      <c r="A13" t="s">
        <v>629</v>
      </c>
      <c r="B13">
        <v>15642429</v>
      </c>
      <c r="C13" s="2">
        <f t="shared" si="0"/>
        <v>1.4568147249519825E-2</v>
      </c>
    </row>
    <row r="14" spans="1:3" x14ac:dyDescent="0.25">
      <c r="A14" t="s">
        <v>630</v>
      </c>
      <c r="B14">
        <v>63531601</v>
      </c>
      <c r="C14" s="2">
        <f t="shared" si="0"/>
        <v>5.9168414212763309E-2</v>
      </c>
    </row>
    <row r="15" spans="1:3" x14ac:dyDescent="0.25">
      <c r="A15" t="s">
        <v>631</v>
      </c>
      <c r="B15">
        <v>0</v>
      </c>
      <c r="C15" s="2">
        <f t="shared" si="0"/>
        <v>0</v>
      </c>
    </row>
    <row r="16" spans="1:3" x14ac:dyDescent="0.25">
      <c r="A16" t="s">
        <v>632</v>
      </c>
      <c r="B16">
        <v>110000</v>
      </c>
      <c r="C16" s="2">
        <f t="shared" si="0"/>
        <v>1.0244548320770264E-4</v>
      </c>
    </row>
    <row r="17" spans="1:3" x14ac:dyDescent="0.25">
      <c r="A17" t="s">
        <v>633</v>
      </c>
      <c r="B17">
        <v>12268599</v>
      </c>
      <c r="C17" s="2">
        <f t="shared" si="0"/>
        <v>1.1426023207604885E-2</v>
      </c>
    </row>
    <row r="18" spans="1:3" x14ac:dyDescent="0.25">
      <c r="A18" t="s">
        <v>634</v>
      </c>
      <c r="B18">
        <v>17366336</v>
      </c>
      <c r="C18" s="2">
        <f t="shared" si="0"/>
        <v>1.6173660755157471E-2</v>
      </c>
    </row>
    <row r="19" spans="1:3" x14ac:dyDescent="0.25">
      <c r="A19" t="s">
        <v>635</v>
      </c>
      <c r="B19">
        <v>26388059</v>
      </c>
      <c r="C19" s="2">
        <f t="shared" si="0"/>
        <v>2.4575795046985149E-2</v>
      </c>
    </row>
    <row r="20" spans="1:3" x14ac:dyDescent="0.25">
      <c r="A20" t="s">
        <v>636</v>
      </c>
      <c r="B20">
        <v>5248497</v>
      </c>
      <c r="C20" s="2">
        <f t="shared" si="0"/>
        <v>4.8880437389016151E-3</v>
      </c>
    </row>
    <row r="21" spans="1:3" x14ac:dyDescent="0.25">
      <c r="A21" t="s">
        <v>637</v>
      </c>
      <c r="B21">
        <v>47307962</v>
      </c>
      <c r="C21" s="2">
        <f t="shared" si="0"/>
        <v>4.4058972969651222E-2</v>
      </c>
    </row>
    <row r="22" spans="1:3" x14ac:dyDescent="0.25">
      <c r="A22" t="s">
        <v>638</v>
      </c>
      <c r="B22">
        <v>2079151</v>
      </c>
      <c r="C22" s="2">
        <f t="shared" si="0"/>
        <v>1.9363602623343468E-3</v>
      </c>
    </row>
    <row r="23" spans="1:3" x14ac:dyDescent="0.25">
      <c r="A23" t="s">
        <v>639</v>
      </c>
      <c r="B23">
        <v>37123836</v>
      </c>
      <c r="C23" s="2">
        <f t="shared" si="0"/>
        <v>3.4574266523122787E-2</v>
      </c>
    </row>
    <row r="24" spans="1:3" x14ac:dyDescent="0.25">
      <c r="A24" t="s">
        <v>640</v>
      </c>
      <c r="B24">
        <v>26605143</v>
      </c>
      <c r="C24" s="2">
        <f t="shared" si="0"/>
        <v>2.4777970276772976E-2</v>
      </c>
    </row>
    <row r="25" spans="1:3" x14ac:dyDescent="0.25">
      <c r="A25" t="s">
        <v>641</v>
      </c>
      <c r="B25">
        <v>179785582</v>
      </c>
      <c r="C25" s="2">
        <f t="shared" si="0"/>
        <v>0.16743837110698223</v>
      </c>
    </row>
    <row r="26" spans="1:3" x14ac:dyDescent="0.25">
      <c r="A26" t="s">
        <v>642</v>
      </c>
      <c r="B26">
        <v>2474709</v>
      </c>
      <c r="C26" s="2">
        <f t="shared" si="0"/>
        <v>2.3047523573040962E-3</v>
      </c>
    </row>
    <row r="27" spans="1:3" x14ac:dyDescent="0.25">
      <c r="A27" t="s">
        <v>643</v>
      </c>
      <c r="B27">
        <v>32750</v>
      </c>
      <c r="C27" s="2">
        <f t="shared" si="0"/>
        <v>3.0500814318656921E-5</v>
      </c>
    </row>
    <row r="28" spans="1:3" x14ac:dyDescent="0.25">
      <c r="A28" t="s">
        <v>644</v>
      </c>
      <c r="B28">
        <v>10223347</v>
      </c>
      <c r="C28" s="2">
        <f t="shared" si="0"/>
        <v>9.5212338492274284E-3</v>
      </c>
    </row>
    <row r="29" spans="1:3" x14ac:dyDescent="0.25">
      <c r="A29" t="s">
        <v>645</v>
      </c>
      <c r="B29">
        <v>457</v>
      </c>
      <c r="C29" s="2">
        <f t="shared" si="0"/>
        <v>4.2561441659927368E-7</v>
      </c>
    </row>
    <row r="30" spans="1:3" x14ac:dyDescent="0.25">
      <c r="A30" t="s">
        <v>646</v>
      </c>
      <c r="B30">
        <v>25993</v>
      </c>
      <c r="C30" s="2">
        <f t="shared" si="0"/>
        <v>2.4207867681980133E-5</v>
      </c>
    </row>
    <row r="31" spans="1:3" x14ac:dyDescent="0.25">
      <c r="A31" t="s">
        <v>647</v>
      </c>
      <c r="B31">
        <v>183985499</v>
      </c>
      <c r="C31" s="2">
        <f t="shared" si="0"/>
        <v>0.17134984862059355</v>
      </c>
    </row>
    <row r="32" spans="1:3" x14ac:dyDescent="0.25">
      <c r="A32" t="s">
        <v>648</v>
      </c>
      <c r="B32">
        <v>8896748</v>
      </c>
      <c r="C32" s="2">
        <f t="shared" si="0"/>
        <v>8.2857422530651093E-3</v>
      </c>
    </row>
    <row r="33" spans="1:3" x14ac:dyDescent="0.25">
      <c r="A33" t="s">
        <v>649</v>
      </c>
      <c r="B33">
        <v>17611</v>
      </c>
      <c r="C33" s="2">
        <f t="shared" si="0"/>
        <v>1.6401521861553192E-5</v>
      </c>
    </row>
    <row r="34" spans="1:3" x14ac:dyDescent="0.25">
      <c r="A34" t="s">
        <v>650</v>
      </c>
      <c r="B34">
        <v>60825</v>
      </c>
      <c r="C34" s="2">
        <f t="shared" si="0"/>
        <v>5.6647695600986481E-5</v>
      </c>
    </row>
    <row r="35" spans="1:3" x14ac:dyDescent="0.25">
      <c r="A35" t="s">
        <v>651</v>
      </c>
      <c r="B35">
        <v>107148637</v>
      </c>
      <c r="C35" s="2">
        <f t="shared" si="0"/>
        <v>9.9789944477379322E-2</v>
      </c>
    </row>
    <row r="36" spans="1:3" x14ac:dyDescent="0.25">
      <c r="A36" t="s">
        <v>652</v>
      </c>
      <c r="B36">
        <v>722673</v>
      </c>
      <c r="C36" s="2">
        <f t="shared" si="0"/>
        <v>6.7304167896509171E-4</v>
      </c>
    </row>
    <row r="37" spans="1:3" x14ac:dyDescent="0.25">
      <c r="A37" t="s">
        <v>653</v>
      </c>
      <c r="B37">
        <v>2869335</v>
      </c>
      <c r="C37" s="2">
        <f t="shared" si="0"/>
        <v>2.672276459634304E-3</v>
      </c>
    </row>
    <row r="38" spans="1:3" x14ac:dyDescent="0.25">
      <c r="A38" t="s">
        <v>654</v>
      </c>
      <c r="B38">
        <v>3578689</v>
      </c>
      <c r="C38" s="2">
        <f t="shared" si="0"/>
        <v>3.3329138532280922E-3</v>
      </c>
    </row>
    <row r="39" spans="1:3" x14ac:dyDescent="0.25">
      <c r="A39" t="s">
        <v>655</v>
      </c>
      <c r="B39">
        <v>1000607</v>
      </c>
      <c r="C39" s="2">
        <f t="shared" si="0"/>
        <v>9.3188788741827011E-4</v>
      </c>
    </row>
    <row r="40" spans="1:3" x14ac:dyDescent="0.25">
      <c r="A40" t="s">
        <v>656</v>
      </c>
      <c r="B40">
        <v>4361133</v>
      </c>
      <c r="C40" s="2">
        <f t="shared" si="0"/>
        <v>4.0616216138005257E-3</v>
      </c>
    </row>
    <row r="41" spans="1:3" x14ac:dyDescent="0.25">
      <c r="A41" t="s">
        <v>657</v>
      </c>
      <c r="B41">
        <v>4661</v>
      </c>
      <c r="C41" s="2">
        <f t="shared" si="0"/>
        <v>4.3408945202827454E-6</v>
      </c>
    </row>
    <row r="42" spans="1:3" x14ac:dyDescent="0.25">
      <c r="A42" t="s">
        <v>658</v>
      </c>
      <c r="B42">
        <v>20573696</v>
      </c>
      <c r="C42" s="2">
        <f t="shared" si="0"/>
        <v>1.9160747528076172E-2</v>
      </c>
    </row>
    <row r="43" spans="1:3" x14ac:dyDescent="0.25">
      <c r="A43" t="s">
        <v>659</v>
      </c>
      <c r="B43">
        <v>26432980</v>
      </c>
      <c r="C43" s="2">
        <f t="shared" si="0"/>
        <v>2.4617630988359451E-2</v>
      </c>
    </row>
    <row r="44" spans="1:3" x14ac:dyDescent="0.25">
      <c r="A44" t="s">
        <v>660</v>
      </c>
      <c r="B44">
        <v>1</v>
      </c>
      <c r="C44" s="2">
        <f t="shared" si="0"/>
        <v>9.3132257461547852E-10</v>
      </c>
    </row>
    <row r="45" spans="1:3" x14ac:dyDescent="0.25">
      <c r="A45" t="s">
        <v>661</v>
      </c>
      <c r="B45">
        <v>8555991</v>
      </c>
      <c r="C45" s="2">
        <f t="shared" si="0"/>
        <v>7.9683875665068626E-3</v>
      </c>
    </row>
    <row r="46" spans="1:3" x14ac:dyDescent="0.25">
      <c r="A46" t="s">
        <v>662</v>
      </c>
      <c r="B46">
        <v>28745434</v>
      </c>
      <c r="C46" s="2">
        <f t="shared" si="0"/>
        <v>2.6771271601319313E-2</v>
      </c>
    </row>
    <row r="47" spans="1:3" x14ac:dyDescent="0.25">
      <c r="A47" t="s">
        <v>663</v>
      </c>
      <c r="B47">
        <v>31637365</v>
      </c>
      <c r="C47" s="2">
        <f t="shared" si="0"/>
        <v>2.9464592225849628E-2</v>
      </c>
    </row>
    <row r="48" spans="1:3" x14ac:dyDescent="0.25">
      <c r="A48" t="s">
        <v>664</v>
      </c>
      <c r="B48">
        <v>20598</v>
      </c>
      <c r="C48" s="2">
        <f t="shared" si="0"/>
        <v>1.9183382391929626E-5</v>
      </c>
    </row>
    <row r="49" spans="1:3" x14ac:dyDescent="0.25">
      <c r="A49" t="s">
        <v>665</v>
      </c>
      <c r="B49">
        <v>19163139</v>
      </c>
      <c r="C49" s="2">
        <f t="shared" si="0"/>
        <v>1.7847063951194286E-2</v>
      </c>
    </row>
    <row r="50" spans="1:3" x14ac:dyDescent="0.25">
      <c r="A50" t="s">
        <v>666</v>
      </c>
      <c r="B50">
        <v>37967</v>
      </c>
      <c r="C50" s="2">
        <f t="shared" si="0"/>
        <v>3.5359524190425873E-5</v>
      </c>
    </row>
    <row r="51" spans="1:3" x14ac:dyDescent="0.25">
      <c r="A51" t="s">
        <v>667</v>
      </c>
      <c r="B51">
        <v>93507</v>
      </c>
      <c r="C51" s="2">
        <f t="shared" si="0"/>
        <v>8.708517998456955E-5</v>
      </c>
    </row>
    <row r="52" spans="1:3" x14ac:dyDescent="0.25">
      <c r="A52" t="s">
        <v>668</v>
      </c>
      <c r="B52">
        <v>39835</v>
      </c>
      <c r="C52" s="2">
        <f t="shared" si="0"/>
        <v>3.7099234759807587E-5</v>
      </c>
    </row>
    <row r="53" spans="1:3" x14ac:dyDescent="0.25">
      <c r="A53" t="s">
        <v>669</v>
      </c>
      <c r="B53">
        <v>9155793</v>
      </c>
      <c r="C53" s="2">
        <f t="shared" si="0"/>
        <v>8.5269967094063759E-3</v>
      </c>
    </row>
    <row r="54" spans="1:3" x14ac:dyDescent="0.25">
      <c r="A54" t="s">
        <v>670</v>
      </c>
      <c r="B54">
        <v>9462</v>
      </c>
      <c r="C54" s="2">
        <f t="shared" si="0"/>
        <v>8.8121742010116577E-6</v>
      </c>
    </row>
    <row r="55" spans="1:3" x14ac:dyDescent="0.25">
      <c r="A55" t="s">
        <v>671</v>
      </c>
      <c r="B55">
        <v>19794994</v>
      </c>
      <c r="C55" s="2">
        <f t="shared" si="0"/>
        <v>1.843552477657795E-2</v>
      </c>
    </row>
    <row r="56" spans="1:3" x14ac:dyDescent="0.25">
      <c r="A56" t="s">
        <v>672</v>
      </c>
      <c r="B56">
        <v>242965</v>
      </c>
      <c r="C56" s="2">
        <f t="shared" si="0"/>
        <v>2.2627878934144974E-4</v>
      </c>
    </row>
    <row r="57" spans="1:3" x14ac:dyDescent="0.25">
      <c r="A57" t="s">
        <v>673</v>
      </c>
      <c r="B57">
        <v>65479</v>
      </c>
      <c r="C57" s="2">
        <f t="shared" si="0"/>
        <v>6.0982070863246918E-5</v>
      </c>
    </row>
    <row r="58" spans="1:3" x14ac:dyDescent="0.25">
      <c r="A58" t="s">
        <v>674</v>
      </c>
      <c r="B58">
        <v>524</v>
      </c>
      <c r="C58" s="2">
        <f t="shared" si="0"/>
        <v>4.8801302909851074E-7</v>
      </c>
    </row>
    <row r="59" spans="1:3" x14ac:dyDescent="0.25">
      <c r="A59" t="s">
        <v>675</v>
      </c>
      <c r="B59">
        <v>19546082</v>
      </c>
      <c r="C59" s="2">
        <f t="shared" si="0"/>
        <v>1.8203707411885262E-2</v>
      </c>
    </row>
    <row r="60" spans="1:3" x14ac:dyDescent="0.25">
      <c r="A60" t="s">
        <v>676</v>
      </c>
      <c r="B60">
        <v>3158218</v>
      </c>
      <c r="C60" s="2">
        <f t="shared" si="0"/>
        <v>2.9413197189569473E-3</v>
      </c>
    </row>
    <row r="61" spans="1:3" x14ac:dyDescent="0.25">
      <c r="A61" t="s">
        <v>677</v>
      </c>
      <c r="B61">
        <v>29911884</v>
      </c>
      <c r="C61" s="2">
        <f t="shared" si="0"/>
        <v>2.7857612818479538E-2</v>
      </c>
    </row>
    <row r="62" spans="1:3" x14ac:dyDescent="0.25">
      <c r="A62" t="s">
        <v>678</v>
      </c>
      <c r="B62">
        <v>15415</v>
      </c>
      <c r="C62" s="2">
        <f t="shared" si="0"/>
        <v>1.4356337487697601E-5</v>
      </c>
    </row>
    <row r="63" spans="1:3" x14ac:dyDescent="0.25">
      <c r="A63" t="s">
        <v>679</v>
      </c>
      <c r="B63">
        <v>31717386</v>
      </c>
      <c r="C63" s="2">
        <f t="shared" si="0"/>
        <v>2.9539117589592934E-2</v>
      </c>
    </row>
    <row r="64" spans="1:3" x14ac:dyDescent="0.25">
      <c r="A64" t="s">
        <v>680</v>
      </c>
      <c r="B64">
        <v>32594</v>
      </c>
      <c r="C64" s="2">
        <f t="shared" si="0"/>
        <v>3.0355527997016907E-5</v>
      </c>
    </row>
    <row r="65" spans="1:3" x14ac:dyDescent="0.25">
      <c r="A65" t="s">
        <v>681</v>
      </c>
      <c r="B65">
        <v>5138146</v>
      </c>
      <c r="C65" s="2">
        <f t="shared" si="0"/>
        <v>4.7852713614702225E-3</v>
      </c>
    </row>
    <row r="66" spans="1:3" x14ac:dyDescent="0.25">
      <c r="A66" t="s">
        <v>682</v>
      </c>
      <c r="B66">
        <v>14980350</v>
      </c>
      <c r="C66" s="2">
        <f t="shared" si="0"/>
        <v>1.3951538130640984E-2</v>
      </c>
    </row>
    <row r="67" spans="1:3" x14ac:dyDescent="0.25">
      <c r="A67" t="s">
        <v>683</v>
      </c>
      <c r="B67">
        <v>1056790</v>
      </c>
      <c r="C67" s="2">
        <f t="shared" ref="C67:C95" si="1">B67/2^30</f>
        <v>9.8421238362789154E-4</v>
      </c>
    </row>
    <row r="68" spans="1:3" x14ac:dyDescent="0.25">
      <c r="A68" t="s">
        <v>684</v>
      </c>
      <c r="B68">
        <v>62778371</v>
      </c>
      <c r="C68" s="2">
        <f t="shared" si="1"/>
        <v>5.8466914109885693E-2</v>
      </c>
    </row>
    <row r="69" spans="1:3" x14ac:dyDescent="0.25">
      <c r="A69" t="s">
        <v>685</v>
      </c>
      <c r="B69">
        <v>90064754</v>
      </c>
      <c r="C69" s="2">
        <f t="shared" si="1"/>
        <v>8.3879338577389717E-2</v>
      </c>
    </row>
    <row r="70" spans="1:3" x14ac:dyDescent="0.25">
      <c r="A70" t="s">
        <v>686</v>
      </c>
      <c r="B70">
        <v>4911493</v>
      </c>
      <c r="C70" s="2">
        <f t="shared" si="1"/>
        <v>4.5741843059659004E-3</v>
      </c>
    </row>
    <row r="71" spans="1:3" x14ac:dyDescent="0.25">
      <c r="A71" t="s">
        <v>687</v>
      </c>
      <c r="B71">
        <v>101280</v>
      </c>
      <c r="C71" s="2">
        <f t="shared" si="1"/>
        <v>9.4324350357055664E-5</v>
      </c>
    </row>
    <row r="72" spans="1:3" x14ac:dyDescent="0.25">
      <c r="A72" t="s">
        <v>688</v>
      </c>
      <c r="B72">
        <v>13889</v>
      </c>
      <c r="C72" s="2">
        <f t="shared" si="1"/>
        <v>1.2935139238834381E-5</v>
      </c>
    </row>
    <row r="73" spans="1:3" x14ac:dyDescent="0.25">
      <c r="A73" t="s">
        <v>689</v>
      </c>
      <c r="B73">
        <v>7440470</v>
      </c>
      <c r="C73" s="2">
        <f t="shared" si="1"/>
        <v>6.9294776767492294E-3</v>
      </c>
    </row>
    <row r="74" spans="1:3" x14ac:dyDescent="0.25">
      <c r="A74" t="s">
        <v>690</v>
      </c>
      <c r="B74">
        <v>240206488</v>
      </c>
      <c r="C74" s="2">
        <f t="shared" si="1"/>
        <v>0.22370972484350204</v>
      </c>
    </row>
    <row r="75" spans="1:3" x14ac:dyDescent="0.25">
      <c r="A75" t="s">
        <v>691</v>
      </c>
      <c r="B75">
        <v>42445</v>
      </c>
      <c r="C75" s="2">
        <f t="shared" si="1"/>
        <v>3.9529986679553986E-5</v>
      </c>
    </row>
    <row r="76" spans="1:3" x14ac:dyDescent="0.25">
      <c r="A76" t="s">
        <v>692</v>
      </c>
      <c r="B76">
        <v>27731</v>
      </c>
      <c r="C76" s="2">
        <f t="shared" si="1"/>
        <v>2.5826506316661835E-5</v>
      </c>
    </row>
    <row r="77" spans="1:3" x14ac:dyDescent="0.25">
      <c r="A77" t="s">
        <v>693</v>
      </c>
      <c r="B77">
        <v>33461312</v>
      </c>
      <c r="C77" s="2">
        <f t="shared" si="1"/>
        <v>3.1163275241851807E-2</v>
      </c>
    </row>
    <row r="78" spans="1:3" x14ac:dyDescent="0.25">
      <c r="A78" t="s">
        <v>694</v>
      </c>
      <c r="B78">
        <v>19721</v>
      </c>
      <c r="C78" s="2">
        <f t="shared" si="1"/>
        <v>1.8366612493991852E-5</v>
      </c>
    </row>
    <row r="79" spans="1:3" x14ac:dyDescent="0.25">
      <c r="A79" t="s">
        <v>695</v>
      </c>
      <c r="B79">
        <v>10414</v>
      </c>
      <c r="C79" s="2">
        <f t="shared" si="1"/>
        <v>9.6987932920455933E-6</v>
      </c>
    </row>
    <row r="80" spans="1:3" x14ac:dyDescent="0.25">
      <c r="A80" t="s">
        <v>696</v>
      </c>
      <c r="B80">
        <v>977694</v>
      </c>
      <c r="C80" s="2">
        <f t="shared" si="1"/>
        <v>9.1054849326610565E-4</v>
      </c>
    </row>
    <row r="81" spans="1:3" x14ac:dyDescent="0.25">
      <c r="A81" t="s">
        <v>697</v>
      </c>
      <c r="B81">
        <v>5782009</v>
      </c>
      <c r="C81" s="2">
        <f t="shared" si="1"/>
        <v>5.3849155083298683E-3</v>
      </c>
    </row>
    <row r="82" spans="1:3" x14ac:dyDescent="0.25">
      <c r="A82" t="s">
        <v>698</v>
      </c>
      <c r="B82">
        <v>0</v>
      </c>
      <c r="C82" s="2">
        <f t="shared" si="1"/>
        <v>0</v>
      </c>
    </row>
    <row r="83" spans="1:3" x14ac:dyDescent="0.25">
      <c r="A83" t="s">
        <v>699</v>
      </c>
      <c r="B83">
        <v>145893</v>
      </c>
      <c r="C83" s="2">
        <f t="shared" si="1"/>
        <v>1.3587344437837601E-4</v>
      </c>
    </row>
    <row r="84" spans="1:3" x14ac:dyDescent="0.25">
      <c r="A84" t="s">
        <v>700</v>
      </c>
      <c r="B84">
        <v>48136</v>
      </c>
      <c r="C84" s="2">
        <f t="shared" si="1"/>
        <v>4.4830143451690674E-5</v>
      </c>
    </row>
    <row r="85" spans="1:3" x14ac:dyDescent="0.25">
      <c r="A85" t="s">
        <v>701</v>
      </c>
      <c r="B85">
        <v>66</v>
      </c>
      <c r="C85" s="2">
        <f t="shared" si="1"/>
        <v>6.1467289924621582E-8</v>
      </c>
    </row>
    <row r="86" spans="1:3" x14ac:dyDescent="0.25">
      <c r="A86" t="s">
        <v>702</v>
      </c>
      <c r="B86">
        <v>0</v>
      </c>
      <c r="C86" s="2">
        <f t="shared" si="1"/>
        <v>0</v>
      </c>
    </row>
    <row r="87" spans="1:3" x14ac:dyDescent="0.25">
      <c r="A87" t="s">
        <v>703</v>
      </c>
      <c r="B87">
        <v>70764154</v>
      </c>
      <c r="C87" s="2">
        <f t="shared" si="1"/>
        <v>6.5904254093766212E-2</v>
      </c>
    </row>
    <row r="88" spans="1:3" x14ac:dyDescent="0.25">
      <c r="A88" t="s">
        <v>704</v>
      </c>
      <c r="B88">
        <v>54330</v>
      </c>
      <c r="C88" s="2">
        <f t="shared" si="1"/>
        <v>5.0598755478858948E-5</v>
      </c>
    </row>
    <row r="89" spans="1:3" x14ac:dyDescent="0.25">
      <c r="A89" t="s">
        <v>705</v>
      </c>
      <c r="B89">
        <v>12417057</v>
      </c>
      <c r="C89" s="2">
        <f t="shared" si="1"/>
        <v>1.156428549438715E-2</v>
      </c>
    </row>
    <row r="90" spans="1:3" x14ac:dyDescent="0.25">
      <c r="A90" t="s">
        <v>706</v>
      </c>
      <c r="B90">
        <v>60040242</v>
      </c>
      <c r="C90" s="2">
        <f t="shared" si="1"/>
        <v>5.5916832759976387E-2</v>
      </c>
    </row>
    <row r="91" spans="1:3" x14ac:dyDescent="0.25">
      <c r="A91" t="s">
        <v>707</v>
      </c>
      <c r="B91">
        <v>184044</v>
      </c>
      <c r="C91" s="2">
        <f t="shared" si="1"/>
        <v>1.7140433192253113E-4</v>
      </c>
    </row>
    <row r="92" spans="1:3" x14ac:dyDescent="0.25">
      <c r="A92" t="s">
        <v>708</v>
      </c>
      <c r="B92">
        <v>94304743</v>
      </c>
      <c r="C92" s="2">
        <f t="shared" si="1"/>
        <v>8.7828136049211025E-2</v>
      </c>
    </row>
    <row r="93" spans="1:3" x14ac:dyDescent="0.25">
      <c r="A93" t="s">
        <v>709</v>
      </c>
      <c r="B93">
        <v>1787985128</v>
      </c>
      <c r="C93" s="2">
        <f t="shared" si="1"/>
        <v>1.6651909127831459</v>
      </c>
    </row>
    <row r="94" spans="1:3" x14ac:dyDescent="0.25">
      <c r="A94" t="s">
        <v>710</v>
      </c>
      <c r="B94">
        <v>565664592</v>
      </c>
      <c r="C94" s="2">
        <f t="shared" si="1"/>
        <v>0.52681620419025421</v>
      </c>
    </row>
    <row r="95" spans="1:3" x14ac:dyDescent="0.25">
      <c r="A95" t="s">
        <v>711</v>
      </c>
      <c r="B95">
        <v>565664592</v>
      </c>
      <c r="C95" s="2">
        <f t="shared" si="1"/>
        <v>0.52681620419025421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Total</vt:lpstr>
      <vt:lpstr>Year Total</vt:lpstr>
      <vt:lpstr>dataproducts</vt:lpstr>
    </vt:vector>
  </TitlesOfParts>
  <Company>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Steve</dc:creator>
  <cp:lastModifiedBy>Paden, John D.</cp:lastModifiedBy>
  <dcterms:created xsi:type="dcterms:W3CDTF">2018-03-06T13:28:13Z</dcterms:created>
  <dcterms:modified xsi:type="dcterms:W3CDTF">2021-06-17T12:32:13Z</dcterms:modified>
</cp:coreProperties>
</file>