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carlos_retamales_a_usach_cl/Documents/2022-2/8°Semestre/MINGESO/PEP_3/encuestados/"/>
    </mc:Choice>
  </mc:AlternateContent>
  <xr:revisionPtr revIDLastSave="580" documentId="8_{9ECBC618-0AE7-493F-BD79-D4726816A026}" xr6:coauthVersionLast="47" xr6:coauthVersionMax="47" xr10:uidLastSave="{AA52EBF1-AC5E-47FD-B381-8A7D0EFF0101}"/>
  <bookViews>
    <workbookView xWindow="-108" yWindow="-108" windowWidth="23256" windowHeight="12576" activeTab="2" xr2:uid="{5DD5CA30-D5EB-459D-9752-221271755DA0}"/>
  </bookViews>
  <sheets>
    <sheet name="Perfiles" sheetId="2" r:id="rId1"/>
    <sheet name="Resultados encuesta" sheetId="1" r:id="rId2"/>
    <sheet name="Gener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3" l="1" a="1"/>
  <c r="I5" i="3" s="1"/>
  <c r="I4" i="3" a="1"/>
  <c r="I4" i="3" s="1"/>
  <c r="I3" i="3" a="1"/>
  <c r="I3" i="3" s="1"/>
  <c r="D3" i="3" a="1"/>
  <c r="D3" i="3" s="1"/>
  <c r="C8" i="3" s="1"/>
  <c r="D5" i="3" a="1"/>
  <c r="D5" i="3" s="1"/>
  <c r="D4" i="3" a="1"/>
  <c r="D4" i="3" s="1"/>
  <c r="N25" i="1"/>
  <c r="M25" i="1"/>
  <c r="M32" i="1"/>
  <c r="M21" i="1"/>
  <c r="N21" i="1" s="1"/>
  <c r="M22" i="1"/>
  <c r="N22" i="1" s="1"/>
  <c r="M23" i="1"/>
  <c r="N23" i="1" s="1"/>
  <c r="M24" i="1"/>
  <c r="N24" i="1" s="1"/>
  <c r="M26" i="1"/>
  <c r="M27" i="1"/>
  <c r="M28" i="1"/>
  <c r="N28" i="1" s="1"/>
  <c r="M29" i="1"/>
  <c r="M30" i="1"/>
  <c r="M31" i="1"/>
  <c r="N26" i="1"/>
  <c r="N27" i="1"/>
  <c r="N29" i="1"/>
  <c r="N30" i="1"/>
  <c r="N31" i="1"/>
  <c r="N3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M19" i="1"/>
  <c r="M20" i="1"/>
  <c r="M18" i="1"/>
  <c r="M17" i="1"/>
  <c r="M16" i="1"/>
  <c r="M13" i="1"/>
  <c r="M14" i="1"/>
  <c r="M15" i="1"/>
  <c r="M6" i="1"/>
  <c r="M8" i="1"/>
  <c r="M7" i="1"/>
  <c r="M9" i="1"/>
  <c r="M10" i="1"/>
  <c r="M11" i="1"/>
  <c r="M12" i="1"/>
  <c r="M3" i="1"/>
  <c r="M4" i="1"/>
  <c r="M5" i="1"/>
  <c r="G5" i="3" l="1"/>
  <c r="E5" i="3"/>
  <c r="F5" i="3"/>
  <c r="H5" i="3"/>
  <c r="H4" i="3"/>
  <c r="E4" i="3"/>
  <c r="G4" i="3"/>
  <c r="F4" i="3"/>
  <c r="H3" i="3"/>
  <c r="G3" i="3"/>
  <c r="F3" i="3"/>
  <c r="E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<sst xmlns="http://schemas.openxmlformats.org/spreadsheetml/2006/main" count="125" uniqueCount="58">
  <si>
    <t>ID Participante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</si>
  <si>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</si>
  <si>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</si>
  <si>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</si>
  <si>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</si>
  <si>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</si>
  <si>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</si>
  <si>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</si>
  <si>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</si>
  <si>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</si>
  <si>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</si>
  <si>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Sitio Web</t>
  </si>
  <si>
    <t>pizzahut</t>
  </si>
  <si>
    <t>papajohns</t>
  </si>
  <si>
    <t>dominospizza</t>
  </si>
  <si>
    <t>Nota SUS</t>
  </si>
  <si>
    <t>Nombre</t>
  </si>
  <si>
    <t>Edad</t>
  </si>
  <si>
    <t>Comuna</t>
  </si>
  <si>
    <t>Amapola Salvatierra</t>
  </si>
  <si>
    <t>Puente Alto</t>
  </si>
  <si>
    <t>Ignacio Villarroel</t>
  </si>
  <si>
    <t>Marcelo Godoy</t>
  </si>
  <si>
    <t>Estefanía Álvarez</t>
  </si>
  <si>
    <t>Marcelo Álvarez</t>
  </si>
  <si>
    <t>Matías Cortes</t>
  </si>
  <si>
    <t>Pizzeria</t>
  </si>
  <si>
    <t>Pizzahut</t>
  </si>
  <si>
    <t>Papajohns</t>
  </si>
  <si>
    <t>Dominos</t>
  </si>
  <si>
    <t>Nota SUS Promedio</t>
  </si>
  <si>
    <t>https://www.pizzahut.cl/</t>
  </si>
  <si>
    <t>ID</t>
  </si>
  <si>
    <t>https://www.papajohns.cl/</t>
  </si>
  <si>
    <t>https://www.dominospizza.cl/</t>
  </si>
  <si>
    <t>Macul</t>
  </si>
  <si>
    <t>Huechuraba</t>
  </si>
  <si>
    <t>Providencia</t>
  </si>
  <si>
    <t>Renca</t>
  </si>
  <si>
    <t>Indenpendencia</t>
  </si>
  <si>
    <t>Puntuación de Aceptabilidad</t>
  </si>
  <si>
    <t>GRADO</t>
  </si>
  <si>
    <t>NPS</t>
  </si>
  <si>
    <t>ADJETIVO</t>
  </si>
  <si>
    <t>RANGO PERCENTIL</t>
  </si>
  <si>
    <t>Ignacio Clavero</t>
  </si>
  <si>
    <t>PROMEDIO PIZZERIAS</t>
  </si>
  <si>
    <t>ESCALA RECOMENDACIÓN</t>
  </si>
  <si>
    <t>1°</t>
  </si>
  <si>
    <t>2°</t>
  </si>
  <si>
    <t>3°</t>
  </si>
  <si>
    <t>APP COMIDA</t>
  </si>
  <si>
    <t>APP PIZZERIA</t>
  </si>
  <si>
    <t>SITIO WEB</t>
  </si>
  <si>
    <t>EXPERIENCIA</t>
  </si>
  <si>
    <t>BUENA</t>
  </si>
  <si>
    <t>NEUTRA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</si>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</sst>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3"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minospizza.cl/" TargetMode="External"/><Relationship Id="rId2" Type="http://schemas.openxmlformats.org/officeDocument/2006/relationships/hyperlink" Target="https://www.papajohns.cl/" TargetMode="External"/><Relationship Id="rId1" Type="http://schemas.openxmlformats.org/officeDocument/2006/relationships/hyperlink" Target="https://www.pizzahut.c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543C-3461-4A4E-9BF5-0A18E4B0B5C0}">
  <dimension ref="A2:G12"/>
  <sheetViews>
    <sheetView workbookViewId="0">
      <selection activeCell="E19" sqref="E19"/>
    </sheetView>
  </sheetViews>
  <sheetFormatPr baseColWidth="10" defaultRowHeight="14.4" x14ac:dyDescent="0.3"/>
  <cols>
    <col min="1" max="1" width="13.33203125" customWidth="1"/>
    <col min="2" max="2" width="23" customWidth="1"/>
    <col min="4" max="4" width="23" customWidth="1"/>
  </cols>
  <sheetData>
    <row r="2" spans="1:7" x14ac:dyDescent="0.3">
      <c r="A2" s="7" t="s">
        <v>0</v>
      </c>
      <c r="B2" s="7" t="s">
        <v>16</v>
      </c>
      <c r="C2" s="7" t="s">
        <v>17</v>
      </c>
      <c r="D2" s="7" t="s">
        <v>18</v>
      </c>
      <c r="E2" s="12" t="s">
        <v>48</v>
      </c>
      <c r="F2" s="12" t="s">
        <v>49</v>
      </c>
      <c r="G2" s="12" t="s">
        <v>50</v>
      </c>
    </row>
    <row r="3" spans="1:7" x14ac:dyDescent="0.3">
      <c r="A3" s="5">
        <v>1</v>
      </c>
      <c r="B3" s="9" t="s">
        <v>19</v>
      </c>
      <c r="C3" s="5">
        <v>21</v>
      </c>
      <c r="D3" s="9" t="s">
        <v>20</v>
      </c>
      <c r="E3" s="5" t="s">
        <v>51</v>
      </c>
      <c r="F3" s="5" t="s">
        <v>52</v>
      </c>
      <c r="G3" s="5" t="s">
        <v>53</v>
      </c>
    </row>
    <row r="4" spans="1:7" x14ac:dyDescent="0.3">
      <c r="A4" s="5">
        <v>2</v>
      </c>
      <c r="B4" s="9" t="s">
        <v>21</v>
      </c>
      <c r="C4" s="5">
        <v>28</v>
      </c>
      <c r="D4" s="9" t="s">
        <v>35</v>
      </c>
      <c r="E4" s="5" t="s">
        <v>52</v>
      </c>
      <c r="F4" s="5" t="s">
        <v>53</v>
      </c>
      <c r="G4" s="5" t="s">
        <v>51</v>
      </c>
    </row>
    <row r="5" spans="1:7" x14ac:dyDescent="0.3">
      <c r="A5" s="5">
        <v>3</v>
      </c>
      <c r="B5" s="9" t="s">
        <v>22</v>
      </c>
      <c r="C5" s="5">
        <v>21</v>
      </c>
      <c r="D5" s="9" t="s">
        <v>38</v>
      </c>
      <c r="E5" s="5" t="s">
        <v>53</v>
      </c>
      <c r="F5" s="5" t="s">
        <v>51</v>
      </c>
      <c r="G5" s="5" t="s">
        <v>52</v>
      </c>
    </row>
    <row r="6" spans="1:7" x14ac:dyDescent="0.3">
      <c r="A6" s="5">
        <v>4</v>
      </c>
      <c r="B6" s="9" t="s">
        <v>23</v>
      </c>
      <c r="C6" s="5">
        <v>21</v>
      </c>
      <c r="D6" s="9" t="s">
        <v>36</v>
      </c>
      <c r="E6" s="5" t="s">
        <v>53</v>
      </c>
      <c r="F6" s="5" t="s">
        <v>51</v>
      </c>
      <c r="G6" s="5" t="s">
        <v>52</v>
      </c>
    </row>
    <row r="7" spans="1:7" x14ac:dyDescent="0.3">
      <c r="A7" s="5">
        <v>5</v>
      </c>
      <c r="B7" s="9" t="s">
        <v>24</v>
      </c>
      <c r="C7" s="5">
        <v>21</v>
      </c>
      <c r="D7" s="9" t="s">
        <v>37</v>
      </c>
      <c r="E7" s="5" t="s">
        <v>51</v>
      </c>
      <c r="F7" s="5" t="s">
        <v>52</v>
      </c>
      <c r="G7" s="5" t="s">
        <v>53</v>
      </c>
    </row>
    <row r="8" spans="1:7" x14ac:dyDescent="0.3">
      <c r="A8" s="5">
        <v>6</v>
      </c>
      <c r="B8" s="9" t="s">
        <v>25</v>
      </c>
      <c r="C8" s="5">
        <v>26</v>
      </c>
      <c r="D8" s="9" t="s">
        <v>39</v>
      </c>
      <c r="E8" s="5" t="s">
        <v>51</v>
      </c>
      <c r="F8" s="5" t="s">
        <v>52</v>
      </c>
      <c r="G8" s="5" t="s">
        <v>53</v>
      </c>
    </row>
    <row r="9" spans="1:7" x14ac:dyDescent="0.3">
      <c r="A9" s="5">
        <v>7</v>
      </c>
      <c r="B9" s="9" t="s">
        <v>45</v>
      </c>
      <c r="C9" s="5">
        <v>24</v>
      </c>
      <c r="D9" s="9" t="s">
        <v>20</v>
      </c>
      <c r="E9" s="5" t="s">
        <v>51</v>
      </c>
      <c r="F9" s="5" t="s">
        <v>52</v>
      </c>
      <c r="G9" s="5" t="s">
        <v>53</v>
      </c>
    </row>
    <row r="10" spans="1:7" x14ac:dyDescent="0.3">
      <c r="A10" s="5">
        <v>8</v>
      </c>
      <c r="B10" s="9"/>
      <c r="C10" s="9"/>
      <c r="D10" s="9"/>
      <c r="E10" s="5"/>
      <c r="F10" s="5"/>
      <c r="G10" s="5"/>
    </row>
    <row r="11" spans="1:7" x14ac:dyDescent="0.3">
      <c r="A11" s="5">
        <v>9</v>
      </c>
      <c r="B11" s="9"/>
      <c r="C11" s="9"/>
      <c r="D11" s="9"/>
      <c r="E11" s="5"/>
      <c r="F11" s="5"/>
      <c r="G11" s="5"/>
    </row>
    <row r="12" spans="1:7" x14ac:dyDescent="0.3">
      <c r="A12" s="5">
        <v>10</v>
      </c>
      <c r="B12" s="9"/>
      <c r="C12" s="9"/>
      <c r="D12" s="9"/>
      <c r="E12" s="5"/>
      <c r="F12" s="5"/>
      <c r="G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C81C-2862-424E-8837-807252FE0F11}">
  <dimension ref="A2:P32"/>
  <sheetViews>
    <sheetView workbookViewId="0">
      <selection activeCell="N9" sqref="N9"/>
    </sheetView>
  </sheetViews>
  <sheetFormatPr baseColWidth="10" defaultRowHeight="14.4" x14ac:dyDescent="0.3"/>
  <cols>
    <col min="1" max="1" width="13.77734375" customWidth="1"/>
    <col min="2" max="2" width="12.33203125" customWidth="1"/>
    <col min="15" max="15" width="23.109375" customWidth="1"/>
  </cols>
  <sheetData>
    <row r="2" spans="1:16" x14ac:dyDescent="0.3">
      <c r="A2" s="4" t="s">
        <v>0</v>
      </c>
      <c r="B2" s="4" t="s">
        <v>11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15</v>
      </c>
      <c r="N2" s="11" t="s">
        <v>42</v>
      </c>
      <c r="O2" s="11" t="s">
        <v>47</v>
      </c>
      <c r="P2" s="11" t="s">
        <v>54</v>
      </c>
    </row>
    <row r="3" spans="1:16" x14ac:dyDescent="0.3">
      <c r="A3" s="1">
        <v>1</v>
      </c>
      <c r="B3" s="3" t="s">
        <v>12</v>
      </c>
      <c r="C3" s="1">
        <v>2</v>
      </c>
      <c r="D3" s="1">
        <v>4</v>
      </c>
      <c r="E3" s="1">
        <v>3</v>
      </c>
      <c r="F3" s="1">
        <v>1</v>
      </c>
      <c r="G3" s="1">
        <v>2</v>
      </c>
      <c r="H3" s="1">
        <v>4</v>
      </c>
      <c r="I3" s="1">
        <v>2</v>
      </c>
      <c r="J3" s="1">
        <v>5</v>
      </c>
      <c r="K3" s="1">
        <v>2</v>
      </c>
      <c r="L3" s="1">
        <v>2</v>
      </c>
      <c r="M3" s="2">
        <f>(((C3+E3+G3+I3+K3)-5) + (25- (D3+F3+H3+J3+L3)))*2.5</f>
        <v>37.5</v>
      </c>
      <c r="N3" s="1" t="str">
        <f>IF(AND(M3&gt;=0,M3&lt;=62.6),"Detractor",IF(AND(M3&gt;62.6,M3&lt;=77.1),"Pasivo","Promotor"))</f>
        <v>Detractor</v>
      </c>
      <c r="O3" s="5">
        <v>3</v>
      </c>
      <c r="P3" s="5" t="s">
        <v>56</v>
      </c>
    </row>
    <row r="4" spans="1:16" x14ac:dyDescent="0.3">
      <c r="A4" s="1">
        <v>1</v>
      </c>
      <c r="B4" s="3" t="s">
        <v>13</v>
      </c>
      <c r="C4" s="1">
        <v>2</v>
      </c>
      <c r="D4" s="1">
        <v>3</v>
      </c>
      <c r="E4" s="1">
        <v>5</v>
      </c>
      <c r="F4" s="1">
        <v>1</v>
      </c>
      <c r="G4" s="1">
        <v>2</v>
      </c>
      <c r="H4" s="1">
        <v>2</v>
      </c>
      <c r="I4" s="1">
        <v>5</v>
      </c>
      <c r="J4" s="1">
        <v>2</v>
      </c>
      <c r="K4" s="1">
        <v>5</v>
      </c>
      <c r="L4" s="1">
        <v>1</v>
      </c>
      <c r="M4" s="2">
        <f>(((C4+E4+G4+I4+K4)-5) + (25- (D4+F4+H4+J4+L4)))*2.5</f>
        <v>75</v>
      </c>
      <c r="N4" s="1" t="str">
        <f t="shared" ref="N4:N32" si="0">IF(AND(M4&gt;=0,M4&lt;=62.6),"Detractor",IF(AND(M4&gt;62.6,M4&lt;=77.1),"Pasivo","Promotor"))</f>
        <v>Pasivo</v>
      </c>
      <c r="O4" s="5">
        <v>4</v>
      </c>
      <c r="P4" s="5" t="s">
        <v>55</v>
      </c>
    </row>
    <row r="5" spans="1:16" x14ac:dyDescent="0.3">
      <c r="A5" s="1">
        <v>1</v>
      </c>
      <c r="B5" s="3" t="s">
        <v>14</v>
      </c>
      <c r="C5" s="1">
        <v>1</v>
      </c>
      <c r="D5" s="1">
        <v>4</v>
      </c>
      <c r="E5" s="1">
        <v>3</v>
      </c>
      <c r="F5" s="1">
        <v>1</v>
      </c>
      <c r="G5" s="1">
        <v>1</v>
      </c>
      <c r="H5" s="1">
        <v>4</v>
      </c>
      <c r="I5" s="1">
        <v>3</v>
      </c>
      <c r="J5" s="1">
        <v>5</v>
      </c>
      <c r="K5" s="1">
        <v>2</v>
      </c>
      <c r="L5" s="1">
        <v>1</v>
      </c>
      <c r="M5" s="2">
        <f t="shared" ref="M5:M6" si="1">(((C5+E5+G5+I5+K5)-5) + (25- (D5+F5+H5+J5+L5)))*2.5</f>
        <v>37.5</v>
      </c>
      <c r="N5" s="1" t="str">
        <f t="shared" si="0"/>
        <v>Detractor</v>
      </c>
      <c r="O5" s="5">
        <v>2</v>
      </c>
      <c r="P5" s="5" t="s">
        <v>56</v>
      </c>
    </row>
    <row r="6" spans="1:16" x14ac:dyDescent="0.3">
      <c r="A6" s="1">
        <v>2</v>
      </c>
      <c r="B6" s="3" t="s">
        <v>12</v>
      </c>
      <c r="C6" s="1">
        <v>1</v>
      </c>
      <c r="D6" s="1">
        <v>3</v>
      </c>
      <c r="E6" s="1">
        <v>5</v>
      </c>
      <c r="F6" s="1">
        <v>1</v>
      </c>
      <c r="G6" s="1">
        <v>2</v>
      </c>
      <c r="H6" s="1">
        <v>2</v>
      </c>
      <c r="I6" s="1">
        <v>1</v>
      </c>
      <c r="J6" s="1">
        <v>3</v>
      </c>
      <c r="K6" s="1">
        <v>1</v>
      </c>
      <c r="L6" s="1">
        <v>1</v>
      </c>
      <c r="M6" s="2">
        <f>(((C6+E6+G6+I6+K6)-5) + (25- (D6+F6+H6+J6+L6)))*2.5</f>
        <v>50</v>
      </c>
      <c r="N6" s="1" t="str">
        <f t="shared" si="0"/>
        <v>Detractor</v>
      </c>
      <c r="O6" s="5">
        <v>1</v>
      </c>
      <c r="P6" s="5" t="s">
        <v>55</v>
      </c>
    </row>
    <row r="7" spans="1:16" x14ac:dyDescent="0.3">
      <c r="A7" s="1">
        <v>2</v>
      </c>
      <c r="B7" s="3" t="s">
        <v>13</v>
      </c>
      <c r="C7" s="1">
        <v>4</v>
      </c>
      <c r="D7" s="1">
        <v>2</v>
      </c>
      <c r="E7" s="1">
        <v>5</v>
      </c>
      <c r="F7" s="1">
        <v>1</v>
      </c>
      <c r="G7" s="1">
        <v>5</v>
      </c>
      <c r="H7" s="1">
        <v>1</v>
      </c>
      <c r="I7" s="1">
        <v>4</v>
      </c>
      <c r="J7" s="1">
        <v>2</v>
      </c>
      <c r="K7" s="1">
        <v>5</v>
      </c>
      <c r="L7" s="1">
        <v>1</v>
      </c>
      <c r="M7" s="2">
        <f>(((C7+E7+G7+I7+K7)-5) + (25- (D7+F7+H7+J7+L7)))*2.5</f>
        <v>90</v>
      </c>
      <c r="N7" s="1" t="str">
        <f t="shared" si="0"/>
        <v>Promotor</v>
      </c>
      <c r="O7" s="5">
        <v>9</v>
      </c>
      <c r="P7" s="5" t="s">
        <v>55</v>
      </c>
    </row>
    <row r="8" spans="1:16" x14ac:dyDescent="0.3">
      <c r="A8" s="1">
        <v>2</v>
      </c>
      <c r="B8" s="3" t="s">
        <v>14</v>
      </c>
      <c r="C8" s="1">
        <v>5</v>
      </c>
      <c r="D8" s="1">
        <v>1</v>
      </c>
      <c r="E8" s="1">
        <v>5</v>
      </c>
      <c r="F8" s="1">
        <v>1</v>
      </c>
      <c r="G8" s="1">
        <v>5</v>
      </c>
      <c r="H8" s="1">
        <v>1</v>
      </c>
      <c r="I8" s="1">
        <v>4</v>
      </c>
      <c r="J8" s="1">
        <v>4</v>
      </c>
      <c r="K8" s="1">
        <v>3</v>
      </c>
      <c r="L8" s="1">
        <v>1</v>
      </c>
      <c r="M8" s="2">
        <f>(((C8+E8+G8+I8+K8)-5) + (25- (D8+F8+H8+J8+L8)))*2.5</f>
        <v>85</v>
      </c>
      <c r="N8" s="1" t="str">
        <f t="shared" si="0"/>
        <v>Promotor</v>
      </c>
      <c r="O8" s="10">
        <v>7</v>
      </c>
      <c r="P8" s="5" t="s">
        <v>55</v>
      </c>
    </row>
    <row r="9" spans="1:16" x14ac:dyDescent="0.3">
      <c r="A9" s="1">
        <v>3</v>
      </c>
      <c r="B9" s="3" t="s">
        <v>12</v>
      </c>
      <c r="C9" s="1">
        <v>2</v>
      </c>
      <c r="D9" s="1">
        <v>2</v>
      </c>
      <c r="E9" s="1">
        <v>3</v>
      </c>
      <c r="F9" s="1">
        <v>1</v>
      </c>
      <c r="G9" s="1">
        <v>4</v>
      </c>
      <c r="H9" s="1">
        <v>4</v>
      </c>
      <c r="I9" s="1">
        <v>4</v>
      </c>
      <c r="J9" s="1">
        <v>5</v>
      </c>
      <c r="K9" s="1">
        <v>3</v>
      </c>
      <c r="L9" s="1">
        <v>2</v>
      </c>
      <c r="M9" s="2">
        <f t="shared" ref="M7:M18" si="2">(((C9+E9+G9+I9+K9)-5) + (25- (D9+F9+H9+J9+L9)))*2.5</f>
        <v>55</v>
      </c>
      <c r="N9" s="1" t="str">
        <f t="shared" si="0"/>
        <v>Detractor</v>
      </c>
      <c r="O9" s="5">
        <v>1</v>
      </c>
      <c r="P9" s="5" t="s">
        <v>55</v>
      </c>
    </row>
    <row r="10" spans="1:16" x14ac:dyDescent="0.3">
      <c r="A10" s="1">
        <v>3</v>
      </c>
      <c r="B10" s="3" t="s">
        <v>13</v>
      </c>
      <c r="C10" s="1">
        <v>4</v>
      </c>
      <c r="D10" s="1">
        <v>1</v>
      </c>
      <c r="E10" s="1">
        <v>5</v>
      </c>
      <c r="F10" s="1">
        <v>1</v>
      </c>
      <c r="G10" s="1">
        <v>4</v>
      </c>
      <c r="H10" s="1">
        <v>1</v>
      </c>
      <c r="I10" s="1">
        <v>5</v>
      </c>
      <c r="J10" s="1">
        <v>1</v>
      </c>
      <c r="K10" s="1">
        <v>5</v>
      </c>
      <c r="L10" s="1">
        <v>1</v>
      </c>
      <c r="M10" s="2">
        <f t="shared" si="2"/>
        <v>95</v>
      </c>
      <c r="N10" s="1" t="str">
        <f t="shared" si="0"/>
        <v>Promotor</v>
      </c>
      <c r="O10" s="5">
        <v>8</v>
      </c>
      <c r="P10" s="5" t="s">
        <v>55</v>
      </c>
    </row>
    <row r="11" spans="1:16" x14ac:dyDescent="0.3">
      <c r="A11" s="1">
        <v>3</v>
      </c>
      <c r="B11" s="3" t="s">
        <v>14</v>
      </c>
      <c r="C11" s="1">
        <v>3</v>
      </c>
      <c r="D11" s="1">
        <v>4</v>
      </c>
      <c r="E11" s="1">
        <v>2</v>
      </c>
      <c r="F11" s="1">
        <v>2</v>
      </c>
      <c r="G11" s="1">
        <v>4</v>
      </c>
      <c r="H11" s="1">
        <v>4</v>
      </c>
      <c r="I11" s="1">
        <v>2</v>
      </c>
      <c r="J11" s="1">
        <v>5</v>
      </c>
      <c r="K11" s="1">
        <v>5</v>
      </c>
      <c r="L11" s="1">
        <v>2</v>
      </c>
      <c r="M11" s="2">
        <f t="shared" si="2"/>
        <v>47.5</v>
      </c>
      <c r="N11" s="1" t="str">
        <f t="shared" si="0"/>
        <v>Detractor</v>
      </c>
      <c r="O11" s="5">
        <v>4</v>
      </c>
      <c r="P11" s="5" t="s">
        <v>56</v>
      </c>
    </row>
    <row r="12" spans="1:16" x14ac:dyDescent="0.3">
      <c r="A12" s="1">
        <v>4</v>
      </c>
      <c r="B12" s="3" t="s">
        <v>12</v>
      </c>
      <c r="C12" s="1">
        <v>5</v>
      </c>
      <c r="D12" s="1">
        <v>2</v>
      </c>
      <c r="E12" s="1">
        <v>4</v>
      </c>
      <c r="F12" s="1">
        <v>1</v>
      </c>
      <c r="G12" s="1">
        <v>4</v>
      </c>
      <c r="H12" s="1">
        <v>2</v>
      </c>
      <c r="I12" s="1">
        <v>4</v>
      </c>
      <c r="J12" s="1">
        <v>3</v>
      </c>
      <c r="K12" s="1">
        <v>5</v>
      </c>
      <c r="L12" s="1">
        <v>2</v>
      </c>
      <c r="M12" s="2">
        <f t="shared" si="2"/>
        <v>80</v>
      </c>
      <c r="N12" s="1" t="str">
        <f t="shared" si="0"/>
        <v>Promotor</v>
      </c>
      <c r="O12" s="5">
        <v>10</v>
      </c>
      <c r="P12" s="5" t="s">
        <v>55</v>
      </c>
    </row>
    <row r="13" spans="1:16" x14ac:dyDescent="0.3">
      <c r="A13" s="1">
        <v>4</v>
      </c>
      <c r="B13" s="3" t="s">
        <v>13</v>
      </c>
      <c r="C13" s="1">
        <v>3</v>
      </c>
      <c r="D13" s="1">
        <v>4</v>
      </c>
      <c r="E13" s="1">
        <v>2</v>
      </c>
      <c r="F13" s="1">
        <v>2</v>
      </c>
      <c r="G13" s="1">
        <v>4</v>
      </c>
      <c r="H13" s="1">
        <v>1</v>
      </c>
      <c r="I13" s="1">
        <v>4</v>
      </c>
      <c r="J13" s="1">
        <v>3</v>
      </c>
      <c r="K13" s="1">
        <v>2</v>
      </c>
      <c r="L13" s="1">
        <v>3</v>
      </c>
      <c r="M13" s="2">
        <f t="shared" si="2"/>
        <v>55</v>
      </c>
      <c r="N13" s="1" t="str">
        <f t="shared" si="0"/>
        <v>Detractor</v>
      </c>
      <c r="O13" s="5">
        <v>10</v>
      </c>
      <c r="P13" s="5" t="s">
        <v>55</v>
      </c>
    </row>
    <row r="14" spans="1:16" x14ac:dyDescent="0.3">
      <c r="A14" s="1">
        <v>4</v>
      </c>
      <c r="B14" s="3" t="s">
        <v>14</v>
      </c>
      <c r="C14" s="1">
        <v>5</v>
      </c>
      <c r="D14" s="1">
        <v>1</v>
      </c>
      <c r="E14" s="1">
        <v>5</v>
      </c>
      <c r="F14" s="1">
        <v>1</v>
      </c>
      <c r="G14" s="1">
        <v>4</v>
      </c>
      <c r="H14" s="1">
        <v>1</v>
      </c>
      <c r="I14" s="1">
        <v>4</v>
      </c>
      <c r="J14" s="1">
        <v>3</v>
      </c>
      <c r="K14" s="1">
        <v>4</v>
      </c>
      <c r="L14" s="1">
        <v>2</v>
      </c>
      <c r="M14" s="2">
        <f t="shared" si="2"/>
        <v>85</v>
      </c>
      <c r="N14" s="1" t="str">
        <f t="shared" si="0"/>
        <v>Promotor</v>
      </c>
      <c r="O14" s="5">
        <v>6</v>
      </c>
      <c r="P14" s="5" t="s">
        <v>56</v>
      </c>
    </row>
    <row r="15" spans="1:16" x14ac:dyDescent="0.3">
      <c r="A15" s="1">
        <v>5</v>
      </c>
      <c r="B15" s="3" t="s">
        <v>12</v>
      </c>
      <c r="C15" s="1">
        <v>4</v>
      </c>
      <c r="D15" s="1">
        <v>1</v>
      </c>
      <c r="E15" s="1">
        <v>5</v>
      </c>
      <c r="F15" s="1">
        <v>1</v>
      </c>
      <c r="G15" s="1">
        <v>5</v>
      </c>
      <c r="H15" s="1">
        <v>2</v>
      </c>
      <c r="I15" s="1">
        <v>5</v>
      </c>
      <c r="J15" s="1">
        <v>1</v>
      </c>
      <c r="K15" s="1">
        <v>4</v>
      </c>
      <c r="L15" s="1">
        <v>3</v>
      </c>
      <c r="M15" s="2">
        <f t="shared" si="2"/>
        <v>87.5</v>
      </c>
      <c r="N15" s="1" t="str">
        <f t="shared" si="0"/>
        <v>Promotor</v>
      </c>
      <c r="O15" s="5">
        <v>7</v>
      </c>
      <c r="P15" s="5" t="s">
        <v>56</v>
      </c>
    </row>
    <row r="16" spans="1:16" x14ac:dyDescent="0.3">
      <c r="A16" s="1">
        <v>5</v>
      </c>
      <c r="B16" s="3" t="s">
        <v>13</v>
      </c>
      <c r="C16" s="1">
        <v>5</v>
      </c>
      <c r="D16" s="1">
        <v>1</v>
      </c>
      <c r="E16" s="1">
        <v>4</v>
      </c>
      <c r="F16" s="1">
        <v>1</v>
      </c>
      <c r="G16" s="1">
        <v>5</v>
      </c>
      <c r="H16" s="1">
        <v>1</v>
      </c>
      <c r="I16" s="1">
        <v>5</v>
      </c>
      <c r="J16" s="1">
        <v>2</v>
      </c>
      <c r="K16" s="1">
        <v>5</v>
      </c>
      <c r="L16" s="1">
        <v>2</v>
      </c>
      <c r="M16" s="2">
        <f t="shared" si="2"/>
        <v>92.5</v>
      </c>
      <c r="N16" s="1" t="str">
        <f t="shared" si="0"/>
        <v>Promotor</v>
      </c>
      <c r="O16" s="5">
        <v>10</v>
      </c>
      <c r="P16" s="5" t="s">
        <v>55</v>
      </c>
    </row>
    <row r="17" spans="1:16" x14ac:dyDescent="0.3">
      <c r="A17" s="1">
        <v>5</v>
      </c>
      <c r="B17" s="3" t="s">
        <v>14</v>
      </c>
      <c r="C17" s="1">
        <v>2</v>
      </c>
      <c r="D17" s="1">
        <v>4</v>
      </c>
      <c r="E17" s="1">
        <v>3</v>
      </c>
      <c r="F17" s="1">
        <v>1</v>
      </c>
      <c r="G17" s="1">
        <v>3</v>
      </c>
      <c r="H17" s="1">
        <v>5</v>
      </c>
      <c r="I17" s="1">
        <v>3</v>
      </c>
      <c r="J17" s="1">
        <v>4</v>
      </c>
      <c r="K17" s="1">
        <v>3</v>
      </c>
      <c r="L17" s="1">
        <v>2</v>
      </c>
      <c r="M17" s="2">
        <f>(((C17+E17+G17+I17+K17)-5) + (25- (D17+F17+H17+J17+L17)))*2.5</f>
        <v>45</v>
      </c>
      <c r="N17" s="1" t="str">
        <f t="shared" si="0"/>
        <v>Detractor</v>
      </c>
      <c r="O17" s="5">
        <v>1</v>
      </c>
      <c r="P17" s="5" t="s">
        <v>57</v>
      </c>
    </row>
    <row r="18" spans="1:16" x14ac:dyDescent="0.3">
      <c r="A18" s="1">
        <v>6</v>
      </c>
      <c r="B18" s="3" t="s">
        <v>12</v>
      </c>
      <c r="C18" s="1">
        <v>3</v>
      </c>
      <c r="D18" s="1">
        <v>1</v>
      </c>
      <c r="E18" s="1">
        <v>5</v>
      </c>
      <c r="F18" s="1">
        <v>1</v>
      </c>
      <c r="G18" s="1">
        <v>4</v>
      </c>
      <c r="H18" s="1">
        <v>1</v>
      </c>
      <c r="I18" s="1">
        <v>3</v>
      </c>
      <c r="J18" s="1">
        <v>2</v>
      </c>
      <c r="K18" s="1">
        <v>4</v>
      </c>
      <c r="L18" s="1">
        <v>1</v>
      </c>
      <c r="M18" s="2">
        <f>(((C18+E18+G18+I18+K18)-5) + (25- (D18+F18+H18+J18+L18)))*2.5</f>
        <v>82.5</v>
      </c>
      <c r="N18" s="1" t="str">
        <f t="shared" si="0"/>
        <v>Promotor</v>
      </c>
      <c r="O18" s="5">
        <v>8</v>
      </c>
      <c r="P18" s="5" t="s">
        <v>56</v>
      </c>
    </row>
    <row r="19" spans="1:16" x14ac:dyDescent="0.3">
      <c r="A19" s="1">
        <v>6</v>
      </c>
      <c r="B19" s="3" t="s">
        <v>13</v>
      </c>
      <c r="C19" s="1">
        <v>3</v>
      </c>
      <c r="D19" s="1">
        <v>2</v>
      </c>
      <c r="E19" s="1">
        <v>4</v>
      </c>
      <c r="F19" s="1">
        <v>1</v>
      </c>
      <c r="G19" s="1">
        <v>4</v>
      </c>
      <c r="H19" s="1">
        <v>1</v>
      </c>
      <c r="I19" s="1">
        <v>3</v>
      </c>
      <c r="J19" s="1">
        <v>2</v>
      </c>
      <c r="K19" s="1">
        <v>3</v>
      </c>
      <c r="L19" s="1">
        <v>1</v>
      </c>
      <c r="M19" s="2">
        <f t="shared" ref="M19:M32" si="3">(((C19+E19+G19+I19+K19)-5) + (25- (D19+F19+H19+J19+L19)))*2.5</f>
        <v>75</v>
      </c>
      <c r="N19" s="1" t="str">
        <f t="shared" si="0"/>
        <v>Pasivo</v>
      </c>
      <c r="O19" s="5">
        <v>8</v>
      </c>
      <c r="P19" s="5" t="s">
        <v>56</v>
      </c>
    </row>
    <row r="20" spans="1:16" x14ac:dyDescent="0.3">
      <c r="A20" s="1">
        <v>6</v>
      </c>
      <c r="B20" s="3" t="s">
        <v>14</v>
      </c>
      <c r="C20" s="1">
        <v>2</v>
      </c>
      <c r="D20" s="1">
        <v>3</v>
      </c>
      <c r="E20" s="1">
        <v>4</v>
      </c>
      <c r="F20" s="1">
        <v>1</v>
      </c>
      <c r="G20" s="1">
        <v>3</v>
      </c>
      <c r="H20" s="1">
        <v>2</v>
      </c>
      <c r="I20" s="1">
        <v>3</v>
      </c>
      <c r="J20" s="1">
        <v>3</v>
      </c>
      <c r="K20" s="1">
        <v>3</v>
      </c>
      <c r="L20" s="1">
        <v>1</v>
      </c>
      <c r="M20" s="2">
        <f t="shared" si="3"/>
        <v>62.5</v>
      </c>
      <c r="N20" s="1" t="str">
        <f t="shared" si="0"/>
        <v>Detractor</v>
      </c>
      <c r="O20" s="5">
        <v>5</v>
      </c>
      <c r="P20" s="5" t="s">
        <v>56</v>
      </c>
    </row>
    <row r="21" spans="1:16" x14ac:dyDescent="0.3">
      <c r="A21" s="5">
        <v>7</v>
      </c>
      <c r="B21" s="6" t="s">
        <v>12</v>
      </c>
      <c r="C21" s="5">
        <v>4</v>
      </c>
      <c r="D21" s="5">
        <v>2</v>
      </c>
      <c r="E21" s="5">
        <v>3</v>
      </c>
      <c r="F21" s="5">
        <v>1</v>
      </c>
      <c r="G21" s="5">
        <v>3</v>
      </c>
      <c r="H21" s="5">
        <v>2</v>
      </c>
      <c r="I21" s="5">
        <v>4</v>
      </c>
      <c r="J21" s="5">
        <v>3</v>
      </c>
      <c r="K21" s="5">
        <v>5</v>
      </c>
      <c r="L21" s="5">
        <v>2</v>
      </c>
      <c r="M21" s="2">
        <f t="shared" si="3"/>
        <v>72.5</v>
      </c>
      <c r="N21" s="1" t="str">
        <f t="shared" si="0"/>
        <v>Pasivo</v>
      </c>
      <c r="O21" s="17">
        <v>7</v>
      </c>
      <c r="P21" s="5" t="s">
        <v>55</v>
      </c>
    </row>
    <row r="22" spans="1:16" x14ac:dyDescent="0.3">
      <c r="A22" s="5">
        <v>7</v>
      </c>
      <c r="B22" s="6" t="s">
        <v>13</v>
      </c>
      <c r="C22" s="5">
        <v>5</v>
      </c>
      <c r="D22" s="5">
        <v>1</v>
      </c>
      <c r="E22" s="5">
        <v>4</v>
      </c>
      <c r="F22" s="5">
        <v>1</v>
      </c>
      <c r="G22" s="5">
        <v>5</v>
      </c>
      <c r="H22" s="5">
        <v>1</v>
      </c>
      <c r="I22" s="5">
        <v>4</v>
      </c>
      <c r="J22" s="5">
        <v>1</v>
      </c>
      <c r="K22" s="5">
        <v>5</v>
      </c>
      <c r="L22" s="5">
        <v>1</v>
      </c>
      <c r="M22" s="2">
        <f t="shared" si="3"/>
        <v>95</v>
      </c>
      <c r="N22" s="1" t="str">
        <f t="shared" si="0"/>
        <v>Promotor</v>
      </c>
      <c r="O22" s="17">
        <v>10</v>
      </c>
      <c r="P22" s="5" t="s">
        <v>55</v>
      </c>
    </row>
    <row r="23" spans="1:16" x14ac:dyDescent="0.3">
      <c r="A23" s="5">
        <v>7</v>
      </c>
      <c r="B23" s="6" t="s">
        <v>14</v>
      </c>
      <c r="C23" s="5">
        <v>4</v>
      </c>
      <c r="D23" s="5">
        <v>2</v>
      </c>
      <c r="E23" s="5">
        <v>4</v>
      </c>
      <c r="F23" s="5">
        <v>1</v>
      </c>
      <c r="G23" s="5">
        <v>3</v>
      </c>
      <c r="H23" s="5">
        <v>3</v>
      </c>
      <c r="I23" s="5">
        <v>4</v>
      </c>
      <c r="J23" s="5">
        <v>1</v>
      </c>
      <c r="K23" s="5">
        <v>5</v>
      </c>
      <c r="L23" s="5">
        <v>1</v>
      </c>
      <c r="M23" s="2">
        <f t="shared" si="3"/>
        <v>80</v>
      </c>
      <c r="N23" s="1" t="str">
        <f t="shared" si="0"/>
        <v>Promotor</v>
      </c>
      <c r="O23" s="17">
        <v>6</v>
      </c>
      <c r="P23" s="5" t="s">
        <v>55</v>
      </c>
    </row>
    <row r="24" spans="1:16" x14ac:dyDescent="0.3">
      <c r="A24" s="5">
        <v>8</v>
      </c>
      <c r="B24" s="6" t="s">
        <v>12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2">
        <f t="shared" si="3"/>
        <v>50</v>
      </c>
      <c r="N24" s="1" t="str">
        <f t="shared" si="0"/>
        <v>Detractor</v>
      </c>
      <c r="O24" s="5"/>
      <c r="P24" s="5"/>
    </row>
    <row r="25" spans="1:16" x14ac:dyDescent="0.3">
      <c r="A25" s="5">
        <v>8</v>
      </c>
      <c r="B25" s="6" t="s">
        <v>13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2">
        <f>(((C25+E25+G25+I25+K25)-5) + (25- (D25+F25+H25+J25+L25)))*2.5</f>
        <v>50</v>
      </c>
      <c r="N25" s="1" t="str">
        <f>IF(AND(M25&gt;=0,M25&lt;=62.6),"Detractor",IF(AND(M25&gt;62.6,M25&lt;=77.1),"Pasivo","Promotor"))</f>
        <v>Detractor</v>
      </c>
      <c r="O25" s="5"/>
      <c r="P25" s="5"/>
    </row>
    <row r="26" spans="1:16" x14ac:dyDescent="0.3">
      <c r="A26" s="5">
        <v>8</v>
      </c>
      <c r="B26" s="6" t="s">
        <v>14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2">
        <f t="shared" si="3"/>
        <v>50</v>
      </c>
      <c r="N26" s="1" t="str">
        <f t="shared" si="0"/>
        <v>Detractor</v>
      </c>
      <c r="O26" s="5"/>
      <c r="P26" s="5"/>
    </row>
    <row r="27" spans="1:16" x14ac:dyDescent="0.3">
      <c r="A27" s="5">
        <v>9</v>
      </c>
      <c r="B27" s="6" t="s">
        <v>12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2">
        <f t="shared" si="3"/>
        <v>50</v>
      </c>
      <c r="N27" s="1" t="str">
        <f t="shared" si="0"/>
        <v>Detractor</v>
      </c>
      <c r="O27" s="5"/>
      <c r="P27" s="5"/>
    </row>
    <row r="28" spans="1:16" x14ac:dyDescent="0.3">
      <c r="A28" s="5">
        <v>9</v>
      </c>
      <c r="B28" s="6" t="s">
        <v>13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2">
        <f t="shared" si="3"/>
        <v>50</v>
      </c>
      <c r="N28" s="1" t="str">
        <f t="shared" si="0"/>
        <v>Detractor</v>
      </c>
      <c r="O28" s="5"/>
      <c r="P28" s="5"/>
    </row>
    <row r="29" spans="1:16" x14ac:dyDescent="0.3">
      <c r="A29" s="5">
        <v>9</v>
      </c>
      <c r="B29" s="6" t="s">
        <v>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2">
        <f t="shared" si="3"/>
        <v>50</v>
      </c>
      <c r="N29" s="1" t="str">
        <f t="shared" si="0"/>
        <v>Detractor</v>
      </c>
      <c r="O29" s="5"/>
      <c r="P29" s="5"/>
    </row>
    <row r="30" spans="1:16" x14ac:dyDescent="0.3">
      <c r="A30" s="5">
        <v>10</v>
      </c>
      <c r="B30" s="6" t="s">
        <v>12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2">
        <f t="shared" si="3"/>
        <v>50</v>
      </c>
      <c r="N30" s="1" t="str">
        <f t="shared" si="0"/>
        <v>Detractor</v>
      </c>
      <c r="O30" s="5"/>
      <c r="P30" s="5"/>
    </row>
    <row r="31" spans="1:16" x14ac:dyDescent="0.3">
      <c r="A31" s="5">
        <v>10</v>
      </c>
      <c r="B31" s="6" t="s">
        <v>13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2">
        <f t="shared" si="3"/>
        <v>50</v>
      </c>
      <c r="N31" s="1" t="str">
        <f t="shared" si="0"/>
        <v>Detractor</v>
      </c>
      <c r="O31" s="5"/>
      <c r="P31" s="5"/>
    </row>
    <row r="32" spans="1:16" x14ac:dyDescent="0.3">
      <c r="A32" s="5">
        <v>10</v>
      </c>
      <c r="B32" s="6" t="s">
        <v>14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2">
        <f t="shared" si="3"/>
        <v>50</v>
      </c>
      <c r="N32" s="1" t="str">
        <f t="shared" si="0"/>
        <v>Detractor</v>
      </c>
      <c r="O32" s="5"/>
      <c r="P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0417-CA28-4814-9A14-BFE0A23BFE1B}">
  <dimension ref="A2:I8"/>
  <sheetViews>
    <sheetView tabSelected="1" workbookViewId="0">
      <selection activeCell="D14" sqref="D14"/>
    </sheetView>
  </sheetViews>
  <sheetFormatPr baseColWidth="10" defaultRowHeight="14.4" x14ac:dyDescent="0.3"/>
  <cols>
    <col min="2" max="2" width="27.44140625" customWidth="1"/>
    <col min="4" max="4" width="17.6640625" customWidth="1"/>
    <col min="5" max="5" width="26.5546875" customWidth="1"/>
    <col min="6" max="6" width="9.21875" customWidth="1"/>
    <col min="7" max="7" width="18.109375" customWidth="1"/>
    <col min="8" max="8" width="18.33203125" customWidth="1"/>
    <col min="9" max="9" width="23.33203125" customWidth="1"/>
  </cols>
  <sheetData>
    <row r="2" spans="1:9" x14ac:dyDescent="0.3">
      <c r="A2" s="7" t="s">
        <v>32</v>
      </c>
      <c r="B2" s="7" t="s">
        <v>11</v>
      </c>
      <c r="C2" s="7" t="s">
        <v>26</v>
      </c>
      <c r="D2" s="7" t="s">
        <v>30</v>
      </c>
      <c r="E2" s="7" t="s">
        <v>40</v>
      </c>
      <c r="F2" s="12" t="s">
        <v>41</v>
      </c>
      <c r="G2" s="12" t="s">
        <v>43</v>
      </c>
      <c r="H2" s="12" t="s">
        <v>44</v>
      </c>
      <c r="I2" s="12" t="s">
        <v>47</v>
      </c>
    </row>
    <row r="3" spans="1:9" x14ac:dyDescent="0.3">
      <c r="A3" s="5">
        <v>1</v>
      </c>
      <c r="B3" s="8" t="s">
        <v>31</v>
      </c>
      <c r="C3" s="9" t="s">
        <v>27</v>
      </c>
      <c r="D3" s="10" cm="1">
        <f t="array" ref="D3">AVERAGE(IF('Resultados encuesta'!B3:B23="pizzahut",'Resultados encuesta'!M3:M23))</f>
        <v>66.428571428571431</v>
      </c>
      <c r="E3" s="5" t="str">
        <f>IF(D3&lt;50,"NO ACEPTABLE", IF(AND(D3&gt;=50,D3&lt;=70),"MARGINAL","ACEPTABLE"))</f>
        <v>MARGINAL</v>
      </c>
      <c r="F3" s="5" t="str">
        <f>IF(AND(D3&gt;=0,D3&lt;=51.6),"F",IF(AND(D3&gt;51.6,D3&lt;=62.6),"D",IF(AND(D3&gt;62.6,D3&lt;=64.9),"C-",IF(AND(D3&gt;64.9,D3&lt;=71),"C",IF(AND(D3&gt;71,D3&lt;=72.5),"C+",IF(AND(D3&gt;72.5,D3&lt;=74),"B-",IF(AND(D3&gt;74,D3&lt;=77.1),"B",IF(AND(D3&gt;77.1,D3&lt;=78.8),"B+",IF(AND(D3&gt;78.8,D3&lt;=80.9),"A-",IF(AND(D3&gt;80.9,D3&lt;=84),"A","A+"))))))))))</f>
        <v>C</v>
      </c>
      <c r="G3" s="5" t="str">
        <f>IF(AND(D3&gt;=0,D3&lt;=25),"PEOR IMAGINABLE",IF(AND(D3&gt;25,D3&lt;=51.6),"MALO",IF(AND(D3&gt;51.6,D3&lt;=71),"OK",IF(AND(D3&gt;71,D3&lt;=80.9),"BUENO",IF(AND(D3&gt;80.9,D3&lt;=84),"EXCELENTE","MEJOR IMAGINABLE")))))</f>
        <v>OK</v>
      </c>
      <c r="H3" s="5" t="str">
        <f>IF(AND(D3&gt;=0,D3&lt;=25),"[0-1,9]",IF(AND(D3&gt;25,D3&lt;=51.6),"[2-14]",IF(AND(D3&gt;51.6,D3&lt;=62.6),"[15-34]",IF(AND(D3&gt;62.6,D3&lt;=64.9),"[35-40]",IF(AND(D3&gt;64.9,D3&lt;=71),"[41-59]",IF(AND(D3&gt;71,D3&lt;=72.5),"[60-64]",IF(AND(D3&gt;72.5,D3&lt;=74),"[65-69]",IF(AND(D3&gt;74,D3&lt;=77.1),"[70-79]",IF(AND(D3&gt;77.1,D3&lt;=78.8),"[80-84]",IF(AND(D3&gt;78.8,D3&lt;=80.9),"[85-89]",IF(AND(D3&gt;80.9,D3&lt;=84),"[90-95]","[96-100]")))))))))))</f>
        <v>[41-59]</v>
      </c>
      <c r="I3" s="15" cm="1">
        <f t="array" ref="I3">AVERAGE(IF('Resultados encuesta'!B3:B23="pizzahut",'Resultados encuesta'!O3:O23))</f>
        <v>5.2857142857142856</v>
      </c>
    </row>
    <row r="4" spans="1:9" x14ac:dyDescent="0.3">
      <c r="A4" s="5">
        <v>2</v>
      </c>
      <c r="B4" s="8" t="s">
        <v>33</v>
      </c>
      <c r="C4" s="9" t="s">
        <v>28</v>
      </c>
      <c r="D4" s="10" cm="1">
        <f t="array" ref="D4">AVERAGE(IF('Resultados encuesta'!B3:B23="papajohns",'Resultados encuesta'!M3:M23))</f>
        <v>82.5</v>
      </c>
      <c r="E4" s="5" t="str">
        <f t="shared" ref="E4:E5" si="0">IF(D4&lt;50,"NO ACEPTABLE", IF(AND(D4&gt;=50,D4&lt;=70),"MARGINAL","ACEPTABLE"))</f>
        <v>ACEPTABLE</v>
      </c>
      <c r="F4" s="5" t="str">
        <f>IF(AND(D4&gt;=0,D4&lt;=51.6),"F",IF(AND(D4&gt;51.6,D4&lt;=62.6),"D",IF(AND(D4&gt;62.6,D4&lt;=64.9),"C-",IF(AND(D4&gt;64.9,D4&lt;=71),"C",IF(AND(D4&gt;71,D4&lt;=72.5),"C+",IF(AND(D4&gt;72.5,D4&lt;=74),"B-",IF(AND(D4&gt;74,D4&lt;=77.1),"B",IF(AND(D4&gt;77.1,D4&lt;=78.8),"B+",IF(AND(D4&gt;78.8,D4&lt;=80.9),"A-",IF(AND(D4&gt;80.9,D4&lt;=84),"A","A+"))))))))))</f>
        <v>A</v>
      </c>
      <c r="G4" s="5" t="str">
        <f t="shared" ref="G4:G6" si="1">IF(AND(D4&gt;=0,D4&lt;=25),"PEOR IMAGINABLE",IF(AND(D4&gt;25,D4&lt;=51.6),"MALO",IF(AND(D4&gt;51.6,D4&lt;=71),"OK",IF(AND(D4&gt;71,D4&lt;=80.9),"BUENO",IF(AND(D4&gt;80.9,D4&lt;=84),"EXCELENTE","MEJOR IMAGINABLE")))))</f>
        <v>EXCELENTE</v>
      </c>
      <c r="H4" s="5" t="str">
        <f t="shared" ref="H4:H5" si="2">IF(AND(D4&gt;=0,D4&lt;=25),"[0-1,9]",IF(AND(D4&gt;25,D4&lt;=51.6),"[2-14]",IF(AND(D4&gt;51.6,D4&lt;=62.6),"[15-34]",IF(AND(D4&gt;62.6,D4&lt;=64.9),"[35-40]",IF(AND(D4&gt;64.9,D4&lt;=71),"[41-59]",IF(AND(D4&gt;71,D4&lt;=72.5),"[60-64]",IF(AND(D4&gt;72.5,D4&lt;=74),"[65-69]",IF(AND(D4&gt;74,D4&lt;=77.1),"[70-79]",IF(AND(D4&gt;77.1,D4&lt;=78.8),"[80-84]",IF(AND(D4&gt;78.8,D4&lt;=80.9),"[85-89]",IF(AND(D4&gt;80.9,D4&lt;=84),"[90-95]","[96-100]")))))))))))</f>
        <v>[90-95]</v>
      </c>
      <c r="I4" s="15" cm="1">
        <f t="array" ref="I4">AVERAGE(IF('Resultados encuesta'!B3:B23="papajohns",'Resultados encuesta'!O3:O23))</f>
        <v>8.4285714285714288</v>
      </c>
    </row>
    <row r="5" spans="1:9" x14ac:dyDescent="0.3">
      <c r="A5" s="5">
        <v>3</v>
      </c>
      <c r="B5" s="8" t="s">
        <v>34</v>
      </c>
      <c r="C5" s="9" t="s">
        <v>29</v>
      </c>
      <c r="D5" s="10" cm="1">
        <f t="array" ref="D5">AVERAGE(IF('Resultados encuesta'!B3:B23="dominospizza",'Resultados encuesta'!M3:M23))</f>
        <v>63.214285714285715</v>
      </c>
      <c r="E5" s="5" t="str">
        <f t="shared" si="0"/>
        <v>MARGINAL</v>
      </c>
      <c r="F5" s="5" t="str">
        <f>IF(AND(D5&gt;=0,D5&lt;=51.6),"F",IF(AND(D5&gt;51.6,D5&lt;=62.6),"D",IF(AND(D5&gt;62.6,D5&lt;=64.9),"C-",IF(AND(D5&gt;64.9,D5&lt;=71),"C",IF(AND(D5&gt;71,D5&lt;=72.5),"C+",IF(AND(D5&gt;72.5,D5&lt;=74),"B-",IF(AND(D5&gt;74,D5&lt;=77.1),"B",IF(AND(D5&gt;77.1,D5&lt;=78.8),"B+",IF(AND(D5&gt;78.8,D5&lt;=80.9),"A-",IF(AND(D5&gt;80.9,D5&lt;=84),"A","A+"))))))))))</f>
        <v>C-</v>
      </c>
      <c r="G5" s="13" t="str">
        <f t="shared" si="1"/>
        <v>OK</v>
      </c>
      <c r="H5" s="5" t="str">
        <f t="shared" si="2"/>
        <v>[35-40]</v>
      </c>
      <c r="I5" s="15" cm="1">
        <f t="array" ref="I5">AVERAGE(IF('Resultados encuesta'!B3:B23="dominospizza",'Resultados encuesta'!O3:O23))</f>
        <v>4.4285714285714288</v>
      </c>
    </row>
    <row r="6" spans="1:9" x14ac:dyDescent="0.3">
      <c r="G6" s="14"/>
    </row>
    <row r="8" spans="1:9" x14ac:dyDescent="0.3">
      <c r="B8" s="16" t="s">
        <v>46</v>
      </c>
      <c r="C8" s="10">
        <f>AVERAGE(D3:D5)</f>
        <v>70.714285714285722</v>
      </c>
    </row>
  </sheetData>
  <conditionalFormatting sqref="E3:E5">
    <cfRule type="containsText" dxfId="2" priority="1" operator="containsText" text="NO ACEPTABLE">
      <formula>NOT(ISERROR(SEARCH("NO ACEPTABLE",E3)))</formula>
    </cfRule>
    <cfRule type="containsText" dxfId="1" priority="2" operator="containsText" text="ACEPTABLE">
      <formula>NOT(ISERROR(SEARCH("ACEPTABLE",E3)))</formula>
    </cfRule>
    <cfRule type="containsText" dxfId="0" priority="3" operator="containsText" text="MARGINAL">
      <formula>NOT(ISERROR(SEARCH("MARGINAL",E3)))</formula>
    </cfRule>
  </conditionalFormatting>
  <hyperlinks>
    <hyperlink ref="B3" r:id="rId1" tooltip="https://www.pizzahut.cl/" xr:uid="{75C8A10F-06E2-41EC-8FD2-5ABE0B037912}"/>
    <hyperlink ref="B4" r:id="rId2" tooltip="https://www.papajohns.cl/" xr:uid="{5B42232C-43B8-4E5C-99B2-73FCB4D07E6D}"/>
    <hyperlink ref="B5" r:id="rId3" xr:uid="{14799D61-BF7A-43B8-A491-A9F9417FA43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Perfiles</vt:lpstr>
      <vt:lpstr>Resultados encuesta</vt:lpstr>
      <vt:lpstr>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Retamales</dc:creator>
  <cp:lastModifiedBy>Carlos Retamales</cp:lastModifiedBy>
  <dcterms:created xsi:type="dcterms:W3CDTF">2022-12-01T22:20:28Z</dcterms:created>
  <dcterms:modified xsi:type="dcterms:W3CDTF">2022-12-05T23:32:08Z</dcterms:modified>
</cp:coreProperties>
</file>