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66253453-9F7F-ED48-BD7A-FB57F274DCBF}" xr6:coauthVersionLast="47" xr6:coauthVersionMax="47" xr10:uidLastSave="{00000000-0000-0000-0000-000000000000}"/>
  <bookViews>
    <workbookView xWindow="0" yWindow="500" windowWidth="36180" windowHeight="19480" xr2:uid="{00000000-000D-0000-FFFF-FFFF00000000}"/>
  </bookViews>
  <sheets>
    <sheet name="ATS-R SIMPSON" sheetId="19" r:id="rId1"/>
  </sheets>
  <externalReferences>
    <externalReference r:id="rId2"/>
    <externalReference r:id="rId3"/>
  </externalReferences>
  <definedNames>
    <definedName name="Categoria_del_edificio" localSheetId="0">'[1]Base de datos NCh 433 2009+DS61'!$B$19:$B$22</definedName>
    <definedName name="Categoria_del_edificio">'[2]Base de datos NCh 433 2009+DS61'!$B$19:$B$22</definedName>
    <definedName name="Factores_reduccion" localSheetId="0">'[1]Base de datos NCh 433 2009+DS61'!$G$26:$G$76</definedName>
    <definedName name="Factores_reduccion">'[2]Base de datos NCh 433 2009+DS61'!$G$26:$G$76</definedName>
    <definedName name="RR" localSheetId="0">'[1]Base de datos NCh 433 2009+DS61'!$G$26:$G$76</definedName>
    <definedName name="RR">'[2]Base de datos NCh 433 2009+DS61'!$G$26:$G$76</definedName>
    <definedName name="Tipo_de_suelo" localSheetId="0">'[1]Base de datos NCh 433 2009+DS61'!$B$4:$B$9</definedName>
    <definedName name="Tipo_de_suelo">'[2]Base de datos NCh 433 2009+DS61'!$B$4:$B$9</definedName>
    <definedName name="Zona_Sismica" localSheetId="0">'[1]Base de datos NCh 433 2009+DS61'!$B$13:$B$15</definedName>
    <definedName name="Zona_Sismica">'[2]Base de datos NCh 433 2009+DS61'!$B$13:$B$15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9" l="1"/>
  <c r="H20" i="19"/>
  <c r="F20" i="19"/>
  <c r="L20" i="19" s="1"/>
  <c r="E20" i="19"/>
  <c r="K20" i="19" s="1"/>
  <c r="D20" i="19"/>
  <c r="J20" i="19" s="1"/>
  <c r="I17" i="19"/>
  <c r="J17" i="19" s="1"/>
  <c r="F17" i="19"/>
  <c r="G17" i="19" s="1"/>
  <c r="E17" i="19"/>
  <c r="I16" i="19"/>
  <c r="J16" i="19" s="1"/>
  <c r="F16" i="19"/>
  <c r="G16" i="19" s="1"/>
  <c r="E16" i="19"/>
  <c r="I15" i="19"/>
  <c r="J15" i="19" s="1"/>
  <c r="F15" i="19"/>
  <c r="G15" i="19" s="1"/>
  <c r="E15" i="19"/>
  <c r="I14" i="19"/>
  <c r="J14" i="19" s="1"/>
  <c r="F14" i="19"/>
  <c r="G14" i="19" s="1"/>
  <c r="E14" i="19"/>
  <c r="I13" i="19"/>
  <c r="J13" i="19" s="1"/>
  <c r="F13" i="19"/>
  <c r="G13" i="19" s="1"/>
  <c r="E13" i="19"/>
  <c r="I12" i="19"/>
  <c r="J12" i="19" s="1"/>
  <c r="F12" i="19"/>
  <c r="G12" i="19" s="1"/>
  <c r="E12" i="19"/>
  <c r="I11" i="19"/>
  <c r="J11" i="19" s="1"/>
  <c r="F11" i="19"/>
  <c r="G11" i="19" s="1"/>
  <c r="E11" i="19"/>
  <c r="I10" i="19"/>
  <c r="J10" i="19" s="1"/>
  <c r="F10" i="19"/>
  <c r="G10" i="19" s="1"/>
  <c r="E10" i="19"/>
  <c r="I9" i="19"/>
  <c r="J9" i="19" s="1"/>
  <c r="F9" i="19"/>
  <c r="G9" i="19" s="1"/>
  <c r="E9" i="19"/>
  <c r="I8" i="19"/>
  <c r="J8" i="19" s="1"/>
  <c r="F8" i="19"/>
  <c r="G8" i="19" s="1"/>
  <c r="E8" i="19"/>
  <c r="I7" i="19"/>
  <c r="J7" i="19" s="1"/>
  <c r="F7" i="19"/>
  <c r="G7" i="19" s="1"/>
  <c r="E7" i="19"/>
  <c r="I6" i="19"/>
  <c r="J6" i="19" s="1"/>
  <c r="F6" i="19"/>
  <c r="G6" i="19" s="1"/>
  <c r="E6" i="19"/>
  <c r="K10" i="19" l="1"/>
  <c r="K14" i="19"/>
  <c r="K7" i="19"/>
  <c r="K8" i="19"/>
  <c r="K11" i="19"/>
  <c r="K16" i="19"/>
  <c r="K12" i="19"/>
  <c r="K17" i="19"/>
  <c r="K6" i="19"/>
  <c r="K13" i="19"/>
  <c r="K9" i="19"/>
  <c r="K15" i="19"/>
  <c r="N18" i="19" l="1"/>
</calcChain>
</file>

<file path=xl/sharedStrings.xml><?xml version="1.0" encoding="utf-8"?>
<sst xmlns="http://schemas.openxmlformats.org/spreadsheetml/2006/main" count="34" uniqueCount="29">
  <si>
    <t>ATS Fully threaded rod model</t>
  </si>
  <si>
    <t>URS Fully Threaded Rod Model No</t>
  </si>
  <si>
    <t>Rod Dia [in]</t>
  </si>
  <si>
    <t>ATS-R3</t>
  </si>
  <si>
    <t>ATS-R4</t>
  </si>
  <si>
    <t>ATS-R5</t>
  </si>
  <si>
    <t>ATS-R6</t>
  </si>
  <si>
    <t>ATS-R7</t>
  </si>
  <si>
    <t>ATS-R8</t>
  </si>
  <si>
    <t>ATS-R9</t>
  </si>
  <si>
    <t>ATS-R10</t>
  </si>
  <si>
    <t>ATS-R11</t>
  </si>
  <si>
    <t>ATS-R12</t>
  </si>
  <si>
    <t>ATS-R14</t>
  </si>
  <si>
    <t>ATS-R16</t>
  </si>
  <si>
    <t>Rod Dia [cm]</t>
  </si>
  <si>
    <t>Fu [tonf/cm2]</t>
  </si>
  <si>
    <t>Manual AISC 360-10 (table 7-17) o ASTM F1554 (table 4)</t>
  </si>
  <si>
    <t>Ag [in2]</t>
  </si>
  <si>
    <t>Ag [cm2]</t>
  </si>
  <si>
    <t>Ae [cm2]</t>
  </si>
  <si>
    <t>n</t>
  </si>
  <si>
    <t>Ae [in2]</t>
  </si>
  <si>
    <t>Ae/Ag [%]</t>
  </si>
  <si>
    <t>Fy [tonf/cm2]</t>
  </si>
  <si>
    <t>fy/1.67 [tonf/cm2]</t>
  </si>
  <si>
    <t>0.75*fu/2 [tonf/cm2]</t>
  </si>
  <si>
    <t>fy/2 [tonf/cm2]</t>
  </si>
  <si>
    <t>Diseño controlado por este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</si>
</sst>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00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8">
    <xf numFmtId="0" fontId="0" fillId="0" borderId="0" xfId="0"/>
    <xf numFmtId="16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2" fontId="0" fillId="0" borderId="2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2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65" fontId="0" fillId="0" borderId="0" xfId="0" applyNumberFormat="1"/>
    <xf numFmtId="0" fontId="1" fillId="0" borderId="4" xfId="0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8">
    <cellStyle name="Millares [0] 2" xfId="3" xr:uid="{00000000-0005-0000-0000-00002F000000}"/>
    <cellStyle name="Millares [0] 2 2" xfId="6" xr:uid="{00000000-0005-0000-0000-00002F000000}"/>
    <cellStyle name="Millares [0] 3" xfId="4" xr:uid="{00000000-0005-0000-0000-000030000000}"/>
    <cellStyle name="Millares [0] 3 2" xfId="7" xr:uid="{00000000-0005-0000-0000-000030000000}"/>
    <cellStyle name="Millares [0] 4" xfId="5" xr:uid="{00000000-0005-0000-0000-000031000000}"/>
    <cellStyle name="Millares [0] 5" xfId="2" xr:uid="{00000000-0005-0000-0000-00002F000000}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672353</xdr:colOff>
      <xdr:row>1</xdr:row>
      <xdr:rowOff>167022</xdr:rowOff>
    </xdr:from>
    <xdr:to>
      <xdr:col>26</xdr:col>
      <xdr:colOff>185877</xdr:colOff>
      <xdr:row>34</xdr:row>
      <xdr:rowOff>60602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695D87-26AC-4F5A-90B1-43EFA37DA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3803" y="6637672"/>
          <a:ext cx="5609524" cy="6732530"/>
        </a:xfrm>
        <a:prstGeom prst="rect">
          <a:avLst/>
        </a:prstGeom>
      </xdr:spPr>
    </xdr:pic>
    <xdr:clientData/>
  </xdr:twoCellAnchor>
  <xdr:twoCellAnchor editAs="oneCell">
    <xdr:from>
      <xdr:col>18</xdr:col>
      <xdr:colOff>233724</xdr:colOff>
      <xdr:row>1</xdr:row>
      <xdr:rowOff>0</xdr:rowOff>
    </xdr:from>
    <xdr:to>
      <xdr:col>25</xdr:col>
      <xdr:colOff>537819</xdr:colOff>
      <xdr:row>18</xdr:row>
      <xdr:rowOff>271715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B51B63-63A8-40AE-A473-0F6E014F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15174" y="2586584"/>
          <a:ext cx="5638095" cy="3980115"/>
        </a:xfrm>
        <a:prstGeom prst="rect">
          <a:avLst/>
        </a:prstGeom>
      </xdr:spPr>
    </xdr:pic>
    <xdr:clientData/>
  </xdr:twoCellAnchor>
  <xdr:twoCellAnchor editAs="oneCell">
    <xdr:from>
      <xdr:col>26</xdr:col>
      <xdr:colOff>20810</xdr:colOff>
      <xdr:row>0</xdr:row>
      <xdr:rowOff>0</xdr:rowOff>
    </xdr:from>
    <xdr:to>
      <xdr:col>31</xdr:col>
      <xdr:colOff>69174</xdr:colOff>
      <xdr:row>11</xdr:row>
      <xdr:rowOff>32113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EC4FFC-A855-42ED-B50A-09E848A8A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98260" y="0"/>
          <a:ext cx="3858364" cy="2622913"/>
        </a:xfrm>
        <a:prstGeom prst="rect">
          <a:avLst/>
        </a:prstGeom>
      </xdr:spPr>
    </xdr:pic>
    <xdr:clientData/>
  </xdr:twoCellAnchor>
  <xdr:twoCellAnchor editAs="oneCell">
    <xdr:from>
      <xdr:col>26</xdr:col>
      <xdr:colOff>4536</xdr:colOff>
      <xdr:row>1</xdr:row>
      <xdr:rowOff>0</xdr:rowOff>
    </xdr:from>
    <xdr:to>
      <xdr:col>38</xdr:col>
      <xdr:colOff>241488</xdr:colOff>
      <xdr:row>15</xdr:row>
      <xdr:rowOff>176007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B3587E1-F9D3-4F32-8002-931B01945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81986" y="2964089"/>
          <a:ext cx="9380952" cy="3319257"/>
        </a:xfrm>
        <a:prstGeom prst="rect">
          <a:avLst/>
        </a:prstGeom>
      </xdr:spPr>
    </xdr:pic>
    <xdr:clientData/>
  </xdr:twoCellAnchor>
  <xdr:twoCellAnchor editAs="oneCell">
    <xdr:from>
      <xdr:col>23</xdr:col>
      <xdr:colOff>353786</xdr:colOff>
      <xdr:row>3</xdr:row>
      <xdr:rowOff>0</xdr:rowOff>
    </xdr:from>
    <xdr:to>
      <xdr:col>28</xdr:col>
      <xdr:colOff>686643</xdr:colOff>
      <xdr:row>19</xdr:row>
      <xdr:rowOff>143760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167D89-449D-4B48-B33B-CA50D5CEE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31236" y="6845300"/>
          <a:ext cx="4142857" cy="3845810"/>
        </a:xfrm>
        <a:prstGeom prst="rect">
          <a:avLst/>
        </a:prstGeom>
      </xdr:spPr>
    </xdr:pic>
    <xdr:clientData/>
  </xdr:twoCellAnchor>
  <xdr:twoCellAnchor editAs="oneCell">
    <xdr:from>
      <xdr:col>26</xdr:col>
      <xdr:colOff>199571</xdr:colOff>
      <xdr:row>21</xdr:row>
      <xdr:rowOff>0</xdr:rowOff>
    </xdr:from>
    <xdr:to>
      <xdr:col>34</xdr:col>
      <xdr:colOff>570238</xdr:colOff>
      <xdr:row>66</xdr:row>
      <xdr:rowOff>32993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8646E49-F725-4DF3-B76A-D8FDF6E32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977021" y="10915650"/>
          <a:ext cx="6466667" cy="831974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24</xdr:row>
      <xdr:rowOff>45357</xdr:rowOff>
    </xdr:from>
    <xdr:to>
      <xdr:col>15</xdr:col>
      <xdr:colOff>502881</xdr:colOff>
      <xdr:row>60</xdr:row>
      <xdr:rowOff>177861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CD982CC-2D22-49F5-A4BE-8B8009B9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1" y="12256407"/>
          <a:ext cx="8294330" cy="6761904"/>
        </a:xfrm>
        <a:prstGeom prst="rect">
          <a:avLst/>
        </a:prstGeom>
      </xdr:spPr>
    </xdr:pic>
    <xdr:clientData/>
  </xdr:twoCellAnchor>
  <xdr:twoCellAnchor editAs="oneCell">
    <xdr:from>
      <xdr:col>1</xdr:col>
      <xdr:colOff>18144</xdr:colOff>
      <xdr:row>23</xdr:row>
      <xdr:rowOff>18143</xdr:rowOff>
    </xdr:from>
    <xdr:to>
      <xdr:col>6</xdr:col>
      <xdr:colOff>24311</xdr:colOff>
      <xdr:row>70</xdr:row>
      <xdr:rowOff>62428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DA06DDB-F617-4ECB-A6B7-3BF7434D6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0144" y="12045043"/>
          <a:ext cx="5086167" cy="86993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_5_0.002_5.5_B_II_3_MGP10_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%20Pisos/Suelo%20C/Drift%200.002/Zona%201%20(g=0.2)/C_5_0.002_6.5_C_II_1_C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eño y verificación de muros"/>
      <sheetName val="Verificaciones Drift"/>
      <sheetName val="Cálculo peso sísmico"/>
      <sheetName val="Cálculo Período fundamental"/>
      <sheetName val="Cortes por piso"/>
      <sheetName val="Base de datos NCh 433 2009+DS61"/>
      <sheetName val="Cortes por muro por piso"/>
      <sheetName val="Análisis Torsional"/>
      <sheetName val="Piso 6"/>
      <sheetName val="Piso 5"/>
      <sheetName val="Piso 4"/>
      <sheetName val="Piso 3"/>
      <sheetName val="Piso 2"/>
      <sheetName val="Piso 1"/>
      <sheetName val="Tablas NCh 1198"/>
      <sheetName val="Tabla 4.3A y 4.3B SDPWS"/>
      <sheetName val="HDB-HD  SIMPSON "/>
      <sheetName val="ATS-R SIMPSON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A</v>
          </cell>
        </row>
        <row r="5">
          <cell r="B5" t="str">
            <v>B</v>
          </cell>
        </row>
        <row r="6">
          <cell r="B6" t="str">
            <v>C</v>
          </cell>
        </row>
        <row r="7">
          <cell r="B7" t="str">
            <v>D</v>
          </cell>
        </row>
        <row r="8">
          <cell r="B8" t="str">
            <v>E</v>
          </cell>
        </row>
        <row r="9">
          <cell r="B9" t="str">
            <v>F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3</v>
          </cell>
        </row>
        <row r="19">
          <cell r="B19" t="str">
            <v>I</v>
          </cell>
        </row>
        <row r="20">
          <cell r="B20" t="str">
            <v>II</v>
          </cell>
        </row>
        <row r="21">
          <cell r="B21" t="str">
            <v>III</v>
          </cell>
        </row>
        <row r="22">
          <cell r="B22" t="str">
            <v>IV</v>
          </cell>
        </row>
        <row r="26">
          <cell r="G26">
            <v>2</v>
          </cell>
        </row>
        <row r="27">
          <cell r="G27">
            <v>2.1</v>
          </cell>
        </row>
        <row r="28">
          <cell r="G28">
            <v>2.2000000000000002</v>
          </cell>
        </row>
        <row r="29">
          <cell r="G29">
            <v>2.2999999999999998</v>
          </cell>
        </row>
        <row r="30">
          <cell r="G30">
            <v>2.4</v>
          </cell>
        </row>
        <row r="31">
          <cell r="G31">
            <v>2.5</v>
          </cell>
        </row>
        <row r="32">
          <cell r="G32">
            <v>2.6</v>
          </cell>
        </row>
        <row r="33">
          <cell r="G33">
            <v>2.7</v>
          </cell>
        </row>
        <row r="34">
          <cell r="G34">
            <v>2.8</v>
          </cell>
        </row>
        <row r="35">
          <cell r="G35">
            <v>2.9</v>
          </cell>
        </row>
        <row r="36">
          <cell r="G36">
            <v>3</v>
          </cell>
        </row>
        <row r="37">
          <cell r="G37">
            <v>3.1</v>
          </cell>
        </row>
        <row r="38">
          <cell r="G38">
            <v>3.2</v>
          </cell>
        </row>
        <row r="39">
          <cell r="G39">
            <v>3.3</v>
          </cell>
        </row>
        <row r="40">
          <cell r="G40">
            <v>3.4</v>
          </cell>
        </row>
        <row r="41">
          <cell r="G41">
            <v>3.5</v>
          </cell>
        </row>
        <row r="42">
          <cell r="G42">
            <v>3.6</v>
          </cell>
        </row>
        <row r="43">
          <cell r="G43">
            <v>3.7</v>
          </cell>
        </row>
        <row r="44">
          <cell r="G44">
            <v>3.8</v>
          </cell>
        </row>
        <row r="45">
          <cell r="G45">
            <v>3.9</v>
          </cell>
        </row>
        <row r="46">
          <cell r="G46">
            <v>4</v>
          </cell>
        </row>
        <row r="47">
          <cell r="G47">
            <v>4.0999999999999996</v>
          </cell>
        </row>
        <row r="48">
          <cell r="G48">
            <v>4.2</v>
          </cell>
        </row>
        <row r="49">
          <cell r="G49">
            <v>4.3</v>
          </cell>
        </row>
        <row r="50">
          <cell r="G50">
            <v>4.4000000000000004</v>
          </cell>
        </row>
        <row r="51">
          <cell r="G51">
            <v>4.5</v>
          </cell>
        </row>
        <row r="52">
          <cell r="G52">
            <v>4.5999999999999996</v>
          </cell>
        </row>
        <row r="53">
          <cell r="G53">
            <v>4.7</v>
          </cell>
        </row>
        <row r="54">
          <cell r="G54">
            <v>4.8</v>
          </cell>
        </row>
        <row r="55">
          <cell r="G55">
            <v>4.9000000000000004</v>
          </cell>
        </row>
        <row r="56">
          <cell r="G56">
            <v>5</v>
          </cell>
        </row>
        <row r="57">
          <cell r="G57">
            <v>5.0999999999999996</v>
          </cell>
        </row>
        <row r="58">
          <cell r="G58">
            <v>5.2</v>
          </cell>
        </row>
        <row r="59">
          <cell r="G59">
            <v>5.3</v>
          </cell>
        </row>
        <row r="60">
          <cell r="G60">
            <v>5.4</v>
          </cell>
        </row>
        <row r="61">
          <cell r="G61">
            <v>5.5</v>
          </cell>
        </row>
        <row r="62">
          <cell r="G62">
            <v>5.6</v>
          </cell>
        </row>
        <row r="63">
          <cell r="G63">
            <v>5.7</v>
          </cell>
        </row>
        <row r="64">
          <cell r="G64">
            <v>5.8</v>
          </cell>
        </row>
        <row r="65">
          <cell r="G65">
            <v>5.9</v>
          </cell>
        </row>
        <row r="66">
          <cell r="G66">
            <v>6</v>
          </cell>
        </row>
        <row r="67">
          <cell r="G67">
            <v>6.1</v>
          </cell>
        </row>
        <row r="68">
          <cell r="G68">
            <v>6.2</v>
          </cell>
        </row>
        <row r="69">
          <cell r="G69">
            <v>6.3</v>
          </cell>
        </row>
        <row r="70">
          <cell r="G70">
            <v>6.4</v>
          </cell>
        </row>
        <row r="71">
          <cell r="G71">
            <v>6.5</v>
          </cell>
        </row>
        <row r="72">
          <cell r="G72">
            <v>6.6</v>
          </cell>
        </row>
        <row r="73">
          <cell r="G73">
            <v>6.7</v>
          </cell>
        </row>
        <row r="74">
          <cell r="G74">
            <v>6.8</v>
          </cell>
        </row>
        <row r="75">
          <cell r="G75">
            <v>6.9</v>
          </cell>
        </row>
        <row r="76">
          <cell r="G76">
            <v>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eño y verificación de muros"/>
      <sheetName val="Verificaciones Drift"/>
      <sheetName val="Cálculo peso sísmico"/>
      <sheetName val="Cálculo Período fundamental"/>
      <sheetName val="Cortes por piso"/>
      <sheetName val="Base de datos NCh 433 2009+DS61"/>
      <sheetName val="Cortes por muro por piso"/>
      <sheetName val="Análisis Torsional"/>
      <sheetName val="Piso 6"/>
      <sheetName val="Piso 5"/>
      <sheetName val="Piso 4"/>
      <sheetName val="Piso 3"/>
      <sheetName val="Piso 2"/>
      <sheetName val="Piso 1"/>
      <sheetName val="Tablas NCh 1198"/>
      <sheetName val="Tabla 4.3A y 4.3B SDPWS"/>
      <sheetName val="HDB-HD  SIMPSO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4" t="str">
            <v>A</v>
          </cell>
        </row>
        <row r="5">
          <cell r="B5" t="str">
            <v>B</v>
          </cell>
        </row>
        <row r="6">
          <cell r="B6" t="str">
            <v>C</v>
          </cell>
        </row>
        <row r="7">
          <cell r="B7" t="str">
            <v>D</v>
          </cell>
        </row>
        <row r="8">
          <cell r="B8" t="str">
            <v>E</v>
          </cell>
        </row>
        <row r="9">
          <cell r="B9" t="str">
            <v>F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3</v>
          </cell>
        </row>
        <row r="19">
          <cell r="B19" t="str">
            <v>I</v>
          </cell>
        </row>
        <row r="20">
          <cell r="B20" t="str">
            <v>II</v>
          </cell>
        </row>
        <row r="21">
          <cell r="B21" t="str">
            <v>III</v>
          </cell>
        </row>
        <row r="22">
          <cell r="B22" t="str">
            <v>IV</v>
          </cell>
        </row>
        <row r="26">
          <cell r="G26">
            <v>2</v>
          </cell>
        </row>
        <row r="27">
          <cell r="G27">
            <v>2.1</v>
          </cell>
        </row>
        <row r="28">
          <cell r="G28">
            <v>2.2000000000000002</v>
          </cell>
        </row>
        <row r="29">
          <cell r="G29">
            <v>2.2999999999999998</v>
          </cell>
        </row>
        <row r="30">
          <cell r="G30">
            <v>2.4</v>
          </cell>
        </row>
        <row r="31">
          <cell r="G31">
            <v>2.5</v>
          </cell>
        </row>
        <row r="32">
          <cell r="G32">
            <v>2.6</v>
          </cell>
        </row>
        <row r="33">
          <cell r="G33">
            <v>2.7</v>
          </cell>
        </row>
        <row r="34">
          <cell r="G34">
            <v>2.8</v>
          </cell>
        </row>
        <row r="35">
          <cell r="G35">
            <v>2.9</v>
          </cell>
        </row>
        <row r="36">
          <cell r="G36">
            <v>3</v>
          </cell>
        </row>
        <row r="37">
          <cell r="G37">
            <v>3.1</v>
          </cell>
        </row>
        <row r="38">
          <cell r="G38">
            <v>3.2</v>
          </cell>
        </row>
        <row r="39">
          <cell r="G39">
            <v>3.3</v>
          </cell>
        </row>
        <row r="40">
          <cell r="G40">
            <v>3.4</v>
          </cell>
        </row>
        <row r="41">
          <cell r="G41">
            <v>3.5</v>
          </cell>
        </row>
        <row r="42">
          <cell r="G42">
            <v>3.6</v>
          </cell>
        </row>
        <row r="43">
          <cell r="G43">
            <v>3.7</v>
          </cell>
        </row>
        <row r="44">
          <cell r="G44">
            <v>3.8</v>
          </cell>
        </row>
        <row r="45">
          <cell r="G45">
            <v>3.9</v>
          </cell>
        </row>
        <row r="46">
          <cell r="G46">
            <v>4</v>
          </cell>
        </row>
        <row r="47">
          <cell r="G47">
            <v>4.0999999999999996</v>
          </cell>
        </row>
        <row r="48">
          <cell r="G48">
            <v>4.2</v>
          </cell>
        </row>
        <row r="49">
          <cell r="G49">
            <v>4.3</v>
          </cell>
        </row>
        <row r="50">
          <cell r="G50">
            <v>4.4000000000000004</v>
          </cell>
        </row>
        <row r="51">
          <cell r="G51">
            <v>4.5</v>
          </cell>
        </row>
        <row r="52">
          <cell r="G52">
            <v>4.5999999999999996</v>
          </cell>
        </row>
        <row r="53">
          <cell r="G53">
            <v>4.7</v>
          </cell>
        </row>
        <row r="54">
          <cell r="G54">
            <v>4.8</v>
          </cell>
        </row>
        <row r="55">
          <cell r="G55">
            <v>4.9000000000000004</v>
          </cell>
        </row>
        <row r="56">
          <cell r="G56">
            <v>5</v>
          </cell>
        </row>
        <row r="57">
          <cell r="G57">
            <v>5.0999999999999996</v>
          </cell>
        </row>
        <row r="58">
          <cell r="G58">
            <v>5.2</v>
          </cell>
        </row>
        <row r="59">
          <cell r="G59">
            <v>5.3</v>
          </cell>
        </row>
        <row r="60">
          <cell r="G60">
            <v>5.4</v>
          </cell>
        </row>
        <row r="61">
          <cell r="G61">
            <v>5.5</v>
          </cell>
        </row>
        <row r="62">
          <cell r="G62">
            <v>5.6</v>
          </cell>
        </row>
        <row r="63">
          <cell r="G63">
            <v>5.7</v>
          </cell>
        </row>
        <row r="64">
          <cell r="G64">
            <v>5.8</v>
          </cell>
        </row>
        <row r="65">
          <cell r="G65">
            <v>5.9</v>
          </cell>
        </row>
        <row r="66">
          <cell r="G66">
            <v>6</v>
          </cell>
        </row>
        <row r="67">
          <cell r="G67">
            <v>6.1</v>
          </cell>
        </row>
        <row r="68">
          <cell r="G68">
            <v>6.2</v>
          </cell>
        </row>
        <row r="69">
          <cell r="G69">
            <v>6.3</v>
          </cell>
        </row>
        <row r="70">
          <cell r="G70">
            <v>6.4</v>
          </cell>
        </row>
        <row r="71">
          <cell r="G71">
            <v>6.5</v>
          </cell>
        </row>
        <row r="72">
          <cell r="G72">
            <v>6.6</v>
          </cell>
        </row>
        <row r="73">
          <cell r="G73">
            <v>6.7</v>
          </cell>
        </row>
        <row r="74">
          <cell r="G74">
            <v>6.8</v>
          </cell>
        </row>
        <row r="75">
          <cell r="G75">
            <v>6.9</v>
          </cell>
        </row>
        <row r="76">
          <cell r="G76">
            <v>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9A5-B007-453F-9C81-ACB6A9170853}">
  <dimension ref="B3:N21"/>
  <sheetViews>
    <sheetView tabSelected="1" topLeftCell="M1" workbookViewId="0">
      <selection activeCell="L10" sqref="L10"/>
    </sheetView>
  </sheetViews>
  <sheetFormatPr baseColWidth="10" defaultColWidth="11.5" defaultRowHeight="15" x14ac:dyDescent="0.2"/>
  <cols>
    <col min="5" max="5" width="11.33203125" bestFit="1" customWidth="1"/>
    <col min="6" max="6" width="28.6640625" bestFit="1" customWidth="1"/>
    <col min="9" max="9" width="13.83203125" customWidth="1"/>
    <col min="10" max="10" width="15.33203125" bestFit="1" customWidth="1"/>
    <col min="11" max="13" width="16.5" bestFit="1" customWidth="1"/>
    <col min="14" max="14" width="11.1640625" bestFit="1" customWidth="1"/>
  </cols>
  <sheetData>
    <row r="3" spans="2:11" ht="16" thickBot="1" x14ac:dyDescent="0.25"/>
    <row r="4" spans="2:11" ht="16" thickBot="1" x14ac:dyDescent="0.25">
      <c r="H4" s="35" t="s">
        <v>17</v>
      </c>
      <c r="I4" s="36"/>
      <c r="J4" s="36"/>
      <c r="K4" s="37"/>
    </row>
    <row r="5" spans="2:11" ht="48" x14ac:dyDescent="0.2">
      <c r="B5" s="5" t="s">
        <v>0</v>
      </c>
      <c r="C5" s="6" t="s">
        <v>1</v>
      </c>
      <c r="D5" s="6" t="s">
        <v>2</v>
      </c>
      <c r="E5" s="6" t="s">
        <v>18</v>
      </c>
      <c r="F5" s="6" t="s">
        <v>15</v>
      </c>
      <c r="G5" s="7" t="s">
        <v>19</v>
      </c>
      <c r="H5" s="8" t="s">
        <v>21</v>
      </c>
      <c r="I5" s="9" t="s">
        <v>22</v>
      </c>
      <c r="J5" s="32" t="s">
        <v>20</v>
      </c>
      <c r="K5" s="3" t="s">
        <v>23</v>
      </c>
    </row>
    <row r="6" spans="2:11" ht="16" x14ac:dyDescent="0.2">
      <c r="B6" s="8" t="s">
        <v>3</v>
      </c>
      <c r="C6" s="9"/>
      <c r="D6" s="10">
        <v>0.375</v>
      </c>
      <c r="E6" s="11">
        <f>PI()*D6^2/4</f>
        <v>0.11044661672776616</v>
      </c>
      <c r="F6" s="11">
        <f>D6*2.54</f>
        <v>0.95250000000000001</v>
      </c>
      <c r="G6" s="16">
        <f>PI()*F6^2/4</f>
        <v>0.71255739248085614</v>
      </c>
      <c r="H6" s="2">
        <v>16</v>
      </c>
      <c r="I6" s="1">
        <f t="shared" ref="I6:I17" si="0">0.7854*(D6-0.9743/H6)^2</f>
        <v>7.748971308142967E-2</v>
      </c>
      <c r="J6" s="33">
        <f>I6*2.54^2</f>
        <v>0.49993263291615164</v>
      </c>
      <c r="K6" s="19">
        <f t="shared" ref="K6:K17" si="1">J6/G6</f>
        <v>0.70160332092770061</v>
      </c>
    </row>
    <row r="7" spans="2:11" ht="16" x14ac:dyDescent="0.2">
      <c r="B7" s="8" t="s">
        <v>4</v>
      </c>
      <c r="C7" s="9"/>
      <c r="D7" s="10">
        <v>0.5</v>
      </c>
      <c r="E7" s="11">
        <f t="shared" ref="E7:E17" si="2">PI()*D7^2/4</f>
        <v>0.19634954084936207</v>
      </c>
      <c r="F7" s="11">
        <f t="shared" ref="F7:F17" si="3">D7*2.54</f>
        <v>1.27</v>
      </c>
      <c r="G7" s="16">
        <f t="shared" ref="G7:G17" si="4">PI()*F7^2/4</f>
        <v>1.2667686977437442</v>
      </c>
      <c r="H7" s="2">
        <v>13</v>
      </c>
      <c r="I7" s="1">
        <f t="shared" si="0"/>
        <v>0.1418988244310414</v>
      </c>
      <c r="J7" s="33">
        <f t="shared" ref="J7:J17" si="5">I7*2.54^2</f>
        <v>0.91547445569930674</v>
      </c>
      <c r="K7" s="19">
        <f t="shared" si="1"/>
        <v>0.72268477846813584</v>
      </c>
    </row>
    <row r="8" spans="2:11" ht="16" x14ac:dyDescent="0.2">
      <c r="B8" s="8" t="s">
        <v>5</v>
      </c>
      <c r="C8" s="9"/>
      <c r="D8" s="10">
        <v>0.625</v>
      </c>
      <c r="E8" s="11">
        <f t="shared" si="2"/>
        <v>0.30679615757712825</v>
      </c>
      <c r="F8" s="11">
        <f t="shared" si="3"/>
        <v>1.5874999999999999</v>
      </c>
      <c r="G8" s="16">
        <f t="shared" si="4"/>
        <v>1.9793260902246004</v>
      </c>
      <c r="H8" s="2">
        <v>11</v>
      </c>
      <c r="I8" s="1">
        <f t="shared" si="0"/>
        <v>0.22600216354418184</v>
      </c>
      <c r="J8" s="33">
        <f t="shared" si="5"/>
        <v>1.4580755583216436</v>
      </c>
      <c r="K8" s="19">
        <f t="shared" si="1"/>
        <v>0.73665252305959916</v>
      </c>
    </row>
    <row r="9" spans="2:11" ht="16" x14ac:dyDescent="0.2">
      <c r="B9" s="8" t="s">
        <v>6</v>
      </c>
      <c r="C9" s="9"/>
      <c r="D9" s="10">
        <v>0.75</v>
      </c>
      <c r="E9" s="11">
        <f t="shared" si="2"/>
        <v>0.44178646691106466</v>
      </c>
      <c r="F9" s="11">
        <f t="shared" si="3"/>
        <v>1.905</v>
      </c>
      <c r="G9" s="16">
        <f t="shared" si="4"/>
        <v>2.8502295699234246</v>
      </c>
      <c r="H9" s="2">
        <v>10</v>
      </c>
      <c r="I9" s="1">
        <f t="shared" si="0"/>
        <v>0.33446070888845997</v>
      </c>
      <c r="J9" s="33">
        <f t="shared" si="5"/>
        <v>2.1578067094647881</v>
      </c>
      <c r="K9" s="19">
        <f t="shared" si="1"/>
        <v>0.75706417905234236</v>
      </c>
    </row>
    <row r="10" spans="2:11" ht="16" x14ac:dyDescent="0.2">
      <c r="B10" s="8" t="s">
        <v>7</v>
      </c>
      <c r="C10" s="9"/>
      <c r="D10" s="10">
        <v>0.875</v>
      </c>
      <c r="E10" s="11">
        <f t="shared" si="2"/>
        <v>0.6013204688511713</v>
      </c>
      <c r="F10" s="11">
        <f t="shared" si="3"/>
        <v>2.2225000000000001</v>
      </c>
      <c r="G10" s="16">
        <f t="shared" si="4"/>
        <v>3.8794791368402177</v>
      </c>
      <c r="H10" s="2">
        <v>9</v>
      </c>
      <c r="I10" s="1">
        <f t="shared" si="0"/>
        <v>0.4617343376400741</v>
      </c>
      <c r="J10" s="33">
        <f t="shared" si="5"/>
        <v>2.9789252527187022</v>
      </c>
      <c r="K10" s="19">
        <f t="shared" si="1"/>
        <v>0.76786732126751323</v>
      </c>
    </row>
    <row r="11" spans="2:11" ht="16" x14ac:dyDescent="0.2">
      <c r="B11" s="8" t="s">
        <v>8</v>
      </c>
      <c r="C11" s="9"/>
      <c r="D11" s="10">
        <v>1</v>
      </c>
      <c r="E11" s="11">
        <f t="shared" si="2"/>
        <v>0.78539816339744828</v>
      </c>
      <c r="F11" s="11">
        <f t="shared" si="3"/>
        <v>2.54</v>
      </c>
      <c r="G11" s="16">
        <f t="shared" si="4"/>
        <v>5.0670747909749769</v>
      </c>
      <c r="H11" s="2">
        <v>7</v>
      </c>
      <c r="I11" s="1">
        <f t="shared" si="0"/>
        <v>0.58198236956828575</v>
      </c>
      <c r="J11" s="33">
        <f t="shared" si="5"/>
        <v>3.7547174555067522</v>
      </c>
      <c r="K11" s="19">
        <f t="shared" si="1"/>
        <v>0.7410029672730154</v>
      </c>
    </row>
    <row r="12" spans="2:11" ht="16" x14ac:dyDescent="0.2">
      <c r="B12" s="8" t="s">
        <v>9</v>
      </c>
      <c r="C12" s="9"/>
      <c r="D12" s="10">
        <v>1.125</v>
      </c>
      <c r="E12" s="11">
        <f t="shared" si="2"/>
        <v>0.99401955054989544</v>
      </c>
      <c r="F12" s="11">
        <f t="shared" si="3"/>
        <v>2.8574999999999999</v>
      </c>
      <c r="G12" s="16">
        <f t="shared" si="4"/>
        <v>6.4130165323277062</v>
      </c>
      <c r="H12" s="2">
        <v>7</v>
      </c>
      <c r="I12" s="1">
        <f t="shared" si="0"/>
        <v>0.7632751295682858</v>
      </c>
      <c r="J12" s="33">
        <f t="shared" si="5"/>
        <v>4.9243458259227531</v>
      </c>
      <c r="K12" s="19">
        <f t="shared" si="1"/>
        <v>0.76786732126751334</v>
      </c>
    </row>
    <row r="13" spans="2:11" ht="16" x14ac:dyDescent="0.2">
      <c r="B13" s="8" t="s">
        <v>10</v>
      </c>
      <c r="C13" s="9"/>
      <c r="D13" s="10">
        <v>1.25</v>
      </c>
      <c r="E13" s="11">
        <f t="shared" si="2"/>
        <v>1.227184630308513</v>
      </c>
      <c r="F13" s="11">
        <f t="shared" si="3"/>
        <v>3.1749999999999998</v>
      </c>
      <c r="G13" s="16">
        <f t="shared" si="4"/>
        <v>7.9173043608984015</v>
      </c>
      <c r="H13" s="2">
        <v>6</v>
      </c>
      <c r="I13" s="1">
        <f t="shared" si="0"/>
        <v>0.92905752469016656</v>
      </c>
      <c r="J13" s="33">
        <f t="shared" si="5"/>
        <v>5.9939075262910784</v>
      </c>
      <c r="K13" s="19">
        <f t="shared" si="1"/>
        <v>0.75706417905234236</v>
      </c>
    </row>
    <row r="14" spans="2:11" ht="16" x14ac:dyDescent="0.2">
      <c r="B14" s="8" t="s">
        <v>11</v>
      </c>
      <c r="C14" s="9"/>
      <c r="D14" s="10">
        <v>1.375</v>
      </c>
      <c r="E14" s="11">
        <f t="shared" si="2"/>
        <v>1.4848934026733007</v>
      </c>
      <c r="F14" s="11">
        <f t="shared" si="3"/>
        <v>3.4925000000000002</v>
      </c>
      <c r="G14" s="16">
        <f t="shared" si="4"/>
        <v>9.5799382766870682</v>
      </c>
      <c r="H14" s="2">
        <v>5</v>
      </c>
      <c r="I14" s="1">
        <f t="shared" si="0"/>
        <v>1.09385047155384</v>
      </c>
      <c r="J14" s="33">
        <f t="shared" si="5"/>
        <v>7.0570857022767539</v>
      </c>
      <c r="K14" s="19">
        <f t="shared" si="1"/>
        <v>0.73665252305959883</v>
      </c>
    </row>
    <row r="15" spans="2:11" ht="16" x14ac:dyDescent="0.2">
      <c r="B15" s="8" t="s">
        <v>12</v>
      </c>
      <c r="C15" s="9"/>
      <c r="D15" s="10">
        <v>1.5</v>
      </c>
      <c r="E15" s="11">
        <f t="shared" si="2"/>
        <v>1.7671458676442586</v>
      </c>
      <c r="F15" s="11">
        <f t="shared" si="3"/>
        <v>3.81</v>
      </c>
      <c r="G15" s="16">
        <f t="shared" si="4"/>
        <v>11.400918279693698</v>
      </c>
      <c r="H15" s="2">
        <v>6</v>
      </c>
      <c r="I15" s="1">
        <f t="shared" si="0"/>
        <v>1.4052520896901666</v>
      </c>
      <c r="J15" s="33">
        <f t="shared" si="5"/>
        <v>9.0661243818450785</v>
      </c>
      <c r="K15" s="19">
        <f t="shared" si="1"/>
        <v>0.79521001374010836</v>
      </c>
    </row>
    <row r="16" spans="2:11" ht="16" x14ac:dyDescent="0.2">
      <c r="B16" s="8" t="s">
        <v>13</v>
      </c>
      <c r="C16" s="9"/>
      <c r="D16" s="10">
        <v>1.75</v>
      </c>
      <c r="E16" s="11">
        <f t="shared" si="2"/>
        <v>2.4052818754046852</v>
      </c>
      <c r="F16" s="11">
        <f t="shared" si="3"/>
        <v>4.4450000000000003</v>
      </c>
      <c r="G16" s="16">
        <f t="shared" si="4"/>
        <v>15.517916547360871</v>
      </c>
      <c r="H16" s="2">
        <v>5</v>
      </c>
      <c r="I16" s="1">
        <f t="shared" si="0"/>
        <v>1.8994588135538397</v>
      </c>
      <c r="J16" s="33">
        <f t="shared" si="5"/>
        <v>12.254548481523953</v>
      </c>
      <c r="K16" s="19">
        <f t="shared" si="1"/>
        <v>0.78970320816734141</v>
      </c>
    </row>
    <row r="17" spans="2:14" ht="17" thickBot="1" x14ac:dyDescent="0.25">
      <c r="B17" s="12" t="s">
        <v>14</v>
      </c>
      <c r="C17" s="13"/>
      <c r="D17" s="14">
        <v>2</v>
      </c>
      <c r="E17" s="15">
        <f t="shared" si="2"/>
        <v>3.1415926535897931</v>
      </c>
      <c r="F17" s="15">
        <f t="shared" si="3"/>
        <v>5.08</v>
      </c>
      <c r="G17" s="17">
        <f t="shared" si="4"/>
        <v>20.268299163899908</v>
      </c>
      <c r="H17" s="4">
        <v>4.5</v>
      </c>
      <c r="I17" s="18">
        <f t="shared" si="0"/>
        <v>2.4982259372269628</v>
      </c>
      <c r="J17" s="34">
        <f t="shared" si="5"/>
        <v>16.117554456613473</v>
      </c>
      <c r="K17" s="20">
        <f t="shared" si="1"/>
        <v>0.79521001374010836</v>
      </c>
    </row>
    <row r="18" spans="2:14" ht="16" thickBot="1" x14ac:dyDescent="0.25">
      <c r="N18" s="21">
        <f>MIN(K9:K17)</f>
        <v>0.73665252305959883</v>
      </c>
    </row>
    <row r="19" spans="2:14" ht="32" x14ac:dyDescent="0.2">
      <c r="B19" s="5" t="s">
        <v>24</v>
      </c>
      <c r="C19" s="6" t="s">
        <v>16</v>
      </c>
      <c r="D19" s="6" t="s">
        <v>25</v>
      </c>
      <c r="E19" s="6" t="s">
        <v>26</v>
      </c>
      <c r="F19" s="7" t="s">
        <v>27</v>
      </c>
      <c r="H19" s="5" t="s">
        <v>24</v>
      </c>
      <c r="I19" s="6" t="s">
        <v>16</v>
      </c>
      <c r="J19" s="6" t="s">
        <v>25</v>
      </c>
      <c r="K19" s="6" t="s">
        <v>26</v>
      </c>
      <c r="L19" s="7" t="s">
        <v>27</v>
      </c>
    </row>
    <row r="20" spans="2:14" x14ac:dyDescent="0.2">
      <c r="B20" s="22">
        <v>105</v>
      </c>
      <c r="C20" s="23">
        <v>120</v>
      </c>
      <c r="D20" s="24">
        <f>B20/1.67</f>
        <v>62.874251497005993</v>
      </c>
      <c r="E20" s="25">
        <f>0.75*C20/2</f>
        <v>45</v>
      </c>
      <c r="F20" s="26">
        <f t="shared" ref="F20" si="6">B20/2</f>
        <v>52.5</v>
      </c>
      <c r="H20" s="27">
        <f t="shared" ref="H20" si="7">B20*(1000*0.453592/2.54^2)/1000</f>
        <v>7.3822245644491273</v>
      </c>
      <c r="I20" s="28">
        <f t="shared" ref="I20:L20" si="8">C20*(1000*0.453592/2.54^2)/1000</f>
        <v>8.4368280736561463</v>
      </c>
      <c r="J20" s="29">
        <f t="shared" si="8"/>
        <v>4.4204937511671432</v>
      </c>
      <c r="K20" s="30">
        <f t="shared" si="8"/>
        <v>3.1638105276210551</v>
      </c>
      <c r="L20" s="31">
        <f t="shared" si="8"/>
        <v>3.6911122822245637</v>
      </c>
    </row>
    <row r="21" spans="2:14" x14ac:dyDescent="0.2">
      <c r="E21" t="s">
        <v>28</v>
      </c>
    </row>
  </sheetData>
  <mergeCells count="1">
    <mergeCell ref="H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ATS-R SIMPSON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2017-01-11T18:27:16Z</dcterms:created>
  <dcterms:modified xsi:type="dcterms:W3CDTF">2023-11-19T13:52:11Z</dcterms:modified>
</cp:coreProperties>
</file>