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-INOUE\Desktop\PythonScripts\Code\Inspection\"/>
    </mc:Choice>
  </mc:AlternateContent>
  <xr:revisionPtr revIDLastSave="0" documentId="13_ncr:1_{8CFC72C3-68E6-408F-BC8A-2817F935E3E0}" xr6:coauthVersionLast="47" xr6:coauthVersionMax="47" xr10:uidLastSave="{00000000-0000-0000-0000-000000000000}"/>
  <bookViews>
    <workbookView xWindow="780" yWindow="780" windowWidth="20460" windowHeight="11490" xr2:uid="{00000000-000D-0000-FFFF-FFFF00000000}"/>
  </bookViews>
  <sheets>
    <sheet name="Sheet1" sheetId="2" r:id="rId1"/>
    <sheet name="code" sheetId="21" r:id="rId2"/>
  </sheets>
  <calcPr calcId="181029"/>
</workbook>
</file>

<file path=xl/calcChain.xml><?xml version="1.0" encoding="utf-8"?>
<calcChain xmlns="http://schemas.openxmlformats.org/spreadsheetml/2006/main">
  <c r="H55" i="2" l="1"/>
  <c r="H51" i="2"/>
  <c r="H47" i="2"/>
  <c r="H43" i="2"/>
  <c r="H39" i="2"/>
  <c r="H35" i="2"/>
  <c r="H31" i="2"/>
  <c r="H27" i="2"/>
  <c r="H23" i="2"/>
  <c r="H19" i="2"/>
  <c r="I9" i="2"/>
  <c r="H58" i="2" s="1"/>
  <c r="G9" i="2"/>
  <c r="F58" i="2" s="1"/>
  <c r="E9" i="2"/>
  <c r="D52" i="2" s="1"/>
  <c r="C9" i="2"/>
  <c r="B55" i="2" s="1"/>
  <c r="D36" i="2" l="1"/>
  <c r="H20" i="2"/>
  <c r="H24" i="2"/>
  <c r="H28" i="2"/>
  <c r="H32" i="2"/>
  <c r="H36" i="2"/>
  <c r="H40" i="2"/>
  <c r="H44" i="2"/>
  <c r="H48" i="2"/>
  <c r="H52" i="2"/>
  <c r="H56" i="2"/>
  <c r="D57" i="2"/>
  <c r="H21" i="2"/>
  <c r="H25" i="2"/>
  <c r="H29" i="2"/>
  <c r="H33" i="2"/>
  <c r="H37" i="2"/>
  <c r="H41" i="2"/>
  <c r="H45" i="2"/>
  <c r="H49" i="2"/>
  <c r="H53" i="2"/>
  <c r="H57" i="2"/>
  <c r="H18" i="2"/>
  <c r="H22" i="2"/>
  <c r="H26" i="2"/>
  <c r="H30" i="2"/>
  <c r="H34" i="2"/>
  <c r="H38" i="2"/>
  <c r="H42" i="2"/>
  <c r="H46" i="2"/>
  <c r="H50" i="2"/>
  <c r="H54" i="2"/>
  <c r="D20" i="2"/>
  <c r="D41" i="2"/>
  <c r="D25" i="2"/>
  <c r="D46" i="2"/>
  <c r="D55" i="2"/>
  <c r="D30" i="2"/>
  <c r="F23" i="2"/>
  <c r="F31" i="2"/>
  <c r="F39" i="2"/>
  <c r="F47" i="2"/>
  <c r="F51" i="2"/>
  <c r="F20" i="2"/>
  <c r="F28" i="2"/>
  <c r="F36" i="2"/>
  <c r="F48" i="2"/>
  <c r="F56" i="2"/>
  <c r="F21" i="2"/>
  <c r="F25" i="2"/>
  <c r="F29" i="2"/>
  <c r="F33" i="2"/>
  <c r="F37" i="2"/>
  <c r="F41" i="2"/>
  <c r="F45" i="2"/>
  <c r="F49" i="2"/>
  <c r="F53" i="2"/>
  <c r="F57" i="2"/>
  <c r="F19" i="2"/>
  <c r="F27" i="2"/>
  <c r="F35" i="2"/>
  <c r="F43" i="2"/>
  <c r="F55" i="2"/>
  <c r="F24" i="2"/>
  <c r="F32" i="2"/>
  <c r="F40" i="2"/>
  <c r="F44" i="2"/>
  <c r="F52" i="2"/>
  <c r="F18" i="2"/>
  <c r="F22" i="2"/>
  <c r="F26" i="2"/>
  <c r="F30" i="2"/>
  <c r="F34" i="2"/>
  <c r="F38" i="2"/>
  <c r="F42" i="2"/>
  <c r="F46" i="2"/>
  <c r="F50" i="2"/>
  <c r="F54" i="2"/>
  <c r="D21" i="2"/>
  <c r="D26" i="2"/>
  <c r="D32" i="2"/>
  <c r="D37" i="2"/>
  <c r="D42" i="2"/>
  <c r="D48" i="2"/>
  <c r="D53" i="2"/>
  <c r="D58" i="2"/>
  <c r="D22" i="2"/>
  <c r="D28" i="2"/>
  <c r="D33" i="2"/>
  <c r="D38" i="2"/>
  <c r="D44" i="2"/>
  <c r="D49" i="2"/>
  <c r="D54" i="2"/>
  <c r="D18" i="2"/>
  <c r="D24" i="2"/>
  <c r="D29" i="2"/>
  <c r="D34" i="2"/>
  <c r="D40" i="2"/>
  <c r="D45" i="2"/>
  <c r="D50" i="2"/>
  <c r="D56" i="2"/>
  <c r="D19" i="2"/>
  <c r="D23" i="2"/>
  <c r="D27" i="2"/>
  <c r="D31" i="2"/>
  <c r="D35" i="2"/>
  <c r="D39" i="2"/>
  <c r="D43" i="2"/>
  <c r="D47" i="2"/>
  <c r="D51" i="2"/>
  <c r="B18" i="2"/>
  <c r="B20" i="2"/>
  <c r="B22" i="2"/>
  <c r="B24" i="2"/>
  <c r="B26" i="2"/>
  <c r="B28" i="2"/>
  <c r="B30" i="2"/>
  <c r="B32" i="2"/>
  <c r="B34" i="2"/>
  <c r="B36" i="2"/>
  <c r="B38" i="2"/>
  <c r="B40" i="2"/>
  <c r="B42" i="2"/>
  <c r="B44" i="2"/>
  <c r="B46" i="2"/>
  <c r="B48" i="2"/>
  <c r="B50" i="2"/>
  <c r="B52" i="2"/>
  <c r="B54" i="2"/>
  <c r="B56" i="2"/>
  <c r="B58" i="2"/>
  <c r="B21" i="2"/>
  <c r="B27" i="2"/>
  <c r="B33" i="2"/>
  <c r="B35" i="2"/>
  <c r="B39" i="2"/>
  <c r="B41" i="2"/>
  <c r="B43" i="2"/>
  <c r="B45" i="2"/>
  <c r="B47" i="2"/>
  <c r="B49" i="2"/>
  <c r="B51" i="2"/>
  <c r="B53" i="2"/>
  <c r="B57" i="2"/>
  <c r="B19" i="2"/>
  <c r="B23" i="2"/>
  <c r="B25" i="2"/>
  <c r="B29" i="2"/>
  <c r="B31" i="2"/>
  <c r="B37" i="2"/>
</calcChain>
</file>

<file path=xl/sharedStrings.xml><?xml version="1.0" encoding="utf-8"?>
<sst xmlns="http://schemas.openxmlformats.org/spreadsheetml/2006/main" count="551" uniqueCount="129">
  <si>
    <t>寸法検査表</t>
  </si>
  <si>
    <t>中部産商株式会社</t>
  </si>
  <si>
    <t>品名</t>
  </si>
  <si>
    <t>ロット</t>
  </si>
  <si>
    <t>サイズ</t>
  </si>
  <si>
    <t>単位（mm）</t>
  </si>
  <si>
    <t>測定箇所</t>
  </si>
  <si>
    <t>A</t>
  </si>
  <si>
    <t>B</t>
  </si>
  <si>
    <t>C(T)</t>
  </si>
  <si>
    <t>D(孔経)</t>
  </si>
  <si>
    <t>測定寸法</t>
  </si>
  <si>
    <t>許容範囲</t>
  </si>
  <si>
    <t>番</t>
  </si>
  <si>
    <t>図面</t>
  </si>
  <si>
    <t>外径(φ)</t>
  </si>
  <si>
    <t>厚み</t>
  </si>
  <si>
    <t>孔数</t>
  </si>
  <si>
    <t>孔径</t>
  </si>
  <si>
    <t>有効面積</t>
  </si>
  <si>
    <t>開口率</t>
  </si>
  <si>
    <t>標準入数</t>
  </si>
  <si>
    <t>特殊材質</t>
  </si>
  <si>
    <t>有効外径</t>
  </si>
  <si>
    <t>T</t>
  </si>
  <si>
    <t>(φ)</t>
  </si>
  <si>
    <t>(mm2)</t>
  </si>
  <si>
    <t>(％)</t>
  </si>
  <si>
    <t>(C/S)</t>
  </si>
  <si>
    <t>Z</t>
  </si>
  <si>
    <t>S</t>
  </si>
  <si>
    <t>M</t>
  </si>
  <si>
    <t>2D</t>
  </si>
  <si>
    <t>　 </t>
  </si>
  <si>
    <t>3D</t>
  </si>
  <si>
    <t>5.0×3</t>
  </si>
  <si>
    <t>6.0×9</t>
  </si>
  <si>
    <t>6.0×3</t>
  </si>
  <si>
    <t>7.0×9</t>
  </si>
  <si>
    <t>5.0×12</t>
  </si>
  <si>
    <t>4.5×5</t>
  </si>
  <si>
    <t>○</t>
  </si>
  <si>
    <t>10.0×20</t>
  </si>
  <si>
    <t>8.0×9</t>
  </si>
  <si>
    <t>25.0×1</t>
  </si>
  <si>
    <t>13.0×9</t>
  </si>
  <si>
    <t>11.0×16</t>
  </si>
  <si>
    <t>S30</t>
  </si>
  <si>
    <t>S40</t>
  </si>
  <si>
    <t>S41</t>
  </si>
  <si>
    <t>S42</t>
  </si>
  <si>
    <t>S50</t>
  </si>
  <si>
    <t>S70</t>
  </si>
  <si>
    <t>S角39</t>
  </si>
  <si>
    <t>40×40</t>
  </si>
  <si>
    <t>30×30</t>
  </si>
  <si>
    <t>S角40</t>
  </si>
  <si>
    <t>S角41</t>
  </si>
  <si>
    <t>34×34</t>
  </si>
  <si>
    <t>S角42</t>
  </si>
  <si>
    <t>S角43</t>
  </si>
  <si>
    <t>S角46</t>
  </si>
  <si>
    <t>S角48</t>
  </si>
  <si>
    <t>49×49</t>
  </si>
  <si>
    <t>41×41</t>
  </si>
  <si>
    <t>S角49</t>
  </si>
  <si>
    <t>S角50</t>
  </si>
  <si>
    <t>50×50</t>
  </si>
  <si>
    <t>43×43</t>
  </si>
  <si>
    <t>S角51</t>
  </si>
  <si>
    <t>S角52</t>
  </si>
  <si>
    <t>S角53</t>
  </si>
  <si>
    <t>S角55</t>
  </si>
  <si>
    <t>50×75</t>
  </si>
  <si>
    <t>44×67</t>
  </si>
  <si>
    <t>S角56</t>
  </si>
  <si>
    <t>S角57</t>
  </si>
  <si>
    <t>S角58</t>
  </si>
  <si>
    <t>S角59</t>
  </si>
  <si>
    <t>S角60</t>
  </si>
  <si>
    <t>60×60</t>
  </si>
  <si>
    <t>S角61</t>
  </si>
  <si>
    <t>S角62</t>
  </si>
  <si>
    <t>S角63</t>
  </si>
  <si>
    <t>S角64</t>
  </si>
  <si>
    <t>S角65</t>
  </si>
  <si>
    <t>S角74</t>
  </si>
  <si>
    <t>75×75</t>
  </si>
  <si>
    <t>68×68</t>
  </si>
  <si>
    <t>S角75</t>
  </si>
  <si>
    <t>S角76</t>
  </si>
  <si>
    <t>S角100</t>
  </si>
  <si>
    <t>100x100</t>
  </si>
  <si>
    <t>92ｘ92</t>
  </si>
  <si>
    <t>S角133</t>
  </si>
  <si>
    <t>133x133</t>
  </si>
  <si>
    <t>122x122</t>
  </si>
  <si>
    <t>〇</t>
  </si>
  <si>
    <t>Tユコシ</t>
  </si>
  <si>
    <t>図面は2D／3Dをクリックしてください。（3DPDFファイルの閲覧について）</t>
  </si>
  <si>
    <t>品番</t>
  </si>
  <si>
    <t>外径</t>
  </si>
  <si>
    <t>φ</t>
  </si>
  <si>
    <t>mm2</t>
  </si>
  <si>
    <t>T40</t>
  </si>
  <si>
    <t>T41</t>
  </si>
  <si>
    <t>T42</t>
  </si>
  <si>
    <t>T45</t>
  </si>
  <si>
    <t>T46</t>
  </si>
  <si>
    <t>T47</t>
  </si>
  <si>
    <t>T49</t>
  </si>
  <si>
    <t>T50</t>
  </si>
  <si>
    <t>T51</t>
  </si>
  <si>
    <t>T53</t>
  </si>
  <si>
    <t>T54</t>
  </si>
  <si>
    <t>T56</t>
  </si>
  <si>
    <t>T57</t>
  </si>
  <si>
    <t>T58</t>
  </si>
  <si>
    <t>T60</t>
  </si>
  <si>
    <t>T61</t>
  </si>
  <si>
    <t>T62</t>
  </si>
  <si>
    <t>T63</t>
  </si>
  <si>
    <t>T65</t>
  </si>
  <si>
    <t>T70</t>
  </si>
  <si>
    <t>T73</t>
  </si>
  <si>
    <t>T76</t>
  </si>
  <si>
    <t>T80</t>
  </si>
  <si>
    <t>T88</t>
  </si>
  <si>
    <t>T105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</si>
</sst>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3" formatCode="0.0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83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8"/>
  <sheetViews>
    <sheetView tabSelected="1" workbookViewId="0">
      <selection activeCell="B13" sqref="B13"/>
    </sheetView>
  </sheetViews>
  <sheetFormatPr defaultRowHeight="13.5" x14ac:dyDescent="0.15"/>
  <sheetData>
    <row r="1" spans="1:12" x14ac:dyDescent="0.15">
      <c r="E1" t="s">
        <v>0</v>
      </c>
    </row>
    <row r="2" spans="1:12" x14ac:dyDescent="0.15">
      <c r="L2" t="s">
        <v>1</v>
      </c>
    </row>
    <row r="3" spans="1:12" x14ac:dyDescent="0.15">
      <c r="A3" t="s">
        <v>2</v>
      </c>
      <c r="B3">
        <v>355</v>
      </c>
    </row>
    <row r="4" spans="1:12" x14ac:dyDescent="0.15">
      <c r="A4" t="s">
        <v>3</v>
      </c>
    </row>
    <row r="5" spans="1:12" x14ac:dyDescent="0.15">
      <c r="A5" t="s">
        <v>4</v>
      </c>
    </row>
    <row r="6" spans="1:12" x14ac:dyDescent="0.15">
      <c r="L6" t="s">
        <v>5</v>
      </c>
    </row>
    <row r="8" spans="1:12" x14ac:dyDescent="0.15">
      <c r="A8" t="s">
        <v>6</v>
      </c>
      <c r="C8" t="s">
        <v>7</v>
      </c>
      <c r="E8" t="s">
        <v>8</v>
      </c>
      <c r="G8" t="s">
        <v>9</v>
      </c>
      <c r="I8" t="s">
        <v>10</v>
      </c>
    </row>
    <row r="9" spans="1:12" x14ac:dyDescent="0.15">
      <c r="A9" t="s">
        <v>11</v>
      </c>
      <c r="C9">
        <f>VLOOKUP(B3,code!$A$5:$H$500,3,FALSE)</f>
        <v>35</v>
      </c>
      <c r="E9">
        <f>VLOOKUP($B$3,code!$A$5:$H$500,4,FALSE)</f>
        <v>33</v>
      </c>
      <c r="G9">
        <f>VLOOKUP($B$3,code!$A$5:$H$500,6,FALSE)</f>
        <v>9</v>
      </c>
      <c r="I9">
        <f>VLOOKUP($B$3,code!$A$5:$H$500,8,FALSE)</f>
        <v>4</v>
      </c>
    </row>
    <row r="10" spans="1:12" x14ac:dyDescent="0.15">
      <c r="A10" t="s">
        <v>12</v>
      </c>
    </row>
    <row r="11" spans="1:12" x14ac:dyDescent="0.15">
      <c r="A11" t="s">
        <v>11</v>
      </c>
    </row>
    <row r="18" spans="2:8" x14ac:dyDescent="0.15">
      <c r="B18">
        <f>C$9-2</f>
        <v>33</v>
      </c>
      <c r="D18">
        <f>E$9-2</f>
        <v>31</v>
      </c>
      <c r="F18">
        <f>G$9-2</f>
        <v>7</v>
      </c>
      <c r="H18">
        <f>I$9-2</f>
        <v>2</v>
      </c>
    </row>
    <row r="19" spans="2:8" x14ac:dyDescent="0.15">
      <c r="B19">
        <f>C$9-1.9</f>
        <v>33.1</v>
      </c>
      <c r="D19">
        <f>E$9-1.9</f>
        <v>31.1</v>
      </c>
      <c r="F19">
        <f>G$9-1.9</f>
        <v>7.1</v>
      </c>
      <c r="H19">
        <f>I$9-1.9</f>
        <v>2.1</v>
      </c>
    </row>
    <row r="20" spans="2:8" x14ac:dyDescent="0.15">
      <c r="B20">
        <f>C$9-1.8</f>
        <v>33.200000000000003</v>
      </c>
      <c r="D20">
        <f>E$9-1.8</f>
        <v>31.2</v>
      </c>
      <c r="F20">
        <f>G$9-1.8</f>
        <v>7.2</v>
      </c>
      <c r="H20">
        <f>I$9-1.8</f>
        <v>2.2000000000000002</v>
      </c>
    </row>
    <row r="21" spans="2:8" x14ac:dyDescent="0.15">
      <c r="B21">
        <f>C$9-1.7</f>
        <v>33.299999999999997</v>
      </c>
      <c r="D21">
        <f>E$9-1.7</f>
        <v>31.3</v>
      </c>
      <c r="F21">
        <f>G$9-1.7</f>
        <v>7.3</v>
      </c>
      <c r="H21">
        <f>I$9-1.7</f>
        <v>2.2999999999999998</v>
      </c>
    </row>
    <row r="22" spans="2:8" x14ac:dyDescent="0.15">
      <c r="B22">
        <f>C$9-1.6</f>
        <v>33.4</v>
      </c>
      <c r="D22">
        <f>E$9-1.6</f>
        <v>31.4</v>
      </c>
      <c r="F22">
        <f>G$9-1.6</f>
        <v>7.4</v>
      </c>
      <c r="H22">
        <f>I$9-1.6</f>
        <v>2.4</v>
      </c>
    </row>
    <row r="23" spans="2:8" x14ac:dyDescent="0.15">
      <c r="B23">
        <f>C$9-1.5</f>
        <v>33.5</v>
      </c>
      <c r="D23">
        <f>E$9-1.5</f>
        <v>31.5</v>
      </c>
      <c r="F23">
        <f>G$9-1.5</f>
        <v>7.5</v>
      </c>
      <c r="H23">
        <f>I$9-1.5</f>
        <v>2.5</v>
      </c>
    </row>
    <row r="24" spans="2:8" x14ac:dyDescent="0.15">
      <c r="B24">
        <f>C$9-1.4</f>
        <v>33.6</v>
      </c>
      <c r="D24">
        <f>E$9-1.4</f>
        <v>31.6</v>
      </c>
      <c r="F24">
        <f>G$9-1.4</f>
        <v>7.6</v>
      </c>
      <c r="H24">
        <f>I$9-1.4</f>
        <v>2.6</v>
      </c>
    </row>
    <row r="25" spans="2:8" x14ac:dyDescent="0.15">
      <c r="B25">
        <f>C$9-1.3</f>
        <v>33.700000000000003</v>
      </c>
      <c r="D25">
        <f>E$9-1.3</f>
        <v>31.7</v>
      </c>
      <c r="F25">
        <f>G$9-1.3</f>
        <v>7.7</v>
      </c>
      <c r="H25">
        <f>I$9-1.3</f>
        <v>2.7</v>
      </c>
    </row>
    <row r="26" spans="2:8" x14ac:dyDescent="0.15">
      <c r="B26">
        <f>C$9-1.2</f>
        <v>33.799999999999997</v>
      </c>
      <c r="D26">
        <f>E$9-1.2</f>
        <v>31.8</v>
      </c>
      <c r="F26">
        <f>G$9-1.2</f>
        <v>7.8</v>
      </c>
      <c r="H26">
        <f>I$9-1.2</f>
        <v>2.8</v>
      </c>
    </row>
    <row r="27" spans="2:8" x14ac:dyDescent="0.15">
      <c r="B27">
        <f>C$9-1.1</f>
        <v>33.9</v>
      </c>
      <c r="D27">
        <f>E$9-1.1</f>
        <v>31.9</v>
      </c>
      <c r="F27">
        <f>G$9-1.1</f>
        <v>7.9</v>
      </c>
      <c r="H27">
        <f>I$9-1.1</f>
        <v>2.9</v>
      </c>
    </row>
    <row r="28" spans="2:8" x14ac:dyDescent="0.15">
      <c r="B28" s="2">
        <f>C$9-1</f>
        <v>34</v>
      </c>
      <c r="C28">
        <v>1</v>
      </c>
      <c r="D28">
        <f>E$9-1</f>
        <v>32</v>
      </c>
      <c r="F28">
        <f>G$9-1</f>
        <v>8</v>
      </c>
      <c r="H28">
        <f>I$9-1</f>
        <v>3</v>
      </c>
    </row>
    <row r="29" spans="2:8" x14ac:dyDescent="0.15">
      <c r="B29">
        <f>C$9-0.9</f>
        <v>34.1</v>
      </c>
      <c r="C29">
        <v>2</v>
      </c>
      <c r="D29">
        <f>E$9-0.9</f>
        <v>32.1</v>
      </c>
      <c r="F29">
        <f>G$9-0.9</f>
        <v>8.1</v>
      </c>
      <c r="H29">
        <f>I$9-0.9</f>
        <v>3.1</v>
      </c>
    </row>
    <row r="30" spans="2:8" x14ac:dyDescent="0.15">
      <c r="B30">
        <f>C$9-0.8</f>
        <v>34.200000000000003</v>
      </c>
      <c r="C30">
        <v>2</v>
      </c>
      <c r="D30">
        <f>E$9-0.8</f>
        <v>32.200000000000003</v>
      </c>
      <c r="E30">
        <v>4</v>
      </c>
      <c r="F30">
        <f>G$9-0.8</f>
        <v>8.1999999999999993</v>
      </c>
      <c r="H30">
        <f>I$9-0.8</f>
        <v>3.2</v>
      </c>
    </row>
    <row r="31" spans="2:8" x14ac:dyDescent="0.15">
      <c r="B31">
        <f>C$9-0.7</f>
        <v>34.299999999999997</v>
      </c>
      <c r="C31">
        <v>2</v>
      </c>
      <c r="D31">
        <f>E$9-0.7</f>
        <v>32.299999999999997</v>
      </c>
      <c r="E31">
        <v>3</v>
      </c>
      <c r="F31">
        <f>G$9-0.7</f>
        <v>8.3000000000000007</v>
      </c>
      <c r="H31">
        <f>I$9-0.7</f>
        <v>3.3</v>
      </c>
    </row>
    <row r="32" spans="2:8" x14ac:dyDescent="0.15">
      <c r="B32">
        <f>C$9-0.6</f>
        <v>34.4</v>
      </c>
      <c r="C32">
        <v>3</v>
      </c>
      <c r="D32">
        <f>E$9-0.6</f>
        <v>32.4</v>
      </c>
      <c r="E32">
        <v>3</v>
      </c>
      <c r="F32">
        <f>G$9-0.6</f>
        <v>8.4</v>
      </c>
      <c r="H32">
        <f>I$9-0.6</f>
        <v>3.4</v>
      </c>
    </row>
    <row r="33" spans="2:9" x14ac:dyDescent="0.15">
      <c r="B33">
        <f>C$9-0.5</f>
        <v>34.5</v>
      </c>
      <c r="D33">
        <f>E$9-0.5</f>
        <v>32.5</v>
      </c>
      <c r="F33">
        <f>G$9-0.5</f>
        <v>8.5</v>
      </c>
      <c r="H33">
        <f>I$9-0.5</f>
        <v>3.5</v>
      </c>
    </row>
    <row r="34" spans="2:9" x14ac:dyDescent="0.15">
      <c r="B34">
        <f>C$9-0.4</f>
        <v>34.6</v>
      </c>
      <c r="D34">
        <f>E$9-0.4</f>
        <v>32.6</v>
      </c>
      <c r="F34">
        <f>G$9-0.4</f>
        <v>8.6</v>
      </c>
      <c r="G34">
        <v>1</v>
      </c>
      <c r="H34">
        <f>I$9-0.4</f>
        <v>3.6</v>
      </c>
    </row>
    <row r="35" spans="2:9" x14ac:dyDescent="0.15">
      <c r="B35">
        <f>C$9-0.3</f>
        <v>34.700000000000003</v>
      </c>
      <c r="D35">
        <f>E$9-0.3</f>
        <v>32.700000000000003</v>
      </c>
      <c r="F35">
        <f>G$9-0.3</f>
        <v>8.6999999999999993</v>
      </c>
      <c r="G35">
        <v>4</v>
      </c>
      <c r="H35">
        <f>I$9-0.3</f>
        <v>3.7</v>
      </c>
    </row>
    <row r="36" spans="2:9" x14ac:dyDescent="0.15">
      <c r="B36">
        <f>C$9-0.2</f>
        <v>34.799999999999997</v>
      </c>
      <c r="D36">
        <f>E$9-0.2</f>
        <v>32.799999999999997</v>
      </c>
      <c r="F36">
        <f>G$9-0.2</f>
        <v>8.8000000000000007</v>
      </c>
      <c r="G36">
        <v>2</v>
      </c>
      <c r="H36">
        <f>I$9-0.2</f>
        <v>3.8</v>
      </c>
      <c r="I36">
        <v>1</v>
      </c>
    </row>
    <row r="37" spans="2:9" x14ac:dyDescent="0.15">
      <c r="B37">
        <f>C$9-0.1</f>
        <v>34.9</v>
      </c>
      <c r="D37">
        <f>E$9-0.1</f>
        <v>32.9</v>
      </c>
      <c r="F37">
        <f>G$9-0.1</f>
        <v>8.9</v>
      </c>
      <c r="G37">
        <v>3</v>
      </c>
      <c r="H37">
        <f>I$9-0.1</f>
        <v>3.9</v>
      </c>
      <c r="I37">
        <v>4</v>
      </c>
    </row>
    <row r="38" spans="2:9" x14ac:dyDescent="0.15">
      <c r="B38">
        <f>C$9</f>
        <v>35</v>
      </c>
      <c r="D38">
        <f>E$9</f>
        <v>33</v>
      </c>
      <c r="F38">
        <f>G$9</f>
        <v>9</v>
      </c>
      <c r="H38">
        <f>I$9</f>
        <v>4</v>
      </c>
      <c r="I38">
        <v>5</v>
      </c>
    </row>
    <row r="39" spans="2:9" x14ac:dyDescent="0.15">
      <c r="B39">
        <f>C$9+0.1</f>
        <v>35.1</v>
      </c>
      <c r="D39">
        <f>E$9+0.1</f>
        <v>33.1</v>
      </c>
      <c r="F39">
        <f>G$9+0.1</f>
        <v>9.1</v>
      </c>
      <c r="H39">
        <f>I$9+0.1</f>
        <v>4.0999999999999996</v>
      </c>
    </row>
    <row r="40" spans="2:9" x14ac:dyDescent="0.15">
      <c r="B40">
        <f>C$9+0.2</f>
        <v>35.200000000000003</v>
      </c>
      <c r="D40">
        <f>E$9+0.2</f>
        <v>33.200000000000003</v>
      </c>
      <c r="F40">
        <f>G$9+0.2</f>
        <v>9.1999999999999993</v>
      </c>
      <c r="H40">
        <f>I$9+0.2</f>
        <v>4.2</v>
      </c>
    </row>
    <row r="41" spans="2:9" x14ac:dyDescent="0.15">
      <c r="B41">
        <f>C$9+0.3</f>
        <v>35.299999999999997</v>
      </c>
      <c r="D41">
        <f>E$9+0.3</f>
        <v>33.299999999999997</v>
      </c>
      <c r="F41">
        <f>G$9+0.3</f>
        <v>9.3000000000000007</v>
      </c>
      <c r="H41">
        <f>I$9+0.3</f>
        <v>4.3</v>
      </c>
    </row>
    <row r="42" spans="2:9" x14ac:dyDescent="0.15">
      <c r="B42">
        <f>C$9+0.4</f>
        <v>35.4</v>
      </c>
      <c r="D42">
        <f>E$9+0.4</f>
        <v>33.4</v>
      </c>
      <c r="F42">
        <f>G$9+0.4</f>
        <v>9.4</v>
      </c>
      <c r="H42">
        <f>I$9+0.4</f>
        <v>4.4000000000000004</v>
      </c>
    </row>
    <row r="43" spans="2:9" x14ac:dyDescent="0.15">
      <c r="B43">
        <f>C$9+0.5</f>
        <v>35.5</v>
      </c>
      <c r="D43">
        <f>E$9+0.5</f>
        <v>33.5</v>
      </c>
      <c r="F43">
        <f>G$9+0.5</f>
        <v>9.5</v>
      </c>
      <c r="H43">
        <f>I$9+0.5</f>
        <v>4.5</v>
      </c>
    </row>
    <row r="44" spans="2:9" x14ac:dyDescent="0.15">
      <c r="B44">
        <f>C$9+0.6</f>
        <v>35.6</v>
      </c>
      <c r="D44">
        <f>E$9+0.6</f>
        <v>33.6</v>
      </c>
      <c r="F44">
        <f>G$9+0.6</f>
        <v>9.6</v>
      </c>
      <c r="H44">
        <f>I$9+0.6</f>
        <v>4.5999999999999996</v>
      </c>
    </row>
    <row r="45" spans="2:9" x14ac:dyDescent="0.15">
      <c r="B45">
        <f>C$9+0.7</f>
        <v>35.700000000000003</v>
      </c>
      <c r="D45">
        <f>E$9+0.7</f>
        <v>33.700000000000003</v>
      </c>
      <c r="F45">
        <f>G$9+0.7</f>
        <v>9.6999999999999993</v>
      </c>
      <c r="H45">
        <f>I$9+0.7</f>
        <v>4.7</v>
      </c>
    </row>
    <row r="46" spans="2:9" x14ac:dyDescent="0.15">
      <c r="B46">
        <f>C$9+0.8</f>
        <v>35.799999999999997</v>
      </c>
      <c r="D46">
        <f>E$9+0.8</f>
        <v>33.799999999999997</v>
      </c>
      <c r="F46">
        <f>G$9+0.8</f>
        <v>9.8000000000000007</v>
      </c>
      <c r="H46">
        <f>I$9+0.8</f>
        <v>4.8</v>
      </c>
    </row>
    <row r="47" spans="2:9" x14ac:dyDescent="0.15">
      <c r="B47">
        <f>C$9+0.9</f>
        <v>35.9</v>
      </c>
      <c r="D47">
        <f>E$9+0.9</f>
        <v>33.9</v>
      </c>
      <c r="F47">
        <f>G$9+0.9</f>
        <v>9.9</v>
      </c>
      <c r="H47">
        <f>I$9+0.9</f>
        <v>4.9000000000000004</v>
      </c>
    </row>
    <row r="48" spans="2:9" x14ac:dyDescent="0.15">
      <c r="B48">
        <f>C$9+1</f>
        <v>36</v>
      </c>
      <c r="D48">
        <f>E$9+1</f>
        <v>34</v>
      </c>
      <c r="F48">
        <f>G$9+1</f>
        <v>10</v>
      </c>
      <c r="H48">
        <f>I$9+1</f>
        <v>5</v>
      </c>
    </row>
    <row r="49" spans="2:8" x14ac:dyDescent="0.15">
      <c r="B49">
        <f>C$9+1.1</f>
        <v>36.1</v>
      </c>
      <c r="D49">
        <f>E$9+1.1</f>
        <v>34.1</v>
      </c>
      <c r="F49">
        <f>G$9+1.1</f>
        <v>10.1</v>
      </c>
      <c r="H49">
        <f>I$9+1.1</f>
        <v>5.0999999999999996</v>
      </c>
    </row>
    <row r="50" spans="2:8" x14ac:dyDescent="0.15">
      <c r="B50">
        <f>C$9+1.2</f>
        <v>36.200000000000003</v>
      </c>
      <c r="D50">
        <f>E$9+1.2</f>
        <v>34.200000000000003</v>
      </c>
      <c r="F50">
        <f>G$9+1.2</f>
        <v>10.199999999999999</v>
      </c>
      <c r="H50">
        <f>I$9+1.2</f>
        <v>5.2</v>
      </c>
    </row>
    <row r="51" spans="2:8" x14ac:dyDescent="0.15">
      <c r="B51">
        <f>C$9+1.3</f>
        <v>36.299999999999997</v>
      </c>
      <c r="D51">
        <f>E$9+1.3</f>
        <v>34.299999999999997</v>
      </c>
      <c r="F51">
        <f>G$9+1.3</f>
        <v>10.3</v>
      </c>
      <c r="H51">
        <f>I$9+1.3</f>
        <v>5.3</v>
      </c>
    </row>
    <row r="52" spans="2:8" x14ac:dyDescent="0.15">
      <c r="B52">
        <f>C$9+1.4</f>
        <v>36.4</v>
      </c>
      <c r="D52">
        <f>E$9+1.4</f>
        <v>34.4</v>
      </c>
      <c r="F52">
        <f>G$9+1.4</f>
        <v>10.4</v>
      </c>
      <c r="H52">
        <f>I$9+1.4</f>
        <v>5.4</v>
      </c>
    </row>
    <row r="53" spans="2:8" x14ac:dyDescent="0.15">
      <c r="B53">
        <f>C$9+1.5</f>
        <v>36.5</v>
      </c>
      <c r="D53">
        <f>E$9+1.5</f>
        <v>34.5</v>
      </c>
      <c r="F53">
        <f>G$9+1.5</f>
        <v>10.5</v>
      </c>
      <c r="H53">
        <f>I$9+1.5</f>
        <v>5.5</v>
      </c>
    </row>
    <row r="54" spans="2:8" x14ac:dyDescent="0.15">
      <c r="B54">
        <f>C$9+1.6</f>
        <v>36.6</v>
      </c>
      <c r="D54">
        <f>E$9+1.6</f>
        <v>34.6</v>
      </c>
      <c r="F54">
        <f>G$9+1.6</f>
        <v>10.6</v>
      </c>
      <c r="H54">
        <f>I$9+1.6</f>
        <v>5.6</v>
      </c>
    </row>
    <row r="55" spans="2:8" x14ac:dyDescent="0.15">
      <c r="B55">
        <f>C$9+1.7</f>
        <v>36.700000000000003</v>
      </c>
      <c r="D55">
        <f>E$9+1.7</f>
        <v>34.700000000000003</v>
      </c>
      <c r="F55">
        <f>G$9+1.7</f>
        <v>10.7</v>
      </c>
      <c r="H55">
        <f>I$9+1.7</f>
        <v>5.7</v>
      </c>
    </row>
    <row r="56" spans="2:8" x14ac:dyDescent="0.15">
      <c r="B56">
        <f>C$9+1.8</f>
        <v>36.799999999999997</v>
      </c>
      <c r="D56">
        <f>E$9+1.8</f>
        <v>34.799999999999997</v>
      </c>
      <c r="F56">
        <f>G$9+1.8</f>
        <v>10.8</v>
      </c>
      <c r="H56">
        <f>I$9+1.8</f>
        <v>5.8</v>
      </c>
    </row>
    <row r="57" spans="2:8" x14ac:dyDescent="0.15">
      <c r="B57">
        <f>C$9+1.9</f>
        <v>36.9</v>
      </c>
      <c r="D57">
        <f>E$9+1.9</f>
        <v>34.9</v>
      </c>
      <c r="F57">
        <f>G$9+1.9</f>
        <v>10.9</v>
      </c>
      <c r="H57">
        <f>I$9+1.9</f>
        <v>5.9</v>
      </c>
    </row>
    <row r="58" spans="2:8" x14ac:dyDescent="0.15">
      <c r="B58">
        <f>C$9+2</f>
        <v>37</v>
      </c>
      <c r="D58">
        <f>E$9+2</f>
        <v>35</v>
      </c>
      <c r="F58">
        <f>G$9+2</f>
        <v>11</v>
      </c>
      <c r="H58">
        <f>I$9+2</f>
        <v>6</v>
      </c>
    </row>
  </sheetData>
  <phoneticPr fontId="1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F1785-EBD6-43D3-97A6-1DAC14B5E914}">
  <dimension ref="A3:N355"/>
  <sheetViews>
    <sheetView workbookViewId="0">
      <selection activeCell="E22" sqref="E22"/>
    </sheetView>
  </sheetViews>
  <sheetFormatPr defaultRowHeight="13.5" x14ac:dyDescent="0.15"/>
  <sheetData>
    <row r="3" spans="1:14" x14ac:dyDescent="0.15">
      <c r="A3" t="s">
        <v>13</v>
      </c>
      <c r="B3" t="s">
        <v>14</v>
      </c>
      <c r="C3" t="s">
        <v>15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K3" t="s">
        <v>21</v>
      </c>
      <c r="L3" t="s">
        <v>22</v>
      </c>
    </row>
    <row r="4" spans="1:14" x14ac:dyDescent="0.15">
      <c r="C4" t="s">
        <v>7</v>
      </c>
      <c r="D4" t="s">
        <v>8</v>
      </c>
      <c r="E4" t="s">
        <v>23</v>
      </c>
      <c r="F4" t="s">
        <v>24</v>
      </c>
      <c r="H4" t="s">
        <v>25</v>
      </c>
      <c r="I4" t="s">
        <v>26</v>
      </c>
      <c r="J4" t="s">
        <v>27</v>
      </c>
      <c r="K4" t="s">
        <v>28</v>
      </c>
      <c r="L4" t="s">
        <v>29</v>
      </c>
      <c r="M4" t="s">
        <v>30</v>
      </c>
      <c r="N4" t="s">
        <v>31</v>
      </c>
    </row>
    <row r="5" spans="1:14" x14ac:dyDescent="0.15">
      <c r="A5">
        <v>301</v>
      </c>
      <c r="B5" t="s">
        <v>32</v>
      </c>
      <c r="C5">
        <v>30</v>
      </c>
      <c r="D5">
        <v>27</v>
      </c>
      <c r="E5">
        <v>22</v>
      </c>
      <c r="F5">
        <v>8</v>
      </c>
      <c r="G5">
        <v>9</v>
      </c>
      <c r="H5">
        <v>5</v>
      </c>
      <c r="I5">
        <v>176</v>
      </c>
      <c r="J5">
        <v>24</v>
      </c>
      <c r="K5" s="1">
        <v>3000</v>
      </c>
      <c r="N5" t="s">
        <v>33</v>
      </c>
    </row>
    <row r="6" spans="1:14" x14ac:dyDescent="0.15">
      <c r="B6" t="s">
        <v>34</v>
      </c>
    </row>
    <row r="7" spans="1:14" x14ac:dyDescent="0.15">
      <c r="A7">
        <v>355</v>
      </c>
      <c r="B7" t="s">
        <v>32</v>
      </c>
      <c r="C7">
        <v>35</v>
      </c>
      <c r="D7">
        <v>33</v>
      </c>
      <c r="E7">
        <v>28</v>
      </c>
      <c r="F7">
        <v>9</v>
      </c>
      <c r="G7">
        <v>16</v>
      </c>
      <c r="H7">
        <v>4</v>
      </c>
      <c r="I7">
        <v>201</v>
      </c>
      <c r="J7">
        <v>20</v>
      </c>
      <c r="K7" s="1">
        <v>2000</v>
      </c>
    </row>
    <row r="8" spans="1:14" x14ac:dyDescent="0.15">
      <c r="B8" t="s">
        <v>34</v>
      </c>
    </row>
    <row r="9" spans="1:14" x14ac:dyDescent="0.15">
      <c r="A9">
        <v>380</v>
      </c>
      <c r="B9" t="s">
        <v>32</v>
      </c>
      <c r="C9">
        <v>38</v>
      </c>
      <c r="D9">
        <v>36</v>
      </c>
      <c r="E9">
        <v>29</v>
      </c>
      <c r="F9">
        <v>6</v>
      </c>
      <c r="G9">
        <v>29</v>
      </c>
      <c r="H9">
        <v>3</v>
      </c>
      <c r="I9">
        <v>204</v>
      </c>
      <c r="J9">
        <v>17</v>
      </c>
      <c r="K9" s="1">
        <v>2200</v>
      </c>
    </row>
    <row r="10" spans="1:14" x14ac:dyDescent="0.15">
      <c r="B10" t="s">
        <v>34</v>
      </c>
    </row>
    <row r="11" spans="1:14" x14ac:dyDescent="0.15">
      <c r="A11">
        <v>381</v>
      </c>
      <c r="B11" t="s">
        <v>32</v>
      </c>
      <c r="C11">
        <v>38</v>
      </c>
      <c r="D11">
        <v>36</v>
      </c>
      <c r="E11">
        <v>25</v>
      </c>
      <c r="F11">
        <v>6</v>
      </c>
      <c r="G11">
        <v>7</v>
      </c>
      <c r="H11">
        <v>6.5</v>
      </c>
      <c r="I11">
        <v>232</v>
      </c>
      <c r="J11">
        <v>20</v>
      </c>
      <c r="K11" s="1">
        <v>2200</v>
      </c>
    </row>
    <row r="12" spans="1:14" x14ac:dyDescent="0.15">
      <c r="B12" t="s">
        <v>34</v>
      </c>
    </row>
    <row r="13" spans="1:14" x14ac:dyDescent="0.15">
      <c r="A13">
        <v>383</v>
      </c>
      <c r="B13" t="s">
        <v>32</v>
      </c>
      <c r="C13">
        <v>38</v>
      </c>
      <c r="D13">
        <v>36</v>
      </c>
      <c r="E13">
        <v>24</v>
      </c>
      <c r="F13">
        <v>6</v>
      </c>
      <c r="G13">
        <v>11</v>
      </c>
      <c r="H13">
        <v>3</v>
      </c>
      <c r="I13">
        <v>77</v>
      </c>
      <c r="J13">
        <v>6</v>
      </c>
      <c r="K13" s="1">
        <v>2200</v>
      </c>
    </row>
    <row r="14" spans="1:14" x14ac:dyDescent="0.15">
      <c r="B14" t="s">
        <v>34</v>
      </c>
    </row>
    <row r="15" spans="1:14" x14ac:dyDescent="0.15">
      <c r="A15">
        <v>386</v>
      </c>
      <c r="B15" t="s">
        <v>32</v>
      </c>
      <c r="C15">
        <v>38</v>
      </c>
      <c r="D15">
        <v>36</v>
      </c>
      <c r="E15">
        <v>30</v>
      </c>
      <c r="F15">
        <v>6</v>
      </c>
      <c r="G15">
        <v>22</v>
      </c>
      <c r="H15">
        <v>3</v>
      </c>
      <c r="I15">
        <v>155</v>
      </c>
      <c r="J15">
        <v>13</v>
      </c>
      <c r="K15" s="1">
        <v>2200</v>
      </c>
    </row>
    <row r="16" spans="1:14" x14ac:dyDescent="0.15">
      <c r="B16" t="s">
        <v>34</v>
      </c>
    </row>
    <row r="17" spans="1:11" x14ac:dyDescent="0.15">
      <c r="A17">
        <v>400</v>
      </c>
      <c r="B17" t="s">
        <v>32</v>
      </c>
      <c r="C17">
        <v>40</v>
      </c>
      <c r="D17">
        <v>38</v>
      </c>
      <c r="E17">
        <v>25</v>
      </c>
      <c r="F17">
        <v>6</v>
      </c>
      <c r="G17">
        <v>8</v>
      </c>
      <c r="H17">
        <v>5</v>
      </c>
      <c r="I17">
        <v>157</v>
      </c>
      <c r="J17">
        <v>12</v>
      </c>
      <c r="K17" s="1">
        <v>2200</v>
      </c>
    </row>
    <row r="18" spans="1:11" x14ac:dyDescent="0.15">
      <c r="B18" t="s">
        <v>34</v>
      </c>
    </row>
    <row r="19" spans="1:11" x14ac:dyDescent="0.15">
      <c r="A19">
        <v>402</v>
      </c>
      <c r="B19" t="s">
        <v>32</v>
      </c>
      <c r="C19">
        <v>40</v>
      </c>
      <c r="D19">
        <v>38</v>
      </c>
      <c r="E19">
        <v>30</v>
      </c>
      <c r="F19">
        <v>6</v>
      </c>
      <c r="G19">
        <v>11</v>
      </c>
      <c r="H19">
        <v>5.5</v>
      </c>
      <c r="I19">
        <v>261</v>
      </c>
      <c r="J19">
        <v>20</v>
      </c>
      <c r="K19" s="1">
        <v>1700</v>
      </c>
    </row>
    <row r="20" spans="1:11" x14ac:dyDescent="0.15">
      <c r="B20" t="s">
        <v>34</v>
      </c>
    </row>
    <row r="21" spans="1:11" x14ac:dyDescent="0.15">
      <c r="A21">
        <v>403</v>
      </c>
      <c r="B21" t="s">
        <v>32</v>
      </c>
      <c r="C21">
        <v>40</v>
      </c>
      <c r="D21">
        <v>38</v>
      </c>
      <c r="E21">
        <v>32</v>
      </c>
      <c r="F21">
        <v>6</v>
      </c>
      <c r="G21">
        <v>11</v>
      </c>
      <c r="H21">
        <v>6</v>
      </c>
      <c r="I21">
        <v>311</v>
      </c>
      <c r="J21">
        <v>24</v>
      </c>
      <c r="K21" s="1">
        <v>2200</v>
      </c>
    </row>
    <row r="22" spans="1:11" x14ac:dyDescent="0.15">
      <c r="B22" t="s">
        <v>34</v>
      </c>
    </row>
    <row r="23" spans="1:11" x14ac:dyDescent="0.15">
      <c r="A23">
        <v>411</v>
      </c>
      <c r="B23" t="s">
        <v>32</v>
      </c>
      <c r="C23">
        <v>41</v>
      </c>
      <c r="D23">
        <v>38</v>
      </c>
      <c r="E23">
        <v>31</v>
      </c>
      <c r="F23">
        <v>8</v>
      </c>
      <c r="G23">
        <v>19</v>
      </c>
      <c r="H23">
        <v>4</v>
      </c>
      <c r="I23">
        <v>537</v>
      </c>
      <c r="J23">
        <v>40</v>
      </c>
      <c r="K23" s="1">
        <v>1700</v>
      </c>
    </row>
    <row r="24" spans="1:11" x14ac:dyDescent="0.15">
      <c r="B24" t="s">
        <v>34</v>
      </c>
    </row>
    <row r="25" spans="1:11" x14ac:dyDescent="0.15">
      <c r="A25">
        <v>412</v>
      </c>
      <c r="B25" t="s">
        <v>32</v>
      </c>
      <c r="C25">
        <v>41</v>
      </c>
      <c r="D25">
        <v>38</v>
      </c>
      <c r="E25">
        <v>31</v>
      </c>
      <c r="F25">
        <v>9</v>
      </c>
      <c r="G25">
        <v>19</v>
      </c>
      <c r="H25">
        <v>4</v>
      </c>
      <c r="I25">
        <v>238</v>
      </c>
      <c r="J25">
        <v>18</v>
      </c>
      <c r="K25" s="1">
        <v>1400</v>
      </c>
    </row>
    <row r="26" spans="1:11" x14ac:dyDescent="0.15">
      <c r="B26" t="s">
        <v>34</v>
      </c>
    </row>
    <row r="27" spans="1:11" x14ac:dyDescent="0.15">
      <c r="A27">
        <v>431</v>
      </c>
      <c r="B27" t="s">
        <v>32</v>
      </c>
      <c r="C27">
        <v>43</v>
      </c>
      <c r="D27">
        <v>37</v>
      </c>
      <c r="E27">
        <v>28</v>
      </c>
      <c r="F27">
        <v>9</v>
      </c>
      <c r="G27">
        <v>16</v>
      </c>
      <c r="H27">
        <v>4</v>
      </c>
      <c r="I27">
        <v>201</v>
      </c>
      <c r="J27">
        <v>13</v>
      </c>
      <c r="K27" s="1">
        <v>1300</v>
      </c>
    </row>
    <row r="28" spans="1:11" x14ac:dyDescent="0.15">
      <c r="B28" t="s">
        <v>34</v>
      </c>
    </row>
    <row r="29" spans="1:11" x14ac:dyDescent="0.15">
      <c r="A29">
        <v>432</v>
      </c>
      <c r="B29" t="s">
        <v>32</v>
      </c>
      <c r="C29">
        <v>43</v>
      </c>
      <c r="D29">
        <v>37</v>
      </c>
      <c r="E29">
        <v>27</v>
      </c>
      <c r="F29">
        <v>9</v>
      </c>
      <c r="G29">
        <v>9</v>
      </c>
      <c r="H29">
        <v>6</v>
      </c>
      <c r="I29">
        <v>254</v>
      </c>
      <c r="J29">
        <v>17</v>
      </c>
      <c r="K29" s="1">
        <v>1300</v>
      </c>
    </row>
    <row r="30" spans="1:11" x14ac:dyDescent="0.15">
      <c r="B30" t="s">
        <v>34</v>
      </c>
    </row>
    <row r="31" spans="1:11" x14ac:dyDescent="0.15">
      <c r="A31">
        <v>433</v>
      </c>
      <c r="B31" t="s">
        <v>32</v>
      </c>
      <c r="C31">
        <v>43</v>
      </c>
      <c r="D31">
        <v>41</v>
      </c>
      <c r="E31">
        <v>33</v>
      </c>
      <c r="F31">
        <v>9</v>
      </c>
      <c r="G31">
        <v>19</v>
      </c>
      <c r="H31">
        <v>4.5</v>
      </c>
      <c r="I31">
        <v>302</v>
      </c>
      <c r="J31">
        <v>20</v>
      </c>
      <c r="K31" s="1">
        <v>1300</v>
      </c>
    </row>
    <row r="32" spans="1:11" x14ac:dyDescent="0.15">
      <c r="B32" t="s">
        <v>34</v>
      </c>
    </row>
    <row r="33" spans="1:11" x14ac:dyDescent="0.15">
      <c r="A33">
        <v>434</v>
      </c>
      <c r="B33" t="s">
        <v>32</v>
      </c>
      <c r="C33">
        <v>43</v>
      </c>
      <c r="D33">
        <v>41</v>
      </c>
      <c r="E33">
        <v>34</v>
      </c>
      <c r="F33">
        <v>9</v>
      </c>
      <c r="G33">
        <v>19</v>
      </c>
      <c r="H33">
        <v>5</v>
      </c>
      <c r="I33">
        <v>373</v>
      </c>
      <c r="J33">
        <v>25</v>
      </c>
      <c r="K33" s="1">
        <v>1300</v>
      </c>
    </row>
    <row r="34" spans="1:11" x14ac:dyDescent="0.15">
      <c r="B34" t="s">
        <v>34</v>
      </c>
    </row>
    <row r="35" spans="1:11" x14ac:dyDescent="0.15">
      <c r="A35">
        <v>435</v>
      </c>
      <c r="B35" t="s">
        <v>32</v>
      </c>
      <c r="C35">
        <v>43</v>
      </c>
      <c r="D35">
        <v>41</v>
      </c>
      <c r="E35">
        <v>33</v>
      </c>
      <c r="F35">
        <v>9</v>
      </c>
      <c r="G35">
        <v>16</v>
      </c>
      <c r="H35">
        <v>4.5</v>
      </c>
      <c r="I35">
        <v>254</v>
      </c>
      <c r="J35">
        <v>17</v>
      </c>
      <c r="K35" s="1">
        <v>1300</v>
      </c>
    </row>
    <row r="36" spans="1:11" x14ac:dyDescent="0.15">
      <c r="B36" t="s">
        <v>34</v>
      </c>
    </row>
    <row r="37" spans="1:11" x14ac:dyDescent="0.15">
      <c r="A37">
        <v>442</v>
      </c>
      <c r="B37" t="s">
        <v>32</v>
      </c>
      <c r="C37">
        <v>44</v>
      </c>
      <c r="D37">
        <v>42</v>
      </c>
      <c r="E37">
        <v>31</v>
      </c>
      <c r="F37">
        <v>10</v>
      </c>
      <c r="G37">
        <v>18</v>
      </c>
      <c r="H37">
        <v>4</v>
      </c>
      <c r="I37">
        <v>226</v>
      </c>
      <c r="J37">
        <v>14</v>
      </c>
      <c r="K37" s="1">
        <v>1200</v>
      </c>
    </row>
    <row r="38" spans="1:11" x14ac:dyDescent="0.15">
      <c r="B38" t="s">
        <v>34</v>
      </c>
    </row>
    <row r="39" spans="1:11" x14ac:dyDescent="0.15">
      <c r="A39">
        <v>450</v>
      </c>
      <c r="B39" t="s">
        <v>32</v>
      </c>
      <c r="C39">
        <v>45</v>
      </c>
      <c r="D39">
        <v>42</v>
      </c>
      <c r="E39">
        <v>33</v>
      </c>
      <c r="F39">
        <v>8</v>
      </c>
      <c r="G39">
        <v>12</v>
      </c>
      <c r="H39" t="s">
        <v>35</v>
      </c>
      <c r="I39">
        <v>313</v>
      </c>
      <c r="J39">
        <v>19</v>
      </c>
      <c r="K39" s="1">
        <v>1250</v>
      </c>
    </row>
    <row r="40" spans="1:11" x14ac:dyDescent="0.15">
      <c r="B40" t="s">
        <v>34</v>
      </c>
      <c r="H40" t="s">
        <v>36</v>
      </c>
    </row>
    <row r="41" spans="1:11" x14ac:dyDescent="0.15">
      <c r="A41">
        <v>451</v>
      </c>
      <c r="B41" t="s">
        <v>32</v>
      </c>
      <c r="C41">
        <v>45</v>
      </c>
      <c r="D41">
        <v>42</v>
      </c>
      <c r="E41">
        <v>33</v>
      </c>
      <c r="F41">
        <v>10</v>
      </c>
      <c r="G41">
        <v>12</v>
      </c>
      <c r="H41" t="s">
        <v>35</v>
      </c>
      <c r="I41">
        <v>313</v>
      </c>
      <c r="J41">
        <v>19</v>
      </c>
      <c r="K41">
        <v>950</v>
      </c>
    </row>
    <row r="42" spans="1:11" x14ac:dyDescent="0.15">
      <c r="B42" t="s">
        <v>34</v>
      </c>
      <c r="H42" t="s">
        <v>36</v>
      </c>
    </row>
    <row r="43" spans="1:11" x14ac:dyDescent="0.15">
      <c r="A43">
        <v>452</v>
      </c>
      <c r="B43" t="s">
        <v>32</v>
      </c>
      <c r="C43">
        <v>45</v>
      </c>
      <c r="D43">
        <v>42</v>
      </c>
      <c r="E43">
        <v>36</v>
      </c>
      <c r="F43">
        <v>10</v>
      </c>
      <c r="G43">
        <v>12</v>
      </c>
      <c r="H43" t="s">
        <v>37</v>
      </c>
      <c r="I43">
        <v>430</v>
      </c>
      <c r="J43">
        <v>27</v>
      </c>
      <c r="K43">
        <v>950</v>
      </c>
    </row>
    <row r="44" spans="1:11" x14ac:dyDescent="0.15">
      <c r="B44" t="s">
        <v>34</v>
      </c>
      <c r="H44" t="s">
        <v>38</v>
      </c>
    </row>
    <row r="45" spans="1:11" x14ac:dyDescent="0.15">
      <c r="A45">
        <v>453</v>
      </c>
      <c r="B45" t="s">
        <v>32</v>
      </c>
      <c r="C45">
        <v>45</v>
      </c>
      <c r="D45">
        <v>42</v>
      </c>
      <c r="E45">
        <v>35</v>
      </c>
      <c r="F45">
        <v>10</v>
      </c>
      <c r="G45">
        <v>17</v>
      </c>
      <c r="H45" t="s">
        <v>39</v>
      </c>
      <c r="I45">
        <v>314</v>
      </c>
      <c r="J45">
        <v>19</v>
      </c>
      <c r="K45">
        <v>950</v>
      </c>
    </row>
    <row r="46" spans="1:11" x14ac:dyDescent="0.15">
      <c r="B46" t="s">
        <v>34</v>
      </c>
      <c r="H46" t="s">
        <v>40</v>
      </c>
    </row>
    <row r="47" spans="1:11" x14ac:dyDescent="0.15">
      <c r="A47">
        <v>460</v>
      </c>
      <c r="B47" t="s">
        <v>32</v>
      </c>
      <c r="C47">
        <v>46</v>
      </c>
      <c r="D47">
        <v>44</v>
      </c>
      <c r="E47">
        <v>32</v>
      </c>
      <c r="F47">
        <v>6</v>
      </c>
      <c r="G47">
        <v>10</v>
      </c>
      <c r="H47">
        <v>5</v>
      </c>
      <c r="I47">
        <v>196</v>
      </c>
      <c r="J47">
        <v>11</v>
      </c>
      <c r="K47" s="1">
        <v>1600</v>
      </c>
    </row>
    <row r="48" spans="1:11" x14ac:dyDescent="0.15">
      <c r="B48" t="s">
        <v>34</v>
      </c>
    </row>
    <row r="49" spans="1:11" x14ac:dyDescent="0.15">
      <c r="A49">
        <v>470</v>
      </c>
      <c r="B49" t="s">
        <v>32</v>
      </c>
      <c r="C49">
        <v>47</v>
      </c>
      <c r="D49">
        <v>45</v>
      </c>
      <c r="E49">
        <v>36</v>
      </c>
      <c r="F49">
        <v>7</v>
      </c>
      <c r="G49">
        <v>7</v>
      </c>
      <c r="H49">
        <v>8.5</v>
      </c>
      <c r="I49">
        <v>397</v>
      </c>
      <c r="J49">
        <v>22</v>
      </c>
      <c r="K49" s="1">
        <v>1350</v>
      </c>
    </row>
    <row r="50" spans="1:11" x14ac:dyDescent="0.15">
      <c r="B50" t="s">
        <v>34</v>
      </c>
    </row>
    <row r="51" spans="1:11" x14ac:dyDescent="0.15">
      <c r="A51">
        <v>471</v>
      </c>
      <c r="B51" t="s">
        <v>32</v>
      </c>
      <c r="C51">
        <v>47</v>
      </c>
      <c r="D51">
        <v>42</v>
      </c>
      <c r="E51">
        <v>32</v>
      </c>
      <c r="F51">
        <v>9</v>
      </c>
      <c r="G51">
        <v>13</v>
      </c>
      <c r="H51">
        <v>6</v>
      </c>
      <c r="I51">
        <v>367</v>
      </c>
      <c r="J51">
        <v>21</v>
      </c>
      <c r="K51" s="1">
        <v>1050</v>
      </c>
    </row>
    <row r="52" spans="1:11" x14ac:dyDescent="0.15">
      <c r="B52" t="s">
        <v>34</v>
      </c>
    </row>
    <row r="53" spans="1:11" x14ac:dyDescent="0.15">
      <c r="A53">
        <v>480</v>
      </c>
      <c r="B53" t="s">
        <v>32</v>
      </c>
      <c r="C53">
        <v>48</v>
      </c>
      <c r="D53">
        <v>44</v>
      </c>
      <c r="E53">
        <v>39</v>
      </c>
      <c r="F53">
        <v>8</v>
      </c>
      <c r="G53">
        <v>17</v>
      </c>
      <c r="H53">
        <v>6</v>
      </c>
      <c r="I53">
        <v>480</v>
      </c>
      <c r="J53">
        <v>26</v>
      </c>
      <c r="K53" s="1">
        <v>1100</v>
      </c>
    </row>
    <row r="54" spans="1:11" x14ac:dyDescent="0.15">
      <c r="B54" t="s">
        <v>34</v>
      </c>
    </row>
    <row r="55" spans="1:11" x14ac:dyDescent="0.15">
      <c r="A55">
        <v>499</v>
      </c>
      <c r="B55" t="s">
        <v>32</v>
      </c>
      <c r="C55">
        <v>50</v>
      </c>
      <c r="D55">
        <v>48</v>
      </c>
      <c r="E55">
        <v>40</v>
      </c>
      <c r="F55">
        <v>10</v>
      </c>
      <c r="G55">
        <v>22</v>
      </c>
      <c r="H55">
        <v>4.5</v>
      </c>
      <c r="I55">
        <v>349</v>
      </c>
      <c r="J55">
        <v>17</v>
      </c>
      <c r="K55">
        <v>800</v>
      </c>
    </row>
    <row r="56" spans="1:11" x14ac:dyDescent="0.15">
      <c r="B56" t="s">
        <v>34</v>
      </c>
    </row>
    <row r="57" spans="1:11" x14ac:dyDescent="0.15">
      <c r="A57">
        <v>501</v>
      </c>
      <c r="B57" t="s">
        <v>32</v>
      </c>
      <c r="C57">
        <v>50</v>
      </c>
      <c r="D57">
        <v>48</v>
      </c>
      <c r="E57">
        <v>37</v>
      </c>
      <c r="F57">
        <v>7</v>
      </c>
      <c r="G57">
        <v>12</v>
      </c>
      <c r="H57">
        <v>6</v>
      </c>
      <c r="I57">
        <v>339</v>
      </c>
      <c r="J57">
        <v>17</v>
      </c>
      <c r="K57" s="1">
        <v>1100</v>
      </c>
    </row>
    <row r="58" spans="1:11" x14ac:dyDescent="0.15">
      <c r="B58" t="s">
        <v>34</v>
      </c>
    </row>
    <row r="59" spans="1:11" x14ac:dyDescent="0.15">
      <c r="A59">
        <v>502</v>
      </c>
      <c r="B59" t="s">
        <v>32</v>
      </c>
      <c r="C59">
        <v>50</v>
      </c>
      <c r="D59">
        <v>48</v>
      </c>
      <c r="E59">
        <v>37</v>
      </c>
      <c r="F59">
        <v>7</v>
      </c>
      <c r="G59">
        <v>15</v>
      </c>
      <c r="H59">
        <v>6</v>
      </c>
      <c r="I59">
        <v>424</v>
      </c>
      <c r="J59">
        <v>21</v>
      </c>
      <c r="K59" s="1">
        <v>1100</v>
      </c>
    </row>
    <row r="60" spans="1:11" x14ac:dyDescent="0.15">
      <c r="B60" t="s">
        <v>34</v>
      </c>
    </row>
    <row r="61" spans="1:11" x14ac:dyDescent="0.15">
      <c r="A61">
        <v>503</v>
      </c>
      <c r="B61" t="s">
        <v>32</v>
      </c>
      <c r="C61">
        <v>50</v>
      </c>
      <c r="D61">
        <v>50</v>
      </c>
      <c r="E61">
        <v>40</v>
      </c>
      <c r="F61">
        <v>8</v>
      </c>
      <c r="G61">
        <v>11</v>
      </c>
      <c r="H61">
        <v>8</v>
      </c>
      <c r="I61">
        <v>552</v>
      </c>
      <c r="J61">
        <v>28</v>
      </c>
      <c r="K61" s="1">
        <v>1000</v>
      </c>
    </row>
    <row r="62" spans="1:11" x14ac:dyDescent="0.15">
      <c r="B62" t="s">
        <v>34</v>
      </c>
    </row>
    <row r="63" spans="1:11" x14ac:dyDescent="0.15">
      <c r="A63">
        <v>507</v>
      </c>
      <c r="B63" t="s">
        <v>32</v>
      </c>
      <c r="C63">
        <v>50</v>
      </c>
      <c r="D63">
        <v>48</v>
      </c>
      <c r="E63">
        <v>38</v>
      </c>
      <c r="F63">
        <v>8</v>
      </c>
      <c r="G63">
        <v>19</v>
      </c>
      <c r="H63">
        <v>6</v>
      </c>
      <c r="I63">
        <v>537</v>
      </c>
      <c r="J63">
        <v>27</v>
      </c>
      <c r="K63" s="1">
        <v>1000</v>
      </c>
    </row>
    <row r="64" spans="1:11" x14ac:dyDescent="0.15">
      <c r="B64" t="s">
        <v>34</v>
      </c>
    </row>
    <row r="65" spans="1:11" x14ac:dyDescent="0.15">
      <c r="A65">
        <v>508</v>
      </c>
      <c r="B65" t="s">
        <v>32</v>
      </c>
      <c r="C65">
        <v>50</v>
      </c>
      <c r="D65">
        <v>48</v>
      </c>
      <c r="E65">
        <v>37</v>
      </c>
      <c r="F65">
        <v>10</v>
      </c>
      <c r="G65">
        <v>18</v>
      </c>
      <c r="H65">
        <v>5.5</v>
      </c>
      <c r="I65">
        <v>427</v>
      </c>
      <c r="J65">
        <v>21</v>
      </c>
      <c r="K65">
        <v>800</v>
      </c>
    </row>
    <row r="66" spans="1:11" x14ac:dyDescent="0.15">
      <c r="B66" t="s">
        <v>34</v>
      </c>
    </row>
    <row r="67" spans="1:11" x14ac:dyDescent="0.15">
      <c r="A67">
        <v>509</v>
      </c>
      <c r="B67" t="s">
        <v>32</v>
      </c>
      <c r="C67">
        <v>50</v>
      </c>
      <c r="D67">
        <v>48</v>
      </c>
      <c r="E67">
        <v>38</v>
      </c>
      <c r="F67">
        <v>10</v>
      </c>
      <c r="G67">
        <v>19</v>
      </c>
      <c r="H67">
        <v>6</v>
      </c>
      <c r="I67">
        <v>537</v>
      </c>
      <c r="J67">
        <v>27</v>
      </c>
      <c r="K67">
        <v>800</v>
      </c>
    </row>
    <row r="68" spans="1:11" x14ac:dyDescent="0.15">
      <c r="B68" t="s">
        <v>34</v>
      </c>
    </row>
    <row r="69" spans="1:11" x14ac:dyDescent="0.15">
      <c r="A69">
        <v>510</v>
      </c>
      <c r="B69" t="s">
        <v>32</v>
      </c>
      <c r="C69">
        <v>51</v>
      </c>
      <c r="D69">
        <v>49</v>
      </c>
      <c r="E69">
        <v>33</v>
      </c>
      <c r="F69">
        <v>7</v>
      </c>
      <c r="G69">
        <v>11</v>
      </c>
      <c r="H69">
        <v>5.5</v>
      </c>
      <c r="I69">
        <v>261</v>
      </c>
      <c r="J69">
        <v>12</v>
      </c>
      <c r="K69" s="1">
        <v>1100</v>
      </c>
    </row>
    <row r="70" spans="1:11" x14ac:dyDescent="0.15">
      <c r="B70" t="s">
        <v>34</v>
      </c>
    </row>
    <row r="71" spans="1:11" x14ac:dyDescent="0.15">
      <c r="A71">
        <v>520</v>
      </c>
      <c r="B71" t="s">
        <v>32</v>
      </c>
      <c r="C71">
        <v>52</v>
      </c>
      <c r="D71">
        <v>50</v>
      </c>
      <c r="E71">
        <v>43</v>
      </c>
      <c r="F71">
        <v>10</v>
      </c>
      <c r="G71">
        <v>19</v>
      </c>
      <c r="H71">
        <v>6</v>
      </c>
      <c r="I71">
        <v>537</v>
      </c>
      <c r="J71">
        <v>25</v>
      </c>
      <c r="K71">
        <v>800</v>
      </c>
    </row>
    <row r="72" spans="1:11" x14ac:dyDescent="0.15">
      <c r="B72" t="s">
        <v>34</v>
      </c>
    </row>
    <row r="73" spans="1:11" x14ac:dyDescent="0.15">
      <c r="A73">
        <v>521</v>
      </c>
      <c r="B73" t="s">
        <v>32</v>
      </c>
      <c r="C73">
        <v>52</v>
      </c>
      <c r="D73">
        <v>50</v>
      </c>
      <c r="E73">
        <v>42</v>
      </c>
      <c r="F73">
        <v>8</v>
      </c>
      <c r="G73">
        <v>19</v>
      </c>
      <c r="H73">
        <v>6</v>
      </c>
      <c r="I73">
        <v>537</v>
      </c>
      <c r="J73">
        <v>25</v>
      </c>
      <c r="K73">
        <v>930</v>
      </c>
    </row>
    <row r="74" spans="1:11" x14ac:dyDescent="0.15">
      <c r="B74" t="s">
        <v>34</v>
      </c>
    </row>
    <row r="75" spans="1:11" x14ac:dyDescent="0.15">
      <c r="A75">
        <v>522</v>
      </c>
      <c r="B75" t="s">
        <v>32</v>
      </c>
      <c r="C75">
        <v>52</v>
      </c>
      <c r="D75">
        <v>51</v>
      </c>
      <c r="E75">
        <v>40</v>
      </c>
      <c r="F75">
        <v>10</v>
      </c>
      <c r="G75">
        <v>22</v>
      </c>
      <c r="H75">
        <v>4.8</v>
      </c>
      <c r="I75">
        <v>398</v>
      </c>
      <c r="J75">
        <v>18</v>
      </c>
      <c r="K75">
        <v>800</v>
      </c>
    </row>
    <row r="76" spans="1:11" x14ac:dyDescent="0.15">
      <c r="B76" t="s">
        <v>34</v>
      </c>
    </row>
    <row r="77" spans="1:11" x14ac:dyDescent="0.15">
      <c r="A77">
        <v>540</v>
      </c>
      <c r="B77" t="s">
        <v>32</v>
      </c>
      <c r="C77">
        <v>54</v>
      </c>
      <c r="D77">
        <v>52</v>
      </c>
      <c r="E77">
        <v>37</v>
      </c>
      <c r="F77">
        <v>7</v>
      </c>
      <c r="G77">
        <v>12</v>
      </c>
      <c r="H77">
        <v>5.6</v>
      </c>
      <c r="I77">
        <v>295</v>
      </c>
      <c r="J77">
        <v>12</v>
      </c>
      <c r="K77" s="1">
        <v>1100</v>
      </c>
    </row>
    <row r="78" spans="1:11" x14ac:dyDescent="0.15">
      <c r="B78" t="s">
        <v>34</v>
      </c>
    </row>
    <row r="79" spans="1:11" x14ac:dyDescent="0.15">
      <c r="A79">
        <v>541</v>
      </c>
      <c r="B79" t="s">
        <v>32</v>
      </c>
      <c r="C79">
        <v>54</v>
      </c>
      <c r="D79">
        <v>51</v>
      </c>
      <c r="E79">
        <v>41</v>
      </c>
      <c r="F79">
        <v>9</v>
      </c>
      <c r="G79">
        <v>32</v>
      </c>
      <c r="H79">
        <v>4</v>
      </c>
      <c r="I79">
        <v>402</v>
      </c>
      <c r="J79">
        <v>17</v>
      </c>
      <c r="K79">
        <v>800</v>
      </c>
    </row>
    <row r="80" spans="1:11" x14ac:dyDescent="0.15">
      <c r="B80" t="s">
        <v>34</v>
      </c>
    </row>
    <row r="81" spans="1:11" x14ac:dyDescent="0.15">
      <c r="A81">
        <v>550</v>
      </c>
      <c r="B81" t="s">
        <v>32</v>
      </c>
      <c r="C81">
        <v>55</v>
      </c>
      <c r="D81">
        <v>51</v>
      </c>
      <c r="E81">
        <v>42</v>
      </c>
      <c r="F81">
        <v>9</v>
      </c>
      <c r="G81">
        <v>13</v>
      </c>
      <c r="H81">
        <v>6</v>
      </c>
      <c r="I81">
        <v>367</v>
      </c>
      <c r="J81">
        <v>15</v>
      </c>
      <c r="K81">
        <v>800</v>
      </c>
    </row>
    <row r="82" spans="1:11" x14ac:dyDescent="0.15">
      <c r="B82" t="s">
        <v>34</v>
      </c>
    </row>
    <row r="83" spans="1:11" x14ac:dyDescent="0.15">
      <c r="A83">
        <v>551</v>
      </c>
      <c r="B83" t="s">
        <v>32</v>
      </c>
      <c r="C83">
        <v>55</v>
      </c>
      <c r="D83">
        <v>52</v>
      </c>
      <c r="E83">
        <v>41</v>
      </c>
      <c r="F83">
        <v>10</v>
      </c>
      <c r="G83">
        <v>16</v>
      </c>
      <c r="H83">
        <v>6</v>
      </c>
      <c r="I83">
        <v>452</v>
      </c>
      <c r="J83">
        <v>19</v>
      </c>
      <c r="K83">
        <v>570</v>
      </c>
    </row>
    <row r="84" spans="1:11" x14ac:dyDescent="0.15">
      <c r="B84" t="s">
        <v>34</v>
      </c>
    </row>
    <row r="85" spans="1:11" x14ac:dyDescent="0.15">
      <c r="A85">
        <v>560</v>
      </c>
      <c r="B85" t="s">
        <v>32</v>
      </c>
      <c r="C85">
        <v>56</v>
      </c>
      <c r="D85">
        <v>54</v>
      </c>
      <c r="E85">
        <v>44</v>
      </c>
      <c r="F85">
        <v>10</v>
      </c>
      <c r="G85">
        <v>13</v>
      </c>
      <c r="H85">
        <v>6.5</v>
      </c>
      <c r="I85">
        <v>431</v>
      </c>
      <c r="J85">
        <v>17</v>
      </c>
      <c r="K85">
        <v>570</v>
      </c>
    </row>
    <row r="86" spans="1:11" x14ac:dyDescent="0.15">
      <c r="B86" t="s">
        <v>34</v>
      </c>
    </row>
    <row r="87" spans="1:11" x14ac:dyDescent="0.15">
      <c r="A87">
        <v>562</v>
      </c>
      <c r="B87" t="s">
        <v>32</v>
      </c>
      <c r="C87">
        <v>56</v>
      </c>
      <c r="D87">
        <v>54</v>
      </c>
      <c r="E87">
        <v>44</v>
      </c>
      <c r="F87">
        <v>10</v>
      </c>
      <c r="G87">
        <v>19</v>
      </c>
      <c r="H87">
        <v>5</v>
      </c>
      <c r="I87">
        <v>373</v>
      </c>
      <c r="J87">
        <v>15</v>
      </c>
      <c r="K87">
        <v>570</v>
      </c>
    </row>
    <row r="88" spans="1:11" x14ac:dyDescent="0.15">
      <c r="B88" t="s">
        <v>34</v>
      </c>
    </row>
    <row r="89" spans="1:11" x14ac:dyDescent="0.15">
      <c r="A89">
        <v>564</v>
      </c>
      <c r="B89" t="s">
        <v>32</v>
      </c>
      <c r="C89">
        <v>56</v>
      </c>
      <c r="D89">
        <v>54</v>
      </c>
      <c r="E89">
        <v>45</v>
      </c>
      <c r="F89">
        <v>10</v>
      </c>
      <c r="G89">
        <v>19</v>
      </c>
      <c r="H89">
        <v>6</v>
      </c>
      <c r="I89">
        <v>537</v>
      </c>
      <c r="J89">
        <v>21</v>
      </c>
      <c r="K89">
        <v>570</v>
      </c>
    </row>
    <row r="90" spans="1:11" x14ac:dyDescent="0.15">
      <c r="B90" t="s">
        <v>34</v>
      </c>
    </row>
    <row r="91" spans="1:11" x14ac:dyDescent="0.15">
      <c r="A91">
        <v>566</v>
      </c>
      <c r="B91" t="s">
        <v>32</v>
      </c>
      <c r="C91">
        <v>56</v>
      </c>
      <c r="D91">
        <v>54</v>
      </c>
      <c r="E91">
        <v>47</v>
      </c>
      <c r="F91">
        <v>10</v>
      </c>
      <c r="G91">
        <v>20</v>
      </c>
      <c r="H91">
        <v>6.5</v>
      </c>
      <c r="I91">
        <v>663</v>
      </c>
      <c r="J91">
        <v>26</v>
      </c>
      <c r="K91">
        <v>570</v>
      </c>
    </row>
    <row r="92" spans="1:11" x14ac:dyDescent="0.15">
      <c r="B92" t="s">
        <v>34</v>
      </c>
    </row>
    <row r="93" spans="1:11" x14ac:dyDescent="0.15">
      <c r="A93">
        <v>568</v>
      </c>
      <c r="B93" t="s">
        <v>32</v>
      </c>
      <c r="C93">
        <v>56</v>
      </c>
      <c r="D93">
        <v>54</v>
      </c>
      <c r="E93">
        <v>48</v>
      </c>
      <c r="F93">
        <v>10</v>
      </c>
      <c r="G93">
        <v>22</v>
      </c>
      <c r="H93">
        <v>6.5</v>
      </c>
      <c r="I93">
        <v>730</v>
      </c>
      <c r="J93">
        <v>29</v>
      </c>
      <c r="K93">
        <v>570</v>
      </c>
    </row>
    <row r="94" spans="1:11" x14ac:dyDescent="0.15">
      <c r="B94" t="s">
        <v>34</v>
      </c>
    </row>
    <row r="95" spans="1:11" x14ac:dyDescent="0.15">
      <c r="A95">
        <v>570</v>
      </c>
      <c r="B95" t="s">
        <v>32</v>
      </c>
      <c r="C95">
        <v>56</v>
      </c>
      <c r="D95">
        <v>54</v>
      </c>
      <c r="E95">
        <v>47</v>
      </c>
      <c r="F95">
        <v>10</v>
      </c>
      <c r="G95">
        <v>15</v>
      </c>
      <c r="H95">
        <v>8.5</v>
      </c>
      <c r="I95">
        <v>851</v>
      </c>
      <c r="J95">
        <v>34</v>
      </c>
      <c r="K95">
        <v>570</v>
      </c>
    </row>
    <row r="96" spans="1:11" x14ac:dyDescent="0.15">
      <c r="B96" t="s">
        <v>34</v>
      </c>
    </row>
    <row r="97" spans="1:11" x14ac:dyDescent="0.15">
      <c r="A97">
        <v>572</v>
      </c>
      <c r="B97" t="s">
        <v>32</v>
      </c>
      <c r="C97">
        <v>56</v>
      </c>
      <c r="D97">
        <v>54</v>
      </c>
      <c r="E97">
        <v>47</v>
      </c>
      <c r="F97">
        <v>10</v>
      </c>
      <c r="G97">
        <v>15</v>
      </c>
      <c r="H97">
        <v>6</v>
      </c>
      <c r="I97">
        <v>424</v>
      </c>
      <c r="J97">
        <v>17</v>
      </c>
      <c r="K97">
        <v>570</v>
      </c>
    </row>
    <row r="98" spans="1:11" x14ac:dyDescent="0.15">
      <c r="B98" t="s">
        <v>34</v>
      </c>
    </row>
    <row r="99" spans="1:11" x14ac:dyDescent="0.15">
      <c r="A99">
        <v>573</v>
      </c>
      <c r="B99" t="s">
        <v>32</v>
      </c>
      <c r="C99">
        <v>56</v>
      </c>
      <c r="D99">
        <v>54</v>
      </c>
      <c r="E99">
        <v>46</v>
      </c>
      <c r="F99">
        <v>10</v>
      </c>
      <c r="G99">
        <v>17</v>
      </c>
      <c r="H99">
        <v>6</v>
      </c>
      <c r="I99">
        <v>480</v>
      </c>
      <c r="J99">
        <v>19</v>
      </c>
      <c r="K99">
        <v>570</v>
      </c>
    </row>
    <row r="100" spans="1:11" x14ac:dyDescent="0.15">
      <c r="B100" t="s">
        <v>34</v>
      </c>
    </row>
    <row r="101" spans="1:11" x14ac:dyDescent="0.15">
      <c r="A101">
        <v>600</v>
      </c>
      <c r="B101" t="s">
        <v>32</v>
      </c>
      <c r="C101">
        <v>60</v>
      </c>
      <c r="D101">
        <v>56</v>
      </c>
      <c r="E101">
        <v>44</v>
      </c>
      <c r="F101">
        <v>7.5</v>
      </c>
      <c r="G101">
        <v>12</v>
      </c>
      <c r="H101">
        <v>7</v>
      </c>
      <c r="I101">
        <v>461</v>
      </c>
      <c r="J101">
        <v>16</v>
      </c>
      <c r="K101">
        <v>750</v>
      </c>
    </row>
    <row r="102" spans="1:11" x14ac:dyDescent="0.15">
      <c r="B102" t="s">
        <v>34</v>
      </c>
    </row>
    <row r="103" spans="1:11" x14ac:dyDescent="0.15">
      <c r="A103">
        <v>601</v>
      </c>
      <c r="B103" t="s">
        <v>32</v>
      </c>
      <c r="C103">
        <v>60</v>
      </c>
      <c r="D103">
        <v>55</v>
      </c>
      <c r="E103">
        <v>44</v>
      </c>
      <c r="F103">
        <v>10</v>
      </c>
      <c r="G103">
        <v>17</v>
      </c>
      <c r="H103">
        <v>6</v>
      </c>
      <c r="I103">
        <v>480</v>
      </c>
      <c r="J103">
        <v>16</v>
      </c>
      <c r="K103">
        <v>550</v>
      </c>
    </row>
    <row r="104" spans="1:11" x14ac:dyDescent="0.15">
      <c r="B104" t="s">
        <v>34</v>
      </c>
    </row>
    <row r="105" spans="1:11" x14ac:dyDescent="0.15">
      <c r="A105">
        <v>602</v>
      </c>
      <c r="B105" t="s">
        <v>32</v>
      </c>
      <c r="C105">
        <v>60</v>
      </c>
      <c r="D105">
        <v>55</v>
      </c>
      <c r="E105">
        <v>44</v>
      </c>
      <c r="F105">
        <v>8.5</v>
      </c>
      <c r="G105">
        <v>17</v>
      </c>
      <c r="H105">
        <v>6</v>
      </c>
      <c r="I105">
        <v>480</v>
      </c>
      <c r="J105">
        <v>16</v>
      </c>
      <c r="K105">
        <v>600</v>
      </c>
    </row>
    <row r="106" spans="1:11" x14ac:dyDescent="0.15">
      <c r="B106" t="s">
        <v>34</v>
      </c>
    </row>
    <row r="107" spans="1:11" x14ac:dyDescent="0.15">
      <c r="A107">
        <v>603</v>
      </c>
      <c r="B107" t="s">
        <v>32</v>
      </c>
      <c r="C107">
        <v>60</v>
      </c>
      <c r="D107">
        <v>58</v>
      </c>
      <c r="E107">
        <v>45</v>
      </c>
      <c r="F107">
        <v>12</v>
      </c>
      <c r="G107">
        <v>18</v>
      </c>
      <c r="H107">
        <v>7.5</v>
      </c>
      <c r="I107">
        <v>795</v>
      </c>
      <c r="J107">
        <v>28</v>
      </c>
      <c r="K107">
        <v>450</v>
      </c>
    </row>
    <row r="108" spans="1:11" x14ac:dyDescent="0.15">
      <c r="B108" t="s">
        <v>34</v>
      </c>
    </row>
    <row r="109" spans="1:11" x14ac:dyDescent="0.15">
      <c r="A109">
        <v>604</v>
      </c>
      <c r="B109" t="s">
        <v>32</v>
      </c>
      <c r="C109">
        <v>60</v>
      </c>
      <c r="D109">
        <v>55</v>
      </c>
      <c r="E109">
        <v>44</v>
      </c>
      <c r="F109">
        <v>12</v>
      </c>
      <c r="G109">
        <v>17</v>
      </c>
      <c r="H109">
        <v>6</v>
      </c>
      <c r="I109">
        <v>480</v>
      </c>
      <c r="J109">
        <v>16</v>
      </c>
      <c r="K109">
        <v>450</v>
      </c>
    </row>
    <row r="110" spans="1:11" x14ac:dyDescent="0.15">
      <c r="B110" t="s">
        <v>34</v>
      </c>
    </row>
    <row r="111" spans="1:11" x14ac:dyDescent="0.15">
      <c r="A111">
        <v>610</v>
      </c>
      <c r="B111" t="s">
        <v>32</v>
      </c>
      <c r="C111">
        <v>61</v>
      </c>
      <c r="D111">
        <v>58</v>
      </c>
      <c r="E111">
        <v>43</v>
      </c>
      <c r="F111">
        <v>7</v>
      </c>
      <c r="G111">
        <v>15</v>
      </c>
      <c r="H111">
        <v>5.8</v>
      </c>
      <c r="I111">
        <v>396</v>
      </c>
      <c r="J111">
        <v>13</v>
      </c>
      <c r="K111">
        <v>800</v>
      </c>
    </row>
    <row r="112" spans="1:11" x14ac:dyDescent="0.15">
      <c r="B112" t="s">
        <v>34</v>
      </c>
    </row>
    <row r="113" spans="1:13" x14ac:dyDescent="0.15">
      <c r="A113">
        <v>620</v>
      </c>
      <c r="B113" t="s">
        <v>32</v>
      </c>
      <c r="C113">
        <v>62</v>
      </c>
      <c r="D113">
        <v>58</v>
      </c>
      <c r="E113">
        <v>46</v>
      </c>
      <c r="F113">
        <v>10</v>
      </c>
      <c r="G113">
        <v>17</v>
      </c>
      <c r="H113">
        <v>7</v>
      </c>
      <c r="I113">
        <v>654</v>
      </c>
      <c r="J113">
        <v>21</v>
      </c>
      <c r="K113">
        <v>540</v>
      </c>
    </row>
    <row r="114" spans="1:13" x14ac:dyDescent="0.15">
      <c r="B114" t="s">
        <v>34</v>
      </c>
    </row>
    <row r="115" spans="1:13" x14ac:dyDescent="0.15">
      <c r="A115">
        <v>621</v>
      </c>
      <c r="B115" t="s">
        <v>32</v>
      </c>
      <c r="C115">
        <v>62</v>
      </c>
      <c r="D115">
        <v>58</v>
      </c>
      <c r="E115">
        <v>53</v>
      </c>
      <c r="F115">
        <v>8.5</v>
      </c>
      <c r="G115">
        <v>19</v>
      </c>
      <c r="H115">
        <v>6</v>
      </c>
      <c r="I115">
        <v>537</v>
      </c>
      <c r="J115">
        <v>17</v>
      </c>
      <c r="K115">
        <v>500</v>
      </c>
    </row>
    <row r="116" spans="1:13" x14ac:dyDescent="0.15">
      <c r="B116" t="s">
        <v>34</v>
      </c>
    </row>
    <row r="117" spans="1:13" x14ac:dyDescent="0.15">
      <c r="A117">
        <v>650</v>
      </c>
      <c r="B117" t="s">
        <v>32</v>
      </c>
      <c r="C117">
        <v>65</v>
      </c>
      <c r="D117">
        <v>60</v>
      </c>
      <c r="E117">
        <v>46</v>
      </c>
      <c r="F117">
        <v>7.5</v>
      </c>
      <c r="G117">
        <v>15</v>
      </c>
      <c r="H117">
        <v>7</v>
      </c>
      <c r="I117">
        <v>577</v>
      </c>
      <c r="J117">
        <v>17</v>
      </c>
      <c r="K117">
        <v>650</v>
      </c>
    </row>
    <row r="118" spans="1:13" x14ac:dyDescent="0.15">
      <c r="B118" t="s">
        <v>34</v>
      </c>
    </row>
    <row r="119" spans="1:13" x14ac:dyDescent="0.15">
      <c r="A119">
        <v>651</v>
      </c>
      <c r="B119" t="s">
        <v>32</v>
      </c>
      <c r="C119">
        <v>65</v>
      </c>
      <c r="D119">
        <v>63</v>
      </c>
      <c r="E119">
        <v>53</v>
      </c>
      <c r="F119">
        <v>10</v>
      </c>
      <c r="G119">
        <v>33</v>
      </c>
      <c r="H119">
        <v>5</v>
      </c>
      <c r="I119">
        <v>647</v>
      </c>
      <c r="J119">
        <v>19</v>
      </c>
      <c r="K119">
        <v>500</v>
      </c>
      <c r="M119" t="s">
        <v>41</v>
      </c>
    </row>
    <row r="120" spans="1:13" x14ac:dyDescent="0.15">
      <c r="B120" t="s">
        <v>34</v>
      </c>
    </row>
    <row r="121" spans="1:13" x14ac:dyDescent="0.15">
      <c r="A121">
        <v>660</v>
      </c>
      <c r="B121" t="s">
        <v>32</v>
      </c>
      <c r="C121">
        <v>66</v>
      </c>
      <c r="D121">
        <v>63</v>
      </c>
      <c r="E121">
        <v>48</v>
      </c>
      <c r="F121">
        <v>8</v>
      </c>
      <c r="G121">
        <v>16</v>
      </c>
      <c r="H121">
        <v>6.3</v>
      </c>
      <c r="I121">
        <v>498</v>
      </c>
      <c r="J121">
        <v>14</v>
      </c>
      <c r="K121">
        <v>600</v>
      </c>
    </row>
    <row r="122" spans="1:13" x14ac:dyDescent="0.15">
      <c r="B122" t="s">
        <v>34</v>
      </c>
    </row>
    <row r="123" spans="1:13" x14ac:dyDescent="0.15">
      <c r="A123">
        <v>700</v>
      </c>
      <c r="B123" t="s">
        <v>32</v>
      </c>
      <c r="C123">
        <v>70</v>
      </c>
      <c r="D123">
        <v>67</v>
      </c>
      <c r="E123">
        <v>54</v>
      </c>
      <c r="F123">
        <v>10</v>
      </c>
      <c r="G123">
        <v>17</v>
      </c>
      <c r="H123">
        <v>7</v>
      </c>
      <c r="I123">
        <v>654</v>
      </c>
      <c r="J123">
        <v>16</v>
      </c>
      <c r="K123">
        <v>440</v>
      </c>
    </row>
    <row r="124" spans="1:13" x14ac:dyDescent="0.15">
      <c r="B124" t="s">
        <v>34</v>
      </c>
    </row>
    <row r="125" spans="1:13" x14ac:dyDescent="0.15">
      <c r="A125">
        <v>701</v>
      </c>
      <c r="B125" t="s">
        <v>32</v>
      </c>
      <c r="C125">
        <v>70</v>
      </c>
      <c r="D125">
        <v>67</v>
      </c>
      <c r="E125">
        <v>55</v>
      </c>
      <c r="F125">
        <v>10</v>
      </c>
      <c r="G125">
        <v>21</v>
      </c>
      <c r="H125">
        <v>7</v>
      </c>
      <c r="I125">
        <v>808</v>
      </c>
      <c r="J125">
        <v>20</v>
      </c>
      <c r="K125">
        <v>440</v>
      </c>
    </row>
    <row r="126" spans="1:13" x14ac:dyDescent="0.15">
      <c r="B126" t="s">
        <v>34</v>
      </c>
    </row>
    <row r="127" spans="1:13" x14ac:dyDescent="0.15">
      <c r="A127">
        <v>702</v>
      </c>
      <c r="B127" t="s">
        <v>32</v>
      </c>
      <c r="C127">
        <v>70</v>
      </c>
      <c r="D127">
        <v>67</v>
      </c>
      <c r="E127">
        <v>61</v>
      </c>
      <c r="F127">
        <v>10</v>
      </c>
      <c r="G127">
        <v>16</v>
      </c>
      <c r="H127">
        <v>9</v>
      </c>
      <c r="I127" s="1">
        <v>1017</v>
      </c>
      <c r="J127">
        <v>26</v>
      </c>
      <c r="K127">
        <v>440</v>
      </c>
    </row>
    <row r="128" spans="1:13" x14ac:dyDescent="0.15">
      <c r="B128" t="s">
        <v>34</v>
      </c>
    </row>
    <row r="129" spans="1:13" x14ac:dyDescent="0.15">
      <c r="A129">
        <v>750</v>
      </c>
      <c r="B129" t="s">
        <v>32</v>
      </c>
      <c r="C129">
        <v>75</v>
      </c>
      <c r="D129">
        <v>70</v>
      </c>
      <c r="E129">
        <v>53</v>
      </c>
      <c r="F129">
        <v>10</v>
      </c>
      <c r="G129">
        <v>18</v>
      </c>
      <c r="H129">
        <v>7.5</v>
      </c>
      <c r="I129">
        <v>795</v>
      </c>
      <c r="J129">
        <v>17</v>
      </c>
      <c r="K129">
        <v>300</v>
      </c>
    </row>
    <row r="130" spans="1:13" x14ac:dyDescent="0.15">
      <c r="B130" t="s">
        <v>34</v>
      </c>
    </row>
    <row r="131" spans="1:13" x14ac:dyDescent="0.15">
      <c r="A131">
        <v>752</v>
      </c>
      <c r="B131" t="s">
        <v>32</v>
      </c>
      <c r="C131">
        <v>75</v>
      </c>
      <c r="D131">
        <v>70</v>
      </c>
      <c r="E131">
        <v>57</v>
      </c>
      <c r="F131">
        <v>13</v>
      </c>
      <c r="G131">
        <v>17</v>
      </c>
      <c r="H131">
        <v>8</v>
      </c>
      <c r="I131">
        <v>854</v>
      </c>
      <c r="J131">
        <v>19</v>
      </c>
      <c r="K131">
        <v>220</v>
      </c>
    </row>
    <row r="132" spans="1:13" x14ac:dyDescent="0.15">
      <c r="B132" t="s">
        <v>34</v>
      </c>
    </row>
    <row r="133" spans="1:13" x14ac:dyDescent="0.15">
      <c r="A133">
        <v>753</v>
      </c>
      <c r="B133" t="s">
        <v>32</v>
      </c>
      <c r="C133">
        <v>75</v>
      </c>
      <c r="D133">
        <v>73</v>
      </c>
      <c r="E133">
        <v>56</v>
      </c>
      <c r="F133">
        <v>9</v>
      </c>
      <c r="G133">
        <v>19</v>
      </c>
      <c r="H133">
        <v>6.6</v>
      </c>
      <c r="I133">
        <v>650</v>
      </c>
      <c r="J133">
        <v>14</v>
      </c>
      <c r="K133">
        <v>320</v>
      </c>
    </row>
    <row r="134" spans="1:13" x14ac:dyDescent="0.15">
      <c r="B134" t="s">
        <v>34</v>
      </c>
    </row>
    <row r="135" spans="1:13" x14ac:dyDescent="0.15">
      <c r="A135">
        <v>760</v>
      </c>
      <c r="B135" t="s">
        <v>32</v>
      </c>
      <c r="C135">
        <v>76</v>
      </c>
      <c r="D135">
        <v>74</v>
      </c>
      <c r="E135">
        <v>56</v>
      </c>
      <c r="F135">
        <v>10</v>
      </c>
      <c r="G135">
        <v>19</v>
      </c>
      <c r="H135">
        <v>6.6</v>
      </c>
      <c r="I135">
        <v>650</v>
      </c>
      <c r="J135">
        <v>14</v>
      </c>
      <c r="K135">
        <v>300</v>
      </c>
    </row>
    <row r="136" spans="1:13" x14ac:dyDescent="0.15">
      <c r="B136" t="s">
        <v>34</v>
      </c>
    </row>
    <row r="137" spans="1:13" x14ac:dyDescent="0.15">
      <c r="A137">
        <v>800</v>
      </c>
      <c r="B137" t="s">
        <v>32</v>
      </c>
      <c r="C137">
        <v>80</v>
      </c>
      <c r="D137">
        <v>77</v>
      </c>
      <c r="E137">
        <v>66</v>
      </c>
      <c r="F137">
        <v>10</v>
      </c>
      <c r="G137">
        <v>16</v>
      </c>
      <c r="H137">
        <v>11</v>
      </c>
      <c r="I137" s="1">
        <v>1520</v>
      </c>
      <c r="J137">
        <v>30</v>
      </c>
      <c r="K137">
        <v>260</v>
      </c>
    </row>
    <row r="138" spans="1:13" x14ac:dyDescent="0.15">
      <c r="B138" t="s">
        <v>34</v>
      </c>
    </row>
    <row r="139" spans="1:13" x14ac:dyDescent="0.15">
      <c r="A139">
        <v>802</v>
      </c>
      <c r="B139" t="s">
        <v>32</v>
      </c>
      <c r="C139">
        <v>80</v>
      </c>
      <c r="D139">
        <v>77</v>
      </c>
      <c r="E139">
        <v>60</v>
      </c>
      <c r="F139">
        <v>11</v>
      </c>
      <c r="G139">
        <v>23</v>
      </c>
      <c r="H139">
        <v>8</v>
      </c>
      <c r="I139" s="1">
        <v>1156</v>
      </c>
      <c r="J139">
        <v>22</v>
      </c>
      <c r="K139">
        <v>250</v>
      </c>
    </row>
    <row r="140" spans="1:13" x14ac:dyDescent="0.15">
      <c r="B140" t="s">
        <v>34</v>
      </c>
    </row>
    <row r="141" spans="1:13" x14ac:dyDescent="0.15">
      <c r="A141">
        <v>803</v>
      </c>
      <c r="B141" t="s">
        <v>32</v>
      </c>
      <c r="C141">
        <v>80</v>
      </c>
      <c r="D141">
        <v>77</v>
      </c>
      <c r="E141">
        <v>61</v>
      </c>
      <c r="F141">
        <v>10</v>
      </c>
      <c r="G141">
        <v>23</v>
      </c>
      <c r="H141">
        <v>8</v>
      </c>
      <c r="I141" s="1">
        <v>1156</v>
      </c>
      <c r="J141">
        <v>22</v>
      </c>
      <c r="K141">
        <v>260</v>
      </c>
    </row>
    <row r="142" spans="1:13" x14ac:dyDescent="0.15">
      <c r="B142" t="s">
        <v>34</v>
      </c>
    </row>
    <row r="143" spans="1:13" x14ac:dyDescent="0.15">
      <c r="A143">
        <v>804</v>
      </c>
      <c r="B143" t="s">
        <v>32</v>
      </c>
      <c r="C143">
        <v>80</v>
      </c>
      <c r="D143">
        <v>74</v>
      </c>
      <c r="E143">
        <v>60</v>
      </c>
      <c r="F143">
        <v>12</v>
      </c>
      <c r="G143">
        <v>23</v>
      </c>
      <c r="H143">
        <v>7.5</v>
      </c>
      <c r="I143" s="1">
        <v>1016</v>
      </c>
      <c r="J143">
        <v>20</v>
      </c>
      <c r="K143">
        <v>220</v>
      </c>
      <c r="M143" t="s">
        <v>41</v>
      </c>
    </row>
    <row r="144" spans="1:13" x14ac:dyDescent="0.15">
      <c r="B144" t="s">
        <v>34</v>
      </c>
    </row>
    <row r="145" spans="1:11" x14ac:dyDescent="0.15">
      <c r="A145">
        <v>806</v>
      </c>
      <c r="B145" t="s">
        <v>32</v>
      </c>
      <c r="C145">
        <v>80</v>
      </c>
      <c r="D145">
        <v>74</v>
      </c>
      <c r="E145">
        <v>60</v>
      </c>
      <c r="F145">
        <v>20</v>
      </c>
      <c r="G145">
        <v>23</v>
      </c>
      <c r="H145">
        <v>8</v>
      </c>
      <c r="I145" s="1">
        <v>1156</v>
      </c>
      <c r="J145">
        <v>22</v>
      </c>
      <c r="K145">
        <v>120</v>
      </c>
    </row>
    <row r="146" spans="1:11" x14ac:dyDescent="0.15">
      <c r="B146" t="s">
        <v>34</v>
      </c>
    </row>
    <row r="147" spans="1:11" x14ac:dyDescent="0.15">
      <c r="A147">
        <v>841</v>
      </c>
      <c r="B147" t="s">
        <v>32</v>
      </c>
      <c r="C147">
        <v>84</v>
      </c>
      <c r="D147">
        <v>82</v>
      </c>
      <c r="E147">
        <v>62</v>
      </c>
      <c r="F147">
        <v>12</v>
      </c>
      <c r="G147">
        <v>13</v>
      </c>
      <c r="H147">
        <v>10</v>
      </c>
      <c r="I147" s="1">
        <v>1021</v>
      </c>
      <c r="J147">
        <v>18</v>
      </c>
      <c r="K147">
        <v>200</v>
      </c>
    </row>
    <row r="148" spans="1:11" x14ac:dyDescent="0.15">
      <c r="B148" t="s">
        <v>34</v>
      </c>
    </row>
    <row r="149" spans="1:11" x14ac:dyDescent="0.15">
      <c r="A149">
        <v>842</v>
      </c>
      <c r="B149" t="s">
        <v>32</v>
      </c>
      <c r="C149">
        <v>84</v>
      </c>
      <c r="D149">
        <v>82</v>
      </c>
      <c r="E149">
        <v>72</v>
      </c>
      <c r="F149">
        <v>12</v>
      </c>
      <c r="G149">
        <v>20</v>
      </c>
      <c r="H149">
        <v>10</v>
      </c>
      <c r="I149" s="1">
        <v>1570</v>
      </c>
      <c r="J149">
        <v>28</v>
      </c>
      <c r="K149">
        <v>200</v>
      </c>
    </row>
    <row r="150" spans="1:11" x14ac:dyDescent="0.15">
      <c r="B150" t="s">
        <v>34</v>
      </c>
    </row>
    <row r="151" spans="1:11" x14ac:dyDescent="0.15">
      <c r="A151">
        <v>843</v>
      </c>
      <c r="B151" t="s">
        <v>32</v>
      </c>
      <c r="C151">
        <v>84</v>
      </c>
      <c r="D151">
        <v>82</v>
      </c>
      <c r="E151">
        <v>46</v>
      </c>
      <c r="F151">
        <v>12</v>
      </c>
      <c r="G151">
        <v>8</v>
      </c>
      <c r="H151">
        <v>10</v>
      </c>
      <c r="I151">
        <v>628</v>
      </c>
      <c r="J151">
        <v>11</v>
      </c>
      <c r="K151">
        <v>200</v>
      </c>
    </row>
    <row r="152" spans="1:11" x14ac:dyDescent="0.15">
      <c r="B152" t="s">
        <v>34</v>
      </c>
    </row>
    <row r="153" spans="1:11" x14ac:dyDescent="0.15">
      <c r="A153">
        <v>844</v>
      </c>
      <c r="B153" t="s">
        <v>32</v>
      </c>
      <c r="C153">
        <v>84</v>
      </c>
      <c r="D153">
        <v>82</v>
      </c>
      <c r="E153">
        <v>70</v>
      </c>
      <c r="F153">
        <v>12</v>
      </c>
      <c r="G153">
        <v>29</v>
      </c>
      <c r="H153" t="s">
        <v>42</v>
      </c>
      <c r="I153" s="1">
        <v>2023</v>
      </c>
      <c r="J153">
        <v>36</v>
      </c>
      <c r="K153">
        <v>200</v>
      </c>
    </row>
    <row r="154" spans="1:11" x14ac:dyDescent="0.15">
      <c r="B154" t="s">
        <v>34</v>
      </c>
      <c r="H154" t="s">
        <v>43</v>
      </c>
    </row>
    <row r="155" spans="1:11" x14ac:dyDescent="0.15">
      <c r="A155">
        <v>845</v>
      </c>
      <c r="B155" t="s">
        <v>32</v>
      </c>
      <c r="C155">
        <v>84</v>
      </c>
      <c r="D155">
        <v>82</v>
      </c>
      <c r="E155">
        <v>57</v>
      </c>
      <c r="F155">
        <v>12</v>
      </c>
      <c r="G155">
        <v>10</v>
      </c>
      <c r="H155">
        <v>10</v>
      </c>
      <c r="I155">
        <v>785</v>
      </c>
      <c r="J155">
        <v>14</v>
      </c>
      <c r="K155">
        <v>200</v>
      </c>
    </row>
    <row r="156" spans="1:11" x14ac:dyDescent="0.15">
      <c r="B156" t="s">
        <v>34</v>
      </c>
    </row>
    <row r="157" spans="1:11" x14ac:dyDescent="0.15">
      <c r="A157">
        <v>890</v>
      </c>
      <c r="B157" t="s">
        <v>32</v>
      </c>
      <c r="C157">
        <v>89</v>
      </c>
      <c r="D157">
        <v>85</v>
      </c>
      <c r="E157">
        <v>60</v>
      </c>
      <c r="F157">
        <v>14</v>
      </c>
      <c r="G157">
        <v>21</v>
      </c>
      <c r="H157">
        <v>7</v>
      </c>
      <c r="I157">
        <v>808</v>
      </c>
      <c r="J157">
        <v>12</v>
      </c>
      <c r="K157">
        <v>160</v>
      </c>
    </row>
    <row r="158" spans="1:11" x14ac:dyDescent="0.15">
      <c r="B158" t="s">
        <v>34</v>
      </c>
    </row>
    <row r="159" spans="1:11" x14ac:dyDescent="0.15">
      <c r="A159">
        <v>900</v>
      </c>
      <c r="B159" t="s">
        <v>32</v>
      </c>
      <c r="C159">
        <v>90</v>
      </c>
      <c r="D159">
        <v>87</v>
      </c>
      <c r="E159">
        <v>66</v>
      </c>
      <c r="F159">
        <v>13</v>
      </c>
      <c r="G159">
        <v>19</v>
      </c>
      <c r="H159">
        <v>9.5</v>
      </c>
      <c r="I159" s="1">
        <v>1346</v>
      </c>
      <c r="J159">
        <v>21</v>
      </c>
      <c r="K159">
        <v>180</v>
      </c>
    </row>
    <row r="160" spans="1:11" x14ac:dyDescent="0.15">
      <c r="B160" t="s">
        <v>34</v>
      </c>
    </row>
    <row r="161" spans="1:13" x14ac:dyDescent="0.15">
      <c r="A161">
        <v>901</v>
      </c>
      <c r="B161" t="s">
        <v>32</v>
      </c>
      <c r="C161">
        <v>90</v>
      </c>
      <c r="D161">
        <v>87</v>
      </c>
      <c r="E161">
        <v>71</v>
      </c>
      <c r="F161">
        <v>14</v>
      </c>
      <c r="G161">
        <v>36</v>
      </c>
      <c r="H161">
        <v>7.5</v>
      </c>
      <c r="I161" s="1">
        <v>1590</v>
      </c>
      <c r="J161">
        <v>24</v>
      </c>
      <c r="K161">
        <v>160</v>
      </c>
    </row>
    <row r="162" spans="1:13" x14ac:dyDescent="0.15">
      <c r="B162" t="s">
        <v>34</v>
      </c>
    </row>
    <row r="163" spans="1:13" x14ac:dyDescent="0.15">
      <c r="A163">
        <v>902</v>
      </c>
      <c r="B163" t="s">
        <v>32</v>
      </c>
      <c r="C163">
        <v>90</v>
      </c>
      <c r="D163">
        <v>86</v>
      </c>
      <c r="E163">
        <v>76</v>
      </c>
      <c r="F163">
        <v>17</v>
      </c>
      <c r="G163">
        <v>37</v>
      </c>
      <c r="H163">
        <v>8</v>
      </c>
      <c r="I163" s="1">
        <v>1859</v>
      </c>
      <c r="J163">
        <v>29</v>
      </c>
      <c r="K163">
        <v>130</v>
      </c>
    </row>
    <row r="164" spans="1:13" x14ac:dyDescent="0.15">
      <c r="B164" t="s">
        <v>34</v>
      </c>
    </row>
    <row r="165" spans="1:13" x14ac:dyDescent="0.15">
      <c r="A165">
        <v>920</v>
      </c>
      <c r="B165" t="s">
        <v>32</v>
      </c>
      <c r="C165">
        <v>92</v>
      </c>
      <c r="D165">
        <v>88</v>
      </c>
      <c r="E165">
        <v>75</v>
      </c>
      <c r="F165">
        <v>14</v>
      </c>
      <c r="G165">
        <v>19</v>
      </c>
      <c r="H165">
        <v>10</v>
      </c>
      <c r="I165" s="1">
        <v>1492</v>
      </c>
      <c r="J165">
        <v>22</v>
      </c>
      <c r="K165">
        <v>160</v>
      </c>
    </row>
    <row r="166" spans="1:13" x14ac:dyDescent="0.15">
      <c r="B166" t="s">
        <v>34</v>
      </c>
    </row>
    <row r="167" spans="1:13" x14ac:dyDescent="0.15">
      <c r="A167">
        <v>940</v>
      </c>
      <c r="B167" t="s">
        <v>32</v>
      </c>
      <c r="C167">
        <v>94</v>
      </c>
      <c r="D167">
        <v>90</v>
      </c>
      <c r="E167">
        <v>75</v>
      </c>
      <c r="F167">
        <v>12</v>
      </c>
      <c r="G167">
        <v>37</v>
      </c>
      <c r="H167">
        <v>6.3</v>
      </c>
      <c r="I167" s="1">
        <v>1153</v>
      </c>
      <c r="J167">
        <v>16</v>
      </c>
      <c r="K167">
        <v>200</v>
      </c>
    </row>
    <row r="168" spans="1:13" x14ac:dyDescent="0.15">
      <c r="B168" t="s">
        <v>34</v>
      </c>
    </row>
    <row r="169" spans="1:13" x14ac:dyDescent="0.15">
      <c r="A169">
        <v>950</v>
      </c>
      <c r="B169" t="s">
        <v>32</v>
      </c>
      <c r="C169">
        <v>104</v>
      </c>
      <c r="D169">
        <v>100</v>
      </c>
      <c r="E169">
        <v>81</v>
      </c>
      <c r="F169">
        <v>15</v>
      </c>
      <c r="G169">
        <v>31</v>
      </c>
      <c r="H169">
        <v>7</v>
      </c>
      <c r="I169" s="1">
        <v>1193</v>
      </c>
      <c r="J169">
        <v>14</v>
      </c>
      <c r="K169">
        <v>100</v>
      </c>
    </row>
    <row r="170" spans="1:13" x14ac:dyDescent="0.15">
      <c r="B170" t="s">
        <v>34</v>
      </c>
    </row>
    <row r="171" spans="1:13" x14ac:dyDescent="0.15">
      <c r="A171">
        <v>951</v>
      </c>
      <c r="B171" t="s">
        <v>32</v>
      </c>
      <c r="C171">
        <v>105</v>
      </c>
      <c r="D171">
        <v>102</v>
      </c>
      <c r="E171">
        <v>84</v>
      </c>
      <c r="F171">
        <v>15</v>
      </c>
      <c r="G171">
        <v>32</v>
      </c>
      <c r="H171">
        <v>9</v>
      </c>
      <c r="I171" s="1">
        <v>2035</v>
      </c>
      <c r="J171">
        <v>23</v>
      </c>
      <c r="K171">
        <v>100</v>
      </c>
      <c r="M171" t="s">
        <v>41</v>
      </c>
    </row>
    <row r="172" spans="1:13" x14ac:dyDescent="0.15">
      <c r="B172" t="s">
        <v>34</v>
      </c>
    </row>
    <row r="173" spans="1:13" x14ac:dyDescent="0.15">
      <c r="A173">
        <v>952</v>
      </c>
      <c r="B173" t="s">
        <v>32</v>
      </c>
      <c r="C173">
        <v>105</v>
      </c>
      <c r="D173">
        <v>102</v>
      </c>
      <c r="E173">
        <v>90</v>
      </c>
      <c r="F173">
        <v>15</v>
      </c>
      <c r="G173">
        <v>56</v>
      </c>
      <c r="H173">
        <v>8</v>
      </c>
      <c r="I173" s="1">
        <v>2814</v>
      </c>
      <c r="J173">
        <v>32</v>
      </c>
      <c r="K173">
        <v>100</v>
      </c>
    </row>
    <row r="174" spans="1:13" x14ac:dyDescent="0.15">
      <c r="B174" t="s">
        <v>34</v>
      </c>
    </row>
    <row r="175" spans="1:13" x14ac:dyDescent="0.15">
      <c r="A175">
        <v>956</v>
      </c>
      <c r="B175" t="s">
        <v>32</v>
      </c>
      <c r="C175">
        <v>110</v>
      </c>
      <c r="D175">
        <v>106</v>
      </c>
      <c r="E175">
        <v>92</v>
      </c>
      <c r="F175">
        <v>20</v>
      </c>
      <c r="G175">
        <v>30</v>
      </c>
      <c r="H175">
        <v>9.5</v>
      </c>
      <c r="I175" s="1">
        <v>2126</v>
      </c>
      <c r="J175">
        <v>22</v>
      </c>
      <c r="K175">
        <v>45</v>
      </c>
    </row>
    <row r="176" spans="1:13" x14ac:dyDescent="0.15">
      <c r="B176" t="s">
        <v>34</v>
      </c>
    </row>
    <row r="177" spans="1:11" x14ac:dyDescent="0.15">
      <c r="A177">
        <v>959</v>
      </c>
      <c r="B177" t="s">
        <v>32</v>
      </c>
      <c r="C177">
        <v>129</v>
      </c>
      <c r="D177">
        <v>129</v>
      </c>
      <c r="E177">
        <v>103</v>
      </c>
      <c r="F177">
        <v>16</v>
      </c>
      <c r="G177">
        <v>26</v>
      </c>
      <c r="H177" t="s">
        <v>44</v>
      </c>
      <c r="I177" s="1">
        <v>3205</v>
      </c>
      <c r="J177">
        <v>24</v>
      </c>
      <c r="K177">
        <v>50</v>
      </c>
    </row>
    <row r="178" spans="1:11" x14ac:dyDescent="0.15">
      <c r="H178" t="s">
        <v>45</v>
      </c>
    </row>
    <row r="179" spans="1:11" x14ac:dyDescent="0.15">
      <c r="B179" t="s">
        <v>34</v>
      </c>
      <c r="H179" t="s">
        <v>46</v>
      </c>
    </row>
    <row r="180" spans="1:11" x14ac:dyDescent="0.15">
      <c r="A180">
        <v>964</v>
      </c>
      <c r="B180" t="s">
        <v>32</v>
      </c>
      <c r="C180">
        <v>130</v>
      </c>
      <c r="D180">
        <v>126</v>
      </c>
      <c r="E180">
        <v>106</v>
      </c>
      <c r="F180">
        <v>15</v>
      </c>
      <c r="G180">
        <v>37</v>
      </c>
      <c r="H180">
        <v>11</v>
      </c>
      <c r="I180" s="1">
        <v>3516</v>
      </c>
      <c r="J180">
        <v>26</v>
      </c>
      <c r="K180">
        <v>55</v>
      </c>
    </row>
    <row r="181" spans="1:11" x14ac:dyDescent="0.15">
      <c r="B181" t="s">
        <v>34</v>
      </c>
    </row>
    <row r="182" spans="1:11" x14ac:dyDescent="0.15">
      <c r="A182">
        <v>965</v>
      </c>
      <c r="B182" t="s">
        <v>32</v>
      </c>
      <c r="C182">
        <v>130</v>
      </c>
      <c r="D182">
        <v>126</v>
      </c>
      <c r="E182">
        <v>106</v>
      </c>
      <c r="F182">
        <v>20</v>
      </c>
      <c r="G182">
        <v>37</v>
      </c>
      <c r="H182">
        <v>11</v>
      </c>
      <c r="I182" s="1">
        <v>3516</v>
      </c>
      <c r="J182">
        <v>26</v>
      </c>
      <c r="K182">
        <v>40</v>
      </c>
    </row>
    <row r="183" spans="1:11" x14ac:dyDescent="0.15">
      <c r="B183" t="s">
        <v>34</v>
      </c>
    </row>
    <row r="184" spans="1:11" x14ac:dyDescent="0.15">
      <c r="A184">
        <v>967</v>
      </c>
      <c r="B184" t="s">
        <v>32</v>
      </c>
      <c r="C184">
        <v>130</v>
      </c>
      <c r="D184">
        <v>126</v>
      </c>
      <c r="E184">
        <v>106</v>
      </c>
      <c r="F184">
        <v>20</v>
      </c>
      <c r="G184">
        <v>27</v>
      </c>
      <c r="H184">
        <v>11</v>
      </c>
      <c r="I184" s="1">
        <v>2565</v>
      </c>
      <c r="J184">
        <v>19</v>
      </c>
      <c r="K184">
        <v>40</v>
      </c>
    </row>
    <row r="185" spans="1:11" x14ac:dyDescent="0.15">
      <c r="B185" t="s">
        <v>34</v>
      </c>
    </row>
    <row r="186" spans="1:11" x14ac:dyDescent="0.15">
      <c r="A186">
        <v>969</v>
      </c>
      <c r="B186" t="s">
        <v>32</v>
      </c>
      <c r="C186">
        <v>102</v>
      </c>
      <c r="D186">
        <v>60</v>
      </c>
      <c r="E186">
        <v>88</v>
      </c>
      <c r="F186">
        <v>12</v>
      </c>
      <c r="G186">
        <v>32</v>
      </c>
      <c r="H186">
        <v>7</v>
      </c>
      <c r="I186" s="1">
        <v>1231</v>
      </c>
      <c r="J186">
        <v>15</v>
      </c>
      <c r="K186">
        <v>200</v>
      </c>
    </row>
    <row r="187" spans="1:11" x14ac:dyDescent="0.15">
      <c r="B187" t="s">
        <v>34</v>
      </c>
      <c r="E187">
        <v>49</v>
      </c>
    </row>
    <row r="188" spans="1:11" x14ac:dyDescent="0.15">
      <c r="A188">
        <v>970</v>
      </c>
      <c r="B188" t="s">
        <v>32</v>
      </c>
      <c r="C188">
        <v>150</v>
      </c>
      <c r="D188">
        <v>144</v>
      </c>
      <c r="E188">
        <v>130</v>
      </c>
      <c r="F188">
        <v>20</v>
      </c>
      <c r="G188">
        <v>38</v>
      </c>
      <c r="H188">
        <v>13</v>
      </c>
      <c r="I188" s="1">
        <v>5043</v>
      </c>
      <c r="J188">
        <v>28</v>
      </c>
      <c r="K188">
        <v>34</v>
      </c>
    </row>
    <row r="190" spans="1:11" x14ac:dyDescent="0.15">
      <c r="A190" t="s">
        <v>47</v>
      </c>
      <c r="B190" t="s">
        <v>32</v>
      </c>
      <c r="C190">
        <v>30</v>
      </c>
      <c r="D190">
        <v>30</v>
      </c>
      <c r="E190">
        <v>27</v>
      </c>
      <c r="F190">
        <v>5</v>
      </c>
      <c r="G190">
        <v>55</v>
      </c>
      <c r="H190">
        <v>2.7</v>
      </c>
      <c r="I190">
        <v>315</v>
      </c>
      <c r="J190">
        <v>44</v>
      </c>
      <c r="K190" s="1">
        <v>3400</v>
      </c>
    </row>
    <row r="191" spans="1:11" x14ac:dyDescent="0.15">
      <c r="B191" t="s">
        <v>34</v>
      </c>
    </row>
    <row r="192" spans="1:11" x14ac:dyDescent="0.15">
      <c r="A192" t="s">
        <v>48</v>
      </c>
      <c r="B192" t="s">
        <v>32</v>
      </c>
      <c r="C192">
        <v>40</v>
      </c>
      <c r="D192">
        <v>40</v>
      </c>
      <c r="E192">
        <v>37</v>
      </c>
      <c r="F192">
        <v>8</v>
      </c>
      <c r="G192">
        <v>85</v>
      </c>
      <c r="H192">
        <v>2.7</v>
      </c>
      <c r="I192">
        <v>486</v>
      </c>
      <c r="J192">
        <v>38</v>
      </c>
      <c r="K192" s="1">
        <v>1300</v>
      </c>
    </row>
    <row r="193" spans="1:13" x14ac:dyDescent="0.15">
      <c r="B193" t="s">
        <v>34</v>
      </c>
    </row>
    <row r="194" spans="1:13" x14ac:dyDescent="0.15">
      <c r="A194" t="s">
        <v>49</v>
      </c>
      <c r="B194" t="s">
        <v>32</v>
      </c>
      <c r="C194">
        <v>40</v>
      </c>
      <c r="D194">
        <v>40</v>
      </c>
      <c r="E194">
        <v>36</v>
      </c>
      <c r="F194">
        <v>7</v>
      </c>
      <c r="G194">
        <v>85</v>
      </c>
      <c r="H194">
        <v>2.7</v>
      </c>
      <c r="I194">
        <v>486</v>
      </c>
      <c r="J194">
        <v>38</v>
      </c>
      <c r="K194" s="1">
        <v>1400</v>
      </c>
    </row>
    <row r="195" spans="1:13" x14ac:dyDescent="0.15">
      <c r="B195" t="s">
        <v>34</v>
      </c>
    </row>
    <row r="196" spans="1:13" x14ac:dyDescent="0.15">
      <c r="A196" t="s">
        <v>50</v>
      </c>
      <c r="B196" t="s">
        <v>32</v>
      </c>
      <c r="C196">
        <v>40</v>
      </c>
      <c r="D196">
        <v>40</v>
      </c>
      <c r="E196">
        <v>36</v>
      </c>
      <c r="F196">
        <v>4</v>
      </c>
      <c r="G196">
        <v>85</v>
      </c>
      <c r="H196">
        <v>2.7</v>
      </c>
      <c r="I196">
        <v>486</v>
      </c>
      <c r="J196">
        <v>38</v>
      </c>
      <c r="K196" s="1">
        <v>2400</v>
      </c>
    </row>
    <row r="197" spans="1:13" x14ac:dyDescent="0.15">
      <c r="B197" t="s">
        <v>34</v>
      </c>
    </row>
    <row r="198" spans="1:13" x14ac:dyDescent="0.15">
      <c r="A198" t="s">
        <v>51</v>
      </c>
      <c r="B198" t="s">
        <v>32</v>
      </c>
      <c r="C198">
        <v>50</v>
      </c>
      <c r="D198">
        <v>50</v>
      </c>
      <c r="E198">
        <v>47</v>
      </c>
      <c r="F198">
        <v>8</v>
      </c>
      <c r="G198">
        <v>159</v>
      </c>
      <c r="H198">
        <v>2.7</v>
      </c>
      <c r="I198">
        <v>910</v>
      </c>
      <c r="J198">
        <v>46</v>
      </c>
      <c r="K198">
        <v>700</v>
      </c>
      <c r="M198" t="s">
        <v>41</v>
      </c>
    </row>
    <row r="199" spans="1:13" x14ac:dyDescent="0.15">
      <c r="B199" t="s">
        <v>34</v>
      </c>
    </row>
    <row r="200" spans="1:13" x14ac:dyDescent="0.15">
      <c r="A200" t="s">
        <v>52</v>
      </c>
      <c r="B200" t="s">
        <v>32</v>
      </c>
      <c r="C200">
        <v>70</v>
      </c>
      <c r="D200">
        <v>70</v>
      </c>
      <c r="E200">
        <v>67</v>
      </c>
      <c r="F200">
        <v>8</v>
      </c>
      <c r="G200">
        <v>309</v>
      </c>
      <c r="H200">
        <v>2.7</v>
      </c>
      <c r="I200">
        <v>1768</v>
      </c>
      <c r="J200">
        <v>46</v>
      </c>
      <c r="K200">
        <v>370</v>
      </c>
    </row>
    <row r="201" spans="1:13" x14ac:dyDescent="0.15">
      <c r="B201" t="s">
        <v>34</v>
      </c>
    </row>
    <row r="202" spans="1:13" x14ac:dyDescent="0.15">
      <c r="A202" t="s">
        <v>53</v>
      </c>
      <c r="B202" t="s">
        <v>32</v>
      </c>
      <c r="C202" t="s">
        <v>54</v>
      </c>
      <c r="E202" t="s">
        <v>55</v>
      </c>
      <c r="F202">
        <v>7</v>
      </c>
      <c r="G202">
        <v>52</v>
      </c>
      <c r="H202">
        <v>3.2</v>
      </c>
      <c r="I202">
        <v>418</v>
      </c>
      <c r="J202">
        <v>26</v>
      </c>
      <c r="K202" s="1">
        <v>1200</v>
      </c>
    </row>
    <row r="203" spans="1:13" x14ac:dyDescent="0.15">
      <c r="B203" t="s">
        <v>34</v>
      </c>
    </row>
    <row r="204" spans="1:13" x14ac:dyDescent="0.15">
      <c r="A204" t="s">
        <v>56</v>
      </c>
      <c r="B204" t="s">
        <v>32</v>
      </c>
      <c r="C204" t="s">
        <v>54</v>
      </c>
      <c r="E204" t="s">
        <v>55</v>
      </c>
      <c r="F204">
        <v>10</v>
      </c>
      <c r="G204">
        <v>52</v>
      </c>
      <c r="H204">
        <v>3.2</v>
      </c>
      <c r="I204">
        <v>418</v>
      </c>
      <c r="J204">
        <v>26</v>
      </c>
      <c r="K204">
        <v>900</v>
      </c>
    </row>
    <row r="205" spans="1:13" x14ac:dyDescent="0.15">
      <c r="B205" t="s">
        <v>34</v>
      </c>
    </row>
    <row r="206" spans="1:13" x14ac:dyDescent="0.15">
      <c r="A206" t="s">
        <v>57</v>
      </c>
      <c r="B206" t="s">
        <v>32</v>
      </c>
      <c r="C206" t="s">
        <v>54</v>
      </c>
      <c r="E206" t="s">
        <v>58</v>
      </c>
      <c r="F206">
        <v>10</v>
      </c>
      <c r="G206">
        <v>90</v>
      </c>
      <c r="H206">
        <v>2.7</v>
      </c>
      <c r="I206">
        <v>515</v>
      </c>
      <c r="J206">
        <v>32</v>
      </c>
      <c r="K206">
        <v>900</v>
      </c>
    </row>
    <row r="207" spans="1:13" x14ac:dyDescent="0.15">
      <c r="B207" t="s">
        <v>34</v>
      </c>
    </row>
    <row r="208" spans="1:13" x14ac:dyDescent="0.15">
      <c r="A208" t="s">
        <v>59</v>
      </c>
      <c r="B208" t="s">
        <v>32</v>
      </c>
      <c r="C208" t="s">
        <v>54</v>
      </c>
      <c r="E208" t="s">
        <v>58</v>
      </c>
      <c r="F208">
        <v>20</v>
      </c>
      <c r="G208">
        <v>90</v>
      </c>
      <c r="H208">
        <v>2.7</v>
      </c>
      <c r="I208">
        <v>515</v>
      </c>
      <c r="J208">
        <v>32</v>
      </c>
      <c r="K208">
        <v>440</v>
      </c>
    </row>
    <row r="209" spans="1:11" x14ac:dyDescent="0.15">
      <c r="B209" t="s">
        <v>34</v>
      </c>
    </row>
    <row r="210" spans="1:11" x14ac:dyDescent="0.15">
      <c r="A210" t="s">
        <v>60</v>
      </c>
      <c r="B210" t="s">
        <v>32</v>
      </c>
      <c r="C210" t="s">
        <v>54</v>
      </c>
      <c r="E210" t="s">
        <v>58</v>
      </c>
      <c r="F210">
        <v>5</v>
      </c>
      <c r="G210">
        <v>90</v>
      </c>
      <c r="H210">
        <v>2.7</v>
      </c>
      <c r="I210">
        <v>515</v>
      </c>
      <c r="J210">
        <v>32</v>
      </c>
      <c r="K210" s="1">
        <v>1800</v>
      </c>
    </row>
    <row r="211" spans="1:11" x14ac:dyDescent="0.15">
      <c r="B211" t="s">
        <v>34</v>
      </c>
    </row>
    <row r="212" spans="1:11" x14ac:dyDescent="0.15">
      <c r="B212" t="s">
        <v>32</v>
      </c>
      <c r="C212" t="s">
        <v>54</v>
      </c>
      <c r="E212" t="s">
        <v>58</v>
      </c>
      <c r="F212">
        <v>7</v>
      </c>
      <c r="G212">
        <v>90</v>
      </c>
      <c r="H212">
        <v>2.7</v>
      </c>
      <c r="I212">
        <v>515</v>
      </c>
      <c r="J212">
        <v>32</v>
      </c>
      <c r="K212" s="1">
        <v>1200</v>
      </c>
    </row>
    <row r="213" spans="1:11" x14ac:dyDescent="0.15">
      <c r="B213" t="s">
        <v>34</v>
      </c>
    </row>
    <row r="214" spans="1:11" x14ac:dyDescent="0.15">
      <c r="A214" t="s">
        <v>61</v>
      </c>
      <c r="B214" t="s">
        <v>32</v>
      </c>
      <c r="C214" t="s">
        <v>54</v>
      </c>
      <c r="E214" t="s">
        <v>58</v>
      </c>
      <c r="F214">
        <v>14</v>
      </c>
      <c r="G214">
        <v>90</v>
      </c>
      <c r="H214">
        <v>2.7</v>
      </c>
      <c r="I214">
        <v>515</v>
      </c>
      <c r="J214">
        <v>32</v>
      </c>
      <c r="K214">
        <v>640</v>
      </c>
    </row>
    <row r="215" spans="1:11" x14ac:dyDescent="0.15">
      <c r="B215" t="s">
        <v>34</v>
      </c>
    </row>
    <row r="216" spans="1:11" x14ac:dyDescent="0.15">
      <c r="A216" t="s">
        <v>62</v>
      </c>
      <c r="B216" t="s">
        <v>32</v>
      </c>
      <c r="C216" t="s">
        <v>63</v>
      </c>
      <c r="E216" t="s">
        <v>64</v>
      </c>
      <c r="F216">
        <v>7</v>
      </c>
      <c r="G216">
        <v>97</v>
      </c>
      <c r="H216">
        <v>3.2</v>
      </c>
      <c r="I216">
        <v>780</v>
      </c>
      <c r="J216">
        <v>32</v>
      </c>
      <c r="K216">
        <v>800</v>
      </c>
    </row>
    <row r="217" spans="1:11" x14ac:dyDescent="0.15">
      <c r="B217" t="s">
        <v>34</v>
      </c>
    </row>
    <row r="218" spans="1:11" x14ac:dyDescent="0.15">
      <c r="A218" t="s">
        <v>65</v>
      </c>
      <c r="B218" t="s">
        <v>32</v>
      </c>
      <c r="C218" t="s">
        <v>63</v>
      </c>
      <c r="E218" t="s">
        <v>64</v>
      </c>
      <c r="F218">
        <v>14</v>
      </c>
      <c r="G218">
        <v>97</v>
      </c>
      <c r="H218">
        <v>3.2</v>
      </c>
      <c r="I218">
        <v>780</v>
      </c>
      <c r="J218">
        <v>32</v>
      </c>
      <c r="K218">
        <v>440</v>
      </c>
    </row>
    <row r="219" spans="1:11" x14ac:dyDescent="0.15">
      <c r="B219" t="s">
        <v>34</v>
      </c>
    </row>
    <row r="220" spans="1:11" x14ac:dyDescent="0.15">
      <c r="A220" t="s">
        <v>66</v>
      </c>
      <c r="B220" t="s">
        <v>32</v>
      </c>
      <c r="C220" t="s">
        <v>67</v>
      </c>
      <c r="E220" t="s">
        <v>68</v>
      </c>
      <c r="F220">
        <v>7</v>
      </c>
      <c r="G220">
        <v>142</v>
      </c>
      <c r="H220">
        <v>2.7</v>
      </c>
      <c r="I220">
        <v>813</v>
      </c>
      <c r="J220">
        <v>32</v>
      </c>
      <c r="K220">
        <v>800</v>
      </c>
    </row>
    <row r="221" spans="1:11" x14ac:dyDescent="0.15">
      <c r="B221" t="s">
        <v>34</v>
      </c>
    </row>
    <row r="222" spans="1:11" x14ac:dyDescent="0.15">
      <c r="A222" t="s">
        <v>69</v>
      </c>
      <c r="B222" t="s">
        <v>32</v>
      </c>
      <c r="C222" t="s">
        <v>67</v>
      </c>
      <c r="E222" t="s">
        <v>68</v>
      </c>
      <c r="F222">
        <v>10</v>
      </c>
      <c r="G222">
        <v>142</v>
      </c>
      <c r="H222">
        <v>2.7</v>
      </c>
      <c r="I222">
        <v>813</v>
      </c>
      <c r="J222">
        <v>32</v>
      </c>
      <c r="K222">
        <v>560</v>
      </c>
    </row>
    <row r="223" spans="1:11" x14ac:dyDescent="0.15">
      <c r="B223" t="s">
        <v>34</v>
      </c>
    </row>
    <row r="224" spans="1:11" x14ac:dyDescent="0.15">
      <c r="A224" t="s">
        <v>70</v>
      </c>
      <c r="B224" t="s">
        <v>32</v>
      </c>
      <c r="C224" t="s">
        <v>67</v>
      </c>
      <c r="E224" t="s">
        <v>68</v>
      </c>
      <c r="F224">
        <v>20</v>
      </c>
      <c r="G224">
        <v>142</v>
      </c>
      <c r="H224">
        <v>2.7</v>
      </c>
      <c r="I224">
        <v>813</v>
      </c>
      <c r="J224">
        <v>32</v>
      </c>
      <c r="K224">
        <v>300</v>
      </c>
    </row>
    <row r="225" spans="1:11" x14ac:dyDescent="0.15">
      <c r="B225" t="s">
        <v>34</v>
      </c>
    </row>
    <row r="226" spans="1:11" x14ac:dyDescent="0.15">
      <c r="B226" t="s">
        <v>32</v>
      </c>
      <c r="C226" t="s">
        <v>67</v>
      </c>
      <c r="E226" t="s">
        <v>68</v>
      </c>
      <c r="F226">
        <v>12</v>
      </c>
      <c r="G226">
        <v>142</v>
      </c>
      <c r="H226">
        <v>2.7</v>
      </c>
      <c r="I226">
        <v>813</v>
      </c>
      <c r="J226">
        <v>32</v>
      </c>
      <c r="K226">
        <v>300</v>
      </c>
    </row>
    <row r="227" spans="1:11" x14ac:dyDescent="0.15">
      <c r="B227" t="s">
        <v>34</v>
      </c>
    </row>
    <row r="228" spans="1:11" x14ac:dyDescent="0.15">
      <c r="A228" t="s">
        <v>71</v>
      </c>
      <c r="B228" t="s">
        <v>32</v>
      </c>
      <c r="C228" t="s">
        <v>67</v>
      </c>
      <c r="E228" t="s">
        <v>68</v>
      </c>
      <c r="F228">
        <v>20</v>
      </c>
      <c r="G228">
        <v>124</v>
      </c>
      <c r="H228">
        <v>2.7</v>
      </c>
      <c r="I228">
        <v>710</v>
      </c>
      <c r="J228">
        <v>28</v>
      </c>
      <c r="K228">
        <v>300</v>
      </c>
    </row>
    <row r="229" spans="1:11" x14ac:dyDescent="0.15">
      <c r="B229" t="s">
        <v>34</v>
      </c>
    </row>
    <row r="230" spans="1:11" x14ac:dyDescent="0.15">
      <c r="B230" t="s">
        <v>32</v>
      </c>
      <c r="C230" t="s">
        <v>67</v>
      </c>
      <c r="E230" t="s">
        <v>68</v>
      </c>
      <c r="F230">
        <v>13</v>
      </c>
      <c r="G230">
        <v>124</v>
      </c>
      <c r="H230">
        <v>2.7</v>
      </c>
      <c r="I230">
        <v>710</v>
      </c>
      <c r="J230">
        <v>28</v>
      </c>
      <c r="K230">
        <v>420</v>
      </c>
    </row>
    <row r="231" spans="1:11" x14ac:dyDescent="0.15">
      <c r="B231" t="s">
        <v>34</v>
      </c>
    </row>
    <row r="232" spans="1:11" x14ac:dyDescent="0.15">
      <c r="A232" t="s">
        <v>72</v>
      </c>
      <c r="B232" t="s">
        <v>32</v>
      </c>
      <c r="C232" t="s">
        <v>73</v>
      </c>
      <c r="E232" t="s">
        <v>74</v>
      </c>
      <c r="F232">
        <v>10</v>
      </c>
      <c r="G232">
        <v>217</v>
      </c>
      <c r="H232">
        <v>2.7</v>
      </c>
      <c r="I232" s="1">
        <v>1242</v>
      </c>
      <c r="J232">
        <v>33</v>
      </c>
      <c r="K232">
        <v>340</v>
      </c>
    </row>
    <row r="233" spans="1:11" x14ac:dyDescent="0.15">
      <c r="B233" t="s">
        <v>34</v>
      </c>
    </row>
    <row r="234" spans="1:11" x14ac:dyDescent="0.15">
      <c r="A234" t="s">
        <v>75</v>
      </c>
      <c r="B234" t="s">
        <v>32</v>
      </c>
      <c r="C234" t="s">
        <v>73</v>
      </c>
      <c r="E234" t="s">
        <v>74</v>
      </c>
      <c r="F234">
        <v>10</v>
      </c>
      <c r="G234">
        <v>173</v>
      </c>
      <c r="H234">
        <v>2.7</v>
      </c>
      <c r="I234">
        <v>990</v>
      </c>
      <c r="J234">
        <v>26</v>
      </c>
      <c r="K234">
        <v>340</v>
      </c>
    </row>
    <row r="235" spans="1:11" x14ac:dyDescent="0.15">
      <c r="B235" t="s">
        <v>34</v>
      </c>
    </row>
    <row r="236" spans="1:11" x14ac:dyDescent="0.15">
      <c r="A236" t="s">
        <v>76</v>
      </c>
      <c r="B236" t="s">
        <v>32</v>
      </c>
      <c r="C236" t="s">
        <v>73</v>
      </c>
      <c r="E236" t="s">
        <v>74</v>
      </c>
      <c r="F236">
        <v>10</v>
      </c>
      <c r="G236">
        <v>287</v>
      </c>
      <c r="H236">
        <v>2.7</v>
      </c>
      <c r="I236" s="1">
        <v>1643</v>
      </c>
      <c r="J236">
        <v>43</v>
      </c>
      <c r="K236">
        <v>340</v>
      </c>
    </row>
    <row r="237" spans="1:11" x14ac:dyDescent="0.15">
      <c r="B237" t="s">
        <v>34</v>
      </c>
    </row>
    <row r="238" spans="1:11" x14ac:dyDescent="0.15">
      <c r="A238" t="s">
        <v>77</v>
      </c>
      <c r="B238" t="s">
        <v>32</v>
      </c>
      <c r="C238" t="s">
        <v>73</v>
      </c>
      <c r="E238" t="s">
        <v>74</v>
      </c>
      <c r="F238">
        <v>20</v>
      </c>
      <c r="G238">
        <v>187</v>
      </c>
      <c r="H238">
        <v>2.7</v>
      </c>
      <c r="I238" s="1">
        <v>1070</v>
      </c>
      <c r="J238">
        <v>28</v>
      </c>
      <c r="K238">
        <v>170</v>
      </c>
    </row>
    <row r="239" spans="1:11" x14ac:dyDescent="0.15">
      <c r="B239" t="s">
        <v>34</v>
      </c>
    </row>
    <row r="240" spans="1:11" x14ac:dyDescent="0.15">
      <c r="A240" t="s">
        <v>78</v>
      </c>
      <c r="B240" t="s">
        <v>32</v>
      </c>
      <c r="C240" t="s">
        <v>73</v>
      </c>
      <c r="E240" t="s">
        <v>74</v>
      </c>
      <c r="F240">
        <v>10</v>
      </c>
      <c r="G240">
        <v>187</v>
      </c>
      <c r="H240">
        <v>2.7</v>
      </c>
      <c r="I240" s="1">
        <v>1070</v>
      </c>
      <c r="J240">
        <v>28</v>
      </c>
      <c r="K240">
        <v>340</v>
      </c>
    </row>
    <row r="241" spans="1:13" x14ac:dyDescent="0.15">
      <c r="B241" t="s">
        <v>34</v>
      </c>
    </row>
    <row r="242" spans="1:13" x14ac:dyDescent="0.15">
      <c r="A242" t="s">
        <v>79</v>
      </c>
      <c r="B242" t="s">
        <v>32</v>
      </c>
      <c r="C242" t="s">
        <v>80</v>
      </c>
      <c r="E242" t="s">
        <v>67</v>
      </c>
      <c r="F242">
        <v>12</v>
      </c>
      <c r="G242">
        <v>202</v>
      </c>
      <c r="H242">
        <v>2.7</v>
      </c>
      <c r="I242" s="1">
        <v>1156</v>
      </c>
      <c r="J242">
        <v>32</v>
      </c>
      <c r="K242">
        <v>330</v>
      </c>
    </row>
    <row r="243" spans="1:13" x14ac:dyDescent="0.15">
      <c r="B243" t="s">
        <v>34</v>
      </c>
    </row>
    <row r="244" spans="1:13" x14ac:dyDescent="0.15">
      <c r="A244" t="s">
        <v>81</v>
      </c>
      <c r="B244" t="s">
        <v>32</v>
      </c>
      <c r="C244" t="s">
        <v>80</v>
      </c>
      <c r="E244" t="s">
        <v>67</v>
      </c>
      <c r="F244">
        <v>10</v>
      </c>
      <c r="G244">
        <v>202</v>
      </c>
      <c r="H244">
        <v>2.7</v>
      </c>
      <c r="I244" s="1">
        <v>1156</v>
      </c>
      <c r="J244">
        <v>32</v>
      </c>
      <c r="K244">
        <v>400</v>
      </c>
    </row>
    <row r="245" spans="1:13" x14ac:dyDescent="0.15">
      <c r="B245" t="s">
        <v>34</v>
      </c>
    </row>
    <row r="246" spans="1:13" x14ac:dyDescent="0.15">
      <c r="B246" t="s">
        <v>32</v>
      </c>
      <c r="C246" t="s">
        <v>80</v>
      </c>
      <c r="E246" t="s">
        <v>67</v>
      </c>
      <c r="F246">
        <v>10</v>
      </c>
      <c r="G246">
        <v>188</v>
      </c>
      <c r="H246">
        <v>2.7</v>
      </c>
      <c r="I246" s="1">
        <v>1076</v>
      </c>
      <c r="J246">
        <v>41</v>
      </c>
      <c r="K246">
        <v>400</v>
      </c>
    </row>
    <row r="247" spans="1:13" x14ac:dyDescent="0.15">
      <c r="B247" t="s">
        <v>34</v>
      </c>
    </row>
    <row r="248" spans="1:13" x14ac:dyDescent="0.15">
      <c r="A248" t="s">
        <v>82</v>
      </c>
      <c r="B248" t="s">
        <v>32</v>
      </c>
      <c r="C248" t="s">
        <v>80</v>
      </c>
      <c r="E248" t="s">
        <v>67</v>
      </c>
      <c r="F248">
        <v>20</v>
      </c>
      <c r="G248">
        <v>188</v>
      </c>
      <c r="H248">
        <v>2.7</v>
      </c>
      <c r="I248" s="1">
        <v>1076</v>
      </c>
      <c r="J248">
        <v>29</v>
      </c>
      <c r="K248">
        <v>180</v>
      </c>
    </row>
    <row r="249" spans="1:13" x14ac:dyDescent="0.15">
      <c r="B249" t="s">
        <v>34</v>
      </c>
    </row>
    <row r="250" spans="1:13" x14ac:dyDescent="0.15">
      <c r="A250" t="s">
        <v>83</v>
      </c>
      <c r="B250" t="s">
        <v>32</v>
      </c>
      <c r="C250" t="s">
        <v>80</v>
      </c>
      <c r="E250" t="s">
        <v>67</v>
      </c>
      <c r="F250">
        <v>20</v>
      </c>
      <c r="G250">
        <v>202</v>
      </c>
      <c r="H250">
        <v>2.7</v>
      </c>
      <c r="I250" s="1">
        <v>1156</v>
      </c>
      <c r="J250">
        <v>32</v>
      </c>
      <c r="K250">
        <v>180</v>
      </c>
    </row>
    <row r="251" spans="1:13" x14ac:dyDescent="0.15">
      <c r="B251" t="s">
        <v>34</v>
      </c>
    </row>
    <row r="252" spans="1:13" x14ac:dyDescent="0.15">
      <c r="A252" t="s">
        <v>84</v>
      </c>
      <c r="B252" t="s">
        <v>32</v>
      </c>
      <c r="C252" t="s">
        <v>80</v>
      </c>
      <c r="E252" t="s">
        <v>67</v>
      </c>
      <c r="F252">
        <v>10</v>
      </c>
      <c r="G252">
        <v>188</v>
      </c>
      <c r="H252">
        <v>2.7</v>
      </c>
      <c r="I252" s="1">
        <v>1076</v>
      </c>
      <c r="J252">
        <v>29</v>
      </c>
      <c r="K252">
        <v>400</v>
      </c>
    </row>
    <row r="253" spans="1:13" x14ac:dyDescent="0.15">
      <c r="B253" t="s">
        <v>34</v>
      </c>
    </row>
    <row r="254" spans="1:13" x14ac:dyDescent="0.15">
      <c r="A254" t="s">
        <v>85</v>
      </c>
      <c r="B254" t="s">
        <v>32</v>
      </c>
      <c r="C254" t="s">
        <v>80</v>
      </c>
      <c r="E254" t="s">
        <v>67</v>
      </c>
      <c r="F254">
        <v>12</v>
      </c>
      <c r="G254">
        <v>188</v>
      </c>
      <c r="H254">
        <v>2.7</v>
      </c>
      <c r="I254" s="1">
        <v>1076</v>
      </c>
      <c r="J254">
        <v>29</v>
      </c>
      <c r="K254">
        <v>330</v>
      </c>
    </row>
    <row r="255" spans="1:13" x14ac:dyDescent="0.15">
      <c r="B255" t="s">
        <v>34</v>
      </c>
    </row>
    <row r="256" spans="1:13" x14ac:dyDescent="0.15">
      <c r="A256" t="s">
        <v>86</v>
      </c>
      <c r="B256" t="s">
        <v>32</v>
      </c>
      <c r="C256" t="s">
        <v>87</v>
      </c>
      <c r="E256" t="s">
        <v>88</v>
      </c>
      <c r="F256">
        <v>20</v>
      </c>
      <c r="G256">
        <v>241</v>
      </c>
      <c r="H256">
        <v>3.2</v>
      </c>
      <c r="I256" s="1">
        <v>1938</v>
      </c>
      <c r="J256">
        <v>34</v>
      </c>
      <c r="K256">
        <v>120</v>
      </c>
      <c r="M256" t="s">
        <v>41</v>
      </c>
    </row>
    <row r="257" spans="1:14" x14ac:dyDescent="0.15">
      <c r="B257" t="s">
        <v>34</v>
      </c>
    </row>
    <row r="258" spans="1:14" x14ac:dyDescent="0.15">
      <c r="A258" t="s">
        <v>89</v>
      </c>
      <c r="B258" t="s">
        <v>32</v>
      </c>
      <c r="C258" t="s">
        <v>87</v>
      </c>
      <c r="E258" t="s">
        <v>88</v>
      </c>
      <c r="F258">
        <v>20</v>
      </c>
      <c r="G258">
        <v>287</v>
      </c>
      <c r="H258">
        <v>2.7</v>
      </c>
      <c r="I258" s="1">
        <v>1643</v>
      </c>
      <c r="J258">
        <v>29</v>
      </c>
      <c r="K258">
        <v>120</v>
      </c>
    </row>
    <row r="259" spans="1:14" x14ac:dyDescent="0.15">
      <c r="B259" t="s">
        <v>34</v>
      </c>
    </row>
    <row r="260" spans="1:14" x14ac:dyDescent="0.15">
      <c r="A260" t="s">
        <v>90</v>
      </c>
      <c r="B260" t="s">
        <v>32</v>
      </c>
      <c r="C260" t="s">
        <v>87</v>
      </c>
      <c r="E260" t="s">
        <v>88</v>
      </c>
      <c r="F260">
        <v>10</v>
      </c>
      <c r="G260">
        <v>287</v>
      </c>
      <c r="H260">
        <v>2.7</v>
      </c>
      <c r="I260" s="1">
        <v>1643</v>
      </c>
      <c r="J260">
        <v>29</v>
      </c>
      <c r="K260">
        <v>240</v>
      </c>
    </row>
    <row r="261" spans="1:14" x14ac:dyDescent="0.15">
      <c r="B261" t="s">
        <v>34</v>
      </c>
    </row>
    <row r="262" spans="1:14" x14ac:dyDescent="0.15">
      <c r="A262" t="s">
        <v>91</v>
      </c>
      <c r="B262" t="s">
        <v>32</v>
      </c>
      <c r="C262" t="s">
        <v>92</v>
      </c>
      <c r="E262" t="s">
        <v>93</v>
      </c>
      <c r="F262">
        <v>20</v>
      </c>
      <c r="G262">
        <v>459</v>
      </c>
      <c r="H262">
        <v>3</v>
      </c>
      <c r="I262" s="1">
        <v>3244</v>
      </c>
      <c r="J262">
        <v>32</v>
      </c>
      <c r="K262">
        <v>50</v>
      </c>
    </row>
    <row r="263" spans="1:14" x14ac:dyDescent="0.15">
      <c r="A263" t="s">
        <v>94</v>
      </c>
      <c r="B263" t="s">
        <v>32</v>
      </c>
      <c r="C263" t="s">
        <v>95</v>
      </c>
      <c r="E263" t="s">
        <v>96</v>
      </c>
      <c r="F263">
        <v>20</v>
      </c>
      <c r="G263">
        <v>449</v>
      </c>
      <c r="H263">
        <v>5</v>
      </c>
      <c r="I263" s="1">
        <v>8811</v>
      </c>
      <c r="J263">
        <v>49</v>
      </c>
      <c r="K263">
        <v>40</v>
      </c>
      <c r="M263" t="s">
        <v>97</v>
      </c>
      <c r="N263" t="s">
        <v>97</v>
      </c>
    </row>
    <row r="265" spans="1:14" x14ac:dyDescent="0.15">
      <c r="A265">
        <v>30</v>
      </c>
      <c r="B265" t="s">
        <v>32</v>
      </c>
      <c r="C265">
        <v>30</v>
      </c>
      <c r="D265">
        <v>30</v>
      </c>
      <c r="E265">
        <v>24</v>
      </c>
      <c r="F265">
        <v>4</v>
      </c>
      <c r="G265">
        <v>21</v>
      </c>
      <c r="H265">
        <v>3</v>
      </c>
      <c r="I265">
        <v>148</v>
      </c>
      <c r="J265">
        <v>20</v>
      </c>
      <c r="K265" s="1">
        <v>4400</v>
      </c>
    </row>
    <row r="266" spans="1:14" x14ac:dyDescent="0.15">
      <c r="B266" t="s">
        <v>34</v>
      </c>
    </row>
    <row r="267" spans="1:14" x14ac:dyDescent="0.15">
      <c r="A267">
        <v>31</v>
      </c>
      <c r="B267" t="s">
        <v>32</v>
      </c>
      <c r="C267">
        <v>30</v>
      </c>
      <c r="D267">
        <v>30</v>
      </c>
      <c r="E267">
        <v>25</v>
      </c>
      <c r="F267">
        <v>5</v>
      </c>
      <c r="G267">
        <v>36</v>
      </c>
      <c r="H267">
        <v>2.7</v>
      </c>
      <c r="I267">
        <v>206</v>
      </c>
      <c r="J267">
        <v>29</v>
      </c>
      <c r="K267" s="1">
        <v>3400</v>
      </c>
    </row>
    <row r="268" spans="1:14" x14ac:dyDescent="0.15">
      <c r="B268" t="s">
        <v>34</v>
      </c>
    </row>
    <row r="269" spans="1:14" x14ac:dyDescent="0.15">
      <c r="A269">
        <v>35</v>
      </c>
      <c r="B269" t="s">
        <v>32</v>
      </c>
      <c r="C269">
        <v>35</v>
      </c>
      <c r="D269">
        <v>34</v>
      </c>
      <c r="E269">
        <v>28</v>
      </c>
      <c r="F269">
        <v>4</v>
      </c>
      <c r="G269">
        <v>33</v>
      </c>
      <c r="H269">
        <v>3</v>
      </c>
      <c r="I269">
        <v>233</v>
      </c>
      <c r="J269">
        <v>24</v>
      </c>
      <c r="K269" s="1">
        <v>3200</v>
      </c>
      <c r="L269" t="s">
        <v>41</v>
      </c>
    </row>
    <row r="270" spans="1:14" x14ac:dyDescent="0.15">
      <c r="B270" t="s">
        <v>34</v>
      </c>
    </row>
    <row r="271" spans="1:14" x14ac:dyDescent="0.15">
      <c r="A271">
        <v>40</v>
      </c>
      <c r="B271" t="s">
        <v>32</v>
      </c>
      <c r="C271">
        <v>40</v>
      </c>
      <c r="D271">
        <v>39</v>
      </c>
      <c r="E271">
        <v>33</v>
      </c>
      <c r="F271">
        <v>4</v>
      </c>
      <c r="G271">
        <v>46</v>
      </c>
      <c r="H271">
        <v>3</v>
      </c>
      <c r="I271">
        <v>325</v>
      </c>
      <c r="J271">
        <v>25</v>
      </c>
      <c r="K271" s="1">
        <v>2700</v>
      </c>
    </row>
    <row r="272" spans="1:14" x14ac:dyDescent="0.15">
      <c r="B272" t="s">
        <v>34</v>
      </c>
    </row>
    <row r="273" spans="1:11" x14ac:dyDescent="0.15">
      <c r="A273">
        <v>45</v>
      </c>
      <c r="B273" t="s">
        <v>32</v>
      </c>
      <c r="C273">
        <v>45</v>
      </c>
      <c r="D273">
        <v>44</v>
      </c>
      <c r="E273">
        <v>38</v>
      </c>
      <c r="F273">
        <v>5</v>
      </c>
      <c r="G273">
        <v>53</v>
      </c>
      <c r="H273">
        <v>3</v>
      </c>
      <c r="I273">
        <v>374</v>
      </c>
      <c r="J273">
        <v>23</v>
      </c>
      <c r="K273" s="1">
        <v>1600</v>
      </c>
    </row>
    <row r="274" spans="1:11" x14ac:dyDescent="0.15">
      <c r="B274" t="s">
        <v>34</v>
      </c>
    </row>
    <row r="275" spans="1:11" x14ac:dyDescent="0.15">
      <c r="A275">
        <v>46</v>
      </c>
      <c r="B275" t="s">
        <v>32</v>
      </c>
      <c r="C275">
        <v>45</v>
      </c>
      <c r="D275">
        <v>44</v>
      </c>
      <c r="E275">
        <v>36</v>
      </c>
      <c r="F275">
        <v>5</v>
      </c>
      <c r="G275">
        <v>62</v>
      </c>
      <c r="H275">
        <v>3</v>
      </c>
      <c r="I275">
        <v>438</v>
      </c>
      <c r="J275">
        <v>27</v>
      </c>
      <c r="K275" s="1">
        <v>1600</v>
      </c>
    </row>
    <row r="276" spans="1:11" x14ac:dyDescent="0.15">
      <c r="B276" t="s">
        <v>34</v>
      </c>
    </row>
    <row r="277" spans="1:11" x14ac:dyDescent="0.15">
      <c r="A277">
        <v>50</v>
      </c>
      <c r="B277" t="s">
        <v>32</v>
      </c>
      <c r="C277">
        <v>50</v>
      </c>
      <c r="D277">
        <v>49</v>
      </c>
      <c r="E277">
        <v>40</v>
      </c>
      <c r="F277">
        <v>6</v>
      </c>
      <c r="G277">
        <v>61</v>
      </c>
      <c r="H277">
        <v>3</v>
      </c>
      <c r="I277">
        <v>431</v>
      </c>
      <c r="J277">
        <v>21</v>
      </c>
      <c r="K277" s="1">
        <v>1080</v>
      </c>
    </row>
    <row r="278" spans="1:11" x14ac:dyDescent="0.15">
      <c r="B278" t="s">
        <v>34</v>
      </c>
    </row>
    <row r="279" spans="1:11" x14ac:dyDescent="0.15">
      <c r="A279">
        <v>51</v>
      </c>
      <c r="B279" t="s">
        <v>32</v>
      </c>
      <c r="C279">
        <v>50</v>
      </c>
      <c r="D279">
        <v>50</v>
      </c>
      <c r="E279">
        <v>39</v>
      </c>
      <c r="F279">
        <v>6</v>
      </c>
      <c r="G279">
        <v>143</v>
      </c>
      <c r="H279">
        <v>1.5</v>
      </c>
      <c r="I279">
        <v>252</v>
      </c>
      <c r="J279">
        <v>12</v>
      </c>
      <c r="K279" s="1">
        <v>1080</v>
      </c>
    </row>
    <row r="280" spans="1:11" x14ac:dyDescent="0.15">
      <c r="B280" t="s">
        <v>34</v>
      </c>
    </row>
    <row r="281" spans="1:11" x14ac:dyDescent="0.15">
      <c r="A281">
        <v>52</v>
      </c>
      <c r="B281" t="s">
        <v>32</v>
      </c>
      <c r="C281">
        <v>50</v>
      </c>
      <c r="D281">
        <v>50</v>
      </c>
      <c r="E281">
        <v>47</v>
      </c>
      <c r="F281">
        <v>6</v>
      </c>
      <c r="G281">
        <v>139</v>
      </c>
      <c r="H281">
        <v>2</v>
      </c>
      <c r="I281">
        <v>436</v>
      </c>
      <c r="J281">
        <v>22</v>
      </c>
      <c r="K281" s="1">
        <v>1080</v>
      </c>
    </row>
    <row r="282" spans="1:11" x14ac:dyDescent="0.15">
      <c r="B282" t="s">
        <v>34</v>
      </c>
    </row>
    <row r="283" spans="1:11" x14ac:dyDescent="0.15">
      <c r="A283">
        <v>53</v>
      </c>
      <c r="B283" t="s">
        <v>32</v>
      </c>
      <c r="C283">
        <v>50</v>
      </c>
      <c r="D283">
        <v>50</v>
      </c>
      <c r="E283">
        <v>40</v>
      </c>
      <c r="F283">
        <v>10</v>
      </c>
      <c r="G283">
        <v>143</v>
      </c>
      <c r="H283">
        <v>1.5</v>
      </c>
      <c r="I283">
        <v>252</v>
      </c>
      <c r="J283">
        <v>12</v>
      </c>
      <c r="K283">
        <v>500</v>
      </c>
    </row>
    <row r="284" spans="1:11" x14ac:dyDescent="0.15">
      <c r="B284" t="s">
        <v>34</v>
      </c>
    </row>
    <row r="285" spans="1:11" x14ac:dyDescent="0.15">
      <c r="A285">
        <v>55</v>
      </c>
      <c r="B285" t="s">
        <v>32</v>
      </c>
      <c r="C285">
        <v>56</v>
      </c>
      <c r="D285">
        <v>56</v>
      </c>
      <c r="E285">
        <v>47</v>
      </c>
      <c r="F285">
        <v>6</v>
      </c>
      <c r="G285">
        <v>95</v>
      </c>
      <c r="H285">
        <v>3</v>
      </c>
      <c r="I285">
        <v>671</v>
      </c>
      <c r="J285">
        <v>27</v>
      </c>
      <c r="K285">
        <v>820</v>
      </c>
    </row>
    <row r="286" spans="1:11" x14ac:dyDescent="0.15">
      <c r="B286" t="s">
        <v>34</v>
      </c>
    </row>
    <row r="287" spans="1:11" x14ac:dyDescent="0.15">
      <c r="A287">
        <v>60</v>
      </c>
      <c r="B287" t="s">
        <v>32</v>
      </c>
      <c r="C287">
        <v>60</v>
      </c>
      <c r="D287">
        <v>55</v>
      </c>
      <c r="E287">
        <v>50</v>
      </c>
      <c r="F287">
        <v>7</v>
      </c>
      <c r="G287">
        <v>72</v>
      </c>
      <c r="H287">
        <v>3</v>
      </c>
      <c r="I287">
        <v>508</v>
      </c>
      <c r="J287">
        <v>17</v>
      </c>
      <c r="K287">
        <v>660</v>
      </c>
    </row>
    <row r="288" spans="1:11" x14ac:dyDescent="0.15">
      <c r="B288" t="s">
        <v>34</v>
      </c>
    </row>
    <row r="289" spans="1:12" x14ac:dyDescent="0.15">
      <c r="A289">
        <v>70</v>
      </c>
      <c r="B289" t="s">
        <v>32</v>
      </c>
      <c r="C289">
        <v>70</v>
      </c>
      <c r="D289">
        <v>70</v>
      </c>
      <c r="E289">
        <v>64</v>
      </c>
      <c r="F289">
        <v>10</v>
      </c>
      <c r="G289">
        <v>199</v>
      </c>
      <c r="H289">
        <v>3</v>
      </c>
      <c r="I289" s="1">
        <v>1406</v>
      </c>
      <c r="J289">
        <v>36</v>
      </c>
      <c r="K289">
        <v>370</v>
      </c>
      <c r="L289" t="s">
        <v>41</v>
      </c>
    </row>
    <row r="290" spans="1:12" x14ac:dyDescent="0.15">
      <c r="B290" t="s">
        <v>34</v>
      </c>
    </row>
    <row r="291" spans="1:12" x14ac:dyDescent="0.15">
      <c r="A291">
        <v>71</v>
      </c>
      <c r="B291" t="s">
        <v>32</v>
      </c>
      <c r="C291">
        <v>70</v>
      </c>
      <c r="D291">
        <v>67</v>
      </c>
      <c r="E291">
        <v>60</v>
      </c>
      <c r="F291">
        <v>10</v>
      </c>
      <c r="G291">
        <v>94</v>
      </c>
      <c r="H291">
        <v>3.5</v>
      </c>
      <c r="I291">
        <v>904</v>
      </c>
      <c r="J291">
        <v>23</v>
      </c>
      <c r="K291">
        <v>280</v>
      </c>
    </row>
    <row r="292" spans="1:12" x14ac:dyDescent="0.15">
      <c r="B292" t="s">
        <v>34</v>
      </c>
    </row>
    <row r="293" spans="1:12" x14ac:dyDescent="0.15">
      <c r="A293">
        <v>72</v>
      </c>
      <c r="B293" t="s">
        <v>32</v>
      </c>
      <c r="C293">
        <v>70</v>
      </c>
      <c r="D293">
        <v>70</v>
      </c>
      <c r="E293">
        <v>64</v>
      </c>
      <c r="F293">
        <v>12</v>
      </c>
      <c r="G293">
        <v>199</v>
      </c>
      <c r="H293">
        <v>3</v>
      </c>
      <c r="I293" s="1">
        <v>1406</v>
      </c>
      <c r="J293">
        <v>36</v>
      </c>
      <c r="K293">
        <v>290</v>
      </c>
    </row>
    <row r="294" spans="1:12" x14ac:dyDescent="0.15">
      <c r="B294" t="s">
        <v>34</v>
      </c>
    </row>
    <row r="295" spans="1:12" x14ac:dyDescent="0.15">
      <c r="A295">
        <v>88</v>
      </c>
      <c r="B295" t="s">
        <v>32</v>
      </c>
      <c r="C295">
        <v>88</v>
      </c>
      <c r="D295">
        <v>88</v>
      </c>
      <c r="E295">
        <v>72</v>
      </c>
      <c r="F295">
        <v>12</v>
      </c>
      <c r="G295">
        <v>89</v>
      </c>
      <c r="H295">
        <v>4.5</v>
      </c>
      <c r="I295" s="1">
        <v>1415</v>
      </c>
      <c r="J295">
        <v>23</v>
      </c>
      <c r="K295">
        <v>200</v>
      </c>
    </row>
    <row r="296" spans="1:12" x14ac:dyDescent="0.15">
      <c r="B296" t="s">
        <v>34</v>
      </c>
    </row>
    <row r="297" spans="1:12" x14ac:dyDescent="0.15">
      <c r="A297">
        <v>105</v>
      </c>
      <c r="B297" t="s">
        <v>32</v>
      </c>
      <c r="C297">
        <v>105</v>
      </c>
      <c r="D297">
        <v>102</v>
      </c>
      <c r="E297">
        <v>90</v>
      </c>
      <c r="F297">
        <v>15</v>
      </c>
      <c r="G297">
        <v>188</v>
      </c>
      <c r="H297">
        <v>4</v>
      </c>
      <c r="I297" s="1">
        <v>2362</v>
      </c>
      <c r="J297">
        <v>27</v>
      </c>
      <c r="K297">
        <v>100</v>
      </c>
    </row>
    <row r="298" spans="1:12" x14ac:dyDescent="0.15">
      <c r="B298" t="s">
        <v>34</v>
      </c>
    </row>
    <row r="299" spans="1:12" x14ac:dyDescent="0.15">
      <c r="A299">
        <v>106</v>
      </c>
      <c r="B299" t="s">
        <v>32</v>
      </c>
      <c r="C299">
        <v>105</v>
      </c>
      <c r="D299">
        <v>102</v>
      </c>
      <c r="E299">
        <v>90</v>
      </c>
      <c r="F299">
        <v>20</v>
      </c>
      <c r="G299">
        <v>188</v>
      </c>
      <c r="H299">
        <v>4</v>
      </c>
      <c r="I299" s="1">
        <v>2362</v>
      </c>
      <c r="J299">
        <v>27</v>
      </c>
      <c r="K299">
        <v>75</v>
      </c>
    </row>
    <row r="300" spans="1:12" x14ac:dyDescent="0.15">
      <c r="B300" t="s">
        <v>34</v>
      </c>
    </row>
    <row r="301" spans="1:12" x14ac:dyDescent="0.15">
      <c r="A301">
        <v>140</v>
      </c>
      <c r="B301" t="s">
        <v>32</v>
      </c>
      <c r="C301">
        <v>140</v>
      </c>
      <c r="D301">
        <v>140</v>
      </c>
      <c r="E301">
        <v>130</v>
      </c>
      <c r="F301">
        <v>20</v>
      </c>
      <c r="G301">
        <v>225</v>
      </c>
      <c r="H301">
        <v>4</v>
      </c>
      <c r="I301" s="1">
        <v>2827</v>
      </c>
      <c r="J301">
        <v>18</v>
      </c>
      <c r="K301">
        <v>30</v>
      </c>
    </row>
    <row r="302" spans="1:12" x14ac:dyDescent="0.15">
      <c r="B302" t="s">
        <v>34</v>
      </c>
    </row>
    <row r="303" spans="1:12" x14ac:dyDescent="0.15">
      <c r="A303" t="s">
        <v>98</v>
      </c>
    </row>
    <row r="304" spans="1:12" x14ac:dyDescent="0.15">
      <c r="A304" t="s">
        <v>99</v>
      </c>
    </row>
    <row r="305" spans="1:14" x14ac:dyDescent="0.15">
      <c r="A305" t="s">
        <v>100</v>
      </c>
      <c r="B305" t="s">
        <v>14</v>
      </c>
      <c r="C305" t="s">
        <v>101</v>
      </c>
      <c r="F305" t="s">
        <v>16</v>
      </c>
      <c r="G305" t="s">
        <v>17</v>
      </c>
      <c r="H305" t="s">
        <v>18</v>
      </c>
      <c r="I305" t="s">
        <v>19</v>
      </c>
      <c r="J305" t="s">
        <v>20</v>
      </c>
      <c r="K305" t="s">
        <v>21</v>
      </c>
      <c r="L305" t="s">
        <v>22</v>
      </c>
    </row>
    <row r="306" spans="1:14" x14ac:dyDescent="0.15">
      <c r="C306" t="s">
        <v>7</v>
      </c>
      <c r="D306" t="s">
        <v>8</v>
      </c>
      <c r="E306" t="s">
        <v>23</v>
      </c>
      <c r="F306" t="s">
        <v>24</v>
      </c>
      <c r="H306" t="s">
        <v>102</v>
      </c>
      <c r="I306" t="s">
        <v>103</v>
      </c>
      <c r="J306" t="s">
        <v>27</v>
      </c>
      <c r="K306" t="s">
        <v>28</v>
      </c>
      <c r="L306" t="s">
        <v>29</v>
      </c>
      <c r="M306" t="s">
        <v>30</v>
      </c>
      <c r="N306" t="s">
        <v>31</v>
      </c>
    </row>
    <row r="307" spans="1:14" x14ac:dyDescent="0.15">
      <c r="A307" t="s">
        <v>104</v>
      </c>
      <c r="B307" t="s">
        <v>32</v>
      </c>
      <c r="C307">
        <v>40</v>
      </c>
      <c r="D307">
        <v>40</v>
      </c>
      <c r="E307">
        <v>38</v>
      </c>
      <c r="F307">
        <v>5</v>
      </c>
      <c r="G307">
        <v>62</v>
      </c>
      <c r="H307">
        <v>3</v>
      </c>
      <c r="I307">
        <v>438</v>
      </c>
      <c r="J307">
        <v>34</v>
      </c>
      <c r="K307" s="1">
        <v>2000</v>
      </c>
    </row>
    <row r="308" spans="1:14" x14ac:dyDescent="0.15">
      <c r="B308" t="s">
        <v>34</v>
      </c>
    </row>
    <row r="309" spans="1:14" x14ac:dyDescent="0.15">
      <c r="A309" t="s">
        <v>105</v>
      </c>
      <c r="B309" t="s">
        <v>32</v>
      </c>
      <c r="C309">
        <v>40</v>
      </c>
      <c r="D309">
        <v>40</v>
      </c>
      <c r="E309">
        <v>38</v>
      </c>
      <c r="F309">
        <v>8</v>
      </c>
      <c r="G309">
        <v>62</v>
      </c>
      <c r="H309">
        <v>3</v>
      </c>
      <c r="I309">
        <v>438</v>
      </c>
      <c r="J309">
        <v>34</v>
      </c>
      <c r="K309" s="1">
        <v>1300</v>
      </c>
    </row>
    <row r="310" spans="1:14" x14ac:dyDescent="0.15">
      <c r="B310" t="s">
        <v>34</v>
      </c>
    </row>
    <row r="311" spans="1:14" x14ac:dyDescent="0.15">
      <c r="A311" t="s">
        <v>106</v>
      </c>
      <c r="B311" t="s">
        <v>32</v>
      </c>
      <c r="C311">
        <v>40</v>
      </c>
      <c r="D311">
        <v>40</v>
      </c>
      <c r="E311">
        <v>38</v>
      </c>
      <c r="F311">
        <v>8</v>
      </c>
      <c r="G311">
        <v>63</v>
      </c>
      <c r="H311">
        <v>3</v>
      </c>
      <c r="I311">
        <v>445</v>
      </c>
      <c r="J311">
        <v>35</v>
      </c>
      <c r="K311" s="1">
        <v>1300</v>
      </c>
    </row>
    <row r="312" spans="1:14" x14ac:dyDescent="0.15">
      <c r="B312" t="s">
        <v>34</v>
      </c>
    </row>
    <row r="313" spans="1:14" x14ac:dyDescent="0.15">
      <c r="A313" t="s">
        <v>107</v>
      </c>
      <c r="B313" t="s">
        <v>32</v>
      </c>
      <c r="C313">
        <v>45</v>
      </c>
      <c r="D313">
        <v>45</v>
      </c>
      <c r="E313">
        <v>38</v>
      </c>
      <c r="F313">
        <v>8</v>
      </c>
      <c r="G313">
        <v>62</v>
      </c>
      <c r="H313">
        <v>3</v>
      </c>
      <c r="I313">
        <v>438</v>
      </c>
      <c r="J313">
        <v>27</v>
      </c>
      <c r="K313" s="1">
        <v>1800</v>
      </c>
    </row>
    <row r="314" spans="1:14" x14ac:dyDescent="0.15">
      <c r="B314" t="s">
        <v>34</v>
      </c>
    </row>
    <row r="315" spans="1:14" x14ac:dyDescent="0.15">
      <c r="A315" t="s">
        <v>108</v>
      </c>
      <c r="B315" t="s">
        <v>32</v>
      </c>
      <c r="C315">
        <v>45</v>
      </c>
      <c r="D315">
        <v>42</v>
      </c>
      <c r="E315">
        <v>35</v>
      </c>
      <c r="F315">
        <v>10</v>
      </c>
      <c r="G315">
        <v>52</v>
      </c>
      <c r="H315">
        <v>3</v>
      </c>
      <c r="I315">
        <v>367</v>
      </c>
      <c r="J315">
        <v>23</v>
      </c>
      <c r="K315">
        <v>950</v>
      </c>
    </row>
    <row r="316" spans="1:14" x14ac:dyDescent="0.15">
      <c r="B316" t="s">
        <v>34</v>
      </c>
    </row>
    <row r="317" spans="1:14" x14ac:dyDescent="0.15">
      <c r="A317" t="s">
        <v>109</v>
      </c>
      <c r="B317" t="s">
        <v>32</v>
      </c>
      <c r="C317">
        <v>45</v>
      </c>
      <c r="D317">
        <v>45</v>
      </c>
      <c r="E317">
        <v>42</v>
      </c>
      <c r="F317">
        <v>8</v>
      </c>
      <c r="G317">
        <v>80</v>
      </c>
      <c r="H317">
        <v>3</v>
      </c>
      <c r="I317">
        <v>565</v>
      </c>
      <c r="J317">
        <v>35</v>
      </c>
      <c r="K317" s="1">
        <v>1000</v>
      </c>
    </row>
    <row r="318" spans="1:14" x14ac:dyDescent="0.15">
      <c r="B318" t="s">
        <v>34</v>
      </c>
    </row>
    <row r="319" spans="1:14" x14ac:dyDescent="0.15">
      <c r="A319" t="s">
        <v>110</v>
      </c>
      <c r="B319" t="s">
        <v>32</v>
      </c>
      <c r="C319">
        <v>50</v>
      </c>
      <c r="D319">
        <v>48</v>
      </c>
      <c r="E319">
        <v>43</v>
      </c>
      <c r="F319">
        <v>10</v>
      </c>
      <c r="G319">
        <v>34</v>
      </c>
      <c r="H319">
        <v>4</v>
      </c>
      <c r="I319">
        <v>427</v>
      </c>
      <c r="J319">
        <v>21</v>
      </c>
      <c r="K319">
        <v>800</v>
      </c>
    </row>
    <row r="320" spans="1:14" x14ac:dyDescent="0.15">
      <c r="B320" t="s">
        <v>34</v>
      </c>
    </row>
    <row r="321" spans="1:12" x14ac:dyDescent="0.15">
      <c r="A321" t="s">
        <v>111</v>
      </c>
      <c r="B321" t="s">
        <v>32</v>
      </c>
      <c r="C321">
        <v>50</v>
      </c>
      <c r="D321">
        <v>50</v>
      </c>
      <c r="E321">
        <v>46</v>
      </c>
      <c r="F321">
        <v>8</v>
      </c>
      <c r="G321">
        <v>96</v>
      </c>
      <c r="H321">
        <v>3</v>
      </c>
      <c r="I321">
        <v>678</v>
      </c>
      <c r="J321">
        <v>34</v>
      </c>
      <c r="K321">
        <v>700</v>
      </c>
      <c r="L321" t="s">
        <v>41</v>
      </c>
    </row>
    <row r="322" spans="1:12" x14ac:dyDescent="0.15">
      <c r="B322" t="s">
        <v>34</v>
      </c>
    </row>
    <row r="323" spans="1:12" x14ac:dyDescent="0.15">
      <c r="A323" t="s">
        <v>112</v>
      </c>
      <c r="B323" t="s">
        <v>32</v>
      </c>
      <c r="C323">
        <v>50</v>
      </c>
      <c r="D323">
        <v>50</v>
      </c>
      <c r="E323">
        <v>46</v>
      </c>
      <c r="F323">
        <v>12</v>
      </c>
      <c r="G323">
        <v>96</v>
      </c>
      <c r="H323">
        <v>3</v>
      </c>
      <c r="I323">
        <v>678</v>
      </c>
      <c r="J323">
        <v>34</v>
      </c>
      <c r="K323">
        <v>520</v>
      </c>
    </row>
    <row r="324" spans="1:12" x14ac:dyDescent="0.15">
      <c r="B324" t="s">
        <v>34</v>
      </c>
    </row>
    <row r="325" spans="1:12" x14ac:dyDescent="0.15">
      <c r="A325" t="s">
        <v>113</v>
      </c>
      <c r="B325" t="s">
        <v>32</v>
      </c>
      <c r="C325">
        <v>50</v>
      </c>
      <c r="D325">
        <v>49</v>
      </c>
      <c r="E325">
        <v>40</v>
      </c>
      <c r="F325">
        <v>10</v>
      </c>
      <c r="G325">
        <v>62</v>
      </c>
      <c r="H325">
        <v>3</v>
      </c>
      <c r="I325">
        <v>438</v>
      </c>
      <c r="J325">
        <v>22</v>
      </c>
      <c r="K325">
        <v>600</v>
      </c>
    </row>
    <row r="326" spans="1:12" x14ac:dyDescent="0.15">
      <c r="B326" t="s">
        <v>34</v>
      </c>
    </row>
    <row r="327" spans="1:12" x14ac:dyDescent="0.15">
      <c r="A327" t="s">
        <v>114</v>
      </c>
      <c r="B327" t="s">
        <v>32</v>
      </c>
      <c r="C327">
        <v>50</v>
      </c>
      <c r="D327">
        <v>48</v>
      </c>
      <c r="E327">
        <v>40</v>
      </c>
      <c r="F327">
        <v>7</v>
      </c>
      <c r="G327">
        <v>55</v>
      </c>
      <c r="H327">
        <v>3</v>
      </c>
      <c r="I327">
        <v>388</v>
      </c>
      <c r="J327">
        <v>19</v>
      </c>
      <c r="K327">
        <v>840</v>
      </c>
    </row>
    <row r="328" spans="1:12" x14ac:dyDescent="0.15">
      <c r="B328" t="s">
        <v>34</v>
      </c>
    </row>
    <row r="329" spans="1:12" x14ac:dyDescent="0.15">
      <c r="A329" t="s">
        <v>115</v>
      </c>
      <c r="B329" t="s">
        <v>32</v>
      </c>
      <c r="C329">
        <v>56</v>
      </c>
      <c r="D329">
        <v>54</v>
      </c>
      <c r="E329">
        <v>44</v>
      </c>
      <c r="F329">
        <v>10</v>
      </c>
      <c r="G329">
        <v>44</v>
      </c>
      <c r="H329">
        <v>4</v>
      </c>
      <c r="I329">
        <v>552</v>
      </c>
      <c r="J329">
        <v>22</v>
      </c>
      <c r="K329">
        <v>570</v>
      </c>
    </row>
    <row r="330" spans="1:12" x14ac:dyDescent="0.15">
      <c r="B330" t="s">
        <v>34</v>
      </c>
    </row>
    <row r="331" spans="1:12" x14ac:dyDescent="0.15">
      <c r="A331" t="s">
        <v>116</v>
      </c>
      <c r="B331" t="s">
        <v>32</v>
      </c>
      <c r="C331">
        <v>56</v>
      </c>
      <c r="D331">
        <v>54</v>
      </c>
      <c r="E331">
        <v>44</v>
      </c>
      <c r="F331">
        <v>10</v>
      </c>
      <c r="G331">
        <v>62</v>
      </c>
      <c r="H331">
        <v>3</v>
      </c>
      <c r="I331">
        <v>438</v>
      </c>
      <c r="J331">
        <v>17</v>
      </c>
      <c r="K331">
        <v>570</v>
      </c>
    </row>
    <row r="332" spans="1:12" x14ac:dyDescent="0.15">
      <c r="B332" t="s">
        <v>34</v>
      </c>
    </row>
    <row r="333" spans="1:12" x14ac:dyDescent="0.15">
      <c r="A333" t="s">
        <v>117</v>
      </c>
      <c r="B333" t="s">
        <v>32</v>
      </c>
      <c r="C333">
        <v>58</v>
      </c>
      <c r="D333">
        <v>56</v>
      </c>
      <c r="E333">
        <v>50</v>
      </c>
      <c r="F333">
        <v>10</v>
      </c>
      <c r="G333">
        <v>95</v>
      </c>
      <c r="H333">
        <v>3</v>
      </c>
      <c r="I333">
        <v>671</v>
      </c>
      <c r="J333">
        <v>25</v>
      </c>
      <c r="K333">
        <v>550</v>
      </c>
    </row>
    <row r="334" spans="1:12" x14ac:dyDescent="0.15">
      <c r="B334" t="s">
        <v>34</v>
      </c>
    </row>
    <row r="335" spans="1:12" x14ac:dyDescent="0.15">
      <c r="A335" t="s">
        <v>118</v>
      </c>
      <c r="B335" t="s">
        <v>32</v>
      </c>
      <c r="C335">
        <v>60</v>
      </c>
      <c r="D335">
        <v>55</v>
      </c>
      <c r="E335">
        <v>44</v>
      </c>
      <c r="F335">
        <v>10</v>
      </c>
      <c r="G335">
        <v>34</v>
      </c>
      <c r="H335">
        <v>4.5</v>
      </c>
      <c r="I335">
        <v>540</v>
      </c>
      <c r="J335">
        <v>19</v>
      </c>
      <c r="K335">
        <v>540</v>
      </c>
    </row>
    <row r="336" spans="1:12" x14ac:dyDescent="0.15">
      <c r="B336" t="s">
        <v>34</v>
      </c>
    </row>
    <row r="337" spans="1:13" x14ac:dyDescent="0.15">
      <c r="A337" t="s">
        <v>119</v>
      </c>
      <c r="B337" t="s">
        <v>32</v>
      </c>
      <c r="C337">
        <v>60</v>
      </c>
      <c r="D337">
        <v>60</v>
      </c>
      <c r="E337">
        <v>44</v>
      </c>
      <c r="F337">
        <v>10</v>
      </c>
      <c r="G337">
        <v>34</v>
      </c>
      <c r="H337">
        <v>4.5</v>
      </c>
      <c r="I337">
        <v>540</v>
      </c>
      <c r="J337">
        <v>19</v>
      </c>
      <c r="K337">
        <v>540</v>
      </c>
    </row>
    <row r="338" spans="1:13" x14ac:dyDescent="0.15">
      <c r="B338" t="s">
        <v>34</v>
      </c>
    </row>
    <row r="339" spans="1:13" x14ac:dyDescent="0.15">
      <c r="A339" t="s">
        <v>120</v>
      </c>
      <c r="B339" t="s">
        <v>32</v>
      </c>
      <c r="C339">
        <v>60</v>
      </c>
      <c r="D339">
        <v>58</v>
      </c>
      <c r="E339">
        <v>54</v>
      </c>
      <c r="F339">
        <v>7</v>
      </c>
      <c r="G339">
        <v>93</v>
      </c>
      <c r="H339">
        <v>3</v>
      </c>
      <c r="I339">
        <v>657</v>
      </c>
      <c r="J339">
        <v>23</v>
      </c>
      <c r="K339">
        <v>660</v>
      </c>
    </row>
    <row r="340" spans="1:13" x14ac:dyDescent="0.15">
      <c r="B340" t="s">
        <v>34</v>
      </c>
    </row>
    <row r="341" spans="1:13" x14ac:dyDescent="0.15">
      <c r="A341" t="s">
        <v>121</v>
      </c>
      <c r="B341" t="s">
        <v>32</v>
      </c>
      <c r="C341">
        <v>63.5</v>
      </c>
      <c r="D341">
        <v>60.5</v>
      </c>
      <c r="E341">
        <v>54</v>
      </c>
      <c r="F341">
        <v>10.199999999999999</v>
      </c>
      <c r="G341">
        <v>163</v>
      </c>
      <c r="H341">
        <v>2.7</v>
      </c>
      <c r="I341">
        <v>933</v>
      </c>
      <c r="J341">
        <v>29</v>
      </c>
      <c r="K341">
        <v>500</v>
      </c>
    </row>
    <row r="342" spans="1:13" x14ac:dyDescent="0.15">
      <c r="B342" t="s">
        <v>34</v>
      </c>
    </row>
    <row r="343" spans="1:13" x14ac:dyDescent="0.15">
      <c r="A343" t="s">
        <v>122</v>
      </c>
      <c r="B343" t="s">
        <v>32</v>
      </c>
      <c r="C343">
        <v>65</v>
      </c>
      <c r="D343">
        <v>63</v>
      </c>
      <c r="E343">
        <v>55</v>
      </c>
      <c r="F343">
        <v>10</v>
      </c>
      <c r="G343">
        <v>112</v>
      </c>
      <c r="H343">
        <v>3</v>
      </c>
      <c r="I343">
        <v>791</v>
      </c>
      <c r="J343">
        <v>23</v>
      </c>
      <c r="K343">
        <v>350</v>
      </c>
      <c r="M343" t="s">
        <v>41</v>
      </c>
    </row>
    <row r="344" spans="1:13" x14ac:dyDescent="0.15">
      <c r="B344" t="s">
        <v>34</v>
      </c>
    </row>
    <row r="345" spans="1:13" x14ac:dyDescent="0.15">
      <c r="A345" t="s">
        <v>123</v>
      </c>
      <c r="B345" t="s">
        <v>32</v>
      </c>
      <c r="C345">
        <v>70</v>
      </c>
      <c r="D345">
        <v>68</v>
      </c>
      <c r="E345">
        <v>62</v>
      </c>
      <c r="F345">
        <v>10</v>
      </c>
      <c r="G345">
        <v>144</v>
      </c>
      <c r="H345">
        <v>3</v>
      </c>
      <c r="I345" s="1">
        <v>1017</v>
      </c>
      <c r="J345">
        <v>26</v>
      </c>
      <c r="K345">
        <v>440</v>
      </c>
    </row>
    <row r="346" spans="1:13" x14ac:dyDescent="0.15">
      <c r="B346" t="s">
        <v>34</v>
      </c>
    </row>
    <row r="347" spans="1:13" x14ac:dyDescent="0.15">
      <c r="A347" t="s">
        <v>124</v>
      </c>
      <c r="B347" t="s">
        <v>32</v>
      </c>
      <c r="C347">
        <v>70</v>
      </c>
      <c r="D347">
        <v>67</v>
      </c>
      <c r="E347">
        <v>60</v>
      </c>
      <c r="F347">
        <v>12</v>
      </c>
      <c r="G347">
        <v>94</v>
      </c>
      <c r="H347">
        <v>3.5</v>
      </c>
      <c r="I347">
        <v>904</v>
      </c>
      <c r="J347">
        <v>23</v>
      </c>
      <c r="K347">
        <v>360</v>
      </c>
      <c r="L347" t="s">
        <v>41</v>
      </c>
    </row>
    <row r="348" spans="1:13" x14ac:dyDescent="0.15">
      <c r="B348" t="s">
        <v>34</v>
      </c>
    </row>
    <row r="349" spans="1:13" x14ac:dyDescent="0.15">
      <c r="A349" t="s">
        <v>125</v>
      </c>
      <c r="B349" t="s">
        <v>32</v>
      </c>
      <c r="C349">
        <v>75</v>
      </c>
      <c r="D349">
        <v>74</v>
      </c>
      <c r="E349">
        <v>60</v>
      </c>
      <c r="F349">
        <v>10</v>
      </c>
      <c r="G349">
        <v>94</v>
      </c>
      <c r="H349">
        <v>3.5</v>
      </c>
      <c r="I349">
        <v>904</v>
      </c>
      <c r="J349">
        <v>20</v>
      </c>
      <c r="K349">
        <v>240</v>
      </c>
    </row>
    <row r="350" spans="1:13" x14ac:dyDescent="0.15">
      <c r="B350" t="s">
        <v>34</v>
      </c>
    </row>
    <row r="351" spans="1:13" x14ac:dyDescent="0.15">
      <c r="A351" t="s">
        <v>126</v>
      </c>
      <c r="B351" t="s">
        <v>32</v>
      </c>
      <c r="C351">
        <v>80</v>
      </c>
      <c r="D351">
        <v>74</v>
      </c>
      <c r="E351">
        <v>63</v>
      </c>
      <c r="F351">
        <v>12</v>
      </c>
      <c r="G351">
        <v>109</v>
      </c>
      <c r="H351">
        <v>3.5</v>
      </c>
      <c r="I351" s="1">
        <v>1048</v>
      </c>
      <c r="J351">
        <v>20</v>
      </c>
      <c r="K351">
        <v>180</v>
      </c>
    </row>
    <row r="352" spans="1:13" x14ac:dyDescent="0.15">
      <c r="B352" t="s">
        <v>34</v>
      </c>
    </row>
    <row r="353" spans="1:11" x14ac:dyDescent="0.15">
      <c r="A353" t="s">
        <v>127</v>
      </c>
      <c r="B353" t="s">
        <v>32</v>
      </c>
      <c r="C353">
        <v>88</v>
      </c>
      <c r="D353">
        <v>88</v>
      </c>
      <c r="E353">
        <v>72</v>
      </c>
      <c r="F353">
        <v>12</v>
      </c>
      <c r="G353">
        <v>89</v>
      </c>
      <c r="H353">
        <v>4.5</v>
      </c>
      <c r="I353" s="1">
        <v>1415</v>
      </c>
      <c r="J353">
        <v>23</v>
      </c>
      <c r="K353">
        <v>200</v>
      </c>
    </row>
    <row r="354" spans="1:11" x14ac:dyDescent="0.15">
      <c r="B354" t="s">
        <v>34</v>
      </c>
    </row>
    <row r="355" spans="1:11" x14ac:dyDescent="0.15">
      <c r="A355" t="s">
        <v>128</v>
      </c>
      <c r="B355" t="s">
        <v>32</v>
      </c>
      <c r="C355">
        <v>105</v>
      </c>
      <c r="D355">
        <v>102</v>
      </c>
      <c r="E355">
        <v>90</v>
      </c>
      <c r="F355">
        <v>15</v>
      </c>
      <c r="G355">
        <v>188</v>
      </c>
      <c r="H355">
        <v>4</v>
      </c>
      <c r="I355" s="1">
        <v>2362</v>
      </c>
      <c r="J355">
        <v>27</v>
      </c>
      <c r="K355">
        <v>100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H-INOUE</cp:lastModifiedBy>
  <dcterms:created xsi:type="dcterms:W3CDTF">2023-05-31T02:22:33Z</dcterms:created>
  <dcterms:modified xsi:type="dcterms:W3CDTF">2023-07-05T01:33:37Z</dcterms:modified>
</cp:coreProperties>
</file>