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-INOUE\Desktop\PythonScripts\Code\Inspection\tmp\"/>
    </mc:Choice>
  </mc:AlternateContent>
  <xr:revisionPtr revIDLastSave="0" documentId="13_ncr:1_{001B0363-A362-4BC0-9CAB-F8B6F221BE6A}" xr6:coauthVersionLast="47" xr6:coauthVersionMax="47" xr10:uidLastSave="{00000000-0000-0000-0000-000000000000}"/>
  <bookViews>
    <workbookView xWindow="-20610" yWindow="-120" windowWidth="20730" windowHeight="11760" activeTab="2" xr2:uid="{00000000-000D-0000-FFFF-FFFF00000000}"/>
  </bookViews>
  <sheets>
    <sheet name="dataanalytics_output" sheetId="1" r:id="rId1"/>
    <sheet name="Sheet1" sheetId="2" r:id="rId2"/>
    <sheet name="基礎データまとめ" sheetId="3" r:id="rId3"/>
  </sheets>
  <calcPr calcId="181029"/>
</workbook>
</file>

<file path=xl/calcChain.xml><?xml version="1.0" encoding="utf-8"?>
<calcChain xmlns="http://schemas.openxmlformats.org/spreadsheetml/2006/main">
  <c r="BG40" i="1" l="1"/>
  <c r="BG41" i="1"/>
  <c r="BG42" i="1"/>
  <c r="BG43" i="1"/>
  <c r="BG44" i="1"/>
  <c r="BG45" i="1"/>
  <c r="BG46" i="1"/>
  <c r="BG47" i="1"/>
  <c r="BG48" i="1"/>
  <c r="BG39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8" i="1"/>
  <c r="BG5" i="1"/>
  <c r="BG6" i="1"/>
  <c r="BG4" i="1"/>
  <c r="BF4" i="1"/>
  <c r="BA17" i="1"/>
  <c r="BD17" i="1" s="1"/>
  <c r="BB17" i="1"/>
  <c r="BC17" i="1" s="1"/>
  <c r="BA18" i="1"/>
  <c r="BD18" i="1" s="1"/>
  <c r="BB18" i="1"/>
  <c r="BC18" i="1" s="1"/>
  <c r="BA19" i="1"/>
  <c r="BD19" i="1" s="1"/>
  <c r="BB19" i="1"/>
  <c r="BC19" i="1" s="1"/>
  <c r="BA20" i="1"/>
  <c r="BD20" i="1" s="1"/>
  <c r="BB20" i="1"/>
  <c r="BC20" i="1" s="1"/>
  <c r="BA21" i="1"/>
  <c r="BD21" i="1" s="1"/>
  <c r="BB21" i="1"/>
  <c r="BC21" i="1" s="1"/>
  <c r="BA22" i="1"/>
  <c r="BD22" i="1" s="1"/>
  <c r="BB22" i="1"/>
  <c r="BC22" i="1" s="1"/>
  <c r="BA23" i="1"/>
  <c r="BD23" i="1" s="1"/>
  <c r="BB23" i="1"/>
  <c r="BC23" i="1" s="1"/>
  <c r="BA24" i="1"/>
  <c r="BD24" i="1" s="1"/>
  <c r="BB24" i="1"/>
  <c r="BC24" i="1" s="1"/>
  <c r="BA25" i="1"/>
  <c r="BD25" i="1" s="1"/>
  <c r="BB25" i="1"/>
  <c r="BC25" i="1" s="1"/>
  <c r="BA26" i="1"/>
  <c r="BD26" i="1" s="1"/>
  <c r="BB26" i="1"/>
  <c r="BC26" i="1" s="1"/>
  <c r="BA27" i="1"/>
  <c r="BD27" i="1" s="1"/>
  <c r="BB27" i="1"/>
  <c r="BC27" i="1" s="1"/>
  <c r="BA28" i="1"/>
  <c r="BD28" i="1" s="1"/>
  <c r="BB28" i="1"/>
  <c r="BC28" i="1" s="1"/>
  <c r="BA29" i="1"/>
  <c r="BD29" i="1" s="1"/>
  <c r="BB29" i="1"/>
  <c r="BC29" i="1" s="1"/>
  <c r="BA30" i="1"/>
  <c r="BD30" i="1" s="1"/>
  <c r="BB30" i="1"/>
  <c r="BC30" i="1" s="1"/>
  <c r="BA31" i="1"/>
  <c r="BD31" i="1" s="1"/>
  <c r="BB31" i="1"/>
  <c r="BC31" i="1" s="1"/>
  <c r="BA32" i="1"/>
  <c r="BD32" i="1" s="1"/>
  <c r="BB32" i="1"/>
  <c r="BC32" i="1" s="1"/>
  <c r="BA33" i="1"/>
  <c r="BD33" i="1" s="1"/>
  <c r="BB33" i="1"/>
  <c r="BC33" i="1" s="1"/>
  <c r="BA34" i="1"/>
  <c r="BD34" i="1" s="1"/>
  <c r="BB34" i="1"/>
  <c r="BC34" i="1" s="1"/>
  <c r="BA35" i="1"/>
  <c r="BD35" i="1" s="1"/>
  <c r="BB35" i="1"/>
  <c r="BC35" i="1" s="1"/>
  <c r="BA36" i="1"/>
  <c r="BD36" i="1" s="1"/>
  <c r="BB36" i="1"/>
  <c r="BC36" i="1" s="1"/>
  <c r="BA37" i="1"/>
  <c r="BD37" i="1" s="1"/>
  <c r="BB37" i="1"/>
  <c r="BC37" i="1" s="1"/>
  <c r="BA39" i="1"/>
  <c r="BD39" i="1" s="1"/>
  <c r="BB39" i="1"/>
  <c r="BC39" i="1" s="1"/>
  <c r="BA40" i="1"/>
  <c r="BD40" i="1" s="1"/>
  <c r="BB40" i="1"/>
  <c r="BC40" i="1" s="1"/>
  <c r="BA41" i="1"/>
  <c r="BD41" i="1" s="1"/>
  <c r="BB41" i="1"/>
  <c r="BC41" i="1" s="1"/>
  <c r="BA42" i="1"/>
  <c r="BD42" i="1" s="1"/>
  <c r="BB42" i="1"/>
  <c r="BC42" i="1" s="1"/>
  <c r="BA43" i="1"/>
  <c r="BD43" i="1" s="1"/>
  <c r="BB43" i="1"/>
  <c r="BC43" i="1" s="1"/>
  <c r="BA44" i="1"/>
  <c r="BD44" i="1" s="1"/>
  <c r="BB44" i="1"/>
  <c r="BC44" i="1" s="1"/>
  <c r="BA45" i="1"/>
  <c r="BD45" i="1" s="1"/>
  <c r="BB45" i="1"/>
  <c r="BC45" i="1" s="1"/>
  <c r="BA46" i="1"/>
  <c r="BD46" i="1" s="1"/>
  <c r="BB46" i="1"/>
  <c r="BC46" i="1" s="1"/>
  <c r="BA47" i="1"/>
  <c r="BD47" i="1" s="1"/>
  <c r="BB47" i="1"/>
  <c r="BC47" i="1" s="1"/>
  <c r="BA48" i="1"/>
  <c r="BD48" i="1" s="1"/>
  <c r="BB48" i="1"/>
  <c r="BC48" i="1" s="1"/>
  <c r="BA5" i="1"/>
  <c r="BD5" i="1" s="1"/>
  <c r="BB5" i="1"/>
  <c r="BC5" i="1" s="1"/>
  <c r="BA6" i="1"/>
  <c r="BD6" i="1" s="1"/>
  <c r="BB6" i="1"/>
  <c r="BC6" i="1" s="1"/>
  <c r="BA8" i="1"/>
  <c r="BD8" i="1" s="1"/>
  <c r="BB8" i="1"/>
  <c r="BC8" i="1" s="1"/>
  <c r="BA9" i="1"/>
  <c r="BD9" i="1" s="1"/>
  <c r="BB9" i="1"/>
  <c r="BC9" i="1" s="1"/>
  <c r="BA10" i="1"/>
  <c r="BD10" i="1" s="1"/>
  <c r="BB10" i="1"/>
  <c r="BC10" i="1" s="1"/>
  <c r="BA11" i="1"/>
  <c r="BD11" i="1" s="1"/>
  <c r="BB11" i="1"/>
  <c r="BC11" i="1" s="1"/>
  <c r="BA12" i="1"/>
  <c r="BD12" i="1" s="1"/>
  <c r="BB12" i="1"/>
  <c r="BC12" i="1" s="1"/>
  <c r="BA13" i="1"/>
  <c r="BD13" i="1" s="1"/>
  <c r="BB13" i="1"/>
  <c r="BC13" i="1" s="1"/>
  <c r="BA14" i="1"/>
  <c r="BD14" i="1" s="1"/>
  <c r="BB14" i="1"/>
  <c r="BC14" i="1" s="1"/>
  <c r="BA15" i="1"/>
  <c r="BD15" i="1" s="1"/>
  <c r="BB15" i="1"/>
  <c r="BC15" i="1" s="1"/>
  <c r="BA16" i="1"/>
  <c r="BD16" i="1" s="1"/>
  <c r="BB16" i="1"/>
  <c r="BC16" i="1" s="1"/>
  <c r="BB4" i="1"/>
  <c r="BC4" i="1" s="1"/>
  <c r="BA4" i="1"/>
  <c r="BD4" i="1" s="1"/>
  <c r="BF47" i="3"/>
  <c r="AP47" i="3"/>
  <c r="AO47" i="3"/>
  <c r="AR47" i="3" s="1"/>
  <c r="AH47" i="3"/>
  <c r="AG47" i="3"/>
  <c r="AJ47" i="3" s="1"/>
  <c r="X47" i="3"/>
  <c r="P47" i="3"/>
  <c r="V47" i="3" s="1"/>
  <c r="O47" i="3"/>
  <c r="K47" i="3"/>
  <c r="G47" i="3"/>
  <c r="BF46" i="3"/>
  <c r="BG46" i="3" s="1"/>
  <c r="BH46" i="3" s="1"/>
  <c r="AP46" i="3"/>
  <c r="AQ46" i="3" s="1"/>
  <c r="AO46" i="3"/>
  <c r="AR46" i="3" s="1"/>
  <c r="AH46" i="3"/>
  <c r="AG46" i="3"/>
  <c r="AJ46" i="3" s="1"/>
  <c r="X46" i="3"/>
  <c r="P46" i="3"/>
  <c r="O46" i="3"/>
  <c r="K46" i="3"/>
  <c r="AB46" i="3" s="1"/>
  <c r="G46" i="3"/>
  <c r="BF45" i="3"/>
  <c r="AP45" i="3"/>
  <c r="AO45" i="3"/>
  <c r="AR45" i="3" s="1"/>
  <c r="AH45" i="3"/>
  <c r="AI45" i="3" s="1"/>
  <c r="AG45" i="3"/>
  <c r="AJ45" i="3" s="1"/>
  <c r="X45" i="3"/>
  <c r="P45" i="3"/>
  <c r="AD45" i="3" s="1"/>
  <c r="O45" i="3"/>
  <c r="K45" i="3"/>
  <c r="G45" i="3"/>
  <c r="BF44" i="3"/>
  <c r="BG44" i="3" s="1"/>
  <c r="BH44" i="3" s="1"/>
  <c r="AP44" i="3"/>
  <c r="AQ44" i="3" s="1"/>
  <c r="AO44" i="3"/>
  <c r="AR44" i="3" s="1"/>
  <c r="AH44" i="3"/>
  <c r="AG44" i="3"/>
  <c r="AJ44" i="3" s="1"/>
  <c r="X44" i="3"/>
  <c r="P44" i="3"/>
  <c r="O44" i="3"/>
  <c r="K44" i="3"/>
  <c r="AB44" i="3" s="1"/>
  <c r="G44" i="3"/>
  <c r="BF43" i="3"/>
  <c r="AP43" i="3"/>
  <c r="AO43" i="3"/>
  <c r="AR43" i="3" s="1"/>
  <c r="AH43" i="3"/>
  <c r="AI43" i="3" s="1"/>
  <c r="AG43" i="3"/>
  <c r="AJ43" i="3" s="1"/>
  <c r="X43" i="3"/>
  <c r="P43" i="3"/>
  <c r="AD43" i="3" s="1"/>
  <c r="O43" i="3"/>
  <c r="K43" i="3"/>
  <c r="G43" i="3"/>
  <c r="BF42" i="3"/>
  <c r="BG42" i="3" s="1"/>
  <c r="BH42" i="3" s="1"/>
  <c r="AP42" i="3"/>
  <c r="AQ42" i="3" s="1"/>
  <c r="AO42" i="3"/>
  <c r="AH42" i="3"/>
  <c r="AG42" i="3"/>
  <c r="AJ42" i="3" s="1"/>
  <c r="X42" i="3"/>
  <c r="P42" i="3"/>
  <c r="AD42" i="3" s="1"/>
  <c r="AX42" i="3" s="1"/>
  <c r="O42" i="3"/>
  <c r="K42" i="3"/>
  <c r="U42" i="3" s="1"/>
  <c r="G42" i="3"/>
  <c r="BF41" i="3"/>
  <c r="BE41" i="3" s="1"/>
  <c r="BI41" i="3" s="1"/>
  <c r="AP41" i="3"/>
  <c r="AO41" i="3"/>
  <c r="AR41" i="3" s="1"/>
  <c r="AH41" i="3"/>
  <c r="AG41" i="3"/>
  <c r="X41" i="3"/>
  <c r="P41" i="3"/>
  <c r="V41" i="3" s="1"/>
  <c r="O41" i="3"/>
  <c r="K41" i="3"/>
  <c r="U41" i="3" s="1"/>
  <c r="G41" i="3"/>
  <c r="BF40" i="3"/>
  <c r="BG40" i="3" s="1"/>
  <c r="BH40" i="3" s="1"/>
  <c r="AP40" i="3"/>
  <c r="AO40" i="3"/>
  <c r="AH40" i="3"/>
  <c r="AG40" i="3"/>
  <c r="AJ40" i="3" s="1"/>
  <c r="X40" i="3"/>
  <c r="P40" i="3"/>
  <c r="AD40" i="3" s="1"/>
  <c r="O40" i="3"/>
  <c r="K40" i="3"/>
  <c r="U40" i="3" s="1"/>
  <c r="G40" i="3"/>
  <c r="AP39" i="3"/>
  <c r="AQ39" i="3" s="1"/>
  <c r="AO39" i="3"/>
  <c r="AR39" i="3" s="1"/>
  <c r="AH39" i="3"/>
  <c r="AG39" i="3"/>
  <c r="AJ39" i="3" s="1"/>
  <c r="P39" i="3"/>
  <c r="O39" i="3"/>
  <c r="K39" i="3"/>
  <c r="AB39" i="3" s="1"/>
  <c r="G39" i="3"/>
  <c r="C39" i="3"/>
  <c r="X39" i="3" s="1"/>
  <c r="AP38" i="3"/>
  <c r="AQ38" i="3" s="1"/>
  <c r="AO38" i="3"/>
  <c r="AH38" i="3"/>
  <c r="AG38" i="3"/>
  <c r="AJ38" i="3" s="1"/>
  <c r="P38" i="3"/>
  <c r="V38" i="3" s="1"/>
  <c r="O38" i="3"/>
  <c r="K38" i="3"/>
  <c r="U38" i="3" s="1"/>
  <c r="G38" i="3"/>
  <c r="C38" i="3"/>
  <c r="AX37" i="3"/>
  <c r="AY37" i="3" s="1"/>
  <c r="AW37" i="3"/>
  <c r="AZ37" i="3" s="1"/>
  <c r="AP37" i="3"/>
  <c r="AO37" i="3"/>
  <c r="AR37" i="3" s="1"/>
  <c r="AH37" i="3"/>
  <c r="AI37" i="3" s="1"/>
  <c r="AG37" i="3"/>
  <c r="P37" i="3"/>
  <c r="O37" i="3"/>
  <c r="K37" i="3"/>
  <c r="G37" i="3"/>
  <c r="C37" i="3"/>
  <c r="BF37" i="3" s="1"/>
  <c r="AP36" i="3"/>
  <c r="AO36" i="3"/>
  <c r="AR36" i="3" s="1"/>
  <c r="AH36" i="3"/>
  <c r="AI36" i="3" s="1"/>
  <c r="AG36" i="3"/>
  <c r="P36" i="3"/>
  <c r="AD36" i="3" s="1"/>
  <c r="O36" i="3"/>
  <c r="K36" i="3"/>
  <c r="G36" i="3"/>
  <c r="C36" i="3"/>
  <c r="AP35" i="3"/>
  <c r="AO35" i="3"/>
  <c r="AR35" i="3" s="1"/>
  <c r="AH35" i="3"/>
  <c r="AI35" i="3" s="1"/>
  <c r="AG35" i="3"/>
  <c r="AJ35" i="3" s="1"/>
  <c r="P35" i="3"/>
  <c r="AD35" i="3" s="1"/>
  <c r="O35" i="3"/>
  <c r="K35" i="3"/>
  <c r="AB35" i="3" s="1"/>
  <c r="G35" i="3"/>
  <c r="C35" i="3"/>
  <c r="X35" i="3" s="1"/>
  <c r="AP34" i="3"/>
  <c r="AQ34" i="3" s="1"/>
  <c r="AO34" i="3"/>
  <c r="AH34" i="3"/>
  <c r="AG34" i="3"/>
  <c r="AJ34" i="3" s="1"/>
  <c r="P34" i="3"/>
  <c r="V34" i="3" s="1"/>
  <c r="O34" i="3"/>
  <c r="K34" i="3"/>
  <c r="AB34" i="3" s="1"/>
  <c r="G34" i="3"/>
  <c r="C34" i="3"/>
  <c r="X34" i="3" s="1"/>
  <c r="AP33" i="3"/>
  <c r="AQ33" i="3" s="1"/>
  <c r="AO33" i="3"/>
  <c r="AR33" i="3" s="1"/>
  <c r="AH33" i="3"/>
  <c r="AG33" i="3"/>
  <c r="AJ33" i="3" s="1"/>
  <c r="P33" i="3"/>
  <c r="O33" i="3"/>
  <c r="K33" i="3"/>
  <c r="AB33" i="3" s="1"/>
  <c r="G33" i="3"/>
  <c r="C33" i="3"/>
  <c r="X33" i="3" s="1"/>
  <c r="AP32" i="3"/>
  <c r="AQ32" i="3" s="1"/>
  <c r="AO32" i="3"/>
  <c r="AH32" i="3"/>
  <c r="AI32" i="3" s="1"/>
  <c r="AG32" i="3"/>
  <c r="P32" i="3"/>
  <c r="AD32" i="3" s="1"/>
  <c r="O32" i="3"/>
  <c r="K32" i="3"/>
  <c r="U32" i="3" s="1"/>
  <c r="G32" i="3"/>
  <c r="Z32" i="3" s="1"/>
  <c r="C32" i="3"/>
  <c r="AP31" i="3"/>
  <c r="AO31" i="3"/>
  <c r="AR31" i="3" s="1"/>
  <c r="AH31" i="3"/>
  <c r="AI31" i="3" s="1"/>
  <c r="AG31" i="3"/>
  <c r="AJ31" i="3" s="1"/>
  <c r="P31" i="3"/>
  <c r="AD31" i="3" s="1"/>
  <c r="O31" i="3"/>
  <c r="K31" i="3"/>
  <c r="G31" i="3"/>
  <c r="Z31" i="3" s="1"/>
  <c r="C31" i="3"/>
  <c r="AP30" i="3"/>
  <c r="AQ30" i="3" s="1"/>
  <c r="AO30" i="3"/>
  <c r="AR30" i="3" s="1"/>
  <c r="AH30" i="3"/>
  <c r="AI30" i="3" s="1"/>
  <c r="AG30" i="3"/>
  <c r="AJ30" i="3" s="1"/>
  <c r="P30" i="3"/>
  <c r="AD30" i="3" s="1"/>
  <c r="O30" i="3"/>
  <c r="K30" i="3"/>
  <c r="U30" i="3" s="1"/>
  <c r="G30" i="3"/>
  <c r="Z30" i="3" s="1"/>
  <c r="C30" i="3"/>
  <c r="BF30" i="3" s="1"/>
  <c r="BG30" i="3" s="1"/>
  <c r="BH30" i="3" s="1"/>
  <c r="AP29" i="3"/>
  <c r="AO29" i="3"/>
  <c r="AR29" i="3" s="1"/>
  <c r="AH29" i="3"/>
  <c r="AG29" i="3"/>
  <c r="AJ29" i="3" s="1"/>
  <c r="P29" i="3"/>
  <c r="O29" i="3"/>
  <c r="K29" i="3"/>
  <c r="G29" i="3"/>
  <c r="Z29" i="3" s="1"/>
  <c r="C29" i="3"/>
  <c r="X29" i="3" s="1"/>
  <c r="AP28" i="3"/>
  <c r="AQ28" i="3" s="1"/>
  <c r="AO28" i="3"/>
  <c r="AR28" i="3" s="1"/>
  <c r="AH28" i="3"/>
  <c r="AI28" i="3" s="1"/>
  <c r="AG28" i="3"/>
  <c r="AJ28" i="3" s="1"/>
  <c r="P28" i="3"/>
  <c r="V28" i="3" s="1"/>
  <c r="O28" i="3"/>
  <c r="K28" i="3"/>
  <c r="AB28" i="3" s="1"/>
  <c r="G28" i="3"/>
  <c r="Z28" i="3" s="1"/>
  <c r="C28" i="3"/>
  <c r="BF28" i="3" s="1"/>
  <c r="BG28" i="3" s="1"/>
  <c r="BH28" i="3" s="1"/>
  <c r="AP27" i="3"/>
  <c r="AO27" i="3"/>
  <c r="AR27" i="3" s="1"/>
  <c r="AH27" i="3"/>
  <c r="AG27" i="3"/>
  <c r="AJ27" i="3" s="1"/>
  <c r="P27" i="3"/>
  <c r="V27" i="3" s="1"/>
  <c r="O27" i="3"/>
  <c r="K27" i="3"/>
  <c r="G27" i="3"/>
  <c r="C27" i="3"/>
  <c r="X27" i="3" s="1"/>
  <c r="AP26" i="3"/>
  <c r="AQ26" i="3" s="1"/>
  <c r="AO26" i="3"/>
  <c r="AH26" i="3"/>
  <c r="AI26" i="3" s="1"/>
  <c r="AG26" i="3"/>
  <c r="P26" i="3"/>
  <c r="AD26" i="3" s="1"/>
  <c r="AX26" i="3" s="1"/>
  <c r="AY26" i="3" s="1"/>
  <c r="O26" i="3"/>
  <c r="K26" i="3"/>
  <c r="U26" i="3" s="1"/>
  <c r="G26" i="3"/>
  <c r="Z26" i="3" s="1"/>
  <c r="C26" i="3"/>
  <c r="AP25" i="3"/>
  <c r="AO25" i="3"/>
  <c r="AR25" i="3" s="1"/>
  <c r="AH25" i="3"/>
  <c r="AG25" i="3"/>
  <c r="AJ25" i="3" s="1"/>
  <c r="P25" i="3"/>
  <c r="AD25" i="3" s="1"/>
  <c r="AW25" i="3" s="1"/>
  <c r="O25" i="3"/>
  <c r="K25" i="3"/>
  <c r="G25" i="3"/>
  <c r="C25" i="3"/>
  <c r="AP24" i="3"/>
  <c r="AO24" i="3"/>
  <c r="AR24" i="3" s="1"/>
  <c r="AH24" i="3"/>
  <c r="AI24" i="3" s="1"/>
  <c r="AG24" i="3"/>
  <c r="AJ24" i="3" s="1"/>
  <c r="P24" i="3"/>
  <c r="V24" i="3" s="1"/>
  <c r="O24" i="3"/>
  <c r="K24" i="3"/>
  <c r="AB24" i="3" s="1"/>
  <c r="G24" i="3"/>
  <c r="Z24" i="3" s="1"/>
  <c r="C24" i="3"/>
  <c r="AP23" i="3"/>
  <c r="AO23" i="3"/>
  <c r="AR23" i="3" s="1"/>
  <c r="AH23" i="3"/>
  <c r="AG23" i="3"/>
  <c r="AJ23" i="3" s="1"/>
  <c r="P23" i="3"/>
  <c r="O23" i="3"/>
  <c r="K23" i="3"/>
  <c r="AB23" i="3" s="1"/>
  <c r="G23" i="3"/>
  <c r="C23" i="3"/>
  <c r="X23" i="3" s="1"/>
  <c r="AP22" i="3"/>
  <c r="AQ22" i="3" s="1"/>
  <c r="AO22" i="3"/>
  <c r="AR22" i="3" s="1"/>
  <c r="AH22" i="3"/>
  <c r="AG22" i="3"/>
  <c r="AJ22" i="3" s="1"/>
  <c r="P22" i="3"/>
  <c r="O22" i="3"/>
  <c r="K22" i="3"/>
  <c r="U22" i="3" s="1"/>
  <c r="G22" i="3"/>
  <c r="C22" i="3"/>
  <c r="AP21" i="3"/>
  <c r="AO21" i="3"/>
  <c r="AR21" i="3" s="1"/>
  <c r="AH21" i="3"/>
  <c r="AI21" i="3" s="1"/>
  <c r="AG21" i="3"/>
  <c r="P21" i="3"/>
  <c r="AD21" i="3" s="1"/>
  <c r="O21" i="3"/>
  <c r="K21" i="3"/>
  <c r="G21" i="3"/>
  <c r="C21" i="3"/>
  <c r="AP20" i="3"/>
  <c r="AQ20" i="3" s="1"/>
  <c r="AO20" i="3"/>
  <c r="AR20" i="3" s="1"/>
  <c r="AH20" i="3"/>
  <c r="AI20" i="3" s="1"/>
  <c r="AG20" i="3"/>
  <c r="AJ20" i="3" s="1"/>
  <c r="P20" i="3"/>
  <c r="V20" i="3" s="1"/>
  <c r="O20" i="3"/>
  <c r="K20" i="3"/>
  <c r="U20" i="3" s="1"/>
  <c r="G20" i="3"/>
  <c r="Z20" i="3" s="1"/>
  <c r="C20" i="3"/>
  <c r="AP19" i="3"/>
  <c r="AQ19" i="3" s="1"/>
  <c r="AO19" i="3"/>
  <c r="AR19" i="3" s="1"/>
  <c r="AH19" i="3"/>
  <c r="AI19" i="3" s="1"/>
  <c r="AG19" i="3"/>
  <c r="AJ19" i="3" s="1"/>
  <c r="P19" i="3"/>
  <c r="V19" i="3" s="1"/>
  <c r="O19" i="3"/>
  <c r="K19" i="3"/>
  <c r="U19" i="3" s="1"/>
  <c r="G19" i="3"/>
  <c r="C19" i="3"/>
  <c r="AP18" i="3"/>
  <c r="AQ18" i="3" s="1"/>
  <c r="AO18" i="3"/>
  <c r="AH18" i="3"/>
  <c r="AI18" i="3" s="1"/>
  <c r="AG18" i="3"/>
  <c r="AJ18" i="3" s="1"/>
  <c r="P18" i="3"/>
  <c r="O18" i="3"/>
  <c r="K18" i="3"/>
  <c r="AB18" i="3" s="1"/>
  <c r="G18" i="3"/>
  <c r="C18" i="3"/>
  <c r="AP17" i="3"/>
  <c r="AQ17" i="3" s="1"/>
  <c r="AO17" i="3"/>
  <c r="AR17" i="3" s="1"/>
  <c r="AH17" i="3"/>
  <c r="AI17" i="3" s="1"/>
  <c r="AG17" i="3"/>
  <c r="AJ17" i="3" s="1"/>
  <c r="P17" i="3"/>
  <c r="O17" i="3"/>
  <c r="K17" i="3"/>
  <c r="AB17" i="3" s="1"/>
  <c r="G17" i="3"/>
  <c r="C17" i="3"/>
  <c r="AP16" i="3"/>
  <c r="AO16" i="3"/>
  <c r="AR16" i="3" s="1"/>
  <c r="AH16" i="3"/>
  <c r="AI16" i="3" s="1"/>
  <c r="AG16" i="3"/>
  <c r="AJ16" i="3" s="1"/>
  <c r="P16" i="3"/>
  <c r="V16" i="3" s="1"/>
  <c r="O16" i="3"/>
  <c r="K16" i="3"/>
  <c r="G16" i="3"/>
  <c r="Z16" i="3" s="1"/>
  <c r="C16" i="3"/>
  <c r="AP15" i="3"/>
  <c r="AQ15" i="3" s="1"/>
  <c r="AO15" i="3"/>
  <c r="AR15" i="3" s="1"/>
  <c r="AH15" i="3"/>
  <c r="AG15" i="3"/>
  <c r="AJ15" i="3" s="1"/>
  <c r="P15" i="3"/>
  <c r="AD15" i="3" s="1"/>
  <c r="O15" i="3"/>
  <c r="K15" i="3"/>
  <c r="AB15" i="3" s="1"/>
  <c r="G15" i="3"/>
  <c r="Z15" i="3" s="1"/>
  <c r="C15" i="3"/>
  <c r="AP14" i="3"/>
  <c r="AQ14" i="3" s="1"/>
  <c r="AO14" i="3"/>
  <c r="AH14" i="3"/>
  <c r="AG14" i="3"/>
  <c r="AJ14" i="3" s="1"/>
  <c r="P14" i="3"/>
  <c r="O14" i="3"/>
  <c r="K14" i="3"/>
  <c r="U14" i="3" s="1"/>
  <c r="G14" i="3"/>
  <c r="C14" i="3"/>
  <c r="X14" i="3" s="1"/>
  <c r="AP13" i="3"/>
  <c r="AQ13" i="3" s="1"/>
  <c r="AO13" i="3"/>
  <c r="AR13" i="3" s="1"/>
  <c r="AH13" i="3"/>
  <c r="AG13" i="3"/>
  <c r="AJ13" i="3" s="1"/>
  <c r="P13" i="3"/>
  <c r="AD13" i="3" s="1"/>
  <c r="O13" i="3"/>
  <c r="K13" i="3"/>
  <c r="AB13" i="3" s="1"/>
  <c r="G13" i="3"/>
  <c r="C13" i="3"/>
  <c r="X13" i="3" s="1"/>
  <c r="AX12" i="3"/>
  <c r="AW12" i="3"/>
  <c r="AP12" i="3"/>
  <c r="AQ12" i="3" s="1"/>
  <c r="AO12" i="3"/>
  <c r="AH12" i="3"/>
  <c r="AI12" i="3" s="1"/>
  <c r="AG12" i="3"/>
  <c r="AJ12" i="3" s="1"/>
  <c r="P12" i="3"/>
  <c r="O12" i="3"/>
  <c r="K12" i="3"/>
  <c r="U12" i="3" s="1"/>
  <c r="G12" i="3"/>
  <c r="C12" i="3"/>
  <c r="AX11" i="3"/>
  <c r="AW11" i="3"/>
  <c r="AP11" i="3"/>
  <c r="AQ11" i="3" s="1"/>
  <c r="AO11" i="3"/>
  <c r="AR11" i="3" s="1"/>
  <c r="AH11" i="3"/>
  <c r="AG11" i="3"/>
  <c r="AJ11" i="3" s="1"/>
  <c r="P11" i="3"/>
  <c r="O11" i="3"/>
  <c r="K11" i="3"/>
  <c r="U11" i="3" s="1"/>
  <c r="G11" i="3"/>
  <c r="C11" i="3"/>
  <c r="AP10" i="3"/>
  <c r="AO10" i="3"/>
  <c r="AR10" i="3" s="1"/>
  <c r="AH10" i="3"/>
  <c r="AG10" i="3"/>
  <c r="P10" i="3"/>
  <c r="AD10" i="3" s="1"/>
  <c r="O10" i="3"/>
  <c r="K10" i="3"/>
  <c r="U10" i="3" s="1"/>
  <c r="G10" i="3"/>
  <c r="Z10" i="3" s="1"/>
  <c r="C10" i="3"/>
  <c r="X10" i="3" s="1"/>
  <c r="AP9" i="3"/>
  <c r="AQ9" i="3" s="1"/>
  <c r="AO9" i="3"/>
  <c r="AR9" i="3" s="1"/>
  <c r="AH9" i="3"/>
  <c r="AG9" i="3"/>
  <c r="AJ9" i="3" s="1"/>
  <c r="P9" i="3"/>
  <c r="AD9" i="3" s="1"/>
  <c r="O9" i="3"/>
  <c r="K9" i="3"/>
  <c r="AB9" i="3" s="1"/>
  <c r="G9" i="3"/>
  <c r="Z9" i="3" s="1"/>
  <c r="C9" i="3"/>
  <c r="X9" i="3" s="1"/>
  <c r="AP8" i="3"/>
  <c r="AO8" i="3"/>
  <c r="AH8" i="3"/>
  <c r="AG8" i="3"/>
  <c r="AJ8" i="3" s="1"/>
  <c r="P8" i="3"/>
  <c r="AD8" i="3" s="1"/>
  <c r="AX8" i="3" s="1"/>
  <c r="O8" i="3"/>
  <c r="K8" i="3"/>
  <c r="AB8" i="3" s="1"/>
  <c r="G8" i="3"/>
  <c r="C8" i="3"/>
  <c r="BF8" i="3" s="1"/>
  <c r="AP7" i="3"/>
  <c r="AO7" i="3"/>
  <c r="AR7" i="3" s="1"/>
  <c r="AH7" i="3"/>
  <c r="AI7" i="3" s="1"/>
  <c r="AG7" i="3"/>
  <c r="AJ7" i="3" s="1"/>
  <c r="P7" i="3"/>
  <c r="AD7" i="3" s="1"/>
  <c r="AX7" i="3" s="1"/>
  <c r="O7" i="3"/>
  <c r="K7" i="3"/>
  <c r="AB7" i="3" s="1"/>
  <c r="G7" i="3"/>
  <c r="C7" i="3"/>
  <c r="X7" i="3" s="1"/>
  <c r="AX6" i="3"/>
  <c r="AW6" i="3"/>
  <c r="AZ6" i="3" s="1"/>
  <c r="AP6" i="3"/>
  <c r="AQ6" i="3" s="1"/>
  <c r="AO6" i="3"/>
  <c r="AH6" i="3"/>
  <c r="AI6" i="3" s="1"/>
  <c r="AG6" i="3"/>
  <c r="AJ6" i="3" s="1"/>
  <c r="P6" i="3"/>
  <c r="O6" i="3"/>
  <c r="K6" i="3"/>
  <c r="G6" i="3"/>
  <c r="C6" i="3"/>
  <c r="BF6" i="3" s="1"/>
  <c r="AP5" i="3"/>
  <c r="AO5" i="3"/>
  <c r="AH5" i="3"/>
  <c r="AI5" i="3" s="1"/>
  <c r="AG5" i="3"/>
  <c r="AJ5" i="3" s="1"/>
  <c r="P5" i="3"/>
  <c r="V5" i="3" s="1"/>
  <c r="O5" i="3"/>
  <c r="K5" i="3"/>
  <c r="AB5" i="3" s="1"/>
  <c r="G5" i="3"/>
  <c r="Z5" i="3" s="1"/>
  <c r="C5" i="3"/>
  <c r="BF5" i="3" s="1"/>
  <c r="AP4" i="3"/>
  <c r="AO4" i="3"/>
  <c r="AR4" i="3" s="1"/>
  <c r="AH4" i="3"/>
  <c r="AI4" i="3" s="1"/>
  <c r="AG4" i="3"/>
  <c r="AJ4" i="3" s="1"/>
  <c r="P4" i="3"/>
  <c r="AD4" i="3" s="1"/>
  <c r="AX4" i="3" s="1"/>
  <c r="O4" i="3"/>
  <c r="K4" i="3"/>
  <c r="AB4" i="3" s="1"/>
  <c r="G4" i="3"/>
  <c r="Z4" i="3" s="1"/>
  <c r="C4" i="3"/>
  <c r="X4" i="3" s="1"/>
  <c r="AP3" i="3"/>
  <c r="AO3" i="3"/>
  <c r="AR3" i="3" s="1"/>
  <c r="AH3" i="3"/>
  <c r="AG3" i="3"/>
  <c r="P3" i="3"/>
  <c r="AD3" i="3" s="1"/>
  <c r="O3" i="3"/>
  <c r="K3" i="3"/>
  <c r="AB3" i="3" s="1"/>
  <c r="G3" i="3"/>
  <c r="Z3" i="3" s="1"/>
  <c r="C3" i="3"/>
  <c r="BK41" i="1"/>
  <c r="BJ41" i="1" s="1"/>
  <c r="BN41" i="1" s="1"/>
  <c r="BK42" i="1"/>
  <c r="BL42" i="1" s="1"/>
  <c r="BM42" i="1" s="1"/>
  <c r="BK43" i="1"/>
  <c r="BL43" i="1" s="1"/>
  <c r="BM43" i="1" s="1"/>
  <c r="BK44" i="1"/>
  <c r="BK45" i="1"/>
  <c r="BJ45" i="1" s="1"/>
  <c r="BN45" i="1" s="1"/>
  <c r="BK46" i="1"/>
  <c r="BJ46" i="1" s="1"/>
  <c r="BN46" i="1" s="1"/>
  <c r="BK47" i="1"/>
  <c r="BL47" i="1" s="1"/>
  <c r="BM47" i="1" s="1"/>
  <c r="BK48" i="1"/>
  <c r="BJ48" i="1" s="1"/>
  <c r="BN48" i="1" s="1"/>
  <c r="AS5" i="1"/>
  <c r="AV5" i="1" s="1"/>
  <c r="AT5" i="1"/>
  <c r="AU5" i="1" s="1"/>
  <c r="AS6" i="1"/>
  <c r="AV6" i="1" s="1"/>
  <c r="AT6" i="1"/>
  <c r="AS8" i="1"/>
  <c r="AV8" i="1" s="1"/>
  <c r="AT8" i="1"/>
  <c r="AS9" i="1"/>
  <c r="AV9" i="1" s="1"/>
  <c r="AT9" i="1"/>
  <c r="AS10" i="1"/>
  <c r="AV10" i="1" s="1"/>
  <c r="AT10" i="1"/>
  <c r="AS11" i="1"/>
  <c r="AV11" i="1" s="1"/>
  <c r="AT11" i="1"/>
  <c r="AS12" i="1"/>
  <c r="AV12" i="1" s="1"/>
  <c r="AT12" i="1"/>
  <c r="AS13" i="1"/>
  <c r="AV13" i="1" s="1"/>
  <c r="AT13" i="1"/>
  <c r="AU13" i="1" s="1"/>
  <c r="AS14" i="1"/>
  <c r="AV14" i="1" s="1"/>
  <c r="AT14" i="1"/>
  <c r="AS15" i="1"/>
  <c r="AV15" i="1" s="1"/>
  <c r="AT15" i="1"/>
  <c r="AU15" i="1" s="1"/>
  <c r="AS16" i="1"/>
  <c r="AV16" i="1" s="1"/>
  <c r="AT16" i="1"/>
  <c r="AS17" i="1"/>
  <c r="AV17" i="1" s="1"/>
  <c r="AT17" i="1"/>
  <c r="AS18" i="1"/>
  <c r="AV18" i="1" s="1"/>
  <c r="AT18" i="1"/>
  <c r="AS19" i="1"/>
  <c r="AV19" i="1" s="1"/>
  <c r="AT19" i="1"/>
  <c r="AS20" i="1"/>
  <c r="AV20" i="1" s="1"/>
  <c r="AT20" i="1"/>
  <c r="AS21" i="1"/>
  <c r="AV21" i="1" s="1"/>
  <c r="AT21" i="1"/>
  <c r="AU21" i="1" s="1"/>
  <c r="AS22" i="1"/>
  <c r="AV22" i="1" s="1"/>
  <c r="AT22" i="1"/>
  <c r="AS23" i="1"/>
  <c r="AV23" i="1" s="1"/>
  <c r="AT23" i="1"/>
  <c r="AU23" i="1" s="1"/>
  <c r="AS24" i="1"/>
  <c r="AV24" i="1" s="1"/>
  <c r="AT24" i="1"/>
  <c r="AS25" i="1"/>
  <c r="AV25" i="1" s="1"/>
  <c r="AT25" i="1"/>
  <c r="AS26" i="1"/>
  <c r="AV26" i="1" s="1"/>
  <c r="AT26" i="1"/>
  <c r="AS27" i="1"/>
  <c r="AV27" i="1" s="1"/>
  <c r="AT27" i="1"/>
  <c r="AS28" i="1"/>
  <c r="AV28" i="1" s="1"/>
  <c r="AT28" i="1"/>
  <c r="AS29" i="1"/>
  <c r="AV29" i="1" s="1"/>
  <c r="AT29" i="1"/>
  <c r="AU29" i="1" s="1"/>
  <c r="AS30" i="1"/>
  <c r="AV30" i="1" s="1"/>
  <c r="AT30" i="1"/>
  <c r="AS31" i="1"/>
  <c r="AV31" i="1" s="1"/>
  <c r="AT31" i="1"/>
  <c r="AU31" i="1" s="1"/>
  <c r="AS32" i="1"/>
  <c r="AV32" i="1" s="1"/>
  <c r="AT32" i="1"/>
  <c r="AS33" i="1"/>
  <c r="AV33" i="1" s="1"/>
  <c r="AT33" i="1"/>
  <c r="AS34" i="1"/>
  <c r="AV34" i="1" s="1"/>
  <c r="AT34" i="1"/>
  <c r="AS35" i="1"/>
  <c r="AV35" i="1" s="1"/>
  <c r="AT35" i="1"/>
  <c r="AS36" i="1"/>
  <c r="AV36" i="1" s="1"/>
  <c r="AT36" i="1"/>
  <c r="AS37" i="1"/>
  <c r="AV37" i="1" s="1"/>
  <c r="AT37" i="1"/>
  <c r="AU37" i="1" s="1"/>
  <c r="AS39" i="1"/>
  <c r="AV39" i="1" s="1"/>
  <c r="AT39" i="1"/>
  <c r="AU39" i="1" s="1"/>
  <c r="AS40" i="1"/>
  <c r="AV40" i="1" s="1"/>
  <c r="AT40" i="1"/>
  <c r="AS41" i="1"/>
  <c r="AV41" i="1" s="1"/>
  <c r="AT41" i="1"/>
  <c r="AS42" i="1"/>
  <c r="AV42" i="1" s="1"/>
  <c r="AT42" i="1"/>
  <c r="AU42" i="1" s="1"/>
  <c r="AS43" i="1"/>
  <c r="AV43" i="1" s="1"/>
  <c r="AT43" i="1"/>
  <c r="AS44" i="1"/>
  <c r="AV44" i="1" s="1"/>
  <c r="AT44" i="1"/>
  <c r="AS45" i="1"/>
  <c r="AV45" i="1" s="1"/>
  <c r="AT45" i="1"/>
  <c r="AU45" i="1" s="1"/>
  <c r="AS46" i="1"/>
  <c r="AV46" i="1" s="1"/>
  <c r="AT46" i="1"/>
  <c r="AS47" i="1"/>
  <c r="AV47" i="1" s="1"/>
  <c r="AT47" i="1"/>
  <c r="AU47" i="1" s="1"/>
  <c r="AS48" i="1"/>
  <c r="AV48" i="1" s="1"/>
  <c r="AT48" i="1"/>
  <c r="AT4" i="1"/>
  <c r="AU4" i="1" s="1"/>
  <c r="AS4" i="1"/>
  <c r="AV4" i="1" s="1"/>
  <c r="AK4" i="1"/>
  <c r="AN4" i="1" s="1"/>
  <c r="AL5" i="1"/>
  <c r="AM5" i="1" s="1"/>
  <c r="AL6" i="1"/>
  <c r="AM6" i="1" s="1"/>
  <c r="AL7" i="1"/>
  <c r="AM7" i="1" s="1"/>
  <c r="AL8" i="1"/>
  <c r="AM8" i="1" s="1"/>
  <c r="AL9" i="1"/>
  <c r="AM9" i="1" s="1"/>
  <c r="AL10" i="1"/>
  <c r="AM10" i="1" s="1"/>
  <c r="AL11" i="1"/>
  <c r="AM11" i="1" s="1"/>
  <c r="AL12" i="1"/>
  <c r="AM12" i="1" s="1"/>
  <c r="AL13" i="1"/>
  <c r="AM13" i="1" s="1"/>
  <c r="AL14" i="1"/>
  <c r="AM14" i="1" s="1"/>
  <c r="AL15" i="1"/>
  <c r="AM15" i="1" s="1"/>
  <c r="AL16" i="1"/>
  <c r="AM16" i="1" s="1"/>
  <c r="AL17" i="1"/>
  <c r="AM17" i="1" s="1"/>
  <c r="AL18" i="1"/>
  <c r="AM18" i="1" s="1"/>
  <c r="AL19" i="1"/>
  <c r="AM19" i="1" s="1"/>
  <c r="AL20" i="1"/>
  <c r="AM20" i="1" s="1"/>
  <c r="AL21" i="1"/>
  <c r="AM21" i="1" s="1"/>
  <c r="AL22" i="1"/>
  <c r="AM22" i="1" s="1"/>
  <c r="AL23" i="1"/>
  <c r="AM23" i="1" s="1"/>
  <c r="AL24" i="1"/>
  <c r="AM24" i="1" s="1"/>
  <c r="AL25" i="1"/>
  <c r="AM25" i="1" s="1"/>
  <c r="AL26" i="1"/>
  <c r="AM26" i="1" s="1"/>
  <c r="AL27" i="1"/>
  <c r="AM27" i="1" s="1"/>
  <c r="AL28" i="1"/>
  <c r="AM28" i="1" s="1"/>
  <c r="AL29" i="1"/>
  <c r="AM29" i="1" s="1"/>
  <c r="AL30" i="1"/>
  <c r="AM30" i="1" s="1"/>
  <c r="AL31" i="1"/>
  <c r="AM31" i="1" s="1"/>
  <c r="AL32" i="1"/>
  <c r="AM32" i="1" s="1"/>
  <c r="AL33" i="1"/>
  <c r="AM33" i="1" s="1"/>
  <c r="AL34" i="1"/>
  <c r="AM34" i="1" s="1"/>
  <c r="AL35" i="1"/>
  <c r="AM35" i="1" s="1"/>
  <c r="AL36" i="1"/>
  <c r="AM36" i="1" s="1"/>
  <c r="AL37" i="1"/>
  <c r="AM37" i="1" s="1"/>
  <c r="AL38" i="1"/>
  <c r="AM38" i="1" s="1"/>
  <c r="AL39" i="1"/>
  <c r="AM39" i="1" s="1"/>
  <c r="AL40" i="1"/>
  <c r="AM40" i="1" s="1"/>
  <c r="AL41" i="1"/>
  <c r="AM41" i="1" s="1"/>
  <c r="AL42" i="1"/>
  <c r="AM42" i="1" s="1"/>
  <c r="AL43" i="1"/>
  <c r="AM43" i="1" s="1"/>
  <c r="AL44" i="1"/>
  <c r="AM44" i="1" s="1"/>
  <c r="AL45" i="1"/>
  <c r="AM45" i="1" s="1"/>
  <c r="AL46" i="1"/>
  <c r="AM46" i="1" s="1"/>
  <c r="AL47" i="1"/>
  <c r="AM47" i="1" s="1"/>
  <c r="AL48" i="1"/>
  <c r="AM48" i="1" s="1"/>
  <c r="AL4" i="1"/>
  <c r="AM4" i="1" s="1"/>
  <c r="AK5" i="1"/>
  <c r="AN5" i="1" s="1"/>
  <c r="AK6" i="1"/>
  <c r="AN6" i="1" s="1"/>
  <c r="AK7" i="1"/>
  <c r="AN7" i="1" s="1"/>
  <c r="AK8" i="1"/>
  <c r="AN8" i="1" s="1"/>
  <c r="AK9" i="1"/>
  <c r="AN9" i="1" s="1"/>
  <c r="AK10" i="1"/>
  <c r="AN10" i="1" s="1"/>
  <c r="AK11" i="1"/>
  <c r="AN11" i="1" s="1"/>
  <c r="AK12" i="1"/>
  <c r="AN12" i="1" s="1"/>
  <c r="AK13" i="1"/>
  <c r="AN13" i="1" s="1"/>
  <c r="AK14" i="1"/>
  <c r="AN14" i="1" s="1"/>
  <c r="AK15" i="1"/>
  <c r="AN15" i="1" s="1"/>
  <c r="AK16" i="1"/>
  <c r="AN16" i="1" s="1"/>
  <c r="AK17" i="1"/>
  <c r="AN17" i="1" s="1"/>
  <c r="AK18" i="1"/>
  <c r="AN18" i="1" s="1"/>
  <c r="AK19" i="1"/>
  <c r="AN19" i="1" s="1"/>
  <c r="AK20" i="1"/>
  <c r="AN20" i="1" s="1"/>
  <c r="AK21" i="1"/>
  <c r="AN21" i="1" s="1"/>
  <c r="AK22" i="1"/>
  <c r="AN22" i="1" s="1"/>
  <c r="AK23" i="1"/>
  <c r="AN23" i="1" s="1"/>
  <c r="AK24" i="1"/>
  <c r="AN24" i="1" s="1"/>
  <c r="AK25" i="1"/>
  <c r="AN25" i="1" s="1"/>
  <c r="AK26" i="1"/>
  <c r="AN26" i="1" s="1"/>
  <c r="AK27" i="1"/>
  <c r="AN27" i="1" s="1"/>
  <c r="AK28" i="1"/>
  <c r="AN28" i="1" s="1"/>
  <c r="AK29" i="1"/>
  <c r="AN29" i="1" s="1"/>
  <c r="AK30" i="1"/>
  <c r="AN30" i="1" s="1"/>
  <c r="AK31" i="1"/>
  <c r="AN31" i="1" s="1"/>
  <c r="AK32" i="1"/>
  <c r="AN32" i="1" s="1"/>
  <c r="AK33" i="1"/>
  <c r="AN33" i="1" s="1"/>
  <c r="AK34" i="1"/>
  <c r="AN34" i="1" s="1"/>
  <c r="AK35" i="1"/>
  <c r="AN35" i="1" s="1"/>
  <c r="AK36" i="1"/>
  <c r="AN36" i="1" s="1"/>
  <c r="AK37" i="1"/>
  <c r="AN37" i="1" s="1"/>
  <c r="AK38" i="1"/>
  <c r="AN38" i="1" s="1"/>
  <c r="AK39" i="1"/>
  <c r="AN39" i="1" s="1"/>
  <c r="AK40" i="1"/>
  <c r="AN40" i="1" s="1"/>
  <c r="AK41" i="1"/>
  <c r="AN41" i="1" s="1"/>
  <c r="AK42" i="1"/>
  <c r="AN42" i="1" s="1"/>
  <c r="AK43" i="1"/>
  <c r="AN43" i="1" s="1"/>
  <c r="AK44" i="1"/>
  <c r="AN44" i="1" s="1"/>
  <c r="AK45" i="1"/>
  <c r="AN45" i="1" s="1"/>
  <c r="AK46" i="1"/>
  <c r="AN46" i="1" s="1"/>
  <c r="AK47" i="1"/>
  <c r="AN47" i="1" s="1"/>
  <c r="AK48" i="1"/>
  <c r="AN48" i="1" s="1"/>
  <c r="E47" i="1"/>
  <c r="X47" i="1" s="1"/>
  <c r="T41" i="1"/>
  <c r="T42" i="1"/>
  <c r="T43" i="1"/>
  <c r="T44" i="1"/>
  <c r="T45" i="1"/>
  <c r="T46" i="1"/>
  <c r="T47" i="1"/>
  <c r="T48" i="1"/>
  <c r="AB41" i="1"/>
  <c r="AB42" i="1"/>
  <c r="AB43" i="1"/>
  <c r="AB44" i="1"/>
  <c r="AB45" i="1"/>
  <c r="AB46" i="1"/>
  <c r="AB47" i="1"/>
  <c r="AB48" i="1"/>
  <c r="J48" i="1"/>
  <c r="B20" i="1"/>
  <c r="J20" i="1" s="1"/>
  <c r="C20" i="1"/>
  <c r="L20" i="1" s="1"/>
  <c r="D20" i="1"/>
  <c r="E20" i="1"/>
  <c r="AF20" i="1" s="1"/>
  <c r="F20" i="1"/>
  <c r="G20" i="1"/>
  <c r="AH20" i="1" s="1"/>
  <c r="B21" i="1"/>
  <c r="J21" i="1" s="1"/>
  <c r="C21" i="1"/>
  <c r="L21" i="1" s="1"/>
  <c r="D21" i="1"/>
  <c r="E21" i="1"/>
  <c r="AF21" i="1" s="1"/>
  <c r="F21" i="1"/>
  <c r="G21" i="1"/>
  <c r="AH21" i="1" s="1"/>
  <c r="B22" i="1"/>
  <c r="J22" i="1" s="1"/>
  <c r="C22" i="1"/>
  <c r="L22" i="1" s="1"/>
  <c r="D22" i="1"/>
  <c r="E22" i="1"/>
  <c r="AF22" i="1" s="1"/>
  <c r="F22" i="1"/>
  <c r="G22" i="1"/>
  <c r="AH22" i="1" s="1"/>
  <c r="B23" i="1"/>
  <c r="J23" i="1" s="1"/>
  <c r="C23" i="1"/>
  <c r="L23" i="1" s="1"/>
  <c r="D23" i="1"/>
  <c r="E23" i="1"/>
  <c r="AF23" i="1" s="1"/>
  <c r="F23" i="1"/>
  <c r="G23" i="1"/>
  <c r="Z23" i="1" s="1"/>
  <c r="B24" i="1"/>
  <c r="J24" i="1" s="1"/>
  <c r="C24" i="1"/>
  <c r="L24" i="1" s="1"/>
  <c r="D24" i="1"/>
  <c r="E24" i="1"/>
  <c r="AF24" i="1" s="1"/>
  <c r="F24" i="1"/>
  <c r="G24" i="1"/>
  <c r="AH24" i="1" s="1"/>
  <c r="B25" i="1"/>
  <c r="J25" i="1" s="1"/>
  <c r="C25" i="1"/>
  <c r="L25" i="1" s="1"/>
  <c r="D25" i="1"/>
  <c r="E25" i="1"/>
  <c r="AF25" i="1" s="1"/>
  <c r="F25" i="1"/>
  <c r="G25" i="1"/>
  <c r="AH25" i="1" s="1"/>
  <c r="B26" i="1"/>
  <c r="J26" i="1" s="1"/>
  <c r="C26" i="1"/>
  <c r="L26" i="1" s="1"/>
  <c r="D26" i="1"/>
  <c r="E26" i="1"/>
  <c r="AF26" i="1" s="1"/>
  <c r="F26" i="1"/>
  <c r="G26" i="1"/>
  <c r="AH26" i="1" s="1"/>
  <c r="B27" i="1"/>
  <c r="J27" i="1" s="1"/>
  <c r="C27" i="1"/>
  <c r="L27" i="1" s="1"/>
  <c r="D27" i="1"/>
  <c r="E27" i="1"/>
  <c r="AF27" i="1" s="1"/>
  <c r="F27" i="1"/>
  <c r="G27" i="1"/>
  <c r="Z27" i="1" s="1"/>
  <c r="B28" i="1"/>
  <c r="J28" i="1" s="1"/>
  <c r="C28" i="1"/>
  <c r="L28" i="1" s="1"/>
  <c r="D28" i="1"/>
  <c r="E28" i="1"/>
  <c r="AF28" i="1" s="1"/>
  <c r="F28" i="1"/>
  <c r="G28" i="1"/>
  <c r="AH28" i="1" s="1"/>
  <c r="B29" i="1"/>
  <c r="J29" i="1" s="1"/>
  <c r="C29" i="1"/>
  <c r="L29" i="1" s="1"/>
  <c r="D29" i="1"/>
  <c r="E29" i="1"/>
  <c r="AF29" i="1" s="1"/>
  <c r="F29" i="1"/>
  <c r="G29" i="1"/>
  <c r="AH29" i="1" s="1"/>
  <c r="B30" i="1"/>
  <c r="J30" i="1" s="1"/>
  <c r="C30" i="1"/>
  <c r="L30" i="1" s="1"/>
  <c r="D30" i="1"/>
  <c r="E30" i="1"/>
  <c r="AF30" i="1" s="1"/>
  <c r="F30" i="1"/>
  <c r="G30" i="1"/>
  <c r="AH30" i="1" s="1"/>
  <c r="B31" i="1"/>
  <c r="J31" i="1" s="1"/>
  <c r="C31" i="1"/>
  <c r="L31" i="1" s="1"/>
  <c r="D31" i="1"/>
  <c r="E31" i="1"/>
  <c r="AF31" i="1" s="1"/>
  <c r="F31" i="1"/>
  <c r="G31" i="1"/>
  <c r="Z31" i="1" s="1"/>
  <c r="B32" i="1"/>
  <c r="J32" i="1" s="1"/>
  <c r="C32" i="1"/>
  <c r="L32" i="1" s="1"/>
  <c r="D32" i="1"/>
  <c r="E32" i="1"/>
  <c r="AF32" i="1" s="1"/>
  <c r="F32" i="1"/>
  <c r="G32" i="1"/>
  <c r="AH32" i="1" s="1"/>
  <c r="B33" i="1"/>
  <c r="J33" i="1" s="1"/>
  <c r="C33" i="1"/>
  <c r="L33" i="1" s="1"/>
  <c r="D33" i="1"/>
  <c r="E33" i="1"/>
  <c r="AF33" i="1" s="1"/>
  <c r="F33" i="1"/>
  <c r="G33" i="1"/>
  <c r="AH33" i="1" s="1"/>
  <c r="B34" i="1"/>
  <c r="J34" i="1" s="1"/>
  <c r="C34" i="1"/>
  <c r="L34" i="1" s="1"/>
  <c r="D34" i="1"/>
  <c r="E34" i="1"/>
  <c r="AF34" i="1" s="1"/>
  <c r="F34" i="1"/>
  <c r="G34" i="1"/>
  <c r="AH34" i="1" s="1"/>
  <c r="B35" i="1"/>
  <c r="J35" i="1" s="1"/>
  <c r="C35" i="1"/>
  <c r="L35" i="1" s="1"/>
  <c r="D35" i="1"/>
  <c r="E35" i="1"/>
  <c r="AF35" i="1" s="1"/>
  <c r="F35" i="1"/>
  <c r="G35" i="1"/>
  <c r="Z35" i="1" s="1"/>
  <c r="B36" i="1"/>
  <c r="J36" i="1" s="1"/>
  <c r="C36" i="1"/>
  <c r="L36" i="1" s="1"/>
  <c r="D36" i="1"/>
  <c r="E36" i="1"/>
  <c r="AF36" i="1" s="1"/>
  <c r="F36" i="1"/>
  <c r="G36" i="1"/>
  <c r="AH36" i="1" s="1"/>
  <c r="B37" i="1"/>
  <c r="J37" i="1" s="1"/>
  <c r="C37" i="1"/>
  <c r="L37" i="1" s="1"/>
  <c r="D37" i="1"/>
  <c r="E37" i="1"/>
  <c r="AF37" i="1" s="1"/>
  <c r="F37" i="1"/>
  <c r="G37" i="1"/>
  <c r="AH37" i="1" s="1"/>
  <c r="B38" i="1"/>
  <c r="C38" i="1"/>
  <c r="D38" i="1"/>
  <c r="E38" i="1"/>
  <c r="F38" i="1"/>
  <c r="G38" i="1"/>
  <c r="B39" i="1"/>
  <c r="J39" i="1" s="1"/>
  <c r="C39" i="1"/>
  <c r="L39" i="1" s="1"/>
  <c r="D39" i="1"/>
  <c r="E39" i="1"/>
  <c r="AF39" i="1" s="1"/>
  <c r="F39" i="1"/>
  <c r="G39" i="1"/>
  <c r="AH39" i="1" s="1"/>
  <c r="B40" i="1"/>
  <c r="J40" i="1" s="1"/>
  <c r="C40" i="1"/>
  <c r="L40" i="1" s="1"/>
  <c r="D40" i="1"/>
  <c r="E40" i="1"/>
  <c r="AF40" i="1" s="1"/>
  <c r="F40" i="1"/>
  <c r="G40" i="1"/>
  <c r="Z40" i="1" s="1"/>
  <c r="J41" i="1"/>
  <c r="C41" i="1"/>
  <c r="L41" i="1" s="1"/>
  <c r="E41" i="1"/>
  <c r="AF41" i="1" s="1"/>
  <c r="F41" i="1"/>
  <c r="G41" i="1"/>
  <c r="AH41" i="1" s="1"/>
  <c r="J42" i="1"/>
  <c r="C42" i="1"/>
  <c r="E42" i="1"/>
  <c r="AF42" i="1" s="1"/>
  <c r="F42" i="1"/>
  <c r="G42" i="1"/>
  <c r="AH42" i="1" s="1"/>
  <c r="J43" i="1"/>
  <c r="C43" i="1"/>
  <c r="E43" i="1"/>
  <c r="AF43" i="1" s="1"/>
  <c r="F43" i="1"/>
  <c r="G43" i="1"/>
  <c r="AH43" i="1" s="1"/>
  <c r="J44" i="1"/>
  <c r="C44" i="1"/>
  <c r="L44" i="1" s="1"/>
  <c r="E44" i="1"/>
  <c r="AF44" i="1" s="1"/>
  <c r="F44" i="1"/>
  <c r="G44" i="1"/>
  <c r="Z44" i="1" s="1"/>
  <c r="J45" i="1"/>
  <c r="C45" i="1"/>
  <c r="L45" i="1" s="1"/>
  <c r="D45" i="1"/>
  <c r="E45" i="1"/>
  <c r="AF45" i="1" s="1"/>
  <c r="F45" i="1"/>
  <c r="G45" i="1"/>
  <c r="AH45" i="1" s="1"/>
  <c r="J46" i="1"/>
  <c r="C46" i="1"/>
  <c r="L46" i="1" s="1"/>
  <c r="D46" i="1"/>
  <c r="E46" i="1"/>
  <c r="AF46" i="1" s="1"/>
  <c r="F46" i="1"/>
  <c r="G46" i="1"/>
  <c r="AH46" i="1" s="1"/>
  <c r="J47" i="1"/>
  <c r="C47" i="1"/>
  <c r="L47" i="1" s="1"/>
  <c r="D47" i="1"/>
  <c r="F47" i="1"/>
  <c r="G47" i="1"/>
  <c r="AH47" i="1" s="1"/>
  <c r="C48" i="1"/>
  <c r="L48" i="1" s="1"/>
  <c r="D48" i="1"/>
  <c r="E48" i="1"/>
  <c r="F48" i="1"/>
  <c r="G48" i="1"/>
  <c r="Z48" i="1" s="1"/>
  <c r="B5" i="1"/>
  <c r="J5" i="1" s="1"/>
  <c r="C5" i="1"/>
  <c r="L5" i="1" s="1"/>
  <c r="D5" i="1"/>
  <c r="E5" i="1"/>
  <c r="AF5" i="1" s="1"/>
  <c r="F5" i="1"/>
  <c r="G5" i="1"/>
  <c r="AH5" i="1" s="1"/>
  <c r="B6" i="1"/>
  <c r="J6" i="1" s="1"/>
  <c r="C6" i="1"/>
  <c r="L6" i="1" s="1"/>
  <c r="D6" i="1"/>
  <c r="E6" i="1"/>
  <c r="AF6" i="1" s="1"/>
  <c r="F6" i="1"/>
  <c r="G6" i="1"/>
  <c r="AH6" i="1" s="1"/>
  <c r="B7" i="1"/>
  <c r="C7" i="1"/>
  <c r="D7" i="1"/>
  <c r="E7" i="1"/>
  <c r="F7" i="1"/>
  <c r="G7" i="1"/>
  <c r="B8" i="1"/>
  <c r="J8" i="1" s="1"/>
  <c r="C8" i="1"/>
  <c r="L8" i="1" s="1"/>
  <c r="D8" i="1"/>
  <c r="E8" i="1"/>
  <c r="AF8" i="1" s="1"/>
  <c r="F8" i="1"/>
  <c r="G8" i="1"/>
  <c r="AH8" i="1" s="1"/>
  <c r="B9" i="1"/>
  <c r="J9" i="1" s="1"/>
  <c r="C9" i="1"/>
  <c r="L9" i="1" s="1"/>
  <c r="D9" i="1"/>
  <c r="E9" i="1"/>
  <c r="AF9" i="1" s="1"/>
  <c r="F9" i="1"/>
  <c r="G9" i="1"/>
  <c r="Z9" i="1" s="1"/>
  <c r="B10" i="1"/>
  <c r="J10" i="1" s="1"/>
  <c r="C10" i="1"/>
  <c r="L10" i="1" s="1"/>
  <c r="D10" i="1"/>
  <c r="E10" i="1"/>
  <c r="AF10" i="1" s="1"/>
  <c r="F10" i="1"/>
  <c r="G10" i="1"/>
  <c r="AH10" i="1" s="1"/>
  <c r="B11" i="1"/>
  <c r="J11" i="1" s="1"/>
  <c r="C11" i="1"/>
  <c r="L11" i="1" s="1"/>
  <c r="D11" i="1"/>
  <c r="E11" i="1"/>
  <c r="AF11" i="1" s="1"/>
  <c r="F11" i="1"/>
  <c r="G11" i="1"/>
  <c r="AH11" i="1" s="1"/>
  <c r="B12" i="1"/>
  <c r="J12" i="1" s="1"/>
  <c r="C12" i="1"/>
  <c r="L12" i="1" s="1"/>
  <c r="D12" i="1"/>
  <c r="E12" i="1"/>
  <c r="AF12" i="1" s="1"/>
  <c r="F12" i="1"/>
  <c r="G12" i="1"/>
  <c r="B13" i="1"/>
  <c r="J13" i="1" s="1"/>
  <c r="C13" i="1"/>
  <c r="L13" i="1" s="1"/>
  <c r="D13" i="1"/>
  <c r="E13" i="1"/>
  <c r="AF13" i="1" s="1"/>
  <c r="F13" i="1"/>
  <c r="G13" i="1"/>
  <c r="B14" i="1"/>
  <c r="J14" i="1" s="1"/>
  <c r="C14" i="1"/>
  <c r="L14" i="1" s="1"/>
  <c r="D14" i="1"/>
  <c r="E14" i="1"/>
  <c r="AF14" i="1" s="1"/>
  <c r="F14" i="1"/>
  <c r="G14" i="1"/>
  <c r="AH14" i="1" s="1"/>
  <c r="B15" i="1"/>
  <c r="J15" i="1" s="1"/>
  <c r="C15" i="1"/>
  <c r="L15" i="1" s="1"/>
  <c r="D15" i="1"/>
  <c r="E15" i="1"/>
  <c r="AF15" i="1" s="1"/>
  <c r="F15" i="1"/>
  <c r="G15" i="1"/>
  <c r="Z15" i="1" s="1"/>
  <c r="B16" i="1"/>
  <c r="J16" i="1" s="1"/>
  <c r="C16" i="1"/>
  <c r="L16" i="1" s="1"/>
  <c r="D16" i="1"/>
  <c r="E16" i="1"/>
  <c r="AF16" i="1" s="1"/>
  <c r="F16" i="1"/>
  <c r="G16" i="1"/>
  <c r="AH16" i="1" s="1"/>
  <c r="B17" i="1"/>
  <c r="J17" i="1" s="1"/>
  <c r="C17" i="1"/>
  <c r="L17" i="1" s="1"/>
  <c r="D17" i="1"/>
  <c r="E17" i="1"/>
  <c r="AF17" i="1" s="1"/>
  <c r="F17" i="1"/>
  <c r="G17" i="1"/>
  <c r="AH17" i="1" s="1"/>
  <c r="B18" i="1"/>
  <c r="J18" i="1" s="1"/>
  <c r="C18" i="1"/>
  <c r="L18" i="1" s="1"/>
  <c r="D18" i="1"/>
  <c r="E18" i="1"/>
  <c r="AF18" i="1" s="1"/>
  <c r="F18" i="1"/>
  <c r="G18" i="1"/>
  <c r="AH18" i="1" s="1"/>
  <c r="B19" i="1"/>
  <c r="J19" i="1" s="1"/>
  <c r="C19" i="1"/>
  <c r="L19" i="1" s="1"/>
  <c r="D19" i="1"/>
  <c r="E19" i="1"/>
  <c r="AF19" i="1" s="1"/>
  <c r="F19" i="1"/>
  <c r="G19" i="1"/>
  <c r="Z19" i="1" s="1"/>
  <c r="G4" i="1"/>
  <c r="AH4" i="1" s="1"/>
  <c r="B4" i="1"/>
  <c r="T4" i="1" s="1"/>
  <c r="F4" i="1"/>
  <c r="E4" i="1"/>
  <c r="AF4" i="1" s="1"/>
  <c r="D4" i="1"/>
  <c r="C4" i="1"/>
  <c r="L4" i="1" s="1"/>
  <c r="BF12" i="1" l="1"/>
  <c r="B45" i="3"/>
  <c r="B26" i="3"/>
  <c r="B24" i="3"/>
  <c r="B21" i="3"/>
  <c r="B25" i="3"/>
  <c r="B36" i="3"/>
  <c r="AS36" i="3"/>
  <c r="B43" i="3"/>
  <c r="B47" i="3"/>
  <c r="B16" i="3"/>
  <c r="B7" i="3"/>
  <c r="B11" i="3"/>
  <c r="B12" i="3"/>
  <c r="B15" i="3"/>
  <c r="B18" i="3"/>
  <c r="B19" i="3"/>
  <c r="B22" i="3"/>
  <c r="B23" i="3"/>
  <c r="B27" i="3"/>
  <c r="B31" i="3"/>
  <c r="B35" i="3"/>
  <c r="B46" i="3"/>
  <c r="B42" i="3"/>
  <c r="B38" i="3"/>
  <c r="B34" i="3"/>
  <c r="B30" i="3"/>
  <c r="B14" i="3"/>
  <c r="B10" i="3"/>
  <c r="B6" i="3"/>
  <c r="B39" i="3"/>
  <c r="B41" i="3"/>
  <c r="B37" i="3"/>
  <c r="B33" i="3"/>
  <c r="B29" i="3"/>
  <c r="B17" i="3"/>
  <c r="B13" i="3"/>
  <c r="B9" i="3"/>
  <c r="B5" i="3"/>
  <c r="BE40" i="3"/>
  <c r="BI40" i="3" s="1"/>
  <c r="B3" i="3"/>
  <c r="B44" i="3"/>
  <c r="B40" i="3"/>
  <c r="B32" i="3"/>
  <c r="B28" i="3"/>
  <c r="B20" i="3"/>
  <c r="B8" i="3"/>
  <c r="B4" i="3"/>
  <c r="BF13" i="3"/>
  <c r="BG13" i="3" s="1"/>
  <c r="BH13" i="3" s="1"/>
  <c r="AS14" i="3"/>
  <c r="AD24" i="3"/>
  <c r="AX24" i="3" s="1"/>
  <c r="AY24" i="3" s="1"/>
  <c r="AK38" i="3"/>
  <c r="V25" i="3"/>
  <c r="AK3" i="3"/>
  <c r="U8" i="3"/>
  <c r="AT40" i="3"/>
  <c r="BE42" i="3"/>
  <c r="BI42" i="3" s="1"/>
  <c r="V32" i="3"/>
  <c r="AK30" i="3"/>
  <c r="AS30" i="3"/>
  <c r="AL15" i="3"/>
  <c r="V21" i="3"/>
  <c r="AS21" i="3"/>
  <c r="AT23" i="3"/>
  <c r="AT31" i="3"/>
  <c r="V35" i="3"/>
  <c r="AL36" i="3"/>
  <c r="V4" i="3"/>
  <c r="AS4" i="3"/>
  <c r="V7" i="3"/>
  <c r="AZ11" i="3"/>
  <c r="BF11" i="3"/>
  <c r="BG11" i="3" s="1"/>
  <c r="BH11" i="3" s="1"/>
  <c r="AB19" i="3"/>
  <c r="AD38" i="3"/>
  <c r="AX38" i="3" s="1"/>
  <c r="AY38" i="3" s="1"/>
  <c r="V43" i="3"/>
  <c r="AS18" i="3"/>
  <c r="AB22" i="3"/>
  <c r="AB26" i="3"/>
  <c r="AS32" i="3"/>
  <c r="AB40" i="3"/>
  <c r="AS42" i="3"/>
  <c r="AT45" i="3"/>
  <c r="AT8" i="3"/>
  <c r="AB10" i="3"/>
  <c r="AK11" i="3"/>
  <c r="Z12" i="3"/>
  <c r="AS22" i="3"/>
  <c r="AL23" i="3"/>
  <c r="AB38" i="3"/>
  <c r="AI38" i="3"/>
  <c r="AL42" i="3"/>
  <c r="AD47" i="3"/>
  <c r="AX47" i="3" s="1"/>
  <c r="BF4" i="3"/>
  <c r="BE4" i="3" s="1"/>
  <c r="BI4" i="3" s="1"/>
  <c r="AS6" i="3"/>
  <c r="BA6" i="3"/>
  <c r="AB12" i="3"/>
  <c r="AS12" i="3"/>
  <c r="V15" i="3"/>
  <c r="AD16" i="3"/>
  <c r="AX16" i="3" s="1"/>
  <c r="AY16" i="3" s="1"/>
  <c r="AK18" i="3"/>
  <c r="BF23" i="3"/>
  <c r="BE23" i="3" s="1"/>
  <c r="BI23" i="3" s="1"/>
  <c r="AB32" i="3"/>
  <c r="BF33" i="3"/>
  <c r="BG33" i="3" s="1"/>
  <c r="BH33" i="3" s="1"/>
  <c r="AD34" i="3"/>
  <c r="AW34" i="3" s="1"/>
  <c r="AZ34" i="3" s="1"/>
  <c r="AS35" i="3"/>
  <c r="AS41" i="3"/>
  <c r="V42" i="3"/>
  <c r="AT43" i="3"/>
  <c r="AT15" i="3"/>
  <c r="AK16" i="3"/>
  <c r="U18" i="3"/>
  <c r="AL18" i="3"/>
  <c r="AR18" i="3"/>
  <c r="AB20" i="3"/>
  <c r="BF29" i="3"/>
  <c r="BG29" i="3" s="1"/>
  <c r="BH29" i="3" s="1"/>
  <c r="V31" i="3"/>
  <c r="AS38" i="3"/>
  <c r="AK41" i="3"/>
  <c r="V45" i="3"/>
  <c r="AL46" i="3"/>
  <c r="AX32" i="3"/>
  <c r="AW32" i="3"/>
  <c r="AQ21" i="3"/>
  <c r="X25" i="3"/>
  <c r="BF25" i="3"/>
  <c r="BE25" i="3" s="1"/>
  <c r="BI25" i="3" s="1"/>
  <c r="BF27" i="3"/>
  <c r="BG27" i="3" s="1"/>
  <c r="BH27" i="3" s="1"/>
  <c r="U28" i="3"/>
  <c r="AQ41" i="3"/>
  <c r="AT3" i="3"/>
  <c r="Z8" i="3"/>
  <c r="BB12" i="3"/>
  <c r="AY12" i="3"/>
  <c r="AD23" i="3"/>
  <c r="AW23" i="3" s="1"/>
  <c r="AZ23" i="3" s="1"/>
  <c r="V23" i="3"/>
  <c r="U34" i="3"/>
  <c r="Z43" i="3"/>
  <c r="AL3" i="3"/>
  <c r="AQ3" i="3"/>
  <c r="U5" i="3"/>
  <c r="Z7" i="3"/>
  <c r="AS7" i="3"/>
  <c r="AL8" i="3"/>
  <c r="AQ8" i="3"/>
  <c r="AT10" i="3"/>
  <c r="BF14" i="3"/>
  <c r="AI15" i="3"/>
  <c r="AS16" i="3"/>
  <c r="AQ16" i="3"/>
  <c r="AD20" i="3"/>
  <c r="AX20" i="3" s="1"/>
  <c r="BF20" i="3"/>
  <c r="BE20" i="3" s="1"/>
  <c r="BI20" i="3" s="1"/>
  <c r="U24" i="3"/>
  <c r="AT24" i="3"/>
  <c r="AQ24" i="3"/>
  <c r="AL25" i="3"/>
  <c r="AT25" i="3"/>
  <c r="AW26" i="3"/>
  <c r="BA26" i="3" s="1"/>
  <c r="Z27" i="3"/>
  <c r="X31" i="3"/>
  <c r="BF31" i="3"/>
  <c r="BE31" i="3" s="1"/>
  <c r="BI31" i="3" s="1"/>
  <c r="AI3" i="3"/>
  <c r="BF7" i="3"/>
  <c r="BE7" i="3" s="1"/>
  <c r="BI7" i="3" s="1"/>
  <c r="V8" i="3"/>
  <c r="AI8" i="3"/>
  <c r="AW8" i="3"/>
  <c r="BB8" i="3" s="1"/>
  <c r="AK9" i="3"/>
  <c r="AK10" i="3"/>
  <c r="AQ10" i="3"/>
  <c r="AL12" i="3"/>
  <c r="Z14" i="3"/>
  <c r="AB14" i="3"/>
  <c r="X15" i="3"/>
  <c r="BF15" i="3"/>
  <c r="BG15" i="3" s="1"/>
  <c r="BH15" i="3" s="1"/>
  <c r="AL17" i="3"/>
  <c r="BF18" i="3"/>
  <c r="AK19" i="3"/>
  <c r="AL19" i="3"/>
  <c r="BF22" i="3"/>
  <c r="X22" i="3"/>
  <c r="U23" i="3"/>
  <c r="BF24" i="3"/>
  <c r="X24" i="3"/>
  <c r="Z25" i="3"/>
  <c r="AZ25" i="3"/>
  <c r="AX25" i="3"/>
  <c r="BB25" i="3" s="1"/>
  <c r="BF35" i="3"/>
  <c r="BE35" i="3" s="1"/>
  <c r="BI35" i="3" s="1"/>
  <c r="AQ36" i="3"/>
  <c r="AL40" i="3"/>
  <c r="AK40" i="3"/>
  <c r="AQ40" i="3"/>
  <c r="AL41" i="3"/>
  <c r="AI41" i="3"/>
  <c r="AI42" i="3"/>
  <c r="AL44" i="3"/>
  <c r="Z45" i="3"/>
  <c r="AT5" i="3"/>
  <c r="AQ5" i="3"/>
  <c r="BF12" i="3"/>
  <c r="BE12" i="3" s="1"/>
  <c r="BI12" i="3" s="1"/>
  <c r="AL14" i="3"/>
  <c r="AI14" i="3"/>
  <c r="AD19" i="3"/>
  <c r="AW19" i="3" s="1"/>
  <c r="AZ19" i="3" s="1"/>
  <c r="AL27" i="3"/>
  <c r="AB30" i="3"/>
  <c r="AT34" i="3"/>
  <c r="AR34" i="3"/>
  <c r="U3" i="3"/>
  <c r="AD5" i="3"/>
  <c r="AS5" i="3"/>
  <c r="AL10" i="3"/>
  <c r="AI10" i="3"/>
  <c r="AZ12" i="3"/>
  <c r="X19" i="3"/>
  <c r="BF19" i="3"/>
  <c r="BG19" i="3" s="1"/>
  <c r="BH19" i="3" s="1"/>
  <c r="AT20" i="3"/>
  <c r="BF26" i="3"/>
  <c r="AT27" i="3"/>
  <c r="AD28" i="3"/>
  <c r="AK28" i="3"/>
  <c r="AS28" i="3"/>
  <c r="AT29" i="3"/>
  <c r="X30" i="3"/>
  <c r="Z35" i="3"/>
  <c r="AL35" i="3"/>
  <c r="AQ35" i="3"/>
  <c r="AI40" i="3"/>
  <c r="BG41" i="3"/>
  <c r="BH41" i="3" s="1"/>
  <c r="Z44" i="3"/>
  <c r="Z34" i="3"/>
  <c r="AK34" i="3"/>
  <c r="AL47" i="3"/>
  <c r="AL5" i="3"/>
  <c r="AS8" i="3"/>
  <c r="BF9" i="3"/>
  <c r="BG9" i="3" s="1"/>
  <c r="BH9" i="3" s="1"/>
  <c r="X11" i="3"/>
  <c r="BA11" i="3"/>
  <c r="AT12" i="3"/>
  <c r="AK13" i="3"/>
  <c r="AK20" i="3"/>
  <c r="AL24" i="3"/>
  <c r="BE28" i="3"/>
  <c r="BI28" i="3" s="1"/>
  <c r="AL29" i="3"/>
  <c r="AL33" i="3"/>
  <c r="BF34" i="3"/>
  <c r="BE34" i="3" s="1"/>
  <c r="BI34" i="3" s="1"/>
  <c r="U35" i="3"/>
  <c r="AK35" i="3"/>
  <c r="AS40" i="3"/>
  <c r="AT42" i="3"/>
  <c r="AI47" i="3"/>
  <c r="BE5" i="3"/>
  <c r="BI5" i="3" s="1"/>
  <c r="BG5" i="3"/>
  <c r="BH5" i="3" s="1"/>
  <c r="AX3" i="3"/>
  <c r="AW3" i="3"/>
  <c r="AW9" i="3"/>
  <c r="AX9" i="3"/>
  <c r="BG6" i="3"/>
  <c r="BH6" i="3" s="1"/>
  <c r="BE6" i="3"/>
  <c r="BI6" i="3" s="1"/>
  <c r="AY7" i="3"/>
  <c r="BE8" i="3"/>
  <c r="BI8" i="3" s="1"/>
  <c r="BG8" i="3"/>
  <c r="BH8" i="3" s="1"/>
  <c r="AX10" i="3"/>
  <c r="AW10" i="3"/>
  <c r="AW13" i="3"/>
  <c r="AX13" i="3"/>
  <c r="AY4" i="3"/>
  <c r="AY8" i="3"/>
  <c r="AK8" i="3"/>
  <c r="AL11" i="3"/>
  <c r="BB11" i="3"/>
  <c r="BA12" i="3"/>
  <c r="Z18" i="3"/>
  <c r="AT4" i="3"/>
  <c r="X5" i="3"/>
  <c r="AT7" i="3"/>
  <c r="AL9" i="3"/>
  <c r="AK12" i="3"/>
  <c r="AX15" i="3"/>
  <c r="AW15" i="3"/>
  <c r="Z17" i="3"/>
  <c r="V29" i="3"/>
  <c r="AD29" i="3"/>
  <c r="V3" i="3"/>
  <c r="AJ3" i="3"/>
  <c r="BF3" i="3"/>
  <c r="AK4" i="3"/>
  <c r="AQ4" i="3"/>
  <c r="AW4" i="3"/>
  <c r="BA4" i="3" s="1"/>
  <c r="AR5" i="3"/>
  <c r="AK6" i="3"/>
  <c r="AR6" i="3"/>
  <c r="AY6" i="3"/>
  <c r="AK7" i="3"/>
  <c r="AQ7" i="3"/>
  <c r="AW7" i="3"/>
  <c r="AR8" i="3"/>
  <c r="U9" i="3"/>
  <c r="AI9" i="3"/>
  <c r="AS9" i="3"/>
  <c r="V10" i="3"/>
  <c r="AJ10" i="3"/>
  <c r="BF10" i="3"/>
  <c r="Z11" i="3"/>
  <c r="AI11" i="3"/>
  <c r="AS11" i="3"/>
  <c r="AY11" i="3"/>
  <c r="X12" i="3"/>
  <c r="AR12" i="3"/>
  <c r="U13" i="3"/>
  <c r="AI13" i="3"/>
  <c r="AS13" i="3"/>
  <c r="AR14" i="3"/>
  <c r="U15" i="3"/>
  <c r="AB16" i="3"/>
  <c r="U16" i="3"/>
  <c r="AT16" i="3"/>
  <c r="BF16" i="3"/>
  <c r="AK21" i="3"/>
  <c r="AJ21" i="3"/>
  <c r="AJ32" i="3"/>
  <c r="AK32" i="3"/>
  <c r="AX40" i="3"/>
  <c r="AW40" i="3"/>
  <c r="AS3" i="3"/>
  <c r="AK5" i="3"/>
  <c r="X8" i="3"/>
  <c r="AS10" i="3"/>
  <c r="Z13" i="3"/>
  <c r="AL13" i="3"/>
  <c r="AD17" i="3"/>
  <c r="V17" i="3"/>
  <c r="AB25" i="3"/>
  <c r="U25" i="3"/>
  <c r="AJ26" i="3"/>
  <c r="AK26" i="3"/>
  <c r="X3" i="3"/>
  <c r="AL4" i="3"/>
  <c r="AL7" i="3"/>
  <c r="V9" i="3"/>
  <c r="AT9" i="3"/>
  <c r="AB11" i="3"/>
  <c r="AT11" i="3"/>
  <c r="V13" i="3"/>
  <c r="AT13" i="3"/>
  <c r="AD14" i="3"/>
  <c r="V14" i="3"/>
  <c r="AL16" i="3"/>
  <c r="AT17" i="3"/>
  <c r="Z19" i="3"/>
  <c r="AL22" i="3"/>
  <c r="AK22" i="3"/>
  <c r="AI22" i="3"/>
  <c r="AD18" i="3"/>
  <c r="V18" i="3"/>
  <c r="U4" i="3"/>
  <c r="U7" i="3"/>
  <c r="AK14" i="3"/>
  <c r="AT14" i="3"/>
  <c r="AS15" i="3"/>
  <c r="X16" i="3"/>
  <c r="BF17" i="3"/>
  <c r="X17" i="3"/>
  <c r="AK17" i="3"/>
  <c r="Z21" i="3"/>
  <c r="AX21" i="3"/>
  <c r="AW21" i="3"/>
  <c r="AL21" i="3"/>
  <c r="AR26" i="3"/>
  <c r="AS26" i="3"/>
  <c r="AX30" i="3"/>
  <c r="AW30" i="3"/>
  <c r="AK15" i="3"/>
  <c r="U17" i="3"/>
  <c r="AS17" i="3"/>
  <c r="X18" i="3"/>
  <c r="AS19" i="3"/>
  <c r="AS20" i="3"/>
  <c r="X21" i="3"/>
  <c r="AT21" i="3"/>
  <c r="Z22" i="3"/>
  <c r="AT22" i="3"/>
  <c r="Z23" i="3"/>
  <c r="AI23" i="3"/>
  <c r="AK23" i="3"/>
  <c r="AS23" i="3"/>
  <c r="AQ23" i="3"/>
  <c r="AK25" i="3"/>
  <c r="AI25" i="3"/>
  <c r="AQ25" i="3"/>
  <c r="AS25" i="3"/>
  <c r="AL26" i="3"/>
  <c r="AT26" i="3"/>
  <c r="AB27" i="3"/>
  <c r="U27" i="3"/>
  <c r="AD27" i="3"/>
  <c r="BE30" i="3"/>
  <c r="BI30" i="3" s="1"/>
  <c r="AX31" i="3"/>
  <c r="AW31" i="3"/>
  <c r="X32" i="3"/>
  <c r="AL32" i="3"/>
  <c r="AT32" i="3"/>
  <c r="Z33" i="3"/>
  <c r="Z36" i="3"/>
  <c r="AX36" i="3"/>
  <c r="AW36" i="3"/>
  <c r="Z39" i="3"/>
  <c r="AD39" i="3"/>
  <c r="V39" i="3"/>
  <c r="AT18" i="3"/>
  <c r="AT19" i="3"/>
  <c r="X20" i="3"/>
  <c r="AL20" i="3"/>
  <c r="AB21" i="3"/>
  <c r="U21" i="3"/>
  <c r="AK24" i="3"/>
  <c r="AS24" i="3"/>
  <c r="X26" i="3"/>
  <c r="X28" i="3"/>
  <c r="AL28" i="3"/>
  <c r="AT28" i="3"/>
  <c r="AB29" i="3"/>
  <c r="U29" i="3"/>
  <c r="AS31" i="3"/>
  <c r="AQ31" i="3"/>
  <c r="AX35" i="3"/>
  <c r="AW35" i="3"/>
  <c r="V36" i="3"/>
  <c r="AJ37" i="3"/>
  <c r="AK37" i="3"/>
  <c r="AS47" i="3"/>
  <c r="AQ47" i="3"/>
  <c r="AT47" i="3"/>
  <c r="BF21" i="3"/>
  <c r="AD22" i="3"/>
  <c r="V22" i="3"/>
  <c r="AI27" i="3"/>
  <c r="AK27" i="3"/>
  <c r="AS27" i="3"/>
  <c r="AQ27" i="3"/>
  <c r="AK29" i="3"/>
  <c r="AI29" i="3"/>
  <c r="AQ29" i="3"/>
  <c r="AS29" i="3"/>
  <c r="AL30" i="3"/>
  <c r="AT30" i="3"/>
  <c r="AB31" i="3"/>
  <c r="U31" i="3"/>
  <c r="BF32" i="3"/>
  <c r="AD33" i="3"/>
  <c r="V33" i="3"/>
  <c r="AK33" i="3"/>
  <c r="AI33" i="3"/>
  <c r="AK36" i="3"/>
  <c r="AJ36" i="3"/>
  <c r="AK39" i="3"/>
  <c r="AI39" i="3"/>
  <c r="AL39" i="3"/>
  <c r="Z46" i="3"/>
  <c r="AD46" i="3"/>
  <c r="V46" i="3"/>
  <c r="V26" i="3"/>
  <c r="V30" i="3"/>
  <c r="AK31" i="3"/>
  <c r="AR32" i="3"/>
  <c r="U33" i="3"/>
  <c r="AS33" i="3"/>
  <c r="AL34" i="3"/>
  <c r="AS34" i="3"/>
  <c r="X36" i="3"/>
  <c r="AT36" i="3"/>
  <c r="AQ37" i="3"/>
  <c r="AS37" i="3"/>
  <c r="BF38" i="3"/>
  <c r="AB41" i="3"/>
  <c r="AY42" i="3"/>
  <c r="AK42" i="3"/>
  <c r="AW42" i="3"/>
  <c r="AZ42" i="3" s="1"/>
  <c r="AX43" i="3"/>
  <c r="AW43" i="3"/>
  <c r="AL31" i="3"/>
  <c r="AT33" i="3"/>
  <c r="AT35" i="3"/>
  <c r="AB36" i="3"/>
  <c r="U36" i="3"/>
  <c r="BA37" i="3"/>
  <c r="X38" i="3"/>
  <c r="AL38" i="3"/>
  <c r="AT38" i="3"/>
  <c r="AT41" i="3"/>
  <c r="AS43" i="3"/>
  <c r="AQ43" i="3"/>
  <c r="BE43" i="3"/>
  <c r="BI43" i="3" s="1"/>
  <c r="BG43" i="3"/>
  <c r="BH43" i="3" s="1"/>
  <c r="AK44" i="3"/>
  <c r="AI44" i="3"/>
  <c r="AB45" i="3"/>
  <c r="U45" i="3"/>
  <c r="AX45" i="3"/>
  <c r="AW45" i="3"/>
  <c r="AI34" i="3"/>
  <c r="BF36" i="3"/>
  <c r="BE37" i="3"/>
  <c r="BI37" i="3" s="1"/>
  <c r="BG37" i="3"/>
  <c r="BH37" i="3" s="1"/>
  <c r="AB43" i="3"/>
  <c r="U43" i="3"/>
  <c r="AD44" i="3"/>
  <c r="V44" i="3"/>
  <c r="AS45" i="3"/>
  <c r="AQ45" i="3"/>
  <c r="BE45" i="3"/>
  <c r="BI45" i="3" s="1"/>
  <c r="BG45" i="3"/>
  <c r="BH45" i="3" s="1"/>
  <c r="AK46" i="3"/>
  <c r="AI46" i="3"/>
  <c r="BE47" i="3"/>
  <c r="BI47" i="3" s="1"/>
  <c r="BG47" i="3"/>
  <c r="BH47" i="3" s="1"/>
  <c r="Z38" i="3"/>
  <c r="AR38" i="3"/>
  <c r="U39" i="3"/>
  <c r="AS39" i="3"/>
  <c r="Z40" i="3"/>
  <c r="AR40" i="3"/>
  <c r="AD41" i="3"/>
  <c r="AJ41" i="3"/>
  <c r="AR42" i="3"/>
  <c r="AK43" i="3"/>
  <c r="U44" i="3"/>
  <c r="AS44" i="3"/>
  <c r="BE44" i="3"/>
  <c r="BI44" i="3" s="1"/>
  <c r="AK45" i="3"/>
  <c r="U46" i="3"/>
  <c r="AS46" i="3"/>
  <c r="BE46" i="3"/>
  <c r="BI46" i="3" s="1"/>
  <c r="AK47" i="3"/>
  <c r="AT39" i="3"/>
  <c r="BF39" i="3"/>
  <c r="AB42" i="3"/>
  <c r="AL43" i="3"/>
  <c r="AT44" i="3"/>
  <c r="AL45" i="3"/>
  <c r="AT46" i="3"/>
  <c r="V40" i="3"/>
  <c r="BE32" i="1"/>
  <c r="AX4" i="1"/>
  <c r="BE20" i="1"/>
  <c r="BF36" i="1"/>
  <c r="BE24" i="1"/>
  <c r="BE13" i="1"/>
  <c r="BE28" i="1"/>
  <c r="BK35" i="1"/>
  <c r="BL35" i="1" s="1"/>
  <c r="BF41" i="1"/>
  <c r="AX25" i="1"/>
  <c r="BE22" i="1"/>
  <c r="BE30" i="1"/>
  <c r="BE34" i="1"/>
  <c r="BE12" i="1"/>
  <c r="BF47" i="1"/>
  <c r="BE11" i="1"/>
  <c r="BE6" i="1"/>
  <c r="BF45" i="1"/>
  <c r="BJ44" i="1"/>
  <c r="BN44" i="1" s="1"/>
  <c r="BL44" i="1"/>
  <c r="BF13" i="1"/>
  <c r="BF28" i="1"/>
  <c r="BF33" i="1"/>
  <c r="BE43" i="1"/>
  <c r="BK6" i="1"/>
  <c r="BL6" i="1" s="1"/>
  <c r="BF5" i="1"/>
  <c r="BE46" i="1"/>
  <c r="AX13" i="1"/>
  <c r="BJ42" i="1"/>
  <c r="BN42" i="1" s="1"/>
  <c r="BK32" i="1"/>
  <c r="BJ32" i="1" s="1"/>
  <c r="BN32" i="1" s="1"/>
  <c r="BK16" i="1"/>
  <c r="BJ16" i="1" s="1"/>
  <c r="BN16" i="1" s="1"/>
  <c r="BK22" i="1"/>
  <c r="BL22" i="1" s="1"/>
  <c r="AX9" i="1"/>
  <c r="AX29" i="1"/>
  <c r="BK19" i="1"/>
  <c r="BL19" i="1" s="1"/>
  <c r="AX48" i="1"/>
  <c r="AX46" i="1"/>
  <c r="AX44" i="1"/>
  <c r="AX40" i="1"/>
  <c r="AW36" i="1"/>
  <c r="AW34" i="1"/>
  <c r="AW32" i="1"/>
  <c r="AW30" i="1"/>
  <c r="AW28" i="1"/>
  <c r="AW26" i="1"/>
  <c r="AW24" i="1"/>
  <c r="AW22" i="1"/>
  <c r="AW20" i="1"/>
  <c r="AW18" i="1"/>
  <c r="AW16" i="1"/>
  <c r="AW14" i="1"/>
  <c r="AW12" i="1"/>
  <c r="AW10" i="1"/>
  <c r="AW8" i="1"/>
  <c r="AX6" i="1"/>
  <c r="BK29" i="1"/>
  <c r="BJ29" i="1" s="1"/>
  <c r="BN29" i="1" s="1"/>
  <c r="BK13" i="1"/>
  <c r="BJ13" i="1" s="1"/>
  <c r="BN13" i="1" s="1"/>
  <c r="BK34" i="1"/>
  <c r="BK31" i="1"/>
  <c r="BL31" i="1" s="1"/>
  <c r="BK28" i="1"/>
  <c r="BK25" i="1"/>
  <c r="BK18" i="1"/>
  <c r="BK15" i="1"/>
  <c r="BL15" i="1" s="1"/>
  <c r="BK12" i="1"/>
  <c r="BK9" i="1"/>
  <c r="AX47" i="1"/>
  <c r="AX45" i="1"/>
  <c r="AX43" i="1"/>
  <c r="AX41" i="1"/>
  <c r="AX39" i="1"/>
  <c r="AW37" i="1"/>
  <c r="AW35" i="1"/>
  <c r="AW33" i="1"/>
  <c r="AW31" i="1"/>
  <c r="AW29" i="1"/>
  <c r="AW27" i="1"/>
  <c r="AW25" i="1"/>
  <c r="AW23" i="1"/>
  <c r="AW21" i="1"/>
  <c r="AW19" i="1"/>
  <c r="AW17" i="1"/>
  <c r="AW15" i="1"/>
  <c r="AW13" i="1"/>
  <c r="AW11" i="1"/>
  <c r="AW9" i="1"/>
  <c r="AX5" i="1"/>
  <c r="AU43" i="1"/>
  <c r="AU35" i="1"/>
  <c r="AU27" i="1"/>
  <c r="AU19" i="1"/>
  <c r="AU11" i="1"/>
  <c r="AX37" i="1"/>
  <c r="AX21" i="1"/>
  <c r="BK4" i="1"/>
  <c r="BK40" i="1"/>
  <c r="BK37" i="1"/>
  <c r="BK30" i="1"/>
  <c r="BK27" i="1"/>
  <c r="BL27" i="1" s="1"/>
  <c r="BK24" i="1"/>
  <c r="BK21" i="1"/>
  <c r="BK14" i="1"/>
  <c r="BK11" i="1"/>
  <c r="BL11" i="1" s="1"/>
  <c r="BK8" i="1"/>
  <c r="BK5" i="1"/>
  <c r="BL46" i="1"/>
  <c r="BL48" i="1"/>
  <c r="AU41" i="1"/>
  <c r="AU33" i="1"/>
  <c r="AU25" i="1"/>
  <c r="AU17" i="1"/>
  <c r="AU9" i="1"/>
  <c r="AX33" i="1"/>
  <c r="AX17" i="1"/>
  <c r="BK39" i="1"/>
  <c r="BL39" i="1" s="1"/>
  <c r="BK36" i="1"/>
  <c r="BK33" i="1"/>
  <c r="BK26" i="1"/>
  <c r="BK23" i="1"/>
  <c r="BL23" i="1" s="1"/>
  <c r="BK20" i="1"/>
  <c r="BK17" i="1"/>
  <c r="BK10" i="1"/>
  <c r="BL45" i="1"/>
  <c r="BL41" i="1"/>
  <c r="BJ47" i="1"/>
  <c r="BN47" i="1" s="1"/>
  <c r="BJ43" i="1"/>
  <c r="BN43" i="1" s="1"/>
  <c r="BJ23" i="1"/>
  <c r="BN23" i="1" s="1"/>
  <c r="BJ15" i="1"/>
  <c r="BN15" i="1" s="1"/>
  <c r="AO34" i="1"/>
  <c r="AW6" i="1"/>
  <c r="AX42" i="1"/>
  <c r="AO18" i="1"/>
  <c r="AX36" i="1"/>
  <c r="AX32" i="1"/>
  <c r="AX28" i="1"/>
  <c r="AX24" i="1"/>
  <c r="AX20" i="1"/>
  <c r="AX16" i="1"/>
  <c r="AX12" i="1"/>
  <c r="AX8" i="1"/>
  <c r="AU48" i="1"/>
  <c r="AU46" i="1"/>
  <c r="AU44" i="1"/>
  <c r="AU40" i="1"/>
  <c r="AU36" i="1"/>
  <c r="AU34" i="1"/>
  <c r="AU32" i="1"/>
  <c r="AU30" i="1"/>
  <c r="AU28" i="1"/>
  <c r="AU26" i="1"/>
  <c r="AU24" i="1"/>
  <c r="AU22" i="1"/>
  <c r="AU20" i="1"/>
  <c r="AU18" i="1"/>
  <c r="AU16" i="1"/>
  <c r="AU14" i="1"/>
  <c r="AU12" i="1"/>
  <c r="AU10" i="1"/>
  <c r="AU8" i="1"/>
  <c r="AU6" i="1"/>
  <c r="AX35" i="1"/>
  <c r="AX31" i="1"/>
  <c r="AX27" i="1"/>
  <c r="AX23" i="1"/>
  <c r="AX19" i="1"/>
  <c r="AX15" i="1"/>
  <c r="AX11" i="1"/>
  <c r="AX34" i="1"/>
  <c r="AX30" i="1"/>
  <c r="AX26" i="1"/>
  <c r="AX22" i="1"/>
  <c r="AX18" i="1"/>
  <c r="AX14" i="1"/>
  <c r="AX10" i="1"/>
  <c r="AO46" i="1"/>
  <c r="AO30" i="1"/>
  <c r="AO14" i="1"/>
  <c r="AW4" i="1"/>
  <c r="AW5" i="1"/>
  <c r="AO42" i="1"/>
  <c r="AO26" i="1"/>
  <c r="AO10" i="1"/>
  <c r="AW39" i="1"/>
  <c r="AW40" i="1"/>
  <c r="AW41" i="1"/>
  <c r="AW42" i="1"/>
  <c r="AW43" i="1"/>
  <c r="AW44" i="1"/>
  <c r="AW45" i="1"/>
  <c r="AW46" i="1"/>
  <c r="AW47" i="1"/>
  <c r="AW48" i="1"/>
  <c r="AO38" i="1"/>
  <c r="AO22" i="1"/>
  <c r="AO6" i="1"/>
  <c r="AO4" i="1"/>
  <c r="AO45" i="1"/>
  <c r="AO41" i="1"/>
  <c r="AO37" i="1"/>
  <c r="AO33" i="1"/>
  <c r="AO29" i="1"/>
  <c r="AO25" i="1"/>
  <c r="AO21" i="1"/>
  <c r="AO17" i="1"/>
  <c r="AO13" i="1"/>
  <c r="AO9" i="1"/>
  <c r="AO5" i="1"/>
  <c r="AO48" i="1"/>
  <c r="AO44" i="1"/>
  <c r="AO40" i="1"/>
  <c r="AO36" i="1"/>
  <c r="AO32" i="1"/>
  <c r="AO28" i="1"/>
  <c r="AO24" i="1"/>
  <c r="AO20" i="1"/>
  <c r="AO16" i="1"/>
  <c r="AO12" i="1"/>
  <c r="AO8" i="1"/>
  <c r="AO47" i="1"/>
  <c r="AO43" i="1"/>
  <c r="AO39" i="1"/>
  <c r="AO35" i="1"/>
  <c r="AO31" i="1"/>
  <c r="AO27" i="1"/>
  <c r="AO23" i="1"/>
  <c r="AO19" i="1"/>
  <c r="AO15" i="1"/>
  <c r="AO11" i="1"/>
  <c r="AO7" i="1"/>
  <c r="AP46" i="1"/>
  <c r="AP37" i="1"/>
  <c r="AP33" i="1"/>
  <c r="AP29" i="1"/>
  <c r="AP25" i="1"/>
  <c r="AP21" i="1"/>
  <c r="AP9" i="1"/>
  <c r="AP4" i="1"/>
  <c r="AP45" i="1"/>
  <c r="AP41" i="1"/>
  <c r="AP36" i="1"/>
  <c r="AP32" i="1"/>
  <c r="AP28" i="1"/>
  <c r="AP24" i="1"/>
  <c r="AP20" i="1"/>
  <c r="AP16" i="1"/>
  <c r="AP12" i="1"/>
  <c r="AP8" i="1"/>
  <c r="AP13" i="1"/>
  <c r="AP48" i="1"/>
  <c r="AP44" i="1"/>
  <c r="AP40" i="1"/>
  <c r="AP35" i="1"/>
  <c r="AP31" i="1"/>
  <c r="AP27" i="1"/>
  <c r="AP23" i="1"/>
  <c r="AP19" i="1"/>
  <c r="AP15" i="1"/>
  <c r="AP11" i="1"/>
  <c r="AP6" i="1"/>
  <c r="AP42" i="1"/>
  <c r="AP17" i="1"/>
  <c r="AP47" i="1"/>
  <c r="AP43" i="1"/>
  <c r="AP39" i="1"/>
  <c r="AP34" i="1"/>
  <c r="AP30" i="1"/>
  <c r="AP26" i="1"/>
  <c r="AP22" i="1"/>
  <c r="AP18" i="1"/>
  <c r="AP14" i="1"/>
  <c r="AP10" i="1"/>
  <c r="AP5" i="1"/>
  <c r="AF47" i="1"/>
  <c r="Z4" i="1"/>
  <c r="T36" i="1"/>
  <c r="T32" i="1"/>
  <c r="T28" i="1"/>
  <c r="T24" i="1"/>
  <c r="T20" i="1"/>
  <c r="T16" i="1"/>
  <c r="T12" i="1"/>
  <c r="T8" i="1"/>
  <c r="V46" i="1"/>
  <c r="V40" i="1"/>
  <c r="V35" i="1"/>
  <c r="V31" i="1"/>
  <c r="V27" i="1"/>
  <c r="V23" i="1"/>
  <c r="V19" i="1"/>
  <c r="V15" i="1"/>
  <c r="V11" i="1"/>
  <c r="V6" i="1"/>
  <c r="X45" i="1"/>
  <c r="X41" i="1"/>
  <c r="X36" i="1"/>
  <c r="X32" i="1"/>
  <c r="X28" i="1"/>
  <c r="X24" i="1"/>
  <c r="X20" i="1"/>
  <c r="X16" i="1"/>
  <c r="X12" i="1"/>
  <c r="X8" i="1"/>
  <c r="Z47" i="1"/>
  <c r="Z43" i="1"/>
  <c r="Z39" i="1"/>
  <c r="Z34" i="1"/>
  <c r="Z30" i="1"/>
  <c r="Z26" i="1"/>
  <c r="Z22" i="1"/>
  <c r="Z18" i="1"/>
  <c r="Z14" i="1"/>
  <c r="Z8" i="1"/>
  <c r="AH48" i="1"/>
  <c r="AH44" i="1"/>
  <c r="AH40" i="1"/>
  <c r="AH35" i="1"/>
  <c r="AH31" i="1"/>
  <c r="AH27" i="1"/>
  <c r="AH23" i="1"/>
  <c r="AH19" i="1"/>
  <c r="AH15" i="1"/>
  <c r="AH9" i="1"/>
  <c r="T40" i="1"/>
  <c r="T35" i="1"/>
  <c r="T31" i="1"/>
  <c r="T27" i="1"/>
  <c r="T23" i="1"/>
  <c r="T19" i="1"/>
  <c r="T15" i="1"/>
  <c r="T11" i="1"/>
  <c r="T6" i="1"/>
  <c r="V45" i="1"/>
  <c r="V39" i="1"/>
  <c r="V34" i="1"/>
  <c r="V30" i="1"/>
  <c r="V26" i="1"/>
  <c r="V22" i="1"/>
  <c r="V18" i="1"/>
  <c r="V14" i="1"/>
  <c r="V10" i="1"/>
  <c r="V5" i="1"/>
  <c r="X44" i="1"/>
  <c r="X40" i="1"/>
  <c r="X35" i="1"/>
  <c r="X31" i="1"/>
  <c r="X27" i="1"/>
  <c r="X23" i="1"/>
  <c r="X19" i="1"/>
  <c r="X15" i="1"/>
  <c r="X11" i="1"/>
  <c r="X6" i="1"/>
  <c r="Z46" i="1"/>
  <c r="Z42" i="1"/>
  <c r="Z37" i="1"/>
  <c r="Z33" i="1"/>
  <c r="Z29" i="1"/>
  <c r="Z25" i="1"/>
  <c r="Z21" i="1"/>
  <c r="Z17" i="1"/>
  <c r="Z11" i="1"/>
  <c r="Z6" i="1"/>
  <c r="AB4" i="1"/>
  <c r="T39" i="1"/>
  <c r="T34" i="1"/>
  <c r="T30" i="1"/>
  <c r="T26" i="1"/>
  <c r="T22" i="1"/>
  <c r="T18" i="1"/>
  <c r="T14" i="1"/>
  <c r="T10" i="1"/>
  <c r="T5" i="1"/>
  <c r="V44" i="1"/>
  <c r="V37" i="1"/>
  <c r="V33" i="1"/>
  <c r="V29" i="1"/>
  <c r="V25" i="1"/>
  <c r="V21" i="1"/>
  <c r="V17" i="1"/>
  <c r="V13" i="1"/>
  <c r="V9" i="1"/>
  <c r="X43" i="1"/>
  <c r="X39" i="1"/>
  <c r="X34" i="1"/>
  <c r="X30" i="1"/>
  <c r="X26" i="1"/>
  <c r="X22" i="1"/>
  <c r="X18" i="1"/>
  <c r="X14" i="1"/>
  <c r="X10" i="1"/>
  <c r="X5" i="1"/>
  <c r="Z45" i="1"/>
  <c r="Z41" i="1"/>
  <c r="Z36" i="1"/>
  <c r="Z32" i="1"/>
  <c r="Z28" i="1"/>
  <c r="Z24" i="1"/>
  <c r="Z20" i="1"/>
  <c r="Z16" i="1"/>
  <c r="Z10" i="1"/>
  <c r="Z5" i="1"/>
  <c r="T37" i="1"/>
  <c r="T33" i="1"/>
  <c r="T29" i="1"/>
  <c r="T25" i="1"/>
  <c r="T21" i="1"/>
  <c r="T17" i="1"/>
  <c r="T13" i="1"/>
  <c r="T9" i="1"/>
  <c r="V47" i="1"/>
  <c r="V41" i="1"/>
  <c r="V36" i="1"/>
  <c r="V32" i="1"/>
  <c r="V28" i="1"/>
  <c r="V24" i="1"/>
  <c r="V20" i="1"/>
  <c r="V16" i="1"/>
  <c r="V12" i="1"/>
  <c r="V8" i="1"/>
  <c r="X46" i="1"/>
  <c r="X42" i="1"/>
  <c r="X37" i="1"/>
  <c r="X33" i="1"/>
  <c r="X29" i="1"/>
  <c r="X25" i="1"/>
  <c r="X21" i="1"/>
  <c r="X17" i="1"/>
  <c r="X13" i="1"/>
  <c r="X9" i="1"/>
  <c r="V4" i="1"/>
  <c r="X4" i="1"/>
  <c r="AD39" i="1"/>
  <c r="J4" i="1"/>
  <c r="AD35" i="1"/>
  <c r="AB19" i="1"/>
  <c r="AD47" i="1"/>
  <c r="AD31" i="1"/>
  <c r="AB15" i="1"/>
  <c r="AD23" i="1"/>
  <c r="AD27" i="1"/>
  <c r="AB11" i="1"/>
  <c r="AD15" i="1"/>
  <c r="AB39" i="1"/>
  <c r="AB31" i="1"/>
  <c r="AD46" i="1"/>
  <c r="AD34" i="1"/>
  <c r="AD30" i="1"/>
  <c r="AD26" i="1"/>
  <c r="AD22" i="1"/>
  <c r="AD18" i="1"/>
  <c r="AD14" i="1"/>
  <c r="AD10" i="1"/>
  <c r="AD6" i="1"/>
  <c r="AB34" i="1"/>
  <c r="AB30" i="1"/>
  <c r="AB26" i="1"/>
  <c r="AB22" i="1"/>
  <c r="AB18" i="1"/>
  <c r="AB14" i="1"/>
  <c r="AB10" i="1"/>
  <c r="AB6" i="1"/>
  <c r="AD11" i="1"/>
  <c r="AB27" i="1"/>
  <c r="AD4" i="1"/>
  <c r="AD45" i="1"/>
  <c r="AD41" i="1"/>
  <c r="AD37" i="1"/>
  <c r="AD33" i="1"/>
  <c r="AD29" i="1"/>
  <c r="AD25" i="1"/>
  <c r="AD21" i="1"/>
  <c r="AD17" i="1"/>
  <c r="AD13" i="1"/>
  <c r="AD9" i="1"/>
  <c r="AD5" i="1"/>
  <c r="AB37" i="1"/>
  <c r="AB33" i="1"/>
  <c r="AB29" i="1"/>
  <c r="AB25" i="1"/>
  <c r="AB21" i="1"/>
  <c r="AB17" i="1"/>
  <c r="AB13" i="1"/>
  <c r="AB9" i="1"/>
  <c r="AB5" i="1"/>
  <c r="AD19" i="1"/>
  <c r="AB35" i="1"/>
  <c r="AB23" i="1"/>
  <c r="AD44" i="1"/>
  <c r="AD40" i="1"/>
  <c r="AD36" i="1"/>
  <c r="AD32" i="1"/>
  <c r="AD28" i="1"/>
  <c r="AD24" i="1"/>
  <c r="AD20" i="1"/>
  <c r="AD16" i="1"/>
  <c r="AD12" i="1"/>
  <c r="AD8" i="1"/>
  <c r="AB40" i="1"/>
  <c r="AB36" i="1"/>
  <c r="AB32" i="1"/>
  <c r="AB28" i="1"/>
  <c r="AB24" i="1"/>
  <c r="AB20" i="1"/>
  <c r="AB16" i="1"/>
  <c r="AB12" i="1"/>
  <c r="AB8" i="1"/>
  <c r="BG20" i="3" l="1"/>
  <c r="BH20" i="3" s="1"/>
  <c r="AW38" i="3"/>
  <c r="BA38" i="3" s="1"/>
  <c r="BM41" i="1"/>
  <c r="BM15" i="1"/>
  <c r="BM31" i="1"/>
  <c r="BM22" i="1"/>
  <c r="BM19" i="1"/>
  <c r="BM44" i="1"/>
  <c r="BM35" i="1"/>
  <c r="BM45" i="1"/>
  <c r="BM23" i="1"/>
  <c r="BM39" i="1"/>
  <c r="BM48" i="1"/>
  <c r="BM11" i="1"/>
  <c r="BM27" i="1"/>
  <c r="BM46" i="1"/>
  <c r="BL16" i="1"/>
  <c r="BM6" i="1"/>
  <c r="BF32" i="1"/>
  <c r="BA42" i="3"/>
  <c r="BE13" i="3"/>
  <c r="BI13" i="3" s="1"/>
  <c r="BE27" i="3"/>
  <c r="BI27" i="3" s="1"/>
  <c r="AX23" i="3"/>
  <c r="BA23" i="3" s="1"/>
  <c r="BG31" i="3"/>
  <c r="BH31" i="3" s="1"/>
  <c r="AZ26" i="3"/>
  <c r="BE33" i="3"/>
  <c r="BI33" i="3" s="1"/>
  <c r="AZ32" i="3"/>
  <c r="BB32" i="3"/>
  <c r="BG34" i="3"/>
  <c r="BH34" i="3" s="1"/>
  <c r="BB26" i="3"/>
  <c r="AZ21" i="3"/>
  <c r="BE15" i="3"/>
  <c r="BI15" i="3" s="1"/>
  <c r="BG4" i="3"/>
  <c r="BH4" i="3" s="1"/>
  <c r="AW24" i="3"/>
  <c r="BA24" i="3" s="1"/>
  <c r="AX34" i="3"/>
  <c r="AY34" i="3" s="1"/>
  <c r="BE19" i="3"/>
  <c r="BI19" i="3" s="1"/>
  <c r="BE11" i="3"/>
  <c r="BI11" i="3" s="1"/>
  <c r="BG7" i="3"/>
  <c r="BH7" i="3" s="1"/>
  <c r="BG35" i="3"/>
  <c r="BH35" i="3" s="1"/>
  <c r="BE29" i="3"/>
  <c r="BI29" i="3" s="1"/>
  <c r="AW20" i="3"/>
  <c r="AZ20" i="3" s="1"/>
  <c r="AZ8" i="3"/>
  <c r="BG23" i="3"/>
  <c r="BH23" i="3" s="1"/>
  <c r="AZ36" i="3"/>
  <c r="AZ43" i="3"/>
  <c r="AZ45" i="3"/>
  <c r="BA32" i="3"/>
  <c r="AW47" i="3"/>
  <c r="AZ47" i="3" s="1"/>
  <c r="BB38" i="3"/>
  <c r="BG25" i="3"/>
  <c r="BH25" i="3" s="1"/>
  <c r="AW16" i="3"/>
  <c r="BA16" i="3" s="1"/>
  <c r="BE9" i="3"/>
  <c r="BI9" i="3" s="1"/>
  <c r="BA8" i="3"/>
  <c r="BG12" i="3"/>
  <c r="BH12" i="3" s="1"/>
  <c r="AY32" i="3"/>
  <c r="AZ38" i="3"/>
  <c r="BB24" i="3"/>
  <c r="AY25" i="3"/>
  <c r="BA25" i="3"/>
  <c r="AX28" i="3"/>
  <c r="AW28" i="3"/>
  <c r="AZ28" i="3" s="1"/>
  <c r="AX5" i="3"/>
  <c r="AW5" i="3"/>
  <c r="AZ5" i="3" s="1"/>
  <c r="BB42" i="3"/>
  <c r="AX19" i="3"/>
  <c r="BA19" i="3" s="1"/>
  <c r="BE24" i="3"/>
  <c r="BI24" i="3" s="1"/>
  <c r="BG24" i="3"/>
  <c r="BH24" i="3" s="1"/>
  <c r="BE22" i="3"/>
  <c r="BI22" i="3" s="1"/>
  <c r="BG22" i="3"/>
  <c r="BH22" i="3" s="1"/>
  <c r="BG26" i="3"/>
  <c r="BH26" i="3" s="1"/>
  <c r="BE26" i="3"/>
  <c r="BI26" i="3" s="1"/>
  <c r="BG18" i="3"/>
  <c r="BH18" i="3" s="1"/>
  <c r="BE18" i="3"/>
  <c r="BI18" i="3" s="1"/>
  <c r="BG14" i="3"/>
  <c r="BH14" i="3" s="1"/>
  <c r="BE14" i="3"/>
  <c r="BI14" i="3" s="1"/>
  <c r="BG39" i="3"/>
  <c r="BH39" i="3" s="1"/>
  <c r="BE39" i="3"/>
  <c r="BI39" i="3" s="1"/>
  <c r="AY45" i="3"/>
  <c r="BB45" i="3"/>
  <c r="BA45" i="3"/>
  <c r="BE38" i="3"/>
  <c r="BI38" i="3" s="1"/>
  <c r="BG38" i="3"/>
  <c r="BH38" i="3" s="1"/>
  <c r="AW33" i="3"/>
  <c r="AZ33" i="3" s="1"/>
  <c r="AX33" i="3"/>
  <c r="AY31" i="3"/>
  <c r="BB31" i="3"/>
  <c r="BA31" i="3"/>
  <c r="BB30" i="3"/>
  <c r="AY30" i="3"/>
  <c r="BA30" i="3"/>
  <c r="AX17" i="3"/>
  <c r="AW17" i="3"/>
  <c r="AZ17" i="3" s="1"/>
  <c r="BG10" i="3"/>
  <c r="BH10" i="3" s="1"/>
  <c r="BE10" i="3"/>
  <c r="BI10" i="3" s="1"/>
  <c r="AZ7" i="3"/>
  <c r="AZ15" i="3"/>
  <c r="BB10" i="3"/>
  <c r="AY10" i="3"/>
  <c r="BA10" i="3"/>
  <c r="BB7" i="3"/>
  <c r="AZ3" i="3"/>
  <c r="AW44" i="3"/>
  <c r="AZ44" i="3" s="1"/>
  <c r="AX44" i="3"/>
  <c r="AY43" i="3"/>
  <c r="BB43" i="3"/>
  <c r="BA43" i="3"/>
  <c r="BE32" i="3"/>
  <c r="BI32" i="3" s="1"/>
  <c r="BG32" i="3"/>
  <c r="BH32" i="3" s="1"/>
  <c r="AX22" i="3"/>
  <c r="AW22" i="3"/>
  <c r="AZ22" i="3" s="1"/>
  <c r="AZ35" i="3"/>
  <c r="AW27" i="3"/>
  <c r="AZ27" i="3" s="1"/>
  <c r="AX27" i="3"/>
  <c r="BB16" i="3"/>
  <c r="AZ40" i="3"/>
  <c r="BB15" i="3"/>
  <c r="BA15" i="3"/>
  <c r="AY15" i="3"/>
  <c r="BA13" i="3"/>
  <c r="BB13" i="3"/>
  <c r="AY13" i="3"/>
  <c r="BA9" i="3"/>
  <c r="AY9" i="3"/>
  <c r="BB9" i="3"/>
  <c r="BB3" i="3"/>
  <c r="AY3" i="3"/>
  <c r="BA3" i="3"/>
  <c r="AX41" i="3"/>
  <c r="AW41" i="3"/>
  <c r="AZ41" i="3" s="1"/>
  <c r="BE36" i="3"/>
  <c r="BI36" i="3" s="1"/>
  <c r="BG36" i="3"/>
  <c r="BH36" i="3" s="1"/>
  <c r="AY47" i="3"/>
  <c r="AW46" i="3"/>
  <c r="AZ46" i="3" s="1"/>
  <c r="AX46" i="3"/>
  <c r="BE21" i="3"/>
  <c r="BI21" i="3" s="1"/>
  <c r="BG21" i="3"/>
  <c r="BH21" i="3" s="1"/>
  <c r="BB35" i="3"/>
  <c r="BA35" i="3"/>
  <c r="AY35" i="3"/>
  <c r="AW39" i="3"/>
  <c r="AZ39" i="3" s="1"/>
  <c r="AX39" i="3"/>
  <c r="AY23" i="3"/>
  <c r="AY21" i="3"/>
  <c r="BB21" i="3"/>
  <c r="BA21" i="3"/>
  <c r="AW18" i="3"/>
  <c r="AZ18" i="3" s="1"/>
  <c r="AX18" i="3"/>
  <c r="AW14" i="3"/>
  <c r="AZ14" i="3" s="1"/>
  <c r="AX14" i="3"/>
  <c r="AY40" i="3"/>
  <c r="BB40" i="3"/>
  <c r="BA40" i="3"/>
  <c r="AZ4" i="3"/>
  <c r="BG3" i="3"/>
  <c r="BH3" i="3" s="1"/>
  <c r="BE3" i="3"/>
  <c r="BI3" i="3" s="1"/>
  <c r="AW29" i="3"/>
  <c r="AZ29" i="3" s="1"/>
  <c r="AX29" i="3"/>
  <c r="AY20" i="3"/>
  <c r="BB4" i="3"/>
  <c r="AZ13" i="3"/>
  <c r="AZ9" i="3"/>
  <c r="AY36" i="3"/>
  <c r="BB36" i="3"/>
  <c r="BA36" i="3"/>
  <c r="AZ31" i="3"/>
  <c r="AZ30" i="3"/>
  <c r="BE17" i="3"/>
  <c r="BI17" i="3" s="1"/>
  <c r="BG17" i="3"/>
  <c r="BH17" i="3" s="1"/>
  <c r="BE16" i="3"/>
  <c r="BI16" i="3" s="1"/>
  <c r="BG16" i="3"/>
  <c r="BH16" i="3" s="1"/>
  <c r="AZ10" i="3"/>
  <c r="BA7" i="3"/>
  <c r="BE36" i="1"/>
  <c r="BF24" i="1"/>
  <c r="BJ35" i="1"/>
  <c r="BN35" i="1" s="1"/>
  <c r="BF20" i="1"/>
  <c r="BL13" i="1"/>
  <c r="BJ22" i="1"/>
  <c r="BN22" i="1" s="1"/>
  <c r="BE47" i="1"/>
  <c r="BL32" i="1"/>
  <c r="BE4" i="1"/>
  <c r="BF26" i="1"/>
  <c r="BF11" i="1"/>
  <c r="BF22" i="1"/>
  <c r="BE41" i="1"/>
  <c r="BF30" i="1"/>
  <c r="BJ39" i="1"/>
  <c r="BN39" i="1" s="1"/>
  <c r="BL29" i="1"/>
  <c r="BJ6" i="1"/>
  <c r="BN6" i="1" s="1"/>
  <c r="BE26" i="1"/>
  <c r="BF34" i="1"/>
  <c r="BE29" i="1"/>
  <c r="BE10" i="1"/>
  <c r="BF10" i="1"/>
  <c r="BF37" i="1"/>
  <c r="BE37" i="1"/>
  <c r="BF42" i="1"/>
  <c r="BE42" i="1"/>
  <c r="BE18" i="1"/>
  <c r="BF18" i="1"/>
  <c r="BF6" i="1"/>
  <c r="BE39" i="1"/>
  <c r="BE25" i="1"/>
  <c r="BF25" i="1"/>
  <c r="BF39" i="1"/>
  <c r="BE14" i="1"/>
  <c r="BF14" i="1"/>
  <c r="BE8" i="1"/>
  <c r="BF8" i="1"/>
  <c r="BE21" i="1"/>
  <c r="BF43" i="1"/>
  <c r="BF46" i="1"/>
  <c r="BE16" i="1"/>
  <c r="BF16" i="1"/>
  <c r="BE33" i="1"/>
  <c r="BF21" i="1"/>
  <c r="BF29" i="1"/>
  <c r="BE17" i="1"/>
  <c r="BE5" i="1"/>
  <c r="BF17" i="1"/>
  <c r="BE45" i="1"/>
  <c r="BJ19" i="1"/>
  <c r="BN19" i="1" s="1"/>
  <c r="BJ11" i="1"/>
  <c r="BN11" i="1" s="1"/>
  <c r="BJ27" i="1"/>
  <c r="BN27" i="1" s="1"/>
  <c r="BJ33" i="1"/>
  <c r="BN33" i="1" s="1"/>
  <c r="BL33" i="1"/>
  <c r="BJ30" i="1"/>
  <c r="BN30" i="1" s="1"/>
  <c r="BL30" i="1"/>
  <c r="BJ20" i="1"/>
  <c r="BN20" i="1" s="1"/>
  <c r="BL20" i="1"/>
  <c r="BJ21" i="1"/>
  <c r="BN21" i="1" s="1"/>
  <c r="BL21" i="1"/>
  <c r="BJ9" i="1"/>
  <c r="BN9" i="1" s="1"/>
  <c r="BL9" i="1"/>
  <c r="BL34" i="1"/>
  <c r="BJ34" i="1"/>
  <c r="BN34" i="1" s="1"/>
  <c r="BJ31" i="1"/>
  <c r="BN31" i="1" s="1"/>
  <c r="BJ8" i="1"/>
  <c r="BN8" i="1" s="1"/>
  <c r="BL8" i="1"/>
  <c r="BJ24" i="1"/>
  <c r="BN24" i="1" s="1"/>
  <c r="BL24" i="1"/>
  <c r="BJ40" i="1"/>
  <c r="BN40" i="1" s="1"/>
  <c r="BL40" i="1"/>
  <c r="BJ12" i="1"/>
  <c r="BN12" i="1" s="1"/>
  <c r="BL12" i="1"/>
  <c r="BJ25" i="1"/>
  <c r="BN25" i="1" s="1"/>
  <c r="BL25" i="1"/>
  <c r="BJ17" i="1"/>
  <c r="BN17" i="1" s="1"/>
  <c r="BL17" i="1"/>
  <c r="BJ14" i="1"/>
  <c r="BN14" i="1" s="1"/>
  <c r="BL14" i="1"/>
  <c r="BL18" i="1"/>
  <c r="BJ18" i="1"/>
  <c r="BN18" i="1" s="1"/>
  <c r="BJ36" i="1"/>
  <c r="BN36" i="1" s="1"/>
  <c r="BL36" i="1"/>
  <c r="BJ5" i="1"/>
  <c r="BN5" i="1" s="1"/>
  <c r="BL5" i="1"/>
  <c r="BJ37" i="1"/>
  <c r="BN37" i="1" s="1"/>
  <c r="BL37" i="1"/>
  <c r="BL10" i="1"/>
  <c r="BJ10" i="1"/>
  <c r="BN10" i="1" s="1"/>
  <c r="BJ26" i="1"/>
  <c r="BN26" i="1" s="1"/>
  <c r="BL26" i="1"/>
  <c r="BL4" i="1"/>
  <c r="BJ4" i="1"/>
  <c r="BN4" i="1" s="1"/>
  <c r="BJ28" i="1"/>
  <c r="BN28" i="1" s="1"/>
  <c r="BL28" i="1"/>
  <c r="BA20" i="3" l="1"/>
  <c r="AZ24" i="3"/>
  <c r="BM13" i="1"/>
  <c r="BM16" i="1"/>
  <c r="BM20" i="1"/>
  <c r="BM5" i="1"/>
  <c r="BM17" i="1"/>
  <c r="BM24" i="1"/>
  <c r="BM10" i="1"/>
  <c r="BM18" i="1"/>
  <c r="BM21" i="1"/>
  <c r="BM30" i="1"/>
  <c r="BM29" i="1"/>
  <c r="BM32" i="1"/>
  <c r="BM9" i="1"/>
  <c r="BM33" i="1"/>
  <c r="BM12" i="1"/>
  <c r="BM4" i="1"/>
  <c r="BM28" i="1"/>
  <c r="BM26" i="1"/>
  <c r="BM37" i="1"/>
  <c r="BM36" i="1"/>
  <c r="BM14" i="1"/>
  <c r="BM25" i="1"/>
  <c r="BM40" i="1"/>
  <c r="BM8" i="1"/>
  <c r="BM34" i="1"/>
  <c r="BB34" i="3"/>
  <c r="BB23" i="3"/>
  <c r="BA34" i="3"/>
  <c r="BA47" i="3"/>
  <c r="BB47" i="3"/>
  <c r="BB20" i="3"/>
  <c r="AY19" i="3"/>
  <c r="BB19" i="3"/>
  <c r="AZ16" i="3"/>
  <c r="AY5" i="3"/>
  <c r="BA5" i="3"/>
  <c r="BB5" i="3"/>
  <c r="BA28" i="3"/>
  <c r="BB28" i="3"/>
  <c r="AY28" i="3"/>
  <c r="BB18" i="3"/>
  <c r="BA18" i="3"/>
  <c r="AY18" i="3"/>
  <c r="BA44" i="3"/>
  <c r="AY44" i="3"/>
  <c r="BB44" i="3"/>
  <c r="AY17" i="3"/>
  <c r="BA17" i="3"/>
  <c r="BB17" i="3"/>
  <c r="BA29" i="3"/>
  <c r="AY29" i="3"/>
  <c r="BB29" i="3"/>
  <c r="BA14" i="3"/>
  <c r="AY14" i="3"/>
  <c r="BB14" i="3"/>
  <c r="BA46" i="3"/>
  <c r="AY46" i="3"/>
  <c r="BB46" i="3"/>
  <c r="BB41" i="3"/>
  <c r="BA41" i="3"/>
  <c r="AY41" i="3"/>
  <c r="AY27" i="3"/>
  <c r="BA27" i="3"/>
  <c r="BB27" i="3"/>
  <c r="AY22" i="3"/>
  <c r="BB22" i="3"/>
  <c r="BA22" i="3"/>
  <c r="BA39" i="3"/>
  <c r="AY39" i="3"/>
  <c r="BB39" i="3"/>
  <c r="BA33" i="3"/>
  <c r="AY33" i="3"/>
  <c r="BB33" i="3"/>
  <c r="BF48" i="1"/>
  <c r="BE48" i="1"/>
  <c r="BF15" i="1"/>
  <c r="BE15" i="1"/>
  <c r="BF44" i="1"/>
  <c r="BE44" i="1"/>
  <c r="BF9" i="1"/>
  <c r="BE9" i="1"/>
  <c r="BF23" i="1"/>
  <c r="BE23" i="1"/>
  <c r="BF35" i="1"/>
  <c r="BE35" i="1"/>
  <c r="BF31" i="1"/>
  <c r="BE31" i="1"/>
  <c r="BF27" i="1"/>
  <c r="BE27" i="1"/>
  <c r="BF40" i="1"/>
  <c r="BE40" i="1"/>
  <c r="BF19" i="1"/>
  <c r="BE19" i="1"/>
</calcChain>
</file>

<file path=xl/sharedStrings.xml><?xml version="1.0" encoding="utf-8"?>
<sst xmlns="http://schemas.openxmlformats.org/spreadsheetml/2006/main" count="563" uniqueCount="369">
  <si>
    <t>EODA_max</t>
  </si>
  <si>
    <t>ET_max</t>
  </si>
  <si>
    <t>EHM_max</t>
  </si>
  <si>
    <t>EODA_min</t>
  </si>
  <si>
    <t>EODB_min</t>
  </si>
  <si>
    <t>ET_min</t>
  </si>
  <si>
    <t>EHM_min</t>
  </si>
  <si>
    <t>EODA_ave</t>
  </si>
  <si>
    <t>EODB_ave</t>
  </si>
  <si>
    <t>ET_ave</t>
  </si>
  <si>
    <t>EHM_ave</t>
  </si>
  <si>
    <t>EODA_median</t>
  </si>
  <si>
    <t>EODB_median</t>
  </si>
  <si>
    <t>ET_median</t>
  </si>
  <si>
    <t>EHM_median</t>
  </si>
  <si>
    <t>EODA_q1</t>
  </si>
  <si>
    <t>EODB_q1</t>
  </si>
  <si>
    <t>ET_q1</t>
  </si>
  <si>
    <t>EHM_q1</t>
  </si>
  <si>
    <t>EODA_q3</t>
  </si>
  <si>
    <t>EODB_q3</t>
  </si>
  <si>
    <t>ET_q3</t>
  </si>
  <si>
    <t>EHM_q3</t>
  </si>
  <si>
    <t>EODA_variance</t>
  </si>
  <si>
    <t>EODB_variance</t>
  </si>
  <si>
    <t>ET_variance</t>
  </si>
  <si>
    <t>EHM_variance</t>
  </si>
  <si>
    <t>EODA_stdd</t>
  </si>
  <si>
    <t>EODB_stdd</t>
  </si>
  <si>
    <t>ET_stdd</t>
  </si>
  <si>
    <t>EHM_stdd</t>
  </si>
  <si>
    <t>EODA_cov</t>
  </si>
  <si>
    <t>EODB_cov</t>
  </si>
  <si>
    <t>ET_cov</t>
  </si>
  <si>
    <t>EHM_cov</t>
  </si>
  <si>
    <t>EODA_st_norm_data</t>
  </si>
  <si>
    <t>EODB_st_norm_data</t>
  </si>
  <si>
    <t>ET_st_norm_data</t>
  </si>
  <si>
    <t>EHM_st_norm_data</t>
  </si>
  <si>
    <t>EODA_ci_p(t 1.96)</t>
  </si>
  <si>
    <t>EODB_ci_p</t>
  </si>
  <si>
    <t>ET_ci_p</t>
  </si>
  <si>
    <t>EHM_ci_p</t>
  </si>
  <si>
    <t>EODA_stdd3</t>
  </si>
  <si>
    <t>EODB_stdd3</t>
  </si>
  <si>
    <t>ET_stdd3</t>
  </si>
  <si>
    <t>EHM_stdd3</t>
  </si>
  <si>
    <t>EODA_stdd6</t>
  </si>
  <si>
    <t>EODB_stdd6</t>
  </si>
  <si>
    <t>ET_stdd6</t>
  </si>
  <si>
    <t>EHM_stdd6</t>
  </si>
  <si>
    <t>T41</t>
  </si>
  <si>
    <t>T48</t>
  </si>
  <si>
    <t>T62</t>
  </si>
  <si>
    <t>S30</t>
  </si>
  <si>
    <t>60pi_cap</t>
  </si>
  <si>
    <t>売上との合致</t>
  </si>
  <si>
    <t>サイズ</t>
  </si>
  <si>
    <t>品番</t>
  </si>
  <si>
    <t>外径(φ)　（α）</t>
  </si>
  <si>
    <t>厚み</t>
  </si>
  <si>
    <t>孔数</t>
  </si>
  <si>
    <t>孔径</t>
  </si>
  <si>
    <t>A</t>
  </si>
  <si>
    <t>B</t>
  </si>
  <si>
    <t>有効　　    外径</t>
  </si>
  <si>
    <t>T</t>
  </si>
  <si>
    <t>(φ)</t>
  </si>
  <si>
    <t>30X8X9</t>
  </si>
  <si>
    <t>35X9X16</t>
  </si>
  <si>
    <t>38X6X29</t>
  </si>
  <si>
    <t>38X6X7</t>
  </si>
  <si>
    <t>38X6X11</t>
  </si>
  <si>
    <t>38X6X22</t>
  </si>
  <si>
    <t>40X6X8</t>
  </si>
  <si>
    <t>40X6X11</t>
  </si>
  <si>
    <t>41X8X19</t>
  </si>
  <si>
    <t>41X9X19</t>
  </si>
  <si>
    <t>43X9X16</t>
  </si>
  <si>
    <t>43X9X9</t>
  </si>
  <si>
    <t>43X9X19</t>
  </si>
  <si>
    <t>44X10X18</t>
  </si>
  <si>
    <t>45X8X12</t>
  </si>
  <si>
    <t>5.0×3</t>
  </si>
  <si>
    <t>6.0×9</t>
  </si>
  <si>
    <t>45X10X12</t>
  </si>
  <si>
    <t>6.0×3</t>
  </si>
  <si>
    <t>7.0×9</t>
  </si>
  <si>
    <t>45X10X17</t>
  </si>
  <si>
    <t>5.0×12</t>
  </si>
  <si>
    <t>4.5×5</t>
  </si>
  <si>
    <t>46X6X10</t>
  </si>
  <si>
    <t>47X7X7</t>
  </si>
  <si>
    <t>47X9X13</t>
  </si>
  <si>
    <t>48X8X17</t>
  </si>
  <si>
    <t>50X10X22</t>
  </si>
  <si>
    <t>50X7X12</t>
  </si>
  <si>
    <t>50X7X15</t>
  </si>
  <si>
    <t>50X8X11</t>
  </si>
  <si>
    <t>50X8X19</t>
  </si>
  <si>
    <t>50X10X18</t>
  </si>
  <si>
    <t>50X10X19</t>
  </si>
  <si>
    <t>51X7X11</t>
  </si>
  <si>
    <t>52X10X19</t>
  </si>
  <si>
    <t>52X8X19</t>
  </si>
  <si>
    <t>52X10X22</t>
  </si>
  <si>
    <t>54X7X12</t>
  </si>
  <si>
    <t>54X9X32</t>
  </si>
  <si>
    <t>55X9X13</t>
  </si>
  <si>
    <t>55X10X16</t>
  </si>
  <si>
    <t>56X10X13</t>
  </si>
  <si>
    <t>56X10X19</t>
  </si>
  <si>
    <t>56X10X20</t>
  </si>
  <si>
    <t>56X10X22</t>
  </si>
  <si>
    <t>56X10X15</t>
  </si>
  <si>
    <t>56X10X17</t>
  </si>
  <si>
    <t>60X7.5X12</t>
  </si>
  <si>
    <t>60X10X17</t>
  </si>
  <si>
    <t>60X8.5X17</t>
  </si>
  <si>
    <t>60X12X18</t>
  </si>
  <si>
    <t>60X12X17</t>
  </si>
  <si>
    <t>61X7X15</t>
  </si>
  <si>
    <t>62X10X17</t>
  </si>
  <si>
    <t>62X8.5X19</t>
  </si>
  <si>
    <t>65X7.5X15</t>
  </si>
  <si>
    <t>65X10X33</t>
  </si>
  <si>
    <t>66X8X16</t>
  </si>
  <si>
    <t>70X10X17</t>
  </si>
  <si>
    <t>70X10X21</t>
  </si>
  <si>
    <t>70X10X16</t>
  </si>
  <si>
    <t>75X10X18</t>
  </si>
  <si>
    <t>75X13X17</t>
  </si>
  <si>
    <t>75X9X19</t>
  </si>
  <si>
    <t>76X10X19</t>
  </si>
  <si>
    <t>80X10X16</t>
  </si>
  <si>
    <t>80X11X23</t>
  </si>
  <si>
    <t>80X10X23</t>
  </si>
  <si>
    <t>80X12X23</t>
  </si>
  <si>
    <t>80X20X23</t>
  </si>
  <si>
    <t>84X12X13</t>
  </si>
  <si>
    <t>84X12X20</t>
  </si>
  <si>
    <t>84X12X8</t>
  </si>
  <si>
    <t>84X12X29</t>
  </si>
  <si>
    <t>10.0×20</t>
  </si>
  <si>
    <t>XX</t>
  </si>
  <si>
    <t>8.0×9</t>
  </si>
  <si>
    <t>84X12X10</t>
  </si>
  <si>
    <t>89X14X21</t>
  </si>
  <si>
    <t>90X13X19</t>
  </si>
  <si>
    <t>90X14X36</t>
  </si>
  <si>
    <t>90X17X37</t>
  </si>
  <si>
    <t>92X14X19</t>
  </si>
  <si>
    <t>94X12X37</t>
  </si>
  <si>
    <t>104X15X31</t>
  </si>
  <si>
    <t>105X15X32</t>
  </si>
  <si>
    <t>105X15X56</t>
  </si>
  <si>
    <t>110X20X30</t>
  </si>
  <si>
    <t>25.0×1</t>
  </si>
  <si>
    <t>13.0×9</t>
  </si>
  <si>
    <t>11.0×16</t>
  </si>
  <si>
    <t>130X15X37</t>
  </si>
  <si>
    <t>130X20X37</t>
  </si>
  <si>
    <t>130X20X27</t>
  </si>
  <si>
    <t>102X12X32</t>
  </si>
  <si>
    <t>150X20X38</t>
  </si>
  <si>
    <t>＜セラ＞</t>
  </si>
  <si>
    <t>30X4X21</t>
  </si>
  <si>
    <t>30X5X36</t>
  </si>
  <si>
    <t>35X4X33</t>
  </si>
  <si>
    <t>40X4X46</t>
  </si>
  <si>
    <t>45X5X53</t>
  </si>
  <si>
    <t>45X5X62</t>
  </si>
  <si>
    <t>50X6X61</t>
  </si>
  <si>
    <t>50X6X143</t>
  </si>
  <si>
    <t>50X6X139</t>
  </si>
  <si>
    <t>50X10X143</t>
  </si>
  <si>
    <t>56X6X95</t>
  </si>
  <si>
    <t>60X7X72</t>
  </si>
  <si>
    <t>70X10X199</t>
  </si>
  <si>
    <t>70X10X94</t>
  </si>
  <si>
    <t>70X12X199</t>
  </si>
  <si>
    <t>80X12X109</t>
  </si>
  <si>
    <t>88X12X89</t>
  </si>
  <si>
    <t>105X15X188</t>
  </si>
  <si>
    <t>105X20X188</t>
  </si>
  <si>
    <t>140X20X225</t>
  </si>
  <si>
    <t>＜Ｔ＞</t>
  </si>
  <si>
    <t>T40</t>
  </si>
  <si>
    <t>40X5X62</t>
  </si>
  <si>
    <t>40X8X62</t>
  </si>
  <si>
    <t>40X8X63</t>
  </si>
  <si>
    <t>T42</t>
  </si>
  <si>
    <t>T45</t>
  </si>
  <si>
    <t>45X8X62</t>
  </si>
  <si>
    <t>45X10X52</t>
  </si>
  <si>
    <t>T46</t>
  </si>
  <si>
    <t>T47</t>
  </si>
  <si>
    <t>45X8X80</t>
  </si>
  <si>
    <t>T49</t>
  </si>
  <si>
    <t>50X10X34</t>
  </si>
  <si>
    <t>T50</t>
  </si>
  <si>
    <t>50X8X96</t>
  </si>
  <si>
    <t>T51</t>
  </si>
  <si>
    <t>50X12X96</t>
  </si>
  <si>
    <t>T53</t>
  </si>
  <si>
    <t>50X10X62</t>
  </si>
  <si>
    <t>50X7X55</t>
  </si>
  <si>
    <t>T54</t>
  </si>
  <si>
    <t>56X10X44</t>
  </si>
  <si>
    <t>T56</t>
  </si>
  <si>
    <t>56X10X62</t>
  </si>
  <si>
    <t>T57</t>
  </si>
  <si>
    <t>T58</t>
  </si>
  <si>
    <t>58X10X95</t>
  </si>
  <si>
    <t>T60</t>
  </si>
  <si>
    <t>60X10X34</t>
  </si>
  <si>
    <t>T61</t>
  </si>
  <si>
    <t>60X7X93</t>
  </si>
  <si>
    <t>63.5X10.2X163</t>
  </si>
  <si>
    <t>T63</t>
  </si>
  <si>
    <t>T65</t>
  </si>
  <si>
    <t>65X10X112</t>
  </si>
  <si>
    <t>T70</t>
  </si>
  <si>
    <t>70X10X144</t>
  </si>
  <si>
    <t>70X12X94</t>
  </si>
  <si>
    <t>T73</t>
  </si>
  <si>
    <t>T76</t>
  </si>
  <si>
    <t>75X10X94</t>
  </si>
  <si>
    <t>T80</t>
  </si>
  <si>
    <t>T88</t>
  </si>
  <si>
    <t>T105</t>
  </si>
  <si>
    <t>＜Ｓ＞</t>
  </si>
  <si>
    <t>30X5X55</t>
  </si>
  <si>
    <t>40X8X85</t>
  </si>
  <si>
    <t>S40</t>
  </si>
  <si>
    <t>40X7X85</t>
  </si>
  <si>
    <t>S41</t>
  </si>
  <si>
    <t>40X4X85</t>
  </si>
  <si>
    <t>S42</t>
  </si>
  <si>
    <t>50X8X159</t>
  </si>
  <si>
    <t>S50</t>
  </si>
  <si>
    <t>70X8X309</t>
  </si>
  <si>
    <t>S70</t>
  </si>
  <si>
    <t>40×40X7X52</t>
  </si>
  <si>
    <t>S角39</t>
  </si>
  <si>
    <t>40×40</t>
  </si>
  <si>
    <t>30×30</t>
  </si>
  <si>
    <t>40×40X10X52</t>
  </si>
  <si>
    <t>S角40</t>
  </si>
  <si>
    <t>40×40X10X90</t>
  </si>
  <si>
    <t>S角41</t>
  </si>
  <si>
    <t>34×34</t>
  </si>
  <si>
    <t>40×40X20X90</t>
  </si>
  <si>
    <t>S角42</t>
  </si>
  <si>
    <t>40×40X5X90</t>
  </si>
  <si>
    <t>S角43</t>
  </si>
  <si>
    <t>40×40X7X90</t>
  </si>
  <si>
    <t>40×40X14X90</t>
  </si>
  <si>
    <t>S角46</t>
  </si>
  <si>
    <t>49×49X7X97</t>
  </si>
  <si>
    <t>S角48</t>
  </si>
  <si>
    <t>49×49</t>
  </si>
  <si>
    <t>41×41</t>
  </si>
  <si>
    <t>49×49X14X97</t>
  </si>
  <si>
    <t>S角49</t>
  </si>
  <si>
    <t>50×50X7X142</t>
  </si>
  <si>
    <t>S角50</t>
  </si>
  <si>
    <t>50×50</t>
  </si>
  <si>
    <t>43×43</t>
  </si>
  <si>
    <t>50×50X10X142</t>
  </si>
  <si>
    <t>S角51</t>
  </si>
  <si>
    <t>50×50X20X142</t>
  </si>
  <si>
    <t>S角52</t>
  </si>
  <si>
    <t>50×50X20X124</t>
  </si>
  <si>
    <t>S角53</t>
  </si>
  <si>
    <t>50×75X10X217</t>
  </si>
  <si>
    <t>S角55</t>
  </si>
  <si>
    <t>50×75</t>
  </si>
  <si>
    <t>44×67</t>
  </si>
  <si>
    <t>50×75X10X173</t>
  </si>
  <si>
    <t>S角56</t>
  </si>
  <si>
    <t>50×75X10X287</t>
  </si>
  <si>
    <t>S角57</t>
  </si>
  <si>
    <t>50×75X20X187</t>
  </si>
  <si>
    <t>S角58</t>
  </si>
  <si>
    <t>50×75X10X187</t>
  </si>
  <si>
    <t>S角59</t>
  </si>
  <si>
    <t>60×60X12X202</t>
  </si>
  <si>
    <t>S角60</t>
  </si>
  <si>
    <t>60×60</t>
  </si>
  <si>
    <t>60×60X10X202</t>
  </si>
  <si>
    <t>S角61</t>
  </si>
  <si>
    <t>60×60X20X188</t>
  </si>
  <si>
    <t>S角62</t>
  </si>
  <si>
    <t>60×60X20X202</t>
  </si>
  <si>
    <t>S角63</t>
  </si>
  <si>
    <t>60×60X10X188</t>
  </si>
  <si>
    <t>S角64</t>
  </si>
  <si>
    <t>S角65</t>
  </si>
  <si>
    <t>75×75X20X241</t>
  </si>
  <si>
    <t>S角74</t>
  </si>
  <si>
    <t>75×75</t>
  </si>
  <si>
    <t>68×68</t>
  </si>
  <si>
    <t>75×75X20X287</t>
  </si>
  <si>
    <t>S角75</t>
  </si>
  <si>
    <t>75×75X10X287</t>
  </si>
  <si>
    <t>S角76</t>
  </si>
  <si>
    <t>100x100X20X459</t>
  </si>
  <si>
    <t>S角100</t>
  </si>
  <si>
    <t>100x100</t>
  </si>
  <si>
    <t>133x133X2X449</t>
  </si>
  <si>
    <t>S角133</t>
  </si>
  <si>
    <t>133x133</t>
  </si>
  <si>
    <t>1016520 65X17X33</t>
  </si>
  <si>
    <t>1030420  ｾﾗﾕｺｼ   42X10X62</t>
  </si>
  <si>
    <t xml:space="preserve">1040480  Tﾕｺｼ  　50X8X61 </t>
  </si>
  <si>
    <t>セラ50派生？</t>
  </si>
  <si>
    <t>T66</t>
  </si>
  <si>
    <t>1040660  Tﾕｺｼ　60X8X163</t>
  </si>
  <si>
    <t>1540630  ｼﾘﾏﾅｲﾄ　63.5X10.2X163</t>
  </si>
  <si>
    <t>テーパー消した？</t>
  </si>
  <si>
    <t>カタログ</t>
    <phoneticPr fontId="20"/>
  </si>
  <si>
    <t>カタログとの差</t>
    <rPh sb="6" eb="7">
      <t>サ</t>
    </rPh>
    <phoneticPr fontId="20"/>
  </si>
  <si>
    <t>S角49</t>
    <phoneticPr fontId="20"/>
  </si>
  <si>
    <t>S角62</t>
    <phoneticPr fontId="20"/>
  </si>
  <si>
    <t>中央値</t>
    <rPh sb="0" eb="3">
      <t>チュウオウチ</t>
    </rPh>
    <phoneticPr fontId="20"/>
  </si>
  <si>
    <t>有効外径</t>
    <rPh sb="0" eb="2">
      <t>ユウコウ</t>
    </rPh>
    <rPh sb="2" eb="4">
      <t>ガイケイ</t>
    </rPh>
    <phoneticPr fontId="20"/>
  </si>
  <si>
    <t>カタログ外径(φ)A</t>
    <phoneticPr fontId="20"/>
  </si>
  <si>
    <t>カタログ外径(φ)B</t>
    <phoneticPr fontId="20"/>
  </si>
  <si>
    <t>カタログ厚みT</t>
    <phoneticPr fontId="20"/>
  </si>
  <si>
    <t>カタログ孔径</t>
    <phoneticPr fontId="20"/>
  </si>
  <si>
    <t>No</t>
    <phoneticPr fontId="20"/>
  </si>
  <si>
    <t>検証</t>
    <rPh sb="0" eb="2">
      <t>ケンショウ</t>
    </rPh>
    <phoneticPr fontId="20"/>
  </si>
  <si>
    <t>MAX_OK</t>
    <phoneticPr fontId="20"/>
  </si>
  <si>
    <t>MIN_OK</t>
    <phoneticPr fontId="20"/>
  </si>
  <si>
    <t>A: median-6σ</t>
    <phoneticPr fontId="20"/>
  </si>
  <si>
    <t>A: median+6σ</t>
    <phoneticPr fontId="20"/>
  </si>
  <si>
    <t>カタログ値からの公差</t>
    <rPh sb="4" eb="5">
      <t>アタイ</t>
    </rPh>
    <rPh sb="8" eb="10">
      <t>コウサ</t>
    </rPh>
    <phoneticPr fontId="20"/>
  </si>
  <si>
    <t>A1</t>
    <phoneticPr fontId="20"/>
  </si>
  <si>
    <t>A2</t>
    <phoneticPr fontId="20"/>
  </si>
  <si>
    <t>A2-A1</t>
    <phoneticPr fontId="20"/>
  </si>
  <si>
    <t>A: median-3σ</t>
    <phoneticPr fontId="20"/>
  </si>
  <si>
    <t>A: median+3σ</t>
    <phoneticPr fontId="20"/>
  </si>
  <si>
    <t>各種データ</t>
    <rPh sb="0" eb="2">
      <t>カクシュ</t>
    </rPh>
    <phoneticPr fontId="20"/>
  </si>
  <si>
    <t>ばらつきx3(統計67%が入る</t>
    <rPh sb="7" eb="9">
      <t>トウケイ</t>
    </rPh>
    <rPh sb="13" eb="14">
      <t>ハイ</t>
    </rPh>
    <phoneticPr fontId="20"/>
  </si>
  <si>
    <t>カタログ-1.5%</t>
    <phoneticPr fontId="20"/>
  </si>
  <si>
    <t>カタログ±</t>
    <phoneticPr fontId="20"/>
  </si>
  <si>
    <t>カタログ+1.5%</t>
    <phoneticPr fontId="20"/>
  </si>
  <si>
    <t>%：合計3%</t>
    <rPh sb="2" eb="4">
      <t>ゴウケイ</t>
    </rPh>
    <phoneticPr fontId="20"/>
  </si>
  <si>
    <t>平均値</t>
    <rPh sb="0" eb="3">
      <t>ヘイキンチ</t>
    </rPh>
    <phoneticPr fontId="20"/>
  </si>
  <si>
    <t>NG（０）有り</t>
    <rPh sb="5" eb="6">
      <t>ア</t>
    </rPh>
    <phoneticPr fontId="20"/>
  </si>
  <si>
    <t>厚み最大</t>
    <rPh sb="0" eb="1">
      <t>アツ</t>
    </rPh>
    <rPh sb="2" eb="4">
      <t>サイダイ</t>
    </rPh>
    <phoneticPr fontId="20"/>
  </si>
  <si>
    <t>孔経最大</t>
    <rPh sb="0" eb="1">
      <t>アナ</t>
    </rPh>
    <rPh sb="1" eb="2">
      <t>ケイ</t>
    </rPh>
    <rPh sb="2" eb="4">
      <t>サイダイ</t>
    </rPh>
    <phoneticPr fontId="20"/>
  </si>
  <si>
    <t>厚み最小</t>
    <rPh sb="0" eb="1">
      <t>アツ</t>
    </rPh>
    <rPh sb="2" eb="4">
      <t>サイショウ</t>
    </rPh>
    <phoneticPr fontId="20"/>
  </si>
  <si>
    <t>孔経最小</t>
    <rPh sb="0" eb="1">
      <t>アナ</t>
    </rPh>
    <rPh sb="1" eb="2">
      <t>ケイ</t>
    </rPh>
    <rPh sb="2" eb="4">
      <t>サイショウ</t>
    </rPh>
    <phoneticPr fontId="20"/>
  </si>
  <si>
    <t>製品検査
外径A最大</t>
    <rPh sb="0" eb="2">
      <t>セイヒン</t>
    </rPh>
    <rPh sb="2" eb="4">
      <t>ケンサ</t>
    </rPh>
    <rPh sb="5" eb="7">
      <t>ガイケイ</t>
    </rPh>
    <rPh sb="8" eb="10">
      <t>サイダイ</t>
    </rPh>
    <phoneticPr fontId="20"/>
  </si>
  <si>
    <t>外径B最小</t>
    <rPh sb="0" eb="2">
      <t>ガイケイ</t>
    </rPh>
    <rPh sb="3" eb="5">
      <t>サイショウ</t>
    </rPh>
    <phoneticPr fontId="20"/>
  </si>
  <si>
    <t>EODB_max</t>
    <phoneticPr fontId="20"/>
  </si>
  <si>
    <t>外径B最大</t>
    <rPh sb="0" eb="2">
      <t>ガイケイ</t>
    </rPh>
    <rPh sb="3" eb="5">
      <t>サイダイ</t>
    </rPh>
    <phoneticPr fontId="20"/>
  </si>
  <si>
    <t>外径A最小</t>
    <rPh sb="0" eb="2">
      <t>ガイケイ</t>
    </rPh>
    <rPh sb="3" eb="5">
      <t>サイショウ</t>
    </rPh>
    <phoneticPr fontId="20"/>
  </si>
  <si>
    <t>サイズ</t>
    <phoneticPr fontId="20"/>
  </si>
  <si>
    <t>ばらつきx6(統計99.9%OK</t>
    <rPh sb="7" eb="9">
      <t>トウケイ</t>
    </rPh>
    <phoneticPr fontId="20"/>
  </si>
  <si>
    <t>寸法公差
A2-A1</t>
    <rPh sb="0" eb="2">
      <t>スンポウ</t>
    </rPh>
    <rPh sb="2" eb="4">
      <t>コウサ</t>
    </rPh>
    <phoneticPr fontId="20"/>
  </si>
  <si>
    <t>中央値からの公差</t>
    <rPh sb="0" eb="3">
      <t>チュウオウチ</t>
    </rPh>
    <rPh sb="6" eb="8">
      <t>コウサ</t>
    </rPh>
    <phoneticPr fontId="20"/>
  </si>
  <si>
    <t>変わらないので、根本カタログ値確認</t>
    <rPh sb="0" eb="1">
      <t>カ</t>
    </rPh>
    <rPh sb="8" eb="10">
      <t>コンポン</t>
    </rPh>
    <rPh sb="14" eb="15">
      <t>アタイ</t>
    </rPh>
    <rPh sb="15" eb="17">
      <t>カクニン</t>
    </rPh>
    <phoneticPr fontId="20"/>
  </si>
  <si>
    <t>外径A最大</t>
    <rPh sb="0" eb="2">
      <t>ガイケイ</t>
    </rPh>
    <rPh sb="3" eb="5">
      <t>サイダイ</t>
    </rPh>
    <phoneticPr fontId="20"/>
  </si>
  <si>
    <t>平均A</t>
    <rPh sb="0" eb="2">
      <t>ヘイキン</t>
    </rPh>
    <phoneticPr fontId="20"/>
  </si>
  <si>
    <t>平均B</t>
    <rPh sb="0" eb="2">
      <t>ヘイキン</t>
    </rPh>
    <phoneticPr fontId="20"/>
  </si>
  <si>
    <t>平均孔経</t>
    <rPh sb="0" eb="2">
      <t>ヘイキン</t>
    </rPh>
    <rPh sb="2" eb="3">
      <t>アナ</t>
    </rPh>
    <rPh sb="3" eb="4">
      <t>ケイ</t>
    </rPh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</si>
</sst>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29" x14ac:knownFonts="1">
    <font>
      <sz val="9"/>
      <color theme="1"/>
      <name val="Meiryo UI"/>
      <family val="2"/>
      <charset val="128"/>
    </font>
    <font>
      <sz val="9"/>
      <color theme="1"/>
      <name val="Meiryo UI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9"/>
      <color rgb="FF006100"/>
      <name val="Meiryo UI"/>
      <family val="2"/>
      <charset val="128"/>
    </font>
    <font>
      <sz val="9"/>
      <color rgb="FF9C0006"/>
      <name val="Meiryo UI"/>
      <family val="2"/>
      <charset val="128"/>
    </font>
    <font>
      <sz val="9"/>
      <color rgb="FF9C5700"/>
      <name val="Meiryo UI"/>
      <family val="2"/>
      <charset val="128"/>
    </font>
    <font>
      <sz val="9"/>
      <color rgb="FF3F3F76"/>
      <name val="Meiryo UI"/>
      <family val="2"/>
      <charset val="128"/>
    </font>
    <font>
      <b/>
      <sz val="9"/>
      <color rgb="FF3F3F3F"/>
      <name val="Meiryo UI"/>
      <family val="2"/>
      <charset val="128"/>
    </font>
    <font>
      <b/>
      <sz val="9"/>
      <color rgb="FFFA7D00"/>
      <name val="Meiryo UI"/>
      <family val="2"/>
      <charset val="128"/>
    </font>
    <font>
      <sz val="9"/>
      <color rgb="FFFA7D00"/>
      <name val="Meiryo UI"/>
      <family val="2"/>
      <charset val="128"/>
    </font>
    <font>
      <b/>
      <sz val="9"/>
      <color theme="0"/>
      <name val="Meiryo UI"/>
      <family val="2"/>
      <charset val="128"/>
    </font>
    <font>
      <sz val="9"/>
      <color rgb="FFFF0000"/>
      <name val="Meiryo UI"/>
      <family val="2"/>
      <charset val="128"/>
    </font>
    <font>
      <i/>
      <sz val="9"/>
      <color rgb="FF7F7F7F"/>
      <name val="Meiryo UI"/>
      <family val="2"/>
      <charset val="128"/>
    </font>
    <font>
      <b/>
      <sz val="9"/>
      <color theme="1"/>
      <name val="Meiryo UI"/>
      <family val="2"/>
      <charset val="128"/>
    </font>
    <font>
      <sz val="9"/>
      <color theme="0"/>
      <name val="Meiryo UI"/>
      <family val="2"/>
      <charset val="128"/>
    </font>
    <font>
      <sz val="9"/>
      <color rgb="FF000000"/>
      <name val="メイリオ"/>
      <family val="2"/>
      <charset val="128"/>
    </font>
    <font>
      <sz val="10"/>
      <color rgb="FF000000"/>
      <name val="メイリオ"/>
      <family val="2"/>
      <charset val="128"/>
    </font>
    <font>
      <sz val="6"/>
      <name val="Meiryo UI"/>
      <family val="2"/>
      <charset val="128"/>
    </font>
    <font>
      <b/>
      <sz val="9"/>
      <color rgb="FFFF0000"/>
      <name val="Meiryo UI"/>
      <family val="2"/>
      <charset val="128"/>
    </font>
    <font>
      <sz val="10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11"/>
      <color theme="1"/>
      <name val="Meiryo UI"/>
      <family val="2"/>
      <charset val="128"/>
    </font>
    <font>
      <sz val="11"/>
      <color rgb="FFFF0000"/>
      <name val="Meiryo UI"/>
      <family val="2"/>
      <charset val="128"/>
    </font>
    <font>
      <sz val="11"/>
      <color rgb="FF000000"/>
      <name val="メイリオ"/>
      <family val="2"/>
      <charset val="128"/>
    </font>
    <font>
      <b/>
      <sz val="10"/>
      <color theme="0"/>
      <name val="Meiryo UI"/>
      <family val="2"/>
      <charset val="128"/>
    </font>
    <font>
      <b/>
      <sz val="10"/>
      <color rgb="FFFF0000"/>
      <name val="Meiryo UI"/>
      <family val="2"/>
      <charset val="128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808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10" xfId="0" applyFont="1" applyBorder="1">
      <alignment vertical="center"/>
    </xf>
    <xf numFmtId="0" fontId="18" fillId="33" borderId="0" xfId="0" applyFont="1" applyFill="1">
      <alignment vertical="center"/>
    </xf>
    <xf numFmtId="0" fontId="18" fillId="34" borderId="10" xfId="0" applyFont="1" applyFill="1" applyBorder="1">
      <alignment vertical="center"/>
    </xf>
    <xf numFmtId="0" fontId="18" fillId="35" borderId="0" xfId="0" applyFont="1" applyFill="1">
      <alignment vertical="center"/>
    </xf>
    <xf numFmtId="0" fontId="18" fillId="0" borderId="11" xfId="0" applyFont="1" applyBorder="1">
      <alignment vertical="center"/>
    </xf>
    <xf numFmtId="0" fontId="19" fillId="0" borderId="0" xfId="0" applyFont="1" applyAlignment="1"/>
    <xf numFmtId="0" fontId="19" fillId="0" borderId="10" xfId="0" applyFont="1" applyBorder="1" applyAlignment="1"/>
    <xf numFmtId="0" fontId="18" fillId="0" borderId="10" xfId="0" applyFont="1" applyBorder="1" applyAlignment="1">
      <alignment vertical="center" wrapText="1"/>
    </xf>
    <xf numFmtId="0" fontId="14" fillId="0" borderId="0" xfId="0" applyFont="1">
      <alignment vertical="center"/>
    </xf>
    <xf numFmtId="176" fontId="0" fillId="0" borderId="0" xfId="1" applyNumberFormat="1" applyFont="1">
      <alignment vertical="center"/>
    </xf>
    <xf numFmtId="40" fontId="0" fillId="0" borderId="0" xfId="1" applyNumberFormat="1" applyFont="1">
      <alignment vertical="center"/>
    </xf>
    <xf numFmtId="176" fontId="0" fillId="36" borderId="0" xfId="1" applyNumberFormat="1" applyFont="1" applyFill="1">
      <alignment vertical="center"/>
    </xf>
    <xf numFmtId="176" fontId="0" fillId="0" borderId="0" xfId="1" applyNumberFormat="1" applyFont="1" applyFill="1">
      <alignment vertical="center"/>
    </xf>
    <xf numFmtId="38" fontId="0" fillId="0" borderId="0" xfId="1" applyFont="1" applyFill="1">
      <alignment vertical="center"/>
    </xf>
    <xf numFmtId="10" fontId="0" fillId="0" borderId="0" xfId="2" applyNumberFormat="1" applyFont="1" applyFill="1">
      <alignment vertical="center"/>
    </xf>
    <xf numFmtId="38" fontId="21" fillId="0" borderId="0" xfId="1" applyFont="1" applyFill="1">
      <alignment vertical="center"/>
    </xf>
    <xf numFmtId="0" fontId="0" fillId="37" borderId="0" xfId="0" applyFill="1">
      <alignment vertical="center"/>
    </xf>
    <xf numFmtId="176" fontId="0" fillId="37" borderId="0" xfId="1" applyNumberFormat="1" applyFont="1" applyFill="1">
      <alignment vertical="center"/>
    </xf>
    <xf numFmtId="2" fontId="0" fillId="0" borderId="0" xfId="0" applyNumberFormat="1">
      <alignment vertical="center"/>
    </xf>
    <xf numFmtId="2" fontId="0" fillId="37" borderId="0" xfId="0" applyNumberFormat="1" applyFill="1">
      <alignment vertical="center"/>
    </xf>
    <xf numFmtId="0" fontId="19" fillId="0" borderId="10" xfId="0" applyFont="1" applyBorder="1">
      <alignment vertical="center"/>
    </xf>
    <xf numFmtId="0" fontId="24" fillId="0" borderId="10" xfId="0" applyFont="1" applyBorder="1">
      <alignment vertical="center"/>
    </xf>
    <xf numFmtId="0" fontId="24" fillId="0" borderId="10" xfId="0" applyFont="1" applyBorder="1" applyAlignment="1">
      <alignment vertical="center" wrapText="1"/>
    </xf>
    <xf numFmtId="40" fontId="24" fillId="0" borderId="10" xfId="1" applyNumberFormat="1" applyFont="1" applyBorder="1">
      <alignment vertical="center"/>
    </xf>
    <xf numFmtId="0" fontId="25" fillId="0" borderId="10" xfId="0" applyFont="1" applyBorder="1">
      <alignment vertical="center"/>
    </xf>
    <xf numFmtId="0" fontId="26" fillId="0" borderId="10" xfId="0" applyFont="1" applyBorder="1">
      <alignment vertical="center"/>
    </xf>
    <xf numFmtId="0" fontId="22" fillId="0" borderId="0" xfId="0" applyFont="1">
      <alignment vertical="center"/>
    </xf>
    <xf numFmtId="40" fontId="22" fillId="0" borderId="0" xfId="1" applyNumberFormat="1" applyFont="1">
      <alignment vertical="center"/>
    </xf>
    <xf numFmtId="176" fontId="22" fillId="0" borderId="0" xfId="1" applyNumberFormat="1" applyFont="1">
      <alignment vertical="center"/>
    </xf>
    <xf numFmtId="2" fontId="22" fillId="0" borderId="0" xfId="0" applyNumberFormat="1" applyFont="1">
      <alignment vertical="center"/>
    </xf>
    <xf numFmtId="176" fontId="22" fillId="0" borderId="0" xfId="1" applyNumberFormat="1" applyFont="1" applyFill="1">
      <alignment vertical="center"/>
    </xf>
    <xf numFmtId="0" fontId="22" fillId="0" borderId="0" xfId="0" applyFont="1" applyAlignment="1">
      <alignment vertical="center" wrapText="1"/>
    </xf>
    <xf numFmtId="40" fontId="22" fillId="38" borderId="0" xfId="1" applyNumberFormat="1" applyFont="1" applyFill="1" applyAlignment="1">
      <alignment vertical="center" wrapText="1"/>
    </xf>
    <xf numFmtId="176" fontId="22" fillId="38" borderId="0" xfId="1" applyNumberFormat="1" applyFont="1" applyFill="1">
      <alignment vertical="center"/>
    </xf>
    <xf numFmtId="176" fontId="27" fillId="38" borderId="0" xfId="1" applyNumberFormat="1" applyFont="1" applyFill="1">
      <alignment vertical="center"/>
    </xf>
    <xf numFmtId="40" fontId="22" fillId="0" borderId="0" xfId="1" applyNumberFormat="1" applyFont="1" applyAlignment="1">
      <alignment vertical="center" wrapText="1"/>
    </xf>
    <xf numFmtId="0" fontId="22" fillId="36" borderId="0" xfId="0" applyFont="1" applyFill="1">
      <alignment vertical="center"/>
    </xf>
    <xf numFmtId="2" fontId="22" fillId="37" borderId="0" xfId="0" applyNumberFormat="1" applyFont="1" applyFill="1">
      <alignment vertical="center"/>
    </xf>
    <xf numFmtId="176" fontId="22" fillId="37" borderId="0" xfId="1" applyNumberFormat="1" applyFont="1" applyFill="1">
      <alignment vertical="center"/>
    </xf>
    <xf numFmtId="0" fontId="22" fillId="37" borderId="0" xfId="0" applyFont="1" applyFill="1">
      <alignment vertical="center"/>
    </xf>
    <xf numFmtId="176" fontId="22" fillId="36" borderId="0" xfId="1" applyNumberFormat="1" applyFont="1" applyFill="1">
      <alignment vertical="center"/>
    </xf>
    <xf numFmtId="38" fontId="22" fillId="0" borderId="0" xfId="1" applyFont="1" applyFill="1">
      <alignment vertical="center"/>
    </xf>
    <xf numFmtId="10" fontId="22" fillId="0" borderId="0" xfId="2" applyNumberFormat="1" applyFont="1" applyFill="1">
      <alignment vertical="center"/>
    </xf>
    <xf numFmtId="0" fontId="23" fillId="0" borderId="0" xfId="0" applyFont="1">
      <alignment vertical="center"/>
    </xf>
    <xf numFmtId="38" fontId="28" fillId="0" borderId="0" xfId="1" applyFont="1" applyFill="1">
      <alignment vertical="center"/>
    </xf>
    <xf numFmtId="0" fontId="19" fillId="0" borderId="11" xfId="0" applyFont="1" applyBorder="1">
      <alignment vertical="center"/>
    </xf>
    <xf numFmtId="176" fontId="22" fillId="0" borderId="0" xfId="1" applyNumberFormat="1" applyFont="1" applyFill="1" applyAlignment="1">
      <alignment vertical="center" wrapText="1"/>
    </xf>
    <xf numFmtId="176" fontId="28" fillId="0" borderId="0" xfId="1" applyNumberFormat="1" applyFont="1" applyFill="1" applyAlignment="1">
      <alignment horizontal="right" vertical="center"/>
    </xf>
  </cellXfs>
  <cellStyles count="44">
    <cellStyle name="20% - アクセント 1" xfId="21" builtinId="30" customBuiltin="1"/>
    <cellStyle name="20% - アクセント 2" xfId="25" builtinId="34" customBuiltin="1"/>
    <cellStyle name="20% - アクセント 3" xfId="29" builtinId="38" customBuiltin="1"/>
    <cellStyle name="20% - アクセント 4" xfId="33" builtinId="42" customBuiltin="1"/>
    <cellStyle name="20% - アクセント 5" xfId="37" builtinId="46" customBuiltin="1"/>
    <cellStyle name="20% - アクセント 6" xfId="41" builtinId="50" customBuiltin="1"/>
    <cellStyle name="40% - アクセント 1" xfId="22" builtinId="31" customBuiltin="1"/>
    <cellStyle name="40% - アクセント 2" xfId="26" builtinId="35" customBuiltin="1"/>
    <cellStyle name="40% - アクセント 3" xfId="30" builtinId="39" customBuiltin="1"/>
    <cellStyle name="40% - アクセント 4" xfId="34" builtinId="43" customBuiltin="1"/>
    <cellStyle name="40% - アクセント 5" xfId="38" builtinId="47" customBuiltin="1"/>
    <cellStyle name="40% - アクセント 6" xfId="42" builtinId="51" customBuiltin="1"/>
    <cellStyle name="60% - アクセント 1" xfId="23" builtinId="32" customBuiltin="1"/>
    <cellStyle name="60% - アクセント 2" xfId="27" builtinId="36" customBuiltin="1"/>
    <cellStyle name="60% - アクセント 3" xfId="31" builtinId="40" customBuiltin="1"/>
    <cellStyle name="60% - アクセント 4" xfId="35" builtinId="44" customBuiltin="1"/>
    <cellStyle name="60% - アクセント 5" xfId="39" builtinId="48" customBuiltin="1"/>
    <cellStyle name="60% - アクセント 6" xfId="43" builtinId="52" customBuiltin="1"/>
    <cellStyle name="アクセント 1" xfId="20" builtinId="29" customBuiltin="1"/>
    <cellStyle name="アクセント 2" xfId="24" builtinId="33" customBuiltin="1"/>
    <cellStyle name="アクセント 3" xfId="28" builtinId="37" customBuiltin="1"/>
    <cellStyle name="アクセント 4" xfId="32" builtinId="41" customBuiltin="1"/>
    <cellStyle name="アクセント 5" xfId="36" builtinId="45" customBuiltin="1"/>
    <cellStyle name="アクセント 6" xfId="40" builtinId="49" customBuiltin="1"/>
    <cellStyle name="タイトル" xfId="3" builtinId="15" customBuiltin="1"/>
    <cellStyle name="チェック セル" xfId="15" builtinId="23" customBuiltin="1"/>
    <cellStyle name="どちらでもない" xfId="10" builtinId="28" customBuiltin="1"/>
    <cellStyle name="パーセント" xfId="2" builtinId="5"/>
    <cellStyle name="メモ" xfId="17" builtinId="10" customBuiltin="1"/>
    <cellStyle name="リンク セル" xfId="14" builtinId="24" customBuiltin="1"/>
    <cellStyle name="悪い" xfId="9" builtinId="27" customBuiltin="1"/>
    <cellStyle name="計算" xfId="13" builtinId="22" customBuiltin="1"/>
    <cellStyle name="警告文" xfId="16" builtinId="11" customBuiltin="1"/>
    <cellStyle name="桁区切り" xfId="1" builtinId="6"/>
    <cellStyle name="見出し 1" xfId="4" builtinId="16" customBuiltin="1"/>
    <cellStyle name="見出し 2" xfId="5" builtinId="17" customBuiltin="1"/>
    <cellStyle name="見出し 3" xfId="6" builtinId="18" customBuiltin="1"/>
    <cellStyle name="見出し 4" xfId="7" builtinId="19" customBuiltin="1"/>
    <cellStyle name="集計" xfId="19" builtinId="25" customBuiltin="1"/>
    <cellStyle name="出力" xfId="12" builtinId="21" customBuiltin="1"/>
    <cellStyle name="説明文" xfId="18" builtinId="53" customBuiltin="1"/>
    <cellStyle name="入力" xfId="11" builtinId="20" customBuiltin="1"/>
    <cellStyle name="標準" xfId="0" builtinId="0"/>
    <cellStyle name="良い" xfId="8" builtinId="26" customBuiltin="1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8"/>
  <sheetViews>
    <sheetView workbookViewId="0">
      <selection activeCell="I7" sqref="I7"/>
    </sheetView>
  </sheetViews>
  <sheetFormatPr defaultRowHeight="14.25" x14ac:dyDescent="0.2"/>
  <cols>
    <col min="1" max="1" width="7" style="28" customWidth="1"/>
    <col min="2" max="2" width="9.42578125" style="28" bestFit="1" customWidth="1"/>
    <col min="3" max="3" width="9.140625" style="28"/>
    <col min="4" max="4" width="0" style="28" hidden="1" customWidth="1"/>
    <col min="5" max="5" width="9.140625" style="28"/>
    <col min="6" max="6" width="0" style="28" hidden="1" customWidth="1"/>
    <col min="7" max="7" width="9.140625" style="28"/>
    <col min="8" max="8" width="1.7109375" style="28" customWidth="1"/>
    <col min="9" max="9" width="11.7109375" style="28" customWidth="1"/>
    <col min="10" max="10" width="10.85546875" style="28" customWidth="1"/>
    <col min="11" max="11" width="13" style="28" customWidth="1"/>
    <col min="12" max="12" width="10.85546875" style="28" customWidth="1"/>
    <col min="13" max="18" width="9.140625" style="28" customWidth="1"/>
    <col min="19" max="19" width="9.140625" style="29" customWidth="1"/>
    <col min="20" max="20" width="9.140625" style="30" customWidth="1"/>
    <col min="21" max="21" width="9.140625" style="29" customWidth="1"/>
    <col min="22" max="22" width="9.140625" style="30" customWidth="1"/>
    <col min="23" max="23" width="9.140625" style="29" customWidth="1"/>
    <col min="24" max="24" width="9.140625" style="30" customWidth="1"/>
    <col min="25" max="25" width="9.140625" style="29" customWidth="1"/>
    <col min="26" max="26" width="9.42578125" style="30" customWidth="1"/>
    <col min="27" max="27" width="9.140625" style="31"/>
    <col min="28" max="28" width="9.140625" style="30"/>
    <col min="29" max="29" width="9.140625" style="28"/>
    <col min="30" max="30" width="9.140625" style="30"/>
    <col min="31" max="31" width="9.140625" style="28"/>
    <col min="32" max="32" width="9.140625" style="30"/>
    <col min="33" max="33" width="9.140625" style="28"/>
    <col min="34" max="34" width="9.42578125" style="30" bestFit="1" customWidth="1"/>
    <col min="35" max="35" width="7.42578125" style="32" customWidth="1"/>
    <col min="36" max="36" width="14.5703125" style="29" hidden="1" customWidth="1"/>
    <col min="37" max="37" width="13.5703125" style="32" hidden="1" customWidth="1"/>
    <col min="38" max="38" width="12.5703125" style="32" hidden="1" customWidth="1"/>
    <col min="39" max="43" width="9.42578125" style="32" hidden="1" customWidth="1"/>
    <col min="44" max="44" width="15.28515625" style="29" customWidth="1"/>
    <col min="45" max="51" width="9.42578125" style="32" customWidth="1"/>
    <col min="52" max="52" width="12.5703125" style="29" customWidth="1"/>
    <col min="53" max="59" width="9.42578125" style="32" customWidth="1"/>
    <col min="60" max="60" width="2.85546875" style="32" customWidth="1"/>
    <col min="61" max="61" width="7.140625" style="32" customWidth="1"/>
    <col min="62" max="69" width="9.42578125" style="32" customWidth="1"/>
    <col min="70" max="77" width="9.140625" style="28"/>
    <col min="78" max="97" width="9.140625" style="29"/>
    <col min="98" max="98" width="13.140625" style="29" customWidth="1"/>
    <col min="99" max="101" width="9.140625" style="29"/>
    <col min="102" max="102" width="14.5703125" style="29" customWidth="1"/>
    <col min="103" max="105" width="9.140625" style="29"/>
    <col min="106" max="16384" width="9.140625" style="28"/>
  </cols>
  <sheetData>
    <row r="1" spans="1:105" x14ac:dyDescent="0.2">
      <c r="S1" s="29" t="s">
        <v>349</v>
      </c>
      <c r="AA1" s="31" t="s">
        <v>325</v>
      </c>
    </row>
    <row r="2" spans="1:105" ht="30" customHeight="1" x14ac:dyDescent="0.2">
      <c r="I2" s="33" t="s">
        <v>355</v>
      </c>
      <c r="K2" s="28" t="s">
        <v>358</v>
      </c>
      <c r="M2" s="28" t="s">
        <v>351</v>
      </c>
      <c r="N2" s="28" t="s">
        <v>352</v>
      </c>
      <c r="O2" s="28" t="s">
        <v>359</v>
      </c>
      <c r="P2" s="28" t="s">
        <v>356</v>
      </c>
      <c r="Q2" s="28" t="s">
        <v>353</v>
      </c>
      <c r="R2" s="28" t="s">
        <v>354</v>
      </c>
      <c r="AK2" s="32" t="s">
        <v>338</v>
      </c>
      <c r="AL2" s="32" t="s">
        <v>339</v>
      </c>
      <c r="AR2" s="34" t="s">
        <v>344</v>
      </c>
      <c r="AS2" s="35" t="s">
        <v>338</v>
      </c>
      <c r="AT2" s="35" t="s">
        <v>339</v>
      </c>
      <c r="AU2" s="35"/>
      <c r="AV2" s="36" t="s">
        <v>350</v>
      </c>
      <c r="AW2" s="35"/>
      <c r="AX2" s="35"/>
      <c r="AZ2" s="37" t="s">
        <v>361</v>
      </c>
      <c r="BA2" s="32" t="s">
        <v>338</v>
      </c>
      <c r="BB2" s="32" t="s">
        <v>339</v>
      </c>
      <c r="BF2" s="49" t="s">
        <v>364</v>
      </c>
      <c r="BI2" s="35" t="s">
        <v>346</v>
      </c>
      <c r="BJ2" s="35">
        <v>1.5</v>
      </c>
      <c r="BK2" s="35" t="s">
        <v>348</v>
      </c>
      <c r="BL2" s="35"/>
      <c r="BM2" s="35"/>
      <c r="BN2" s="35"/>
    </row>
    <row r="3" spans="1:105" ht="28.5" x14ac:dyDescent="0.2">
      <c r="A3" s="28" t="s">
        <v>331</v>
      </c>
      <c r="B3" s="33" t="s">
        <v>327</v>
      </c>
      <c r="C3" s="33" t="s">
        <v>328</v>
      </c>
      <c r="D3" s="33" t="s">
        <v>326</v>
      </c>
      <c r="E3" s="33" t="s">
        <v>329</v>
      </c>
      <c r="F3" s="28" t="s">
        <v>61</v>
      </c>
      <c r="G3" s="28" t="s">
        <v>330</v>
      </c>
      <c r="I3" s="28" t="s">
        <v>0</v>
      </c>
      <c r="J3" s="38" t="s">
        <v>322</v>
      </c>
      <c r="K3" s="28" t="s">
        <v>357</v>
      </c>
      <c r="L3" s="38" t="s">
        <v>322</v>
      </c>
      <c r="M3" s="28" t="s">
        <v>1</v>
      </c>
      <c r="N3" s="28" t="s">
        <v>2</v>
      </c>
      <c r="O3" s="28" t="s">
        <v>3</v>
      </c>
      <c r="P3" s="28" t="s">
        <v>4</v>
      </c>
      <c r="Q3" s="28" t="s">
        <v>5</v>
      </c>
      <c r="R3" s="28" t="s">
        <v>6</v>
      </c>
      <c r="S3" s="29" t="s">
        <v>7</v>
      </c>
      <c r="U3" s="29" t="s">
        <v>8</v>
      </c>
      <c r="W3" s="29" t="s">
        <v>9</v>
      </c>
      <c r="Y3" s="29" t="s">
        <v>10</v>
      </c>
      <c r="AA3" s="39" t="s">
        <v>11</v>
      </c>
      <c r="AB3" s="40"/>
      <c r="AC3" s="28" t="s">
        <v>12</v>
      </c>
      <c r="AE3" s="41" t="s">
        <v>13</v>
      </c>
      <c r="AF3" s="40"/>
      <c r="AG3" s="28" t="s">
        <v>14</v>
      </c>
      <c r="AI3" s="32" t="s">
        <v>332</v>
      </c>
      <c r="AJ3" s="29" t="s">
        <v>47</v>
      </c>
      <c r="AK3" s="32" t="s">
        <v>335</v>
      </c>
      <c r="AL3" s="32" t="s">
        <v>336</v>
      </c>
      <c r="AM3" s="32" t="s">
        <v>333</v>
      </c>
      <c r="AN3" s="32" t="s">
        <v>334</v>
      </c>
      <c r="AO3" s="32" t="s">
        <v>340</v>
      </c>
      <c r="AP3" s="32" t="s">
        <v>337</v>
      </c>
      <c r="AR3" s="29" t="s">
        <v>43</v>
      </c>
      <c r="AS3" s="32" t="s">
        <v>341</v>
      </c>
      <c r="AT3" s="32" t="s">
        <v>342</v>
      </c>
      <c r="AU3" s="32" t="s">
        <v>333</v>
      </c>
      <c r="AV3" s="32" t="s">
        <v>334</v>
      </c>
      <c r="AW3" s="32" t="s">
        <v>340</v>
      </c>
      <c r="AX3" s="48" t="s">
        <v>337</v>
      </c>
      <c r="AZ3" s="29" t="s">
        <v>47</v>
      </c>
      <c r="BA3" s="32" t="s">
        <v>341</v>
      </c>
      <c r="BB3" s="32" t="s">
        <v>342</v>
      </c>
      <c r="BC3" s="32" t="s">
        <v>333</v>
      </c>
      <c r="BD3" s="32" t="s">
        <v>334</v>
      </c>
      <c r="BE3" s="48" t="s">
        <v>362</v>
      </c>
      <c r="BF3" s="48" t="s">
        <v>337</v>
      </c>
      <c r="BG3" s="48" t="s">
        <v>363</v>
      </c>
      <c r="BJ3" s="32" t="s">
        <v>345</v>
      </c>
      <c r="BK3" s="32" t="s">
        <v>321</v>
      </c>
      <c r="BL3" s="32" t="s">
        <v>347</v>
      </c>
      <c r="BM3" s="32" t="s">
        <v>333</v>
      </c>
      <c r="BN3" s="32" t="s">
        <v>334</v>
      </c>
      <c r="BQ3" s="32" t="s">
        <v>343</v>
      </c>
      <c r="BR3" s="28" t="s">
        <v>15</v>
      </c>
      <c r="BS3" s="28" t="s">
        <v>16</v>
      </c>
      <c r="BT3" s="28" t="s">
        <v>17</v>
      </c>
      <c r="BU3" s="28" t="s">
        <v>18</v>
      </c>
      <c r="BV3" s="28" t="s">
        <v>19</v>
      </c>
      <c r="BW3" s="28" t="s">
        <v>20</v>
      </c>
      <c r="BX3" s="28" t="s">
        <v>21</v>
      </c>
      <c r="BY3" s="28" t="s">
        <v>22</v>
      </c>
      <c r="BZ3" s="29" t="s">
        <v>23</v>
      </c>
      <c r="CA3" s="29" t="s">
        <v>24</v>
      </c>
      <c r="CB3" s="29" t="s">
        <v>25</v>
      </c>
      <c r="CC3" s="29" t="s">
        <v>26</v>
      </c>
      <c r="CD3" s="29" t="s">
        <v>27</v>
      </c>
      <c r="CE3" s="29" t="s">
        <v>28</v>
      </c>
      <c r="CF3" s="29" t="s">
        <v>29</v>
      </c>
      <c r="CG3" s="29" t="s">
        <v>30</v>
      </c>
      <c r="CH3" s="29" t="s">
        <v>31</v>
      </c>
      <c r="CI3" s="29" t="s">
        <v>32</v>
      </c>
      <c r="CJ3" s="29" t="s">
        <v>33</v>
      </c>
      <c r="CK3" s="29" t="s">
        <v>34</v>
      </c>
      <c r="CL3" s="29" t="s">
        <v>35</v>
      </c>
      <c r="CM3" s="29" t="s">
        <v>36</v>
      </c>
      <c r="CN3" s="29" t="s">
        <v>37</v>
      </c>
      <c r="CO3" s="29" t="s">
        <v>38</v>
      </c>
      <c r="CP3" s="29" t="s">
        <v>39</v>
      </c>
      <c r="CQ3" s="29" t="s">
        <v>40</v>
      </c>
      <c r="CR3" s="29" t="s">
        <v>41</v>
      </c>
      <c r="CS3" s="29" t="s">
        <v>42</v>
      </c>
      <c r="CT3" s="29" t="s">
        <v>43</v>
      </c>
      <c r="CU3" s="29" t="s">
        <v>44</v>
      </c>
      <c r="CV3" s="29" t="s">
        <v>45</v>
      </c>
      <c r="CW3" s="29" t="s">
        <v>46</v>
      </c>
      <c r="CX3" s="29" t="s">
        <v>47</v>
      </c>
      <c r="CY3" s="29" t="s">
        <v>48</v>
      </c>
      <c r="CZ3" s="29" t="s">
        <v>49</v>
      </c>
      <c r="DA3" s="29" t="s">
        <v>50</v>
      </c>
    </row>
    <row r="4" spans="1:105" x14ac:dyDescent="0.2">
      <c r="A4" s="28">
        <v>400</v>
      </c>
      <c r="B4" s="28">
        <f>IFERROR(VLOOKUP($A4,Sheet1!$C$3:$H$800,2,FALSE),0)</f>
        <v>40</v>
      </c>
      <c r="C4" s="28">
        <f>IFERROR(VLOOKUP($A4,Sheet1!$C$3:$H$800,3,FALSE),0)</f>
        <v>38</v>
      </c>
      <c r="D4" s="28">
        <f>IFERROR(VLOOKUP($A4,Sheet1!$C$3:$H$800,4,FALSE),0)</f>
        <v>25</v>
      </c>
      <c r="E4" s="28">
        <f>IFERROR(VLOOKUP($A4,Sheet1!$C$3:$H$800,5,FALSE),0)</f>
        <v>6</v>
      </c>
      <c r="F4" s="28">
        <f>IFERROR(VLOOKUP($A4,Sheet1!$C$3:$H$800,6,FALSE),0)</f>
        <v>8</v>
      </c>
      <c r="G4" s="28">
        <f>IFERROR(VLOOKUP($A4,Sheet1!$C$3:$I$800,7,FALSE),0)</f>
        <v>5</v>
      </c>
      <c r="I4" s="28">
        <v>40</v>
      </c>
      <c r="J4" s="38">
        <f>I4-$B4</f>
        <v>0</v>
      </c>
      <c r="K4" s="28">
        <v>37</v>
      </c>
      <c r="L4" s="38">
        <f>K4-C4</f>
        <v>-1</v>
      </c>
      <c r="M4" s="28">
        <v>6</v>
      </c>
      <c r="N4" s="28">
        <v>5</v>
      </c>
      <c r="O4" s="28">
        <v>39.5</v>
      </c>
      <c r="P4" s="28">
        <v>36.5</v>
      </c>
      <c r="Q4" s="28">
        <v>5.5</v>
      </c>
      <c r="R4" s="28">
        <v>4.5</v>
      </c>
      <c r="S4" s="29">
        <v>39.777499999999897</v>
      </c>
      <c r="T4" s="42">
        <f>S4-$B4</f>
        <v>-0.22250000000010317</v>
      </c>
      <c r="U4" s="29">
        <v>36.777499999999897</v>
      </c>
      <c r="V4" s="42">
        <f>U4-$C4</f>
        <v>-1.2225000000001032</v>
      </c>
      <c r="W4" s="29">
        <v>5.7774999999999999</v>
      </c>
      <c r="X4" s="42">
        <f>W4-$E4</f>
        <v>-0.22250000000000014</v>
      </c>
      <c r="Y4" s="29">
        <v>4.7774999999999999</v>
      </c>
      <c r="Z4" s="42">
        <f>Y4-$G4</f>
        <v>-0.22250000000000014</v>
      </c>
      <c r="AA4" s="31">
        <v>39.799999999999997</v>
      </c>
      <c r="AB4" s="42">
        <f>AA4-$B4</f>
        <v>-0.20000000000000284</v>
      </c>
      <c r="AC4" s="28">
        <v>36.799999999999997</v>
      </c>
      <c r="AD4" s="42">
        <f>AC4-$C4</f>
        <v>-1.2000000000000028</v>
      </c>
      <c r="AE4" s="28">
        <v>5.8</v>
      </c>
      <c r="AF4" s="42">
        <f>AE4-$E4</f>
        <v>-0.20000000000000018</v>
      </c>
      <c r="AG4" s="28">
        <v>4.8</v>
      </c>
      <c r="AH4" s="42">
        <f>AG4-$G4</f>
        <v>-0.20000000000000018</v>
      </c>
      <c r="AJ4" s="29">
        <v>0.66390887928991305</v>
      </c>
      <c r="AK4" s="32">
        <f t="shared" ref="AK4:AK48" si="0">AA4-CX4</f>
        <v>39.136091120710084</v>
      </c>
      <c r="AL4" s="32">
        <f t="shared" ref="AL4:AL48" si="1">AA4+CX4</f>
        <v>40.46390887928991</v>
      </c>
      <c r="AM4" s="43">
        <f t="shared" ref="AM4:AM48" si="2">IF(AL4-I4&gt;0,1,0)</f>
        <v>1</v>
      </c>
      <c r="AN4" s="43">
        <f>IF(AK4-O4&lt;0,1,0)</f>
        <v>1</v>
      </c>
      <c r="AO4" s="32">
        <f>AL4-AK4</f>
        <v>1.3278177585798261</v>
      </c>
      <c r="AP4" s="44">
        <f>(AL4-AK4)/B4</f>
        <v>3.3195443964495655E-2</v>
      </c>
      <c r="AQ4" s="43"/>
      <c r="AR4" s="29">
        <v>0.33195443964495602</v>
      </c>
      <c r="AS4" s="32">
        <f t="shared" ref="AS4:AS48" si="3">AA4-AR4</f>
        <v>39.468045560355044</v>
      </c>
      <c r="AT4" s="32">
        <f t="shared" ref="AT4:AT48" si="4">AA4+AR4</f>
        <v>40.13195443964495</v>
      </c>
      <c r="AU4" s="43">
        <f t="shared" ref="AU4:AU48" si="5">IF(AT4-I4&gt;0,1,0)</f>
        <v>1</v>
      </c>
      <c r="AV4" s="43">
        <f t="shared" ref="AV4:AV48" si="6">IF(AS4-O4&lt;0,1,0)</f>
        <v>1</v>
      </c>
      <c r="AW4" s="32">
        <f>AT4-AS4</f>
        <v>0.66390887928990594</v>
      </c>
      <c r="AX4" s="44">
        <f>(AT4-AS4)/B4</f>
        <v>1.6597721982247647E-2</v>
      </c>
      <c r="AY4" s="44"/>
      <c r="AZ4" s="29">
        <v>0.66390887928991305</v>
      </c>
      <c r="BA4" s="32">
        <f>AA4-AZ4</f>
        <v>39.136091120710084</v>
      </c>
      <c r="BB4" s="32">
        <f>AA4+AZ4</f>
        <v>40.46390887928991</v>
      </c>
      <c r="BC4" s="43">
        <f>IF(BB4-O4&gt;0,1,0)</f>
        <v>1</v>
      </c>
      <c r="BD4" s="43">
        <f>IF(BA4-I4&lt;0,1,0)</f>
        <v>1</v>
      </c>
      <c r="BE4" s="32">
        <f>BB4-BA4</f>
        <v>1.3278177585798261</v>
      </c>
      <c r="BF4" s="44">
        <f>(BB4-BA4)/I4</f>
        <v>3.3195443964495655E-2</v>
      </c>
      <c r="BG4" s="44">
        <f>(BB4-BA4)/AA4</f>
        <v>3.3362255240699148E-2</v>
      </c>
      <c r="BJ4" s="32">
        <f>BK4-BK4*$BJ$2/100</f>
        <v>39.4</v>
      </c>
      <c r="BK4" s="32">
        <f>B4</f>
        <v>40</v>
      </c>
      <c r="BL4" s="32">
        <f>BK4+$BJ$2*BK4/100</f>
        <v>40.6</v>
      </c>
      <c r="BM4" s="43">
        <f>IF(BL4-$I4&gt;0,1,0)</f>
        <v>1</v>
      </c>
      <c r="BN4" s="43">
        <f>IF(BJ4-$O4&lt;0,1,0)</f>
        <v>1</v>
      </c>
      <c r="BR4" s="28">
        <v>39.700000000000003</v>
      </c>
      <c r="BS4" s="28">
        <v>36.700000000000003</v>
      </c>
      <c r="BT4" s="28">
        <v>5.7</v>
      </c>
      <c r="BU4" s="28">
        <v>4.7</v>
      </c>
      <c r="BV4" s="28">
        <v>39.9</v>
      </c>
      <c r="BW4" s="28">
        <v>36.9</v>
      </c>
      <c r="BX4" s="28">
        <v>5.9</v>
      </c>
      <c r="BY4" s="28">
        <v>4.9000000000000004</v>
      </c>
      <c r="BZ4" s="29">
        <v>1.2243749999999699E-2</v>
      </c>
      <c r="CA4" s="29">
        <v>1.2243749999999699E-2</v>
      </c>
      <c r="CB4" s="29">
        <v>1.2243749999999999E-2</v>
      </c>
      <c r="CC4" s="29">
        <v>1.2243749999999999E-2</v>
      </c>
      <c r="CD4" s="29">
        <v>0.110651479881652</v>
      </c>
      <c r="CE4" s="29">
        <v>0.110651479881652</v>
      </c>
      <c r="CF4" s="29">
        <v>0.110651479881653</v>
      </c>
      <c r="CG4" s="29">
        <v>0.110651479881653</v>
      </c>
      <c r="CH4" s="29">
        <v>359.48457302644402</v>
      </c>
      <c r="CI4" s="29">
        <v>332.37241869096999</v>
      </c>
      <c r="CJ4" s="29">
        <v>52.213490557733799</v>
      </c>
      <c r="CK4" s="29">
        <v>43.176105779242398</v>
      </c>
      <c r="CL4" s="29">
        <v>1.7495535144715899E-2</v>
      </c>
      <c r="CM4" s="29">
        <v>1.7495535144715899E-2</v>
      </c>
      <c r="CN4" s="29">
        <v>1.74955351447162E-2</v>
      </c>
      <c r="CO4" s="29">
        <v>1.74955351447162E-2</v>
      </c>
      <c r="CP4" s="29">
        <v>39.782921922514198</v>
      </c>
      <c r="CQ4" s="29">
        <v>36.782921922514198</v>
      </c>
      <c r="CR4" s="29">
        <v>5.7829219225142001</v>
      </c>
      <c r="CS4" s="29">
        <v>4.7829219225142001</v>
      </c>
      <c r="CT4" s="29">
        <v>0.33195443964495602</v>
      </c>
      <c r="CU4" s="29">
        <v>0.33195443964495602</v>
      </c>
      <c r="CV4" s="29">
        <v>0.33195443964496102</v>
      </c>
      <c r="CW4" s="29">
        <v>0.33195443964496102</v>
      </c>
      <c r="CX4" s="29">
        <v>0.66390887928991305</v>
      </c>
      <c r="CY4" s="29">
        <v>0.66390887928991305</v>
      </c>
      <c r="CZ4" s="29">
        <v>0.66390887928992204</v>
      </c>
      <c r="DA4" s="29">
        <v>0.66390887928992204</v>
      </c>
    </row>
    <row r="5" spans="1:105" x14ac:dyDescent="0.2">
      <c r="A5" s="28">
        <v>403</v>
      </c>
      <c r="B5" s="28">
        <f>IFERROR(VLOOKUP($A5,Sheet1!$C$3:$H$800,2,FALSE),0)</f>
        <v>40</v>
      </c>
      <c r="C5" s="28">
        <f>IFERROR(VLOOKUP($A5,Sheet1!$C$3:$H$800,3,FALSE),0)</f>
        <v>38</v>
      </c>
      <c r="D5" s="28">
        <f>IFERROR(VLOOKUP($A5,Sheet1!$C$3:$H$800,4,FALSE),0)</f>
        <v>32</v>
      </c>
      <c r="E5" s="28">
        <f>IFERROR(VLOOKUP($A5,Sheet1!$C$3:$H$800,5,FALSE),0)</f>
        <v>6</v>
      </c>
      <c r="F5" s="28">
        <f>IFERROR(VLOOKUP($A5,Sheet1!$C$3:$H$800,6,FALSE),0)</f>
        <v>11</v>
      </c>
      <c r="G5" s="28">
        <f>IFERROR(VLOOKUP($A5,Sheet1!$C$3:$I$800,7,FALSE),0)</f>
        <v>6</v>
      </c>
      <c r="I5" s="28">
        <v>39.5</v>
      </c>
      <c r="J5" s="38">
        <f t="shared" ref="J5:J48" si="7">I5-B5</f>
        <v>-0.5</v>
      </c>
      <c r="K5" s="28">
        <v>37.5</v>
      </c>
      <c r="L5" s="38">
        <f t="shared" ref="L5:L48" si="8">K5-C5</f>
        <v>-0.5</v>
      </c>
      <c r="M5" s="28">
        <v>6.5</v>
      </c>
      <c r="N5" s="28">
        <v>6.5</v>
      </c>
      <c r="O5" s="28">
        <v>39.299999999999997</v>
      </c>
      <c r="P5" s="28">
        <v>37.299999999999997</v>
      </c>
      <c r="Q5" s="28">
        <v>6.3</v>
      </c>
      <c r="R5" s="28">
        <v>6.3</v>
      </c>
      <c r="S5" s="29">
        <v>39.381818181818097</v>
      </c>
      <c r="T5" s="42">
        <f t="shared" ref="T5:T48" si="9">S5-$B5</f>
        <v>-0.61818181818190254</v>
      </c>
      <c r="U5" s="29">
        <v>37.381818181818097</v>
      </c>
      <c r="V5" s="42">
        <f t="shared" ref="V5:V47" si="10">U5-$C5</f>
        <v>-0.61818181818190254</v>
      </c>
      <c r="W5" s="29">
        <v>6.3818181818181801</v>
      </c>
      <c r="X5" s="42">
        <f t="shared" ref="X5:X47" si="11">W5-$E5</f>
        <v>0.38181818181818006</v>
      </c>
      <c r="Y5" s="29">
        <v>6.3818181818181801</v>
      </c>
      <c r="Z5" s="42">
        <f t="shared" ref="Z5:Z48" si="12">Y5-$G5</f>
        <v>0.38181818181818006</v>
      </c>
      <c r="AA5" s="31">
        <v>39.4</v>
      </c>
      <c r="AB5" s="42">
        <f t="shared" ref="AB5:AB48" si="13">AA5-$B5</f>
        <v>-0.60000000000000142</v>
      </c>
      <c r="AC5" s="28">
        <v>37.4</v>
      </c>
      <c r="AD5" s="42">
        <f t="shared" ref="AD5:AD47" si="14">AC5-$C5</f>
        <v>-0.60000000000000142</v>
      </c>
      <c r="AE5" s="28">
        <v>6.4</v>
      </c>
      <c r="AF5" s="42">
        <f t="shared" ref="AF5:AF47" si="15">AE5-$E5</f>
        <v>0.40000000000000036</v>
      </c>
      <c r="AG5" s="28">
        <v>6.4</v>
      </c>
      <c r="AH5" s="42">
        <f t="shared" ref="AH5:AH48" si="16">AG5-$G5</f>
        <v>0.40000000000000036</v>
      </c>
      <c r="AJ5" s="29">
        <v>0.42949133858246802</v>
      </c>
      <c r="AK5" s="32">
        <f t="shared" si="0"/>
        <v>38.970508661417533</v>
      </c>
      <c r="AL5" s="32">
        <f t="shared" si="1"/>
        <v>39.829491338582464</v>
      </c>
      <c r="AM5" s="43">
        <f t="shared" si="2"/>
        <v>1</v>
      </c>
      <c r="AN5" s="43">
        <f t="shared" ref="AN5:AN48" si="17">IF(AK5-O5&lt;0,1,0)</f>
        <v>1</v>
      </c>
      <c r="AO5" s="32">
        <f t="shared" ref="AO5:AO48" si="18">AL5-AK5</f>
        <v>0.85898267716493137</v>
      </c>
      <c r="AP5" s="44">
        <f>(AL5-AK5)/B5</f>
        <v>2.1474566929123286E-2</v>
      </c>
      <c r="AQ5" s="43"/>
      <c r="AR5" s="29">
        <v>0.21474566929123401</v>
      </c>
      <c r="AS5" s="32">
        <f t="shared" si="3"/>
        <v>39.185254330708766</v>
      </c>
      <c r="AT5" s="32">
        <f t="shared" si="4"/>
        <v>39.614745669291231</v>
      </c>
      <c r="AU5" s="43">
        <f t="shared" si="5"/>
        <v>1</v>
      </c>
      <c r="AV5" s="43">
        <f t="shared" si="6"/>
        <v>1</v>
      </c>
      <c r="AW5" s="32">
        <f t="shared" ref="AW5:AW48" si="19">AT5-AS5</f>
        <v>0.42949133858246569</v>
      </c>
      <c r="AX5" s="44">
        <f>(AT5-AS5)/B5</f>
        <v>1.0737283464561643E-2</v>
      </c>
      <c r="AY5" s="44"/>
      <c r="AZ5" s="29">
        <v>0.42949133858246802</v>
      </c>
      <c r="BA5" s="32">
        <f t="shared" ref="BA5:BA17" si="20">AA5-AZ5</f>
        <v>38.970508661417533</v>
      </c>
      <c r="BB5" s="32">
        <f t="shared" ref="BB5:BB17" si="21">AA5+AZ5</f>
        <v>39.829491338582464</v>
      </c>
      <c r="BC5" s="43">
        <f t="shared" ref="BC5:BC17" si="22">IF(BB5-O5&gt;0,1,0)</f>
        <v>1</v>
      </c>
      <c r="BD5" s="43">
        <f t="shared" ref="BD5:BD17" si="23">IF(BA5-I5&lt;0,1,0)</f>
        <v>1</v>
      </c>
      <c r="BE5" s="32">
        <f t="shared" ref="BE5:BE48" si="24">BB5-BA5</f>
        <v>0.85898267716493137</v>
      </c>
      <c r="BF5" s="44">
        <f>(BB5-BA5)/I5</f>
        <v>2.1746396890251426E-2</v>
      </c>
      <c r="BG5" s="44">
        <f t="shared" ref="BG5:BG48" si="25">(BB5-BA5)/AA5</f>
        <v>2.1801590790988108E-2</v>
      </c>
      <c r="BJ5" s="32">
        <f>BK5-BK5*$BJ$2/100</f>
        <v>39.4</v>
      </c>
      <c r="BK5" s="32">
        <f>B5</f>
        <v>40</v>
      </c>
      <c r="BL5" s="32">
        <f>BK5+$BJ$2*BK5/100</f>
        <v>40.6</v>
      </c>
      <c r="BM5" s="43">
        <f t="shared" ref="BM5:BM48" si="26">IF(BL5-$I5&gt;0,1,0)</f>
        <v>1</v>
      </c>
      <c r="BN5" s="43">
        <f t="shared" ref="BN5:BN48" si="27">IF(BJ5-$O5&lt;0,1,0)</f>
        <v>0</v>
      </c>
      <c r="BR5" s="28">
        <v>39.299999999999997</v>
      </c>
      <c r="BS5" s="28">
        <v>37.299999999999997</v>
      </c>
      <c r="BT5" s="28">
        <v>6.3</v>
      </c>
      <c r="BU5" s="28">
        <v>6.3</v>
      </c>
      <c r="BV5" s="28">
        <v>39.4</v>
      </c>
      <c r="BW5" s="28">
        <v>37.4</v>
      </c>
      <c r="BX5" s="28">
        <v>6.4</v>
      </c>
      <c r="BY5" s="28">
        <v>6.4</v>
      </c>
      <c r="BZ5" s="29">
        <v>5.1239669421489003E-3</v>
      </c>
      <c r="CA5" s="29">
        <v>5.1239669421489003E-3</v>
      </c>
      <c r="CB5" s="29">
        <v>5.1239669421487702E-3</v>
      </c>
      <c r="CC5" s="29">
        <v>5.1239669421487702E-3</v>
      </c>
      <c r="CD5" s="29">
        <v>7.1581889763744702E-2</v>
      </c>
      <c r="CE5" s="29">
        <v>7.1581889763744702E-2</v>
      </c>
      <c r="CF5" s="29">
        <v>7.15818897637438E-2</v>
      </c>
      <c r="CG5" s="29">
        <v>7.15818897637438E-2</v>
      </c>
      <c r="CH5" s="29">
        <v>550.164550164817</v>
      </c>
      <c r="CI5" s="29">
        <v>522.224522224775</v>
      </c>
      <c r="CJ5" s="29">
        <v>89.154089154133601</v>
      </c>
      <c r="CK5" s="29">
        <v>89.154089154133601</v>
      </c>
      <c r="CL5" s="29">
        <v>1.52613101757187E-2</v>
      </c>
      <c r="CM5" s="29">
        <v>1.52613101757187E-2</v>
      </c>
      <c r="CN5" s="29">
        <v>1.5261310175718501E-2</v>
      </c>
      <c r="CO5" s="29">
        <v>1.5261310175718501E-2</v>
      </c>
      <c r="CP5" s="29">
        <v>39.388195477451603</v>
      </c>
      <c r="CQ5" s="29">
        <v>37.388195477451603</v>
      </c>
      <c r="CR5" s="29">
        <v>6.3881954774516698</v>
      </c>
      <c r="CS5" s="29">
        <v>6.3881954774516698</v>
      </c>
      <c r="CT5" s="29">
        <v>0.21474566929123401</v>
      </c>
      <c r="CU5" s="29">
        <v>0.21474566929123401</v>
      </c>
      <c r="CV5" s="29">
        <v>0.21474566929123101</v>
      </c>
      <c r="CW5" s="29">
        <v>0.21474566929123101</v>
      </c>
      <c r="CX5" s="29">
        <v>0.42949133858246802</v>
      </c>
      <c r="CY5" s="29">
        <v>0.42949133858246802</v>
      </c>
      <c r="CZ5" s="29">
        <v>0.42949133858246302</v>
      </c>
      <c r="DA5" s="29">
        <v>0.42949133858246302</v>
      </c>
    </row>
    <row r="6" spans="1:105" x14ac:dyDescent="0.2">
      <c r="A6" s="28">
        <v>412</v>
      </c>
      <c r="B6" s="28">
        <f>IFERROR(VLOOKUP($A6,Sheet1!$C$3:$H$800,2,FALSE),0)</f>
        <v>41</v>
      </c>
      <c r="C6" s="28">
        <f>IFERROR(VLOOKUP($A6,Sheet1!$C$3:$H$800,3,FALSE),0)</f>
        <v>38</v>
      </c>
      <c r="D6" s="28">
        <f>IFERROR(VLOOKUP($A6,Sheet1!$C$3:$H$800,4,FALSE),0)</f>
        <v>31</v>
      </c>
      <c r="E6" s="28">
        <f>IFERROR(VLOOKUP($A6,Sheet1!$C$3:$H$800,5,FALSE),0)</f>
        <v>9</v>
      </c>
      <c r="F6" s="28">
        <f>IFERROR(VLOOKUP($A6,Sheet1!$C$3:$H$800,6,FALSE),0)</f>
        <v>19</v>
      </c>
      <c r="G6" s="28">
        <f>IFERROR(VLOOKUP($A6,Sheet1!$C$3:$I$800,7,FALSE),0)</f>
        <v>4</v>
      </c>
      <c r="I6" s="28">
        <v>40.1</v>
      </c>
      <c r="J6" s="38">
        <f t="shared" si="7"/>
        <v>-0.89999999999999858</v>
      </c>
      <c r="K6" s="28">
        <v>37.1</v>
      </c>
      <c r="L6" s="38">
        <f t="shared" si="8"/>
        <v>-0.89999999999999858</v>
      </c>
      <c r="M6" s="28">
        <v>9.1</v>
      </c>
      <c r="N6" s="28">
        <v>4.0999999999999996</v>
      </c>
      <c r="O6" s="28">
        <v>39.799999999999997</v>
      </c>
      <c r="P6" s="28">
        <v>36.799999999999997</v>
      </c>
      <c r="Q6" s="28">
        <v>8.8000000000000007</v>
      </c>
      <c r="R6" s="28">
        <v>3.8</v>
      </c>
      <c r="S6" s="29">
        <v>39.963636363636297</v>
      </c>
      <c r="T6" s="42">
        <f t="shared" si="9"/>
        <v>-1.0363636363637028</v>
      </c>
      <c r="U6" s="29">
        <v>36.963636363636297</v>
      </c>
      <c r="V6" s="42">
        <f t="shared" si="10"/>
        <v>-1.0363636363637028</v>
      </c>
      <c r="W6" s="29">
        <v>8.9636363636363594</v>
      </c>
      <c r="X6" s="42">
        <f t="shared" si="11"/>
        <v>-3.6363636363640595E-2</v>
      </c>
      <c r="Y6" s="29">
        <v>3.9636363636363598</v>
      </c>
      <c r="Z6" s="42">
        <f t="shared" si="12"/>
        <v>-3.6363636363640151E-2</v>
      </c>
      <c r="AA6" s="31">
        <v>40</v>
      </c>
      <c r="AB6" s="42">
        <f t="shared" si="13"/>
        <v>-1</v>
      </c>
      <c r="AC6" s="28">
        <v>37</v>
      </c>
      <c r="AD6" s="42">
        <f t="shared" si="14"/>
        <v>-1</v>
      </c>
      <c r="AE6" s="28">
        <v>9</v>
      </c>
      <c r="AF6" s="42">
        <f t="shared" si="15"/>
        <v>0</v>
      </c>
      <c r="AG6" s="28">
        <v>4</v>
      </c>
      <c r="AH6" s="42">
        <f t="shared" si="16"/>
        <v>0</v>
      </c>
      <c r="AJ6" s="29">
        <v>0.42601361868582299</v>
      </c>
      <c r="AK6" s="32">
        <f t="shared" si="0"/>
        <v>39.573986381314178</v>
      </c>
      <c r="AL6" s="32">
        <f t="shared" si="1"/>
        <v>40.426013618685822</v>
      </c>
      <c r="AM6" s="43">
        <f t="shared" si="2"/>
        <v>1</v>
      </c>
      <c r="AN6" s="43">
        <f t="shared" si="17"/>
        <v>1</v>
      </c>
      <c r="AO6" s="32">
        <f t="shared" si="18"/>
        <v>0.85202723737164376</v>
      </c>
      <c r="AP6" s="44">
        <f>(AL6-AK6)/B6</f>
        <v>2.0781152131015702E-2</v>
      </c>
      <c r="AQ6" s="43"/>
      <c r="AR6" s="29">
        <v>0.213006809342911</v>
      </c>
      <c r="AS6" s="32">
        <f t="shared" si="3"/>
        <v>39.786993190657086</v>
      </c>
      <c r="AT6" s="32">
        <f t="shared" si="4"/>
        <v>40.213006809342914</v>
      </c>
      <c r="AU6" s="43">
        <f t="shared" si="5"/>
        <v>1</v>
      </c>
      <c r="AV6" s="43">
        <f t="shared" si="6"/>
        <v>1</v>
      </c>
      <c r="AW6" s="32">
        <f t="shared" si="19"/>
        <v>0.42601361868582899</v>
      </c>
      <c r="AX6" s="44">
        <f>(AT6-AS6)/B6</f>
        <v>1.0390576065508025E-2</v>
      </c>
      <c r="AY6" s="44"/>
      <c r="AZ6" s="29">
        <v>0.42601361868582299</v>
      </c>
      <c r="BA6" s="32">
        <f t="shared" si="20"/>
        <v>39.573986381314178</v>
      </c>
      <c r="BB6" s="32">
        <f t="shared" si="21"/>
        <v>40.426013618685822</v>
      </c>
      <c r="BC6" s="43">
        <f t="shared" si="22"/>
        <v>1</v>
      </c>
      <c r="BD6" s="43">
        <f t="shared" si="23"/>
        <v>1</v>
      </c>
      <c r="BE6" s="32">
        <f t="shared" si="24"/>
        <v>0.85202723737164376</v>
      </c>
      <c r="BF6" s="44">
        <f>(BB6-BA6)/I6</f>
        <v>2.1247562029218049E-2</v>
      </c>
      <c r="BG6" s="44">
        <f t="shared" si="25"/>
        <v>2.1300680934291095E-2</v>
      </c>
      <c r="BJ6" s="32">
        <f>BK6-BK6*$BJ$2/100</f>
        <v>40.384999999999998</v>
      </c>
      <c r="BK6" s="32">
        <f>B6</f>
        <v>41</v>
      </c>
      <c r="BL6" s="32">
        <f>BK6+$BJ$2*BK6/100</f>
        <v>41.615000000000002</v>
      </c>
      <c r="BM6" s="43">
        <f t="shared" si="26"/>
        <v>1</v>
      </c>
      <c r="BN6" s="43">
        <f t="shared" si="27"/>
        <v>0</v>
      </c>
      <c r="BR6" s="28">
        <v>39.9</v>
      </c>
      <c r="BS6" s="28">
        <v>36.9</v>
      </c>
      <c r="BT6" s="28">
        <v>8.9</v>
      </c>
      <c r="BU6" s="28">
        <v>3.9</v>
      </c>
      <c r="BV6" s="28">
        <v>40</v>
      </c>
      <c r="BW6" s="28">
        <v>37</v>
      </c>
      <c r="BX6" s="28">
        <v>9</v>
      </c>
      <c r="BY6" s="28">
        <v>4</v>
      </c>
      <c r="BZ6" s="29">
        <v>5.0413223140497202E-3</v>
      </c>
      <c r="CA6" s="29">
        <v>5.0413223140497202E-3</v>
      </c>
      <c r="CB6" s="29">
        <v>5.0413223140495502E-3</v>
      </c>
      <c r="CC6" s="29">
        <v>5.0413223140495901E-3</v>
      </c>
      <c r="CD6" s="29">
        <v>7.1002269780970503E-2</v>
      </c>
      <c r="CE6" s="29">
        <v>7.1002269780970503E-2</v>
      </c>
      <c r="CF6" s="29">
        <v>7.1002269780969296E-2</v>
      </c>
      <c r="CG6" s="29">
        <v>7.1002269780969601E-2</v>
      </c>
      <c r="CH6" s="29">
        <v>562.85012418500196</v>
      </c>
      <c r="CI6" s="29">
        <v>520.59795380714695</v>
      </c>
      <c r="CJ6" s="29">
        <v>126.24436361383501</v>
      </c>
      <c r="CK6" s="29">
        <v>55.824079650742597</v>
      </c>
      <c r="CL6" s="29">
        <v>1.5137734780177201E-2</v>
      </c>
      <c r="CM6" s="29">
        <v>1.5137734780177201E-2</v>
      </c>
      <c r="CN6" s="29">
        <v>1.51377347801769E-2</v>
      </c>
      <c r="CO6" s="29">
        <v>1.5137734780176999E-2</v>
      </c>
      <c r="CP6" s="29">
        <v>39.969962020398597</v>
      </c>
      <c r="CQ6" s="29">
        <v>36.969962020398597</v>
      </c>
      <c r="CR6" s="29">
        <v>8.9699620203986594</v>
      </c>
      <c r="CS6" s="29">
        <v>3.9699620203986599</v>
      </c>
      <c r="CT6" s="29">
        <v>0.213006809342911</v>
      </c>
      <c r="CU6" s="29">
        <v>0.213006809342911</v>
      </c>
      <c r="CV6" s="29">
        <v>0.213006809342908</v>
      </c>
      <c r="CW6" s="29">
        <v>0.213006809342908</v>
      </c>
      <c r="CX6" s="29">
        <v>0.42601361868582299</v>
      </c>
      <c r="CY6" s="29">
        <v>0.42601361868582299</v>
      </c>
      <c r="CZ6" s="29">
        <v>0.426013618685816</v>
      </c>
      <c r="DA6" s="29">
        <v>0.426013618685817</v>
      </c>
    </row>
    <row r="7" spans="1:105" x14ac:dyDescent="0.2">
      <c r="A7" s="28">
        <v>414</v>
      </c>
      <c r="B7" s="45">
        <f>IFERROR(VLOOKUP($A7,Sheet1!$C$3:$H$800,2,FALSE),0)</f>
        <v>0</v>
      </c>
      <c r="C7" s="45">
        <f>IFERROR(VLOOKUP($A7,Sheet1!$C$3:$H$800,3,FALSE),0)</f>
        <v>0</v>
      </c>
      <c r="D7" s="45">
        <f>IFERROR(VLOOKUP($A7,Sheet1!$C$3:$H$800,4,FALSE),0)</f>
        <v>0</v>
      </c>
      <c r="E7" s="45">
        <f>IFERROR(VLOOKUP($A7,Sheet1!$C$3:$H$800,5,FALSE),0)</f>
        <v>0</v>
      </c>
      <c r="F7" s="45">
        <f>IFERROR(VLOOKUP($A7,Sheet1!$C$3:$H$800,6,FALSE),0)</f>
        <v>0</v>
      </c>
      <c r="G7" s="45">
        <f>IFERROR(VLOOKUP($A7,Sheet1!$C$3:$I$800,7,FALSE),0)</f>
        <v>0</v>
      </c>
      <c r="H7" s="45"/>
      <c r="I7" s="28">
        <v>47.7</v>
      </c>
      <c r="J7" s="38"/>
      <c r="K7" s="28">
        <v>42.7</v>
      </c>
      <c r="L7" s="38"/>
      <c r="M7" s="28">
        <v>7.7</v>
      </c>
      <c r="N7" s="28">
        <v>5.7</v>
      </c>
      <c r="O7" s="28">
        <v>47.2</v>
      </c>
      <c r="P7" s="28">
        <v>42.2</v>
      </c>
      <c r="Q7" s="28">
        <v>7.2</v>
      </c>
      <c r="R7" s="28">
        <v>5.2</v>
      </c>
      <c r="S7" s="29">
        <v>47.5266666666666</v>
      </c>
      <c r="T7" s="42"/>
      <c r="U7" s="29">
        <v>42.5266666666666</v>
      </c>
      <c r="V7" s="42"/>
      <c r="W7" s="29">
        <v>7.5266666666666602</v>
      </c>
      <c r="X7" s="42"/>
      <c r="Y7" s="29">
        <v>5.5266666666666602</v>
      </c>
      <c r="Z7" s="42"/>
      <c r="AA7" s="31">
        <v>47.6</v>
      </c>
      <c r="AB7" s="42"/>
      <c r="AC7" s="28">
        <v>42.6</v>
      </c>
      <c r="AD7" s="42"/>
      <c r="AE7" s="28">
        <v>7.6</v>
      </c>
      <c r="AF7" s="42"/>
      <c r="AG7" s="28">
        <v>5.6</v>
      </c>
      <c r="AH7" s="42"/>
      <c r="AJ7" s="29">
        <v>1.01508620323596</v>
      </c>
      <c r="AK7" s="32">
        <f t="shared" si="0"/>
        <v>46.584913796764042</v>
      </c>
      <c r="AL7" s="32">
        <f t="shared" si="1"/>
        <v>48.615086203235961</v>
      </c>
      <c r="AM7" s="43">
        <f t="shared" si="2"/>
        <v>1</v>
      </c>
      <c r="AN7" s="43">
        <f t="shared" si="17"/>
        <v>1</v>
      </c>
      <c r="AO7" s="32">
        <f t="shared" si="18"/>
        <v>2.0301724064719195</v>
      </c>
      <c r="AP7" s="44"/>
      <c r="AQ7" s="43"/>
      <c r="AU7" s="43"/>
      <c r="AV7" s="43"/>
      <c r="AX7" s="44"/>
      <c r="AY7" s="44"/>
      <c r="BC7" s="43"/>
      <c r="BD7" s="43"/>
      <c r="BF7" s="44"/>
      <c r="BG7" s="44"/>
      <c r="BM7" s="43"/>
      <c r="BN7" s="43"/>
      <c r="BR7" s="28">
        <v>47.45</v>
      </c>
      <c r="BS7" s="28">
        <v>42.45</v>
      </c>
      <c r="BT7" s="28">
        <v>7.45</v>
      </c>
      <c r="BU7" s="28">
        <v>5.45</v>
      </c>
      <c r="BV7" s="28">
        <v>47.65</v>
      </c>
      <c r="BW7" s="28">
        <v>42.65</v>
      </c>
      <c r="BX7" s="28">
        <v>7.65</v>
      </c>
      <c r="BY7" s="28">
        <v>5.65</v>
      </c>
      <c r="BZ7" s="29">
        <v>2.8622222222222399E-2</v>
      </c>
      <c r="CA7" s="29">
        <v>2.8622222222222399E-2</v>
      </c>
      <c r="CB7" s="29">
        <v>2.8622222222222202E-2</v>
      </c>
      <c r="CC7" s="29">
        <v>2.8622222222222202E-2</v>
      </c>
      <c r="CD7" s="29">
        <v>0.16918103387266001</v>
      </c>
      <c r="CE7" s="29">
        <v>0.16918103387266001</v>
      </c>
      <c r="CF7" s="29">
        <v>0.16918103387266001</v>
      </c>
      <c r="CG7" s="29">
        <v>0.16918103387266001</v>
      </c>
      <c r="CH7" s="29">
        <v>280.92195430392599</v>
      </c>
      <c r="CI7" s="29">
        <v>251.36781406995999</v>
      </c>
      <c r="CJ7" s="29">
        <v>44.488832432197199</v>
      </c>
      <c r="CK7" s="29">
        <v>32.667176338610702</v>
      </c>
      <c r="CL7" s="29">
        <v>4.3682355112197799E-2</v>
      </c>
      <c r="CM7" s="29">
        <v>4.3682355112197799E-2</v>
      </c>
      <c r="CN7" s="29">
        <v>4.3682355112197702E-2</v>
      </c>
      <c r="CO7" s="29">
        <v>4.3682355112197702E-2</v>
      </c>
      <c r="CP7" s="29">
        <v>47.548772988426002</v>
      </c>
      <c r="CQ7" s="29">
        <v>42.548772988426002</v>
      </c>
      <c r="CR7" s="29">
        <v>7.5487729884260197</v>
      </c>
      <c r="CS7" s="29">
        <v>5.5487729884260197</v>
      </c>
      <c r="CT7" s="29">
        <v>0.507543101617982</v>
      </c>
      <c r="CU7" s="29">
        <v>0.507543101617982</v>
      </c>
      <c r="CV7" s="29">
        <v>0.50754310161798</v>
      </c>
      <c r="CW7" s="29">
        <v>0.50754310161798</v>
      </c>
      <c r="CX7" s="29">
        <v>1.01508620323596</v>
      </c>
      <c r="CY7" s="29">
        <v>1.01508620323596</v>
      </c>
      <c r="CZ7" s="29">
        <v>1.01508620323596</v>
      </c>
      <c r="DA7" s="29">
        <v>1.01508620323596</v>
      </c>
    </row>
    <row r="8" spans="1:105" x14ac:dyDescent="0.2">
      <c r="A8" s="28">
        <v>431</v>
      </c>
      <c r="B8" s="28">
        <f>IFERROR(VLOOKUP($A8,Sheet1!$C$3:$H$800,2,FALSE),0)</f>
        <v>43</v>
      </c>
      <c r="C8" s="28">
        <f>IFERROR(VLOOKUP($A8,Sheet1!$C$3:$H$800,3,FALSE),0)</f>
        <v>37</v>
      </c>
      <c r="D8" s="28">
        <f>IFERROR(VLOOKUP($A8,Sheet1!$C$3:$H$800,4,FALSE),0)</f>
        <v>28</v>
      </c>
      <c r="E8" s="28">
        <f>IFERROR(VLOOKUP($A8,Sheet1!$C$3:$H$800,5,FALSE),0)</f>
        <v>9</v>
      </c>
      <c r="F8" s="28">
        <f>IFERROR(VLOOKUP($A8,Sheet1!$C$3:$H$800,6,FALSE),0)</f>
        <v>16</v>
      </c>
      <c r="G8" s="28">
        <f>IFERROR(VLOOKUP($A8,Sheet1!$C$3:$I$800,7,FALSE),0)</f>
        <v>4</v>
      </c>
      <c r="I8" s="28">
        <v>42.4</v>
      </c>
      <c r="J8" s="38">
        <f t="shared" si="7"/>
        <v>-0.60000000000000142</v>
      </c>
      <c r="K8" s="28">
        <v>36.4</v>
      </c>
      <c r="L8" s="38">
        <f t="shared" si="8"/>
        <v>-0.60000000000000142</v>
      </c>
      <c r="M8" s="28">
        <v>8.4</v>
      </c>
      <c r="N8" s="28">
        <v>3.4</v>
      </c>
      <c r="O8" s="28">
        <v>42.1</v>
      </c>
      <c r="P8" s="28">
        <v>36.1</v>
      </c>
      <c r="Q8" s="28">
        <v>8.1</v>
      </c>
      <c r="R8" s="28">
        <v>3.1</v>
      </c>
      <c r="S8" s="29">
        <v>42.21</v>
      </c>
      <c r="T8" s="42">
        <f t="shared" si="9"/>
        <v>-0.78999999999999915</v>
      </c>
      <c r="U8" s="29">
        <v>36.21</v>
      </c>
      <c r="V8" s="42">
        <f t="shared" si="10"/>
        <v>-0.78999999999999915</v>
      </c>
      <c r="W8" s="29">
        <v>8.2099999999999902</v>
      </c>
      <c r="X8" s="42">
        <f t="shared" si="11"/>
        <v>-0.79000000000000981</v>
      </c>
      <c r="Y8" s="29">
        <v>3.21</v>
      </c>
      <c r="Z8" s="42">
        <f t="shared" si="12"/>
        <v>-0.79</v>
      </c>
      <c r="AA8" s="31">
        <v>42.2</v>
      </c>
      <c r="AB8" s="42">
        <f t="shared" si="13"/>
        <v>-0.79999999999999716</v>
      </c>
      <c r="AC8" s="28">
        <v>36.200000000000003</v>
      </c>
      <c r="AD8" s="42">
        <f t="shared" si="14"/>
        <v>-0.79999999999999716</v>
      </c>
      <c r="AE8" s="28">
        <v>8.1999999999999993</v>
      </c>
      <c r="AF8" s="42">
        <f t="shared" si="15"/>
        <v>-0.80000000000000071</v>
      </c>
      <c r="AG8" s="28">
        <v>3.2</v>
      </c>
      <c r="AH8" s="42">
        <f t="shared" si="16"/>
        <v>-0.79999999999999982</v>
      </c>
      <c r="AJ8" s="29">
        <v>0.47370877129307298</v>
      </c>
      <c r="AK8" s="32">
        <f t="shared" si="0"/>
        <v>41.726291228706927</v>
      </c>
      <c r="AL8" s="32">
        <f t="shared" si="1"/>
        <v>42.673708771293079</v>
      </c>
      <c r="AM8" s="43">
        <f t="shared" si="2"/>
        <v>1</v>
      </c>
      <c r="AN8" s="43">
        <f t="shared" si="17"/>
        <v>1</v>
      </c>
      <c r="AO8" s="32">
        <f t="shared" si="18"/>
        <v>0.94741754258615174</v>
      </c>
      <c r="AP8" s="44">
        <f t="shared" ref="AP8:AP37" si="28">(AL8-AK8)/B8</f>
        <v>2.2032966106654693E-2</v>
      </c>
      <c r="AQ8" s="43"/>
      <c r="AR8" s="29">
        <v>0.23685438564653599</v>
      </c>
      <c r="AS8" s="32">
        <f t="shared" si="3"/>
        <v>41.963145614353465</v>
      </c>
      <c r="AT8" s="32">
        <f t="shared" si="4"/>
        <v>42.436854385646541</v>
      </c>
      <c r="AU8" s="43">
        <f t="shared" si="5"/>
        <v>1</v>
      </c>
      <c r="AV8" s="43">
        <f t="shared" si="6"/>
        <v>1</v>
      </c>
      <c r="AW8" s="32">
        <f t="shared" si="19"/>
        <v>0.47370877129307587</v>
      </c>
      <c r="AX8" s="44">
        <f t="shared" ref="AX8:AX37" si="29">(AT8-AS8)/B8</f>
        <v>1.1016483053327347E-2</v>
      </c>
      <c r="AY8" s="44"/>
      <c r="AZ8" s="29">
        <v>0.47370877129307298</v>
      </c>
      <c r="BA8" s="32">
        <f t="shared" si="20"/>
        <v>41.726291228706927</v>
      </c>
      <c r="BB8" s="32">
        <f t="shared" si="21"/>
        <v>42.673708771293079</v>
      </c>
      <c r="BC8" s="43">
        <f t="shared" si="22"/>
        <v>1</v>
      </c>
      <c r="BD8" s="43">
        <f t="shared" si="23"/>
        <v>1</v>
      </c>
      <c r="BE8" s="32">
        <f t="shared" si="24"/>
        <v>0.94741754258615174</v>
      </c>
      <c r="BF8" s="44">
        <f t="shared" ref="BF8:BF37" si="30">(BB8-BA8)/I8</f>
        <v>2.2344753362880939E-2</v>
      </c>
      <c r="BG8" s="44">
        <f t="shared" si="25"/>
        <v>2.2450652667918285E-2</v>
      </c>
      <c r="BJ8" s="32">
        <f t="shared" ref="BJ8:BJ37" si="31">BK8-BK8*$BJ$2/100</f>
        <v>42.354999999999997</v>
      </c>
      <c r="BK8" s="32">
        <f t="shared" ref="BK8:BK37" si="32">B8</f>
        <v>43</v>
      </c>
      <c r="BL8" s="32">
        <f t="shared" ref="BL8:BL37" si="33">BK8+$BJ$2*BK8/100</f>
        <v>43.645000000000003</v>
      </c>
      <c r="BM8" s="43">
        <f t="shared" si="26"/>
        <v>1</v>
      </c>
      <c r="BN8" s="43">
        <f t="shared" si="27"/>
        <v>0</v>
      </c>
      <c r="BR8" s="28">
        <v>42.2</v>
      </c>
      <c r="BS8" s="28">
        <v>36.200000000000003</v>
      </c>
      <c r="BT8" s="28">
        <v>8.1999999999999993</v>
      </c>
      <c r="BU8" s="28">
        <v>3.2</v>
      </c>
      <c r="BV8" s="28">
        <v>42.2</v>
      </c>
      <c r="BW8" s="28">
        <v>36.200000000000003</v>
      </c>
      <c r="BX8" s="28">
        <v>8.1999999999999993</v>
      </c>
      <c r="BY8" s="28">
        <v>3.2</v>
      </c>
      <c r="BZ8" s="29">
        <v>6.2333333333331499E-3</v>
      </c>
      <c r="CA8" s="29">
        <v>6.2333333333331499E-3</v>
      </c>
      <c r="CB8" s="29">
        <v>6.2333333333333702E-3</v>
      </c>
      <c r="CC8" s="29">
        <v>6.2333333333333199E-3</v>
      </c>
      <c r="CD8" s="29">
        <v>7.89514618821789E-2</v>
      </c>
      <c r="CE8" s="29">
        <v>7.89514618821789E-2</v>
      </c>
      <c r="CF8" s="29">
        <v>7.8951461882180302E-2</v>
      </c>
      <c r="CG8" s="29">
        <v>7.8951461882179996E-2</v>
      </c>
      <c r="CH8" s="29">
        <v>534.63227904495204</v>
      </c>
      <c r="CI8" s="29">
        <v>458.63621947921598</v>
      </c>
      <c r="CJ8" s="29">
        <v>103.98794150578</v>
      </c>
      <c r="CK8" s="29">
        <v>40.657891867668098</v>
      </c>
      <c r="CL8" s="29">
        <v>1.44144988736262E-2</v>
      </c>
      <c r="CM8" s="29">
        <v>1.44144988736262E-2</v>
      </c>
      <c r="CN8" s="29">
        <v>1.44144988736264E-2</v>
      </c>
      <c r="CO8" s="29">
        <v>1.44144988736264E-2</v>
      </c>
      <c r="CP8" s="29">
        <v>42.215158162176301</v>
      </c>
      <c r="CQ8" s="29">
        <v>36.215158162176301</v>
      </c>
      <c r="CR8" s="29">
        <v>8.2151581621762997</v>
      </c>
      <c r="CS8" s="29">
        <v>3.2151581621763001</v>
      </c>
      <c r="CT8" s="29">
        <v>0.23685438564653599</v>
      </c>
      <c r="CU8" s="29">
        <v>0.23685438564653599</v>
      </c>
      <c r="CV8" s="29">
        <v>0.23685438564654099</v>
      </c>
      <c r="CW8" s="29">
        <v>0.23685438564653999</v>
      </c>
      <c r="CX8" s="29">
        <v>0.47370877129307298</v>
      </c>
      <c r="CY8" s="29">
        <v>0.47370877129307298</v>
      </c>
      <c r="CZ8" s="29">
        <v>0.47370877129308198</v>
      </c>
      <c r="DA8" s="29">
        <v>0.47370877129307998</v>
      </c>
    </row>
    <row r="9" spans="1:105" x14ac:dyDescent="0.2">
      <c r="A9" s="28">
        <v>433</v>
      </c>
      <c r="B9" s="28">
        <f>IFERROR(VLOOKUP($A9,Sheet1!$C$3:$H$800,2,FALSE),0)</f>
        <v>43</v>
      </c>
      <c r="C9" s="28">
        <f>IFERROR(VLOOKUP($A9,Sheet1!$C$3:$H$800,3,FALSE),0)</f>
        <v>41</v>
      </c>
      <c r="D9" s="28">
        <f>IFERROR(VLOOKUP($A9,Sheet1!$C$3:$H$800,4,FALSE),0)</f>
        <v>33</v>
      </c>
      <c r="E9" s="28">
        <f>IFERROR(VLOOKUP($A9,Sheet1!$C$3:$H$800,5,FALSE),0)</f>
        <v>9</v>
      </c>
      <c r="F9" s="28">
        <f>IFERROR(VLOOKUP($A9,Sheet1!$C$3:$H$800,6,FALSE),0)</f>
        <v>19</v>
      </c>
      <c r="G9" s="28">
        <f>IFERROR(VLOOKUP($A9,Sheet1!$C$3:$I$800,7,FALSE),0)</f>
        <v>4.5</v>
      </c>
      <c r="I9" s="28">
        <v>42.4</v>
      </c>
      <c r="J9" s="38">
        <f t="shared" si="7"/>
        <v>-0.60000000000000142</v>
      </c>
      <c r="K9" s="28">
        <v>40.4</v>
      </c>
      <c r="L9" s="38">
        <f t="shared" si="8"/>
        <v>-0.60000000000000142</v>
      </c>
      <c r="M9" s="28">
        <v>8.4</v>
      </c>
      <c r="N9" s="28">
        <v>3.9</v>
      </c>
      <c r="O9" s="28">
        <v>42.1</v>
      </c>
      <c r="P9" s="28">
        <v>40.1</v>
      </c>
      <c r="Q9" s="28">
        <v>8.1</v>
      </c>
      <c r="R9" s="28">
        <v>3.6</v>
      </c>
      <c r="S9" s="29">
        <v>42.262499999999903</v>
      </c>
      <c r="T9" s="42">
        <f t="shared" si="9"/>
        <v>-0.73750000000009663</v>
      </c>
      <c r="U9" s="29">
        <v>40.262499999999903</v>
      </c>
      <c r="V9" s="42">
        <f t="shared" si="10"/>
        <v>-0.73750000000009663</v>
      </c>
      <c r="W9" s="29">
        <v>8.2624999999999993</v>
      </c>
      <c r="X9" s="42">
        <f t="shared" si="11"/>
        <v>-0.73750000000000071</v>
      </c>
      <c r="Y9" s="29">
        <v>3.76249999999999</v>
      </c>
      <c r="Z9" s="42">
        <f t="shared" si="12"/>
        <v>-0.73750000000001004</v>
      </c>
      <c r="AA9" s="31">
        <v>42.3</v>
      </c>
      <c r="AB9" s="42">
        <f t="shared" si="13"/>
        <v>-0.70000000000000284</v>
      </c>
      <c r="AC9" s="28">
        <v>40.299999999999997</v>
      </c>
      <c r="AD9" s="42">
        <f t="shared" si="14"/>
        <v>-0.70000000000000284</v>
      </c>
      <c r="AE9" s="28">
        <v>8.3000000000000007</v>
      </c>
      <c r="AF9" s="42">
        <f t="shared" si="15"/>
        <v>-0.69999999999999929</v>
      </c>
      <c r="AG9" s="28">
        <v>3.8</v>
      </c>
      <c r="AH9" s="42">
        <f t="shared" si="16"/>
        <v>-0.70000000000000018</v>
      </c>
      <c r="AJ9" s="29">
        <v>0.46837484987986799</v>
      </c>
      <c r="AK9" s="32">
        <f t="shared" si="0"/>
        <v>41.831625150120132</v>
      </c>
      <c r="AL9" s="32">
        <f t="shared" si="1"/>
        <v>42.768374849879862</v>
      </c>
      <c r="AM9" s="43">
        <f t="shared" si="2"/>
        <v>1</v>
      </c>
      <c r="AN9" s="43">
        <f t="shared" si="17"/>
        <v>1</v>
      </c>
      <c r="AO9" s="32">
        <f t="shared" si="18"/>
        <v>0.93674969975972999</v>
      </c>
      <c r="AP9" s="44">
        <f t="shared" si="28"/>
        <v>2.1784876738598372E-2</v>
      </c>
      <c r="AQ9" s="43"/>
      <c r="AR9" s="29">
        <v>0.234187424939934</v>
      </c>
      <c r="AS9" s="32">
        <f t="shared" si="3"/>
        <v>42.065812575060065</v>
      </c>
      <c r="AT9" s="32">
        <f t="shared" si="4"/>
        <v>42.53418742493993</v>
      </c>
      <c r="AU9" s="43">
        <f t="shared" si="5"/>
        <v>1</v>
      </c>
      <c r="AV9" s="43">
        <f t="shared" si="6"/>
        <v>1</v>
      </c>
      <c r="AW9" s="32">
        <f t="shared" si="19"/>
        <v>0.468374849879865</v>
      </c>
      <c r="AX9" s="44">
        <f t="shared" si="29"/>
        <v>1.0892438369299186E-2</v>
      </c>
      <c r="AY9" s="44"/>
      <c r="AZ9" s="29">
        <v>0.46837484987986799</v>
      </c>
      <c r="BA9" s="32">
        <f t="shared" si="20"/>
        <v>41.831625150120132</v>
      </c>
      <c r="BB9" s="32">
        <f t="shared" si="21"/>
        <v>42.768374849879862</v>
      </c>
      <c r="BC9" s="43">
        <f t="shared" si="22"/>
        <v>1</v>
      </c>
      <c r="BD9" s="43">
        <f t="shared" si="23"/>
        <v>1</v>
      </c>
      <c r="BE9" s="32">
        <f t="shared" si="24"/>
        <v>0.93674969975972999</v>
      </c>
      <c r="BF9" s="44">
        <f t="shared" si="30"/>
        <v>2.2093153296220049E-2</v>
      </c>
      <c r="BG9" s="44">
        <f t="shared" si="25"/>
        <v>2.2145382973043262E-2</v>
      </c>
      <c r="BJ9" s="32">
        <f t="shared" si="31"/>
        <v>42.354999999999997</v>
      </c>
      <c r="BK9" s="32">
        <f t="shared" si="32"/>
        <v>43</v>
      </c>
      <c r="BL9" s="32">
        <f t="shared" si="33"/>
        <v>43.645000000000003</v>
      </c>
      <c r="BM9" s="43">
        <f t="shared" si="26"/>
        <v>1</v>
      </c>
      <c r="BN9" s="43">
        <f t="shared" si="27"/>
        <v>0</v>
      </c>
      <c r="BR9" s="28">
        <v>42.2</v>
      </c>
      <c r="BS9" s="28">
        <v>40.200000000000003</v>
      </c>
      <c r="BT9" s="28">
        <v>8.1999999999999993</v>
      </c>
      <c r="BU9" s="28">
        <v>3.7</v>
      </c>
      <c r="BV9" s="28">
        <v>42.3</v>
      </c>
      <c r="BW9" s="28">
        <v>40.299999999999997</v>
      </c>
      <c r="BX9" s="28">
        <v>8.3000000000000007</v>
      </c>
      <c r="BY9" s="28">
        <v>3.8</v>
      </c>
      <c r="BZ9" s="29">
        <v>6.0937499999996897E-3</v>
      </c>
      <c r="CA9" s="29">
        <v>6.0937499999996897E-3</v>
      </c>
      <c r="CB9" s="29">
        <v>6.0937500000000696E-3</v>
      </c>
      <c r="CC9" s="29">
        <v>6.0937499999999803E-3</v>
      </c>
      <c r="CD9" s="29">
        <v>7.8062474979977994E-2</v>
      </c>
      <c r="CE9" s="29">
        <v>7.8062474979977994E-2</v>
      </c>
      <c r="CF9" s="29">
        <v>7.8062474979980395E-2</v>
      </c>
      <c r="CG9" s="29">
        <v>7.8062474979979798E-2</v>
      </c>
      <c r="CH9" s="29">
        <v>541.39328801501301</v>
      </c>
      <c r="CI9" s="29">
        <v>515.77278340619796</v>
      </c>
      <c r="CJ9" s="29">
        <v>105.84470966516101</v>
      </c>
      <c r="CK9" s="29">
        <v>48.198574295331298</v>
      </c>
      <c r="CL9" s="29">
        <v>1.9515618744994499E-2</v>
      </c>
      <c r="CM9" s="29">
        <v>1.9515618744994499E-2</v>
      </c>
      <c r="CN9" s="29">
        <v>1.9515618744995099E-2</v>
      </c>
      <c r="CO9" s="29">
        <v>1.9515618744994901E-2</v>
      </c>
      <c r="CP9" s="29">
        <v>42.272062653185003</v>
      </c>
      <c r="CQ9" s="29">
        <v>40.272062653185003</v>
      </c>
      <c r="CR9" s="29">
        <v>8.2720626531850492</v>
      </c>
      <c r="CS9" s="29">
        <v>3.7720626531850399</v>
      </c>
      <c r="CT9" s="29">
        <v>0.234187424939934</v>
      </c>
      <c r="CU9" s="29">
        <v>0.234187424939934</v>
      </c>
      <c r="CV9" s="29">
        <v>0.23418742493994099</v>
      </c>
      <c r="CW9" s="29">
        <v>0.23418742493993899</v>
      </c>
      <c r="CX9" s="29">
        <v>0.46837484987986799</v>
      </c>
      <c r="CY9" s="29">
        <v>0.46837484987986799</v>
      </c>
      <c r="CZ9" s="29">
        <v>0.46837484987988198</v>
      </c>
      <c r="DA9" s="29">
        <v>0.46837484987987898</v>
      </c>
    </row>
    <row r="10" spans="1:105" x14ac:dyDescent="0.2">
      <c r="A10" s="28">
        <v>434</v>
      </c>
      <c r="B10" s="28">
        <f>IFERROR(VLOOKUP($A10,Sheet1!$C$3:$H$800,2,FALSE),0)</f>
        <v>43</v>
      </c>
      <c r="C10" s="28">
        <f>IFERROR(VLOOKUP($A10,Sheet1!$C$3:$H$800,3,FALSE),0)</f>
        <v>41</v>
      </c>
      <c r="D10" s="28">
        <f>IFERROR(VLOOKUP($A10,Sheet1!$C$3:$H$800,4,FALSE),0)</f>
        <v>34</v>
      </c>
      <c r="E10" s="28">
        <f>IFERROR(VLOOKUP($A10,Sheet1!$C$3:$H$800,5,FALSE),0)</f>
        <v>9</v>
      </c>
      <c r="F10" s="28">
        <f>IFERROR(VLOOKUP($A10,Sheet1!$C$3:$H$800,6,FALSE),0)</f>
        <v>19</v>
      </c>
      <c r="G10" s="28">
        <f>IFERROR(VLOOKUP($A10,Sheet1!$C$3:$I$800,7,FALSE),0)</f>
        <v>5</v>
      </c>
      <c r="I10" s="28">
        <v>42.5</v>
      </c>
      <c r="J10" s="38">
        <f t="shared" si="7"/>
        <v>-0.5</v>
      </c>
      <c r="K10" s="28">
        <v>40.5</v>
      </c>
      <c r="L10" s="38">
        <f t="shared" si="8"/>
        <v>-0.5</v>
      </c>
      <c r="M10" s="28">
        <v>8.5</v>
      </c>
      <c r="N10" s="28">
        <v>4.5</v>
      </c>
      <c r="O10" s="28">
        <v>42.1</v>
      </c>
      <c r="P10" s="28">
        <v>40.1</v>
      </c>
      <c r="Q10" s="28">
        <v>8.1</v>
      </c>
      <c r="R10" s="28">
        <v>4.0999999999999996</v>
      </c>
      <c r="S10" s="29">
        <v>42.349999999999902</v>
      </c>
      <c r="T10" s="42">
        <f t="shared" si="9"/>
        <v>-0.65000000000009805</v>
      </c>
      <c r="U10" s="29">
        <v>40.349999999999902</v>
      </c>
      <c r="V10" s="42">
        <f t="shared" si="10"/>
        <v>-0.65000000000009805</v>
      </c>
      <c r="W10" s="29">
        <v>8.35</v>
      </c>
      <c r="X10" s="42">
        <f t="shared" si="11"/>
        <v>-0.65000000000000036</v>
      </c>
      <c r="Y10" s="29">
        <v>4.3499999999999996</v>
      </c>
      <c r="Z10" s="42">
        <f t="shared" si="12"/>
        <v>-0.65000000000000036</v>
      </c>
      <c r="AA10" s="31">
        <v>42.4</v>
      </c>
      <c r="AB10" s="42">
        <f t="shared" si="13"/>
        <v>-0.60000000000000142</v>
      </c>
      <c r="AC10" s="28">
        <v>40.4</v>
      </c>
      <c r="AD10" s="42">
        <f t="shared" si="14"/>
        <v>-0.60000000000000142</v>
      </c>
      <c r="AE10" s="28">
        <v>8.4</v>
      </c>
      <c r="AF10" s="42">
        <f t="shared" si="15"/>
        <v>-0.59999999999999964</v>
      </c>
      <c r="AG10" s="28">
        <v>4.4000000000000004</v>
      </c>
      <c r="AH10" s="42">
        <f t="shared" si="16"/>
        <v>-0.59999999999999964</v>
      </c>
      <c r="AJ10" s="29">
        <v>0.57445626465380095</v>
      </c>
      <c r="AK10" s="32">
        <f t="shared" si="0"/>
        <v>41.825543735346194</v>
      </c>
      <c r="AL10" s="32">
        <f t="shared" si="1"/>
        <v>42.974456264653803</v>
      </c>
      <c r="AM10" s="43">
        <f t="shared" si="2"/>
        <v>1</v>
      </c>
      <c r="AN10" s="43">
        <f t="shared" si="17"/>
        <v>1</v>
      </c>
      <c r="AO10" s="32">
        <f t="shared" si="18"/>
        <v>1.1489125293076086</v>
      </c>
      <c r="AP10" s="44">
        <f t="shared" si="28"/>
        <v>2.67188960304095E-2</v>
      </c>
      <c r="AQ10" s="43"/>
      <c r="AR10" s="29">
        <v>0.28722813232689998</v>
      </c>
      <c r="AS10" s="32">
        <f t="shared" si="3"/>
        <v>42.112771867673096</v>
      </c>
      <c r="AT10" s="32">
        <f t="shared" si="4"/>
        <v>42.687228132326901</v>
      </c>
      <c r="AU10" s="43">
        <f t="shared" si="5"/>
        <v>1</v>
      </c>
      <c r="AV10" s="46">
        <f t="shared" si="6"/>
        <v>0</v>
      </c>
      <c r="AW10" s="32">
        <f t="shared" si="19"/>
        <v>0.57445626465380428</v>
      </c>
      <c r="AX10" s="44">
        <f t="shared" si="29"/>
        <v>1.335944801520475E-2</v>
      </c>
      <c r="AY10" s="44"/>
      <c r="AZ10" s="29">
        <v>0.57445626465380095</v>
      </c>
      <c r="BA10" s="32">
        <f t="shared" si="20"/>
        <v>41.825543735346194</v>
      </c>
      <c r="BB10" s="32">
        <f t="shared" si="21"/>
        <v>42.974456264653803</v>
      </c>
      <c r="BC10" s="43">
        <f t="shared" si="22"/>
        <v>1</v>
      </c>
      <c r="BD10" s="43">
        <f t="shared" si="23"/>
        <v>1</v>
      </c>
      <c r="BE10" s="32">
        <f t="shared" si="24"/>
        <v>1.1489125293076086</v>
      </c>
      <c r="BF10" s="44">
        <f t="shared" si="30"/>
        <v>2.7033235983708437E-2</v>
      </c>
      <c r="BG10" s="44">
        <f t="shared" si="25"/>
        <v>2.7096993615745486E-2</v>
      </c>
      <c r="BJ10" s="32">
        <f t="shared" si="31"/>
        <v>42.354999999999997</v>
      </c>
      <c r="BK10" s="32">
        <f t="shared" si="32"/>
        <v>43</v>
      </c>
      <c r="BL10" s="32">
        <f t="shared" si="33"/>
        <v>43.645000000000003</v>
      </c>
      <c r="BM10" s="43">
        <f t="shared" si="26"/>
        <v>1</v>
      </c>
      <c r="BN10" s="43">
        <f t="shared" si="27"/>
        <v>0</v>
      </c>
      <c r="BR10" s="28">
        <v>42.3</v>
      </c>
      <c r="BS10" s="28">
        <v>40.299999999999997</v>
      </c>
      <c r="BT10" s="28">
        <v>8.3000000000000007</v>
      </c>
      <c r="BU10" s="28">
        <v>4.3</v>
      </c>
      <c r="BV10" s="28">
        <v>42.4</v>
      </c>
      <c r="BW10" s="28">
        <v>40.4</v>
      </c>
      <c r="BX10" s="28">
        <v>8.4</v>
      </c>
      <c r="BY10" s="28">
        <v>4.4000000000000004</v>
      </c>
      <c r="BZ10" s="29">
        <v>9.1666666666666095E-3</v>
      </c>
      <c r="CA10" s="29">
        <v>9.1666666666666095E-3</v>
      </c>
      <c r="CB10" s="29">
        <v>9.1666666666666806E-3</v>
      </c>
      <c r="CC10" s="29">
        <v>9.1666666666666893E-3</v>
      </c>
      <c r="CD10" s="29">
        <v>9.5742710775633497E-2</v>
      </c>
      <c r="CE10" s="29">
        <v>9.5742710775633497E-2</v>
      </c>
      <c r="CF10" s="29">
        <v>9.5742710775633802E-2</v>
      </c>
      <c r="CG10" s="29">
        <v>9.5742710775633899E-2</v>
      </c>
      <c r="CH10" s="29">
        <v>442.33132378342901</v>
      </c>
      <c r="CI10" s="29">
        <v>421.442005068745</v>
      </c>
      <c r="CJ10" s="29">
        <v>87.212905633804496</v>
      </c>
      <c r="CK10" s="29">
        <v>45.434268204436997</v>
      </c>
      <c r="CL10" s="29">
        <v>2.2566773346210899E-2</v>
      </c>
      <c r="CM10" s="29">
        <v>2.2566773346210899E-2</v>
      </c>
      <c r="CN10" s="29">
        <v>2.2566773346210999E-2</v>
      </c>
      <c r="CO10" s="29">
        <v>2.2566773346210999E-2</v>
      </c>
      <c r="CP10" s="29">
        <v>42.360425317395503</v>
      </c>
      <c r="CQ10" s="29">
        <v>40.360425317395503</v>
      </c>
      <c r="CR10" s="29">
        <v>8.3604253173955705</v>
      </c>
      <c r="CS10" s="29">
        <v>4.3604253173955598</v>
      </c>
      <c r="CT10" s="29">
        <v>0.28722813232689998</v>
      </c>
      <c r="CU10" s="29">
        <v>0.28722813232689998</v>
      </c>
      <c r="CV10" s="29">
        <v>0.28722813232690098</v>
      </c>
      <c r="CW10" s="29">
        <v>0.28722813232690098</v>
      </c>
      <c r="CX10" s="29">
        <v>0.57445626465380095</v>
      </c>
      <c r="CY10" s="29">
        <v>0.57445626465380095</v>
      </c>
      <c r="CZ10" s="29">
        <v>0.57445626465380295</v>
      </c>
      <c r="DA10" s="29">
        <v>0.57445626465380295</v>
      </c>
    </row>
    <row r="11" spans="1:105" x14ac:dyDescent="0.2">
      <c r="A11" s="28">
        <v>442</v>
      </c>
      <c r="B11" s="28">
        <f>IFERROR(VLOOKUP($A11,Sheet1!$C$3:$H$800,2,FALSE),0)</f>
        <v>44</v>
      </c>
      <c r="C11" s="28">
        <f>IFERROR(VLOOKUP($A11,Sheet1!$C$3:$H$800,3,FALSE),0)</f>
        <v>42</v>
      </c>
      <c r="D11" s="28">
        <f>IFERROR(VLOOKUP($A11,Sheet1!$C$3:$H$800,4,FALSE),0)</f>
        <v>31</v>
      </c>
      <c r="E11" s="28">
        <f>IFERROR(VLOOKUP($A11,Sheet1!$C$3:$H$800,5,FALSE),0)</f>
        <v>10</v>
      </c>
      <c r="F11" s="28">
        <f>IFERROR(VLOOKUP($A11,Sheet1!$C$3:$H$800,6,FALSE),0)</f>
        <v>18</v>
      </c>
      <c r="G11" s="28">
        <f>IFERROR(VLOOKUP($A11,Sheet1!$C$3:$I$800,7,FALSE),0)</f>
        <v>4</v>
      </c>
      <c r="I11" s="28">
        <v>42.7</v>
      </c>
      <c r="J11" s="38">
        <f t="shared" si="7"/>
        <v>-1.2999999999999972</v>
      </c>
      <c r="K11" s="28">
        <v>40.700000000000003</v>
      </c>
      <c r="L11" s="38">
        <f t="shared" si="8"/>
        <v>-1.2999999999999972</v>
      </c>
      <c r="M11" s="28">
        <v>10.7</v>
      </c>
      <c r="N11" s="28">
        <v>4.7</v>
      </c>
      <c r="O11" s="28">
        <v>42.5</v>
      </c>
      <c r="P11" s="28">
        <v>40.5</v>
      </c>
      <c r="Q11" s="28">
        <v>10.5</v>
      </c>
      <c r="R11" s="28">
        <v>4.5</v>
      </c>
      <c r="S11" s="29">
        <v>42.663333333333298</v>
      </c>
      <c r="T11" s="42">
        <f t="shared" si="9"/>
        <v>-1.3366666666667015</v>
      </c>
      <c r="U11" s="29">
        <v>40.663333333333298</v>
      </c>
      <c r="V11" s="42">
        <f t="shared" si="10"/>
        <v>-1.3366666666667015</v>
      </c>
      <c r="W11" s="29">
        <v>10.6633333333333</v>
      </c>
      <c r="X11" s="42">
        <f t="shared" si="11"/>
        <v>0.66333333333330025</v>
      </c>
      <c r="Y11" s="29">
        <v>4.6633333333333304</v>
      </c>
      <c r="Z11" s="42">
        <f t="shared" si="12"/>
        <v>0.66333333333333044</v>
      </c>
      <c r="AA11" s="31">
        <v>42.7</v>
      </c>
      <c r="AB11" s="42">
        <f t="shared" si="13"/>
        <v>-1.2999999999999972</v>
      </c>
      <c r="AC11" s="28">
        <v>40.700000000000003</v>
      </c>
      <c r="AD11" s="42">
        <f t="shared" si="14"/>
        <v>-1.2999999999999972</v>
      </c>
      <c r="AE11" s="28">
        <v>10.7</v>
      </c>
      <c r="AF11" s="42">
        <f t="shared" si="15"/>
        <v>0.69999999999999929</v>
      </c>
      <c r="AG11" s="28">
        <v>4.7</v>
      </c>
      <c r="AH11" s="42">
        <f t="shared" si="16"/>
        <v>0.70000000000000018</v>
      </c>
      <c r="AJ11" s="29">
        <v>0.39446165846632603</v>
      </c>
      <c r="AK11" s="32">
        <f t="shared" si="0"/>
        <v>42.305538341533676</v>
      </c>
      <c r="AL11" s="32">
        <f t="shared" si="1"/>
        <v>43.094461658466329</v>
      </c>
      <c r="AM11" s="43">
        <f t="shared" si="2"/>
        <v>1</v>
      </c>
      <c r="AN11" s="43">
        <f t="shared" si="17"/>
        <v>1</v>
      </c>
      <c r="AO11" s="32">
        <f t="shared" si="18"/>
        <v>0.78892331693265305</v>
      </c>
      <c r="AP11" s="44">
        <f t="shared" si="28"/>
        <v>1.7930075384833023E-2</v>
      </c>
      <c r="AQ11" s="43"/>
      <c r="AR11" s="29">
        <v>0.19723082923316301</v>
      </c>
      <c r="AS11" s="32">
        <f t="shared" si="3"/>
        <v>42.50276917076684</v>
      </c>
      <c r="AT11" s="32">
        <f t="shared" si="4"/>
        <v>42.897230829233166</v>
      </c>
      <c r="AU11" s="43">
        <f t="shared" si="5"/>
        <v>1</v>
      </c>
      <c r="AV11" s="46">
        <f t="shared" si="6"/>
        <v>0</v>
      </c>
      <c r="AW11" s="32">
        <f t="shared" si="19"/>
        <v>0.39446165846632653</v>
      </c>
      <c r="AX11" s="44">
        <f t="shared" si="29"/>
        <v>8.9650376924165116E-3</v>
      </c>
      <c r="AY11" s="44"/>
      <c r="AZ11" s="29">
        <v>0.39446165846632603</v>
      </c>
      <c r="BA11" s="32">
        <f t="shared" si="20"/>
        <v>42.305538341533676</v>
      </c>
      <c r="BB11" s="32">
        <f t="shared" si="21"/>
        <v>43.094461658466329</v>
      </c>
      <c r="BC11" s="43">
        <f t="shared" si="22"/>
        <v>1</v>
      </c>
      <c r="BD11" s="43">
        <f t="shared" si="23"/>
        <v>1</v>
      </c>
      <c r="BE11" s="32">
        <f t="shared" si="24"/>
        <v>0.78892331693265305</v>
      </c>
      <c r="BF11" s="44">
        <f t="shared" si="30"/>
        <v>1.8475955900062131E-2</v>
      </c>
      <c r="BG11" s="44">
        <f t="shared" si="25"/>
        <v>1.8475955900062131E-2</v>
      </c>
      <c r="BJ11" s="32">
        <f t="shared" si="31"/>
        <v>43.34</v>
      </c>
      <c r="BK11" s="32">
        <f t="shared" si="32"/>
        <v>44</v>
      </c>
      <c r="BL11" s="32">
        <f t="shared" si="33"/>
        <v>44.66</v>
      </c>
      <c r="BM11" s="43">
        <f t="shared" si="26"/>
        <v>1</v>
      </c>
      <c r="BN11" s="43">
        <f t="shared" si="27"/>
        <v>0</v>
      </c>
      <c r="BR11" s="28">
        <v>42.625</v>
      </c>
      <c r="BS11" s="28">
        <v>40.625</v>
      </c>
      <c r="BT11" s="28">
        <v>10.625</v>
      </c>
      <c r="BU11" s="28">
        <v>4.625</v>
      </c>
      <c r="BV11" s="28">
        <v>42.7</v>
      </c>
      <c r="BW11" s="28">
        <v>40.700000000000003</v>
      </c>
      <c r="BX11" s="28">
        <v>10.7</v>
      </c>
      <c r="BY11" s="28">
        <v>4.7</v>
      </c>
      <c r="BZ11" s="29">
        <v>4.3222222222223401E-3</v>
      </c>
      <c r="CA11" s="29">
        <v>4.3222222222223401E-3</v>
      </c>
      <c r="CB11" s="29">
        <v>4.3222222222221796E-3</v>
      </c>
      <c r="CC11" s="29">
        <v>4.3222222222222299E-3</v>
      </c>
      <c r="CD11" s="29">
        <v>6.5743609744387602E-2</v>
      </c>
      <c r="CE11" s="29">
        <v>6.5743609744387602E-2</v>
      </c>
      <c r="CF11" s="29">
        <v>6.5743609744386394E-2</v>
      </c>
      <c r="CG11" s="29">
        <v>6.5743609744386797E-2</v>
      </c>
      <c r="CH11" s="29">
        <v>648.93505998847797</v>
      </c>
      <c r="CI11" s="29">
        <v>618.51385239467504</v>
      </c>
      <c r="CJ11" s="29">
        <v>162.19573848763</v>
      </c>
      <c r="CK11" s="29">
        <v>70.932115706218596</v>
      </c>
      <c r="CL11" s="29">
        <v>1.20030860229391E-2</v>
      </c>
      <c r="CM11" s="29">
        <v>1.20030860229391E-2</v>
      </c>
      <c r="CN11" s="29">
        <v>1.20030860229389E-2</v>
      </c>
      <c r="CO11" s="29">
        <v>1.2003086022938999E-2</v>
      </c>
      <c r="CP11" s="29">
        <v>42.667628582503298</v>
      </c>
      <c r="CQ11" s="29">
        <v>40.667628582503298</v>
      </c>
      <c r="CR11" s="29">
        <v>10.6676285825032</v>
      </c>
      <c r="CS11" s="29">
        <v>4.6676285825032897</v>
      </c>
      <c r="CT11" s="29">
        <v>0.19723082923316301</v>
      </c>
      <c r="CU11" s="29">
        <v>0.19723082923316301</v>
      </c>
      <c r="CV11" s="29">
        <v>0.19723082923315899</v>
      </c>
      <c r="CW11" s="29">
        <v>0.19723082923315999</v>
      </c>
      <c r="CX11" s="29">
        <v>0.39446165846632603</v>
      </c>
      <c r="CY11" s="29">
        <v>0.39446165846632603</v>
      </c>
      <c r="CZ11" s="29">
        <v>0.39446165846631798</v>
      </c>
      <c r="DA11" s="29">
        <v>0.39446165846632097</v>
      </c>
    </row>
    <row r="12" spans="1:105" x14ac:dyDescent="0.2">
      <c r="A12" s="28">
        <v>452</v>
      </c>
      <c r="B12" s="28">
        <f>IFERROR(VLOOKUP($A12,Sheet1!$C$3:$H$800,2,FALSE),0)</f>
        <v>45</v>
      </c>
      <c r="C12" s="28">
        <f>IFERROR(VLOOKUP($A12,Sheet1!$C$3:$H$800,3,FALSE),0)</f>
        <v>42</v>
      </c>
      <c r="D12" s="28">
        <f>IFERROR(VLOOKUP($A12,Sheet1!$C$3:$H$800,4,FALSE),0)</f>
        <v>36</v>
      </c>
      <c r="E12" s="28">
        <f>IFERROR(VLOOKUP($A12,Sheet1!$C$3:$H$800,5,FALSE),0)</f>
        <v>10</v>
      </c>
      <c r="F12" s="28">
        <f>IFERROR(VLOOKUP($A12,Sheet1!$C$3:$H$800,6,FALSE),0)</f>
        <v>12</v>
      </c>
      <c r="G12" s="28" t="str">
        <f>IFERROR(VLOOKUP($A12,Sheet1!$C$3:$I$800,7,FALSE),0)</f>
        <v>6.0×3</v>
      </c>
      <c r="I12" s="28">
        <v>44.7</v>
      </c>
      <c r="J12" s="38">
        <f t="shared" si="7"/>
        <v>-0.29999999999999716</v>
      </c>
      <c r="K12" s="28">
        <v>41.7</v>
      </c>
      <c r="L12" s="38">
        <f t="shared" si="8"/>
        <v>-0.29999999999999716</v>
      </c>
      <c r="M12" s="28">
        <v>9.6999999999999993</v>
      </c>
      <c r="N12" s="28">
        <v>5.7</v>
      </c>
      <c r="O12" s="28">
        <v>44.5</v>
      </c>
      <c r="P12" s="28">
        <v>41.5</v>
      </c>
      <c r="Q12" s="28">
        <v>9.5</v>
      </c>
      <c r="R12" s="28">
        <v>5.5</v>
      </c>
      <c r="S12" s="29">
        <v>44.603333333333303</v>
      </c>
      <c r="T12" s="42">
        <f t="shared" si="9"/>
        <v>-0.3966666666666967</v>
      </c>
      <c r="U12" s="29">
        <v>41.603333333333303</v>
      </c>
      <c r="V12" s="42">
        <f t="shared" si="10"/>
        <v>-0.3966666666666967</v>
      </c>
      <c r="W12" s="29">
        <v>9.6033333333333299</v>
      </c>
      <c r="X12" s="42">
        <f t="shared" si="11"/>
        <v>-0.39666666666667005</v>
      </c>
      <c r="Y12" s="29">
        <v>5.6033333333333299</v>
      </c>
      <c r="Z12" s="42"/>
      <c r="AA12" s="31">
        <v>44.6</v>
      </c>
      <c r="AB12" s="42">
        <f t="shared" si="13"/>
        <v>-0.39999999999999858</v>
      </c>
      <c r="AC12" s="28">
        <v>41.6</v>
      </c>
      <c r="AD12" s="42">
        <f t="shared" si="14"/>
        <v>-0.39999999999999858</v>
      </c>
      <c r="AE12" s="28">
        <v>9.6</v>
      </c>
      <c r="AF12" s="42">
        <f t="shared" si="15"/>
        <v>-0.40000000000000036</v>
      </c>
      <c r="AG12" s="28">
        <v>5.6</v>
      </c>
      <c r="AH12" s="42"/>
      <c r="AJ12" s="29">
        <v>0.423792402008347</v>
      </c>
      <c r="AK12" s="32">
        <f t="shared" si="0"/>
        <v>44.176207597991656</v>
      </c>
      <c r="AL12" s="32">
        <f t="shared" si="1"/>
        <v>45.023792402008347</v>
      </c>
      <c r="AM12" s="43">
        <f t="shared" si="2"/>
        <v>1</v>
      </c>
      <c r="AN12" s="43">
        <f t="shared" si="17"/>
        <v>1</v>
      </c>
      <c r="AO12" s="32">
        <f t="shared" si="18"/>
        <v>0.8475848040166909</v>
      </c>
      <c r="AP12" s="44">
        <f t="shared" si="28"/>
        <v>1.8835217867037575E-2</v>
      </c>
      <c r="AQ12" s="43"/>
      <c r="AR12" s="29">
        <v>0.211896201004173</v>
      </c>
      <c r="AS12" s="32">
        <f t="shared" si="3"/>
        <v>44.388103798995829</v>
      </c>
      <c r="AT12" s="32">
        <f t="shared" si="4"/>
        <v>44.811896201004174</v>
      </c>
      <c r="AU12" s="43">
        <f t="shared" si="5"/>
        <v>1</v>
      </c>
      <c r="AV12" s="43">
        <f t="shared" si="6"/>
        <v>1</v>
      </c>
      <c r="AW12" s="32">
        <f t="shared" si="19"/>
        <v>0.42379240200834545</v>
      </c>
      <c r="AX12" s="44">
        <f t="shared" si="29"/>
        <v>9.4176089335187875E-3</v>
      </c>
      <c r="AY12" s="44"/>
      <c r="AZ12" s="29">
        <v>0.423792402008347</v>
      </c>
      <c r="BA12" s="32">
        <f t="shared" si="20"/>
        <v>44.176207597991656</v>
      </c>
      <c r="BB12" s="32">
        <f t="shared" si="21"/>
        <v>45.023792402008347</v>
      </c>
      <c r="BC12" s="43">
        <f t="shared" si="22"/>
        <v>1</v>
      </c>
      <c r="BD12" s="43">
        <f t="shared" si="23"/>
        <v>1</v>
      </c>
      <c r="BE12" s="32">
        <f t="shared" si="24"/>
        <v>0.8475848040166909</v>
      </c>
      <c r="BF12" s="44">
        <f t="shared" si="30"/>
        <v>1.8961628725205612E-2</v>
      </c>
      <c r="BG12" s="44">
        <f t="shared" si="25"/>
        <v>1.9004143587818181E-2</v>
      </c>
      <c r="BJ12" s="32">
        <f t="shared" si="31"/>
        <v>44.325000000000003</v>
      </c>
      <c r="BK12" s="32">
        <f t="shared" si="32"/>
        <v>45</v>
      </c>
      <c r="BL12" s="32">
        <f t="shared" si="33"/>
        <v>45.674999999999997</v>
      </c>
      <c r="BM12" s="43">
        <f t="shared" si="26"/>
        <v>1</v>
      </c>
      <c r="BN12" s="43">
        <f t="shared" si="27"/>
        <v>1</v>
      </c>
      <c r="BR12" s="28">
        <v>44.6</v>
      </c>
      <c r="BS12" s="28">
        <v>41.6</v>
      </c>
      <c r="BT12" s="28">
        <v>9.6</v>
      </c>
      <c r="BU12" s="28">
        <v>5.6</v>
      </c>
      <c r="BV12" s="28">
        <v>44.674999999999997</v>
      </c>
      <c r="BW12" s="28">
        <v>41.674999999999997</v>
      </c>
      <c r="BX12" s="28">
        <v>9.6749999999999901</v>
      </c>
      <c r="BY12" s="28">
        <v>5.6749999999999998</v>
      </c>
      <c r="BZ12" s="29">
        <v>4.9888888888890296E-3</v>
      </c>
      <c r="CA12" s="29">
        <v>4.9888888888890296E-3</v>
      </c>
      <c r="CB12" s="29">
        <v>4.98888888888885E-3</v>
      </c>
      <c r="CC12" s="29">
        <v>4.9888888888888899E-3</v>
      </c>
      <c r="CD12" s="29">
        <v>7.0632067001391297E-2</v>
      </c>
      <c r="CE12" s="29">
        <v>7.0632067001391297E-2</v>
      </c>
      <c r="CF12" s="29">
        <v>7.0632067001390006E-2</v>
      </c>
      <c r="CG12" s="29">
        <v>7.0632067001390297E-2</v>
      </c>
      <c r="CH12" s="29">
        <v>631.48843332667502</v>
      </c>
      <c r="CI12" s="29">
        <v>589.01480729020398</v>
      </c>
      <c r="CJ12" s="29">
        <v>135.962796234525</v>
      </c>
      <c r="CK12" s="29">
        <v>79.331294852563602</v>
      </c>
      <c r="CL12" s="29">
        <v>1.2895592126626E-2</v>
      </c>
      <c r="CM12" s="29">
        <v>1.2895592126626099E-2</v>
      </c>
      <c r="CN12" s="29">
        <v>1.2895592126625799E-2</v>
      </c>
      <c r="CO12" s="29">
        <v>1.28955921266259E-2</v>
      </c>
      <c r="CP12" s="29">
        <v>44.6079479617107</v>
      </c>
      <c r="CQ12" s="29">
        <v>41.6079479617107</v>
      </c>
      <c r="CR12" s="29">
        <v>9.6079479617107495</v>
      </c>
      <c r="CS12" s="29">
        <v>5.6079479617107504</v>
      </c>
      <c r="CT12" s="29">
        <v>0.211896201004173</v>
      </c>
      <c r="CU12" s="29">
        <v>0.211896201004173</v>
      </c>
      <c r="CV12" s="29">
        <v>0.21189620100417</v>
      </c>
      <c r="CW12" s="29">
        <v>0.211896201004171</v>
      </c>
      <c r="CX12" s="29">
        <v>0.423792402008347</v>
      </c>
      <c r="CY12" s="29">
        <v>0.423792402008347</v>
      </c>
      <c r="CZ12" s="29">
        <v>0.42379240200834001</v>
      </c>
      <c r="DA12" s="29">
        <v>0.42379240200834201</v>
      </c>
    </row>
    <row r="13" spans="1:105" x14ac:dyDescent="0.2">
      <c r="A13" s="28">
        <v>453</v>
      </c>
      <c r="B13" s="28">
        <f>IFERROR(VLOOKUP($A13,Sheet1!$C$3:$H$800,2,FALSE),0)</f>
        <v>45</v>
      </c>
      <c r="C13" s="28">
        <f>IFERROR(VLOOKUP($A13,Sheet1!$C$3:$H$800,3,FALSE),0)</f>
        <v>42</v>
      </c>
      <c r="D13" s="28">
        <f>IFERROR(VLOOKUP($A13,Sheet1!$C$3:$H$800,4,FALSE),0)</f>
        <v>35</v>
      </c>
      <c r="E13" s="28">
        <f>IFERROR(VLOOKUP($A13,Sheet1!$C$3:$H$800,5,FALSE),0)</f>
        <v>10</v>
      </c>
      <c r="F13" s="28">
        <f>IFERROR(VLOOKUP($A13,Sheet1!$C$3:$H$800,6,FALSE),0)</f>
        <v>17</v>
      </c>
      <c r="G13" s="28" t="str">
        <f>IFERROR(VLOOKUP($A13,Sheet1!$C$3:$I$800,7,FALSE),0)</f>
        <v>5.0×12</v>
      </c>
      <c r="I13" s="28">
        <v>44.3</v>
      </c>
      <c r="J13" s="38">
        <f t="shared" si="7"/>
        <v>-0.70000000000000284</v>
      </c>
      <c r="K13" s="28">
        <v>41.3</v>
      </c>
      <c r="L13" s="38">
        <f t="shared" si="8"/>
        <v>-0.70000000000000284</v>
      </c>
      <c r="M13" s="28">
        <v>9.3000000000000007</v>
      </c>
      <c r="N13" s="28">
        <v>4.3</v>
      </c>
      <c r="O13" s="28">
        <v>44.1</v>
      </c>
      <c r="P13" s="28">
        <v>41.1</v>
      </c>
      <c r="Q13" s="28">
        <v>9.1</v>
      </c>
      <c r="R13" s="28">
        <v>4.0999999999999996</v>
      </c>
      <c r="S13" s="29">
        <v>44.22</v>
      </c>
      <c r="T13" s="42">
        <f t="shared" si="9"/>
        <v>-0.78000000000000114</v>
      </c>
      <c r="U13" s="29">
        <v>41.22</v>
      </c>
      <c r="V13" s="42">
        <f t="shared" si="10"/>
        <v>-0.78000000000000114</v>
      </c>
      <c r="W13" s="29">
        <v>9.21999999999999</v>
      </c>
      <c r="X13" s="42">
        <f t="shared" si="11"/>
        <v>-0.78000000000001002</v>
      </c>
      <c r="Y13" s="29">
        <v>4.22</v>
      </c>
      <c r="Z13" s="42"/>
      <c r="AA13" s="31">
        <v>44.2</v>
      </c>
      <c r="AB13" s="42">
        <f t="shared" si="13"/>
        <v>-0.79999999999999716</v>
      </c>
      <c r="AC13" s="28">
        <v>41.2</v>
      </c>
      <c r="AD13" s="42">
        <f t="shared" si="14"/>
        <v>-0.79999999999999716</v>
      </c>
      <c r="AE13" s="28">
        <v>9.1999999999999993</v>
      </c>
      <c r="AF13" s="42">
        <f t="shared" si="15"/>
        <v>-0.80000000000000071</v>
      </c>
      <c r="AG13" s="28">
        <v>4.2</v>
      </c>
      <c r="AH13" s="42"/>
      <c r="AJ13" s="29">
        <v>0.359999999999988</v>
      </c>
      <c r="AK13" s="32">
        <f t="shared" si="0"/>
        <v>43.840000000000018</v>
      </c>
      <c r="AL13" s="32">
        <f t="shared" si="1"/>
        <v>44.559999999999988</v>
      </c>
      <c r="AM13" s="43">
        <f t="shared" si="2"/>
        <v>1</v>
      </c>
      <c r="AN13" s="43">
        <f t="shared" si="17"/>
        <v>1</v>
      </c>
      <c r="AO13" s="32">
        <f t="shared" si="18"/>
        <v>0.71999999999997044</v>
      </c>
      <c r="AP13" s="44">
        <f t="shared" si="28"/>
        <v>1.5999999999999345E-2</v>
      </c>
      <c r="AQ13" s="43"/>
      <c r="AR13" s="29">
        <v>0.179999999999994</v>
      </c>
      <c r="AS13" s="32">
        <f t="shared" si="3"/>
        <v>44.02000000000001</v>
      </c>
      <c r="AT13" s="32">
        <f t="shared" si="4"/>
        <v>44.379999999999995</v>
      </c>
      <c r="AU13" s="43">
        <f t="shared" si="5"/>
        <v>1</v>
      </c>
      <c r="AV13" s="43">
        <f t="shared" si="6"/>
        <v>1</v>
      </c>
      <c r="AW13" s="32">
        <f t="shared" si="19"/>
        <v>0.35999999999998522</v>
      </c>
      <c r="AX13" s="44">
        <f t="shared" si="29"/>
        <v>7.9999999999996723E-3</v>
      </c>
      <c r="AY13" s="44"/>
      <c r="AZ13" s="29">
        <v>0.359999999999988</v>
      </c>
      <c r="BA13" s="32">
        <f t="shared" si="20"/>
        <v>43.840000000000018</v>
      </c>
      <c r="BB13" s="32">
        <f t="shared" si="21"/>
        <v>44.559999999999988</v>
      </c>
      <c r="BC13" s="43">
        <f t="shared" si="22"/>
        <v>1</v>
      </c>
      <c r="BD13" s="43">
        <f t="shared" si="23"/>
        <v>1</v>
      </c>
      <c r="BE13" s="32">
        <f t="shared" si="24"/>
        <v>0.71999999999997044</v>
      </c>
      <c r="BF13" s="44">
        <f t="shared" si="30"/>
        <v>1.6252821670428227E-2</v>
      </c>
      <c r="BG13" s="44">
        <f t="shared" si="25"/>
        <v>1.6289592760180327E-2</v>
      </c>
      <c r="BJ13" s="32">
        <f t="shared" si="31"/>
        <v>44.325000000000003</v>
      </c>
      <c r="BK13" s="32">
        <f t="shared" si="32"/>
        <v>45</v>
      </c>
      <c r="BL13" s="32">
        <f t="shared" si="33"/>
        <v>45.674999999999997</v>
      </c>
      <c r="BM13" s="43">
        <f t="shared" si="26"/>
        <v>1</v>
      </c>
      <c r="BN13" s="43">
        <f t="shared" si="27"/>
        <v>0</v>
      </c>
      <c r="BR13" s="28">
        <v>44.2</v>
      </c>
      <c r="BS13" s="28">
        <v>41.2</v>
      </c>
      <c r="BT13" s="28">
        <v>9.1999999999999993</v>
      </c>
      <c r="BU13" s="28">
        <v>4.2</v>
      </c>
      <c r="BV13" s="28">
        <v>44.274999999999999</v>
      </c>
      <c r="BW13" s="28">
        <v>41.274999999999999</v>
      </c>
      <c r="BX13" s="28">
        <v>9.2750000000000004</v>
      </c>
      <c r="BY13" s="28">
        <v>4.2750000000000004</v>
      </c>
      <c r="BZ13" s="29">
        <v>3.5999999999997601E-3</v>
      </c>
      <c r="CA13" s="29">
        <v>3.5999999999997601E-3</v>
      </c>
      <c r="CB13" s="29">
        <v>3.6000000000000502E-3</v>
      </c>
      <c r="CC13" s="29">
        <v>3.5999999999999899E-3</v>
      </c>
      <c r="CD13" s="29">
        <v>5.9999999999997999E-2</v>
      </c>
      <c r="CE13" s="29">
        <v>5.9999999999997999E-2</v>
      </c>
      <c r="CF13" s="29">
        <v>6.0000000000000497E-2</v>
      </c>
      <c r="CG13" s="29">
        <v>5.9999999999999901E-2</v>
      </c>
      <c r="CH13" s="29">
        <v>737.00000000002399</v>
      </c>
      <c r="CI13" s="29">
        <v>687.00000000002296</v>
      </c>
      <c r="CJ13" s="29">
        <v>153.66666666666501</v>
      </c>
      <c r="CK13" s="29">
        <v>70.3333333333333</v>
      </c>
      <c r="CL13" s="29">
        <v>1.8973665961009599E-2</v>
      </c>
      <c r="CM13" s="29">
        <v>1.8973665961009599E-2</v>
      </c>
      <c r="CN13" s="29">
        <v>1.89736659610104E-2</v>
      </c>
      <c r="CO13" s="29">
        <v>1.8973665961010199E-2</v>
      </c>
      <c r="CP13" s="29">
        <v>44.231760000000001</v>
      </c>
      <c r="CQ13" s="29">
        <v>41.231760000000001</v>
      </c>
      <c r="CR13" s="29">
        <v>9.2317599999999995</v>
      </c>
      <c r="CS13" s="29">
        <v>4.2317599999999898</v>
      </c>
      <c r="CT13" s="29">
        <v>0.179999999999994</v>
      </c>
      <c r="CU13" s="29">
        <v>0.179999999999994</v>
      </c>
      <c r="CV13" s="29">
        <v>0.18000000000000099</v>
      </c>
      <c r="CW13" s="29">
        <v>0.17999999999999899</v>
      </c>
      <c r="CX13" s="29">
        <v>0.359999999999988</v>
      </c>
      <c r="CY13" s="29">
        <v>0.359999999999988</v>
      </c>
      <c r="CZ13" s="29">
        <v>0.36000000000000298</v>
      </c>
      <c r="DA13" s="29">
        <v>0.35999999999999899</v>
      </c>
    </row>
    <row r="14" spans="1:105" x14ac:dyDescent="0.2">
      <c r="A14" s="28">
        <v>460</v>
      </c>
      <c r="B14" s="28">
        <f>IFERROR(VLOOKUP($A14,Sheet1!$C$3:$H$800,2,FALSE),0)</f>
        <v>46</v>
      </c>
      <c r="C14" s="28">
        <f>IFERROR(VLOOKUP($A14,Sheet1!$C$3:$H$800,3,FALSE),0)</f>
        <v>44</v>
      </c>
      <c r="D14" s="28">
        <f>IFERROR(VLOOKUP($A14,Sheet1!$C$3:$H$800,4,FALSE),0)</f>
        <v>32</v>
      </c>
      <c r="E14" s="28">
        <f>IFERROR(VLOOKUP($A14,Sheet1!$C$3:$H$800,5,FALSE),0)</f>
        <v>6</v>
      </c>
      <c r="F14" s="28">
        <f>IFERROR(VLOOKUP($A14,Sheet1!$C$3:$H$800,6,FALSE),0)</f>
        <v>10</v>
      </c>
      <c r="G14" s="28">
        <f>IFERROR(VLOOKUP($A14,Sheet1!$C$3:$I$800,7,FALSE),0)</f>
        <v>5</v>
      </c>
      <c r="I14" s="28">
        <v>45.8</v>
      </c>
      <c r="J14" s="38">
        <f t="shared" si="7"/>
        <v>-0.20000000000000284</v>
      </c>
      <c r="K14" s="28">
        <v>43.8</v>
      </c>
      <c r="L14" s="38">
        <f t="shared" si="8"/>
        <v>-0.20000000000000284</v>
      </c>
      <c r="M14" s="28">
        <v>5.8</v>
      </c>
      <c r="N14" s="28">
        <v>4.8</v>
      </c>
      <c r="O14" s="28">
        <v>45.5</v>
      </c>
      <c r="P14" s="28">
        <v>43.5</v>
      </c>
      <c r="Q14" s="28">
        <v>5.5</v>
      </c>
      <c r="R14" s="28">
        <v>4.5</v>
      </c>
      <c r="S14" s="29">
        <v>45.625</v>
      </c>
      <c r="T14" s="42">
        <f t="shared" si="9"/>
        <v>-0.375</v>
      </c>
      <c r="U14" s="29">
        <v>43.625</v>
      </c>
      <c r="V14" s="42">
        <f t="shared" si="10"/>
        <v>-0.375</v>
      </c>
      <c r="W14" s="29">
        <v>5.625</v>
      </c>
      <c r="X14" s="42">
        <f t="shared" si="11"/>
        <v>-0.375</v>
      </c>
      <c r="Y14" s="29">
        <v>4.625</v>
      </c>
      <c r="Z14" s="42">
        <f t="shared" si="12"/>
        <v>-0.375</v>
      </c>
      <c r="AA14" s="31">
        <v>45.6</v>
      </c>
      <c r="AB14" s="42">
        <f t="shared" si="13"/>
        <v>-0.39999999999999858</v>
      </c>
      <c r="AC14" s="28">
        <v>43.6</v>
      </c>
      <c r="AD14" s="42">
        <f t="shared" si="14"/>
        <v>-0.39999999999999858</v>
      </c>
      <c r="AE14" s="28">
        <v>5.6</v>
      </c>
      <c r="AF14" s="42">
        <f t="shared" si="15"/>
        <v>-0.40000000000000036</v>
      </c>
      <c r="AG14" s="28">
        <v>4.5999999999999996</v>
      </c>
      <c r="AH14" s="42">
        <f t="shared" si="16"/>
        <v>-0.40000000000000036</v>
      </c>
      <c r="AJ14" s="29">
        <v>0.68738635424337302</v>
      </c>
      <c r="AK14" s="32">
        <f t="shared" si="0"/>
        <v>44.912613645756629</v>
      </c>
      <c r="AL14" s="32">
        <f t="shared" si="1"/>
        <v>46.287386354243374</v>
      </c>
      <c r="AM14" s="43">
        <f t="shared" si="2"/>
        <v>1</v>
      </c>
      <c r="AN14" s="43">
        <f t="shared" si="17"/>
        <v>1</v>
      </c>
      <c r="AO14" s="32">
        <f t="shared" si="18"/>
        <v>1.3747727084867449</v>
      </c>
      <c r="AP14" s="44">
        <f t="shared" si="28"/>
        <v>2.9886363227972716E-2</v>
      </c>
      <c r="AQ14" s="43"/>
      <c r="AR14" s="29">
        <v>0.34369317712168601</v>
      </c>
      <c r="AS14" s="32">
        <f t="shared" si="3"/>
        <v>45.256306822878315</v>
      </c>
      <c r="AT14" s="32">
        <f t="shared" si="4"/>
        <v>45.943693177121688</v>
      </c>
      <c r="AU14" s="43">
        <f t="shared" si="5"/>
        <v>1</v>
      </c>
      <c r="AV14" s="43">
        <f t="shared" si="6"/>
        <v>1</v>
      </c>
      <c r="AW14" s="32">
        <f t="shared" si="19"/>
        <v>0.68738635424337247</v>
      </c>
      <c r="AX14" s="44">
        <f t="shared" si="29"/>
        <v>1.4943181613986358E-2</v>
      </c>
      <c r="AY14" s="44"/>
      <c r="AZ14" s="29">
        <v>0.68738635424337302</v>
      </c>
      <c r="BA14" s="32">
        <f t="shared" si="20"/>
        <v>44.912613645756629</v>
      </c>
      <c r="BB14" s="32">
        <f t="shared" si="21"/>
        <v>46.287386354243374</v>
      </c>
      <c r="BC14" s="43">
        <f t="shared" si="22"/>
        <v>1</v>
      </c>
      <c r="BD14" s="43">
        <f t="shared" si="23"/>
        <v>1</v>
      </c>
      <c r="BE14" s="32">
        <f t="shared" si="24"/>
        <v>1.3747727084867449</v>
      </c>
      <c r="BF14" s="44">
        <f t="shared" si="30"/>
        <v>3.001687136433941E-2</v>
      </c>
      <c r="BG14" s="44">
        <f t="shared" si="25"/>
        <v>3.0148524308919844E-2</v>
      </c>
      <c r="BJ14" s="32">
        <f t="shared" si="31"/>
        <v>45.31</v>
      </c>
      <c r="BK14" s="32">
        <f t="shared" si="32"/>
        <v>46</v>
      </c>
      <c r="BL14" s="32">
        <f t="shared" si="33"/>
        <v>46.69</v>
      </c>
      <c r="BM14" s="43">
        <f t="shared" si="26"/>
        <v>1</v>
      </c>
      <c r="BN14" s="43">
        <f t="shared" si="27"/>
        <v>1</v>
      </c>
      <c r="BR14" s="28">
        <v>45.5</v>
      </c>
      <c r="BS14" s="28">
        <v>43.5</v>
      </c>
      <c r="BT14" s="28">
        <v>5.5</v>
      </c>
      <c r="BU14" s="28">
        <v>4.5</v>
      </c>
      <c r="BV14" s="28">
        <v>45.7</v>
      </c>
      <c r="BW14" s="28">
        <v>43.7</v>
      </c>
      <c r="BX14" s="28">
        <v>5.7</v>
      </c>
      <c r="BY14" s="28">
        <v>4.7</v>
      </c>
      <c r="BZ14" s="29">
        <v>1.3124999999999901E-2</v>
      </c>
      <c r="CA14" s="29">
        <v>1.3124999999999901E-2</v>
      </c>
      <c r="CB14" s="29">
        <v>1.3124999999999901E-2</v>
      </c>
      <c r="CC14" s="29">
        <v>1.3124999999999901E-2</v>
      </c>
      <c r="CD14" s="29">
        <v>0.114564392373895</v>
      </c>
      <c r="CE14" s="29">
        <v>0.114564392373895</v>
      </c>
      <c r="CF14" s="29">
        <v>0.114564392373895</v>
      </c>
      <c r="CG14" s="29">
        <v>0.114564392373895</v>
      </c>
      <c r="CH14" s="29">
        <v>398.247649680687</v>
      </c>
      <c r="CI14" s="29">
        <v>380.79021846180802</v>
      </c>
      <c r="CJ14" s="29">
        <v>49.099025303098202</v>
      </c>
      <c r="CK14" s="29">
        <v>40.370309693658598</v>
      </c>
      <c r="CL14" s="29">
        <v>2.8641098093473899E-2</v>
      </c>
      <c r="CM14" s="29">
        <v>2.8641098093473899E-2</v>
      </c>
      <c r="CN14" s="29">
        <v>2.8641098093473899E-2</v>
      </c>
      <c r="CO14" s="29">
        <v>2.8641098093473899E-2</v>
      </c>
      <c r="CP14" s="29">
        <v>45.639034138065803</v>
      </c>
      <c r="CQ14" s="29">
        <v>43.639034138065803</v>
      </c>
      <c r="CR14" s="29">
        <v>5.6390341380658002</v>
      </c>
      <c r="CS14" s="29">
        <v>4.6390341380658002</v>
      </c>
      <c r="CT14" s="29">
        <v>0.34369317712168601</v>
      </c>
      <c r="CU14" s="29">
        <v>0.34369317712168601</v>
      </c>
      <c r="CV14" s="29">
        <v>0.34369317712168701</v>
      </c>
      <c r="CW14" s="29">
        <v>0.34369317712168701</v>
      </c>
      <c r="CX14" s="29">
        <v>0.68738635424337302</v>
      </c>
      <c r="CY14" s="29">
        <v>0.68738635424337302</v>
      </c>
      <c r="CZ14" s="29">
        <v>0.68738635424337502</v>
      </c>
      <c r="DA14" s="29">
        <v>0.68738635424337502</v>
      </c>
    </row>
    <row r="15" spans="1:105" x14ac:dyDescent="0.2">
      <c r="A15" s="28">
        <v>471</v>
      </c>
      <c r="B15" s="28">
        <f>IFERROR(VLOOKUP($A15,Sheet1!$C$3:$H$800,2,FALSE),0)</f>
        <v>47</v>
      </c>
      <c r="C15" s="28">
        <f>IFERROR(VLOOKUP($A15,Sheet1!$C$3:$H$800,3,FALSE),0)</f>
        <v>42</v>
      </c>
      <c r="D15" s="28">
        <f>IFERROR(VLOOKUP($A15,Sheet1!$C$3:$H$800,4,FALSE),0)</f>
        <v>32</v>
      </c>
      <c r="E15" s="28">
        <f>IFERROR(VLOOKUP($A15,Sheet1!$C$3:$H$800,5,FALSE),0)</f>
        <v>9</v>
      </c>
      <c r="F15" s="28">
        <f>IFERROR(VLOOKUP($A15,Sheet1!$C$3:$H$800,6,FALSE),0)</f>
        <v>13</v>
      </c>
      <c r="G15" s="28">
        <f>IFERROR(VLOOKUP($A15,Sheet1!$C$3:$I$800,7,FALSE),0)</f>
        <v>6</v>
      </c>
      <c r="I15" s="28">
        <v>46.5</v>
      </c>
      <c r="J15" s="38">
        <f t="shared" si="7"/>
        <v>-0.5</v>
      </c>
      <c r="K15" s="28">
        <v>41.5</v>
      </c>
      <c r="L15" s="38">
        <f t="shared" si="8"/>
        <v>-0.5</v>
      </c>
      <c r="M15" s="28">
        <v>8.5</v>
      </c>
      <c r="N15" s="28">
        <v>5.5</v>
      </c>
      <c r="O15" s="28">
        <v>45.5</v>
      </c>
      <c r="P15" s="28">
        <v>40.5</v>
      </c>
      <c r="Q15" s="28">
        <v>7.5</v>
      </c>
      <c r="R15" s="28">
        <v>4.5</v>
      </c>
      <c r="S15" s="29">
        <v>46.159090909090899</v>
      </c>
      <c r="T15" s="42">
        <f t="shared" si="9"/>
        <v>-0.8409090909091006</v>
      </c>
      <c r="U15" s="29">
        <v>41.159090909090899</v>
      </c>
      <c r="V15" s="42">
        <f t="shared" si="10"/>
        <v>-0.8409090909091006</v>
      </c>
      <c r="W15" s="29">
        <v>8.1590909090908994</v>
      </c>
      <c r="X15" s="42">
        <f t="shared" si="11"/>
        <v>-0.8409090909091006</v>
      </c>
      <c r="Y15" s="29">
        <v>5.1590909090909003</v>
      </c>
      <c r="Z15" s="42">
        <f t="shared" si="12"/>
        <v>-0.84090909090909971</v>
      </c>
      <c r="AA15" s="31">
        <v>46.2</v>
      </c>
      <c r="AB15" s="42">
        <f t="shared" si="13"/>
        <v>-0.79999999999999716</v>
      </c>
      <c r="AC15" s="28">
        <v>41.2</v>
      </c>
      <c r="AD15" s="42">
        <f t="shared" si="14"/>
        <v>-0.79999999999999716</v>
      </c>
      <c r="AE15" s="28">
        <v>8.1999999999999993</v>
      </c>
      <c r="AF15" s="42">
        <f t="shared" si="15"/>
        <v>-0.80000000000000071</v>
      </c>
      <c r="AG15" s="28">
        <v>5.2</v>
      </c>
      <c r="AH15" s="42">
        <f t="shared" si="16"/>
        <v>-0.79999999999999982</v>
      </c>
      <c r="AJ15" s="29">
        <v>1.0338486229649899</v>
      </c>
      <c r="AK15" s="32">
        <f t="shared" si="0"/>
        <v>45.166151377035014</v>
      </c>
      <c r="AL15" s="32">
        <f t="shared" si="1"/>
        <v>47.233848622964992</v>
      </c>
      <c r="AM15" s="43">
        <f t="shared" si="2"/>
        <v>1</v>
      </c>
      <c r="AN15" s="43">
        <f t="shared" si="17"/>
        <v>1</v>
      </c>
      <c r="AO15" s="32">
        <f t="shared" si="18"/>
        <v>2.0676972459299776</v>
      </c>
      <c r="AP15" s="44">
        <f t="shared" si="28"/>
        <v>4.3993558424042074E-2</v>
      </c>
      <c r="AQ15" s="43"/>
      <c r="AR15" s="29">
        <v>0.51692431148249496</v>
      </c>
      <c r="AS15" s="32">
        <f t="shared" si="3"/>
        <v>45.683075688517505</v>
      </c>
      <c r="AT15" s="32">
        <f t="shared" si="4"/>
        <v>46.716924311482501</v>
      </c>
      <c r="AU15" s="43">
        <f t="shared" si="5"/>
        <v>1</v>
      </c>
      <c r="AV15" s="43">
        <f t="shared" si="6"/>
        <v>0</v>
      </c>
      <c r="AW15" s="32">
        <f t="shared" si="19"/>
        <v>1.0338486229649959</v>
      </c>
      <c r="AX15" s="44">
        <f t="shared" si="29"/>
        <v>2.199677921202119E-2</v>
      </c>
      <c r="AY15" s="44"/>
      <c r="AZ15" s="29">
        <v>1.0338486229649899</v>
      </c>
      <c r="BA15" s="32">
        <f t="shared" si="20"/>
        <v>45.166151377035014</v>
      </c>
      <c r="BB15" s="32">
        <f t="shared" si="21"/>
        <v>47.233848622964992</v>
      </c>
      <c r="BC15" s="43">
        <f t="shared" si="22"/>
        <v>1</v>
      </c>
      <c r="BD15" s="43">
        <f t="shared" si="23"/>
        <v>1</v>
      </c>
      <c r="BE15" s="32">
        <f t="shared" si="24"/>
        <v>2.0676972459299776</v>
      </c>
      <c r="BF15" s="44">
        <f t="shared" si="30"/>
        <v>4.4466607439354357E-2</v>
      </c>
      <c r="BG15" s="44">
        <f t="shared" si="25"/>
        <v>4.4755351643506004E-2</v>
      </c>
      <c r="BJ15" s="32">
        <f t="shared" si="31"/>
        <v>46.295000000000002</v>
      </c>
      <c r="BK15" s="32">
        <f t="shared" si="32"/>
        <v>47</v>
      </c>
      <c r="BL15" s="32">
        <f t="shared" si="33"/>
        <v>47.704999999999998</v>
      </c>
      <c r="BM15" s="43">
        <f t="shared" si="26"/>
        <v>1</v>
      </c>
      <c r="BN15" s="43">
        <f t="shared" si="27"/>
        <v>0</v>
      </c>
      <c r="BR15" s="28">
        <v>46.1</v>
      </c>
      <c r="BS15" s="28">
        <v>41.1</v>
      </c>
      <c r="BT15" s="28">
        <v>8.1</v>
      </c>
      <c r="BU15" s="28">
        <v>5.0999999999999996</v>
      </c>
      <c r="BV15" s="28">
        <v>46.2</v>
      </c>
      <c r="BW15" s="28">
        <v>41.2</v>
      </c>
      <c r="BX15" s="28">
        <v>8.1999999999999993</v>
      </c>
      <c r="BY15" s="28">
        <v>5.2</v>
      </c>
      <c r="BZ15" s="29">
        <v>2.9690082644628E-2</v>
      </c>
      <c r="CA15" s="29">
        <v>2.9690082644628E-2</v>
      </c>
      <c r="CB15" s="29">
        <v>2.96900826446281E-2</v>
      </c>
      <c r="CC15" s="29">
        <v>2.96900826446281E-2</v>
      </c>
      <c r="CD15" s="29">
        <v>0.172308103827498</v>
      </c>
      <c r="CE15" s="29">
        <v>0.172308103827498</v>
      </c>
      <c r="CF15" s="29">
        <v>0.172308103827498</v>
      </c>
      <c r="CG15" s="29">
        <v>0.172308103827498</v>
      </c>
      <c r="CH15" s="29">
        <v>267.88694137857698</v>
      </c>
      <c r="CI15" s="29">
        <v>238.86915353845501</v>
      </c>
      <c r="CJ15" s="29">
        <v>47.351753793652897</v>
      </c>
      <c r="CK15" s="29">
        <v>29.9410810895799</v>
      </c>
      <c r="CL15" s="29">
        <v>3.6736211169899599E-2</v>
      </c>
      <c r="CM15" s="29">
        <v>3.6736211169899599E-2</v>
      </c>
      <c r="CN15" s="29">
        <v>3.6736211169899599E-2</v>
      </c>
      <c r="CO15" s="29">
        <v>3.6736211169899599E-2</v>
      </c>
      <c r="CP15" s="29">
        <v>46.174441994704601</v>
      </c>
      <c r="CQ15" s="29">
        <v>41.174441994704601</v>
      </c>
      <c r="CR15" s="29">
        <v>8.1744419947046296</v>
      </c>
      <c r="CS15" s="29">
        <v>5.1744419947046296</v>
      </c>
      <c r="CT15" s="29">
        <v>0.51692431148249496</v>
      </c>
      <c r="CU15" s="29">
        <v>0.51692431148249496</v>
      </c>
      <c r="CV15" s="29">
        <v>0.51692431148249596</v>
      </c>
      <c r="CW15" s="29">
        <v>0.51692431148249596</v>
      </c>
      <c r="CX15" s="29">
        <v>1.0338486229649899</v>
      </c>
      <c r="CY15" s="29">
        <v>1.0338486229649899</v>
      </c>
      <c r="CZ15" s="29">
        <v>1.0338486229649899</v>
      </c>
      <c r="DA15" s="29">
        <v>1.0338486229649899</v>
      </c>
    </row>
    <row r="16" spans="1:105" x14ac:dyDescent="0.2">
      <c r="A16" s="28">
        <v>480</v>
      </c>
      <c r="B16" s="28">
        <f>IFERROR(VLOOKUP($A16,Sheet1!$C$3:$H$800,2,FALSE),0)</f>
        <v>48</v>
      </c>
      <c r="C16" s="28">
        <f>IFERROR(VLOOKUP($A16,Sheet1!$C$3:$H$800,3,FALSE),0)</f>
        <v>44</v>
      </c>
      <c r="D16" s="28">
        <f>IFERROR(VLOOKUP($A16,Sheet1!$C$3:$H$800,4,FALSE),0)</f>
        <v>39</v>
      </c>
      <c r="E16" s="28">
        <f>IFERROR(VLOOKUP($A16,Sheet1!$C$3:$H$800,5,FALSE),0)</f>
        <v>8</v>
      </c>
      <c r="F16" s="28">
        <f>IFERROR(VLOOKUP($A16,Sheet1!$C$3:$H$800,6,FALSE),0)</f>
        <v>17</v>
      </c>
      <c r="G16" s="28">
        <f>IFERROR(VLOOKUP($A16,Sheet1!$C$3:$I$800,7,FALSE),0)</f>
        <v>6</v>
      </c>
      <c r="I16" s="28">
        <v>47.7</v>
      </c>
      <c r="J16" s="38">
        <f t="shared" si="7"/>
        <v>-0.29999999999999716</v>
      </c>
      <c r="K16" s="28">
        <v>42.7</v>
      </c>
      <c r="L16" s="38">
        <f t="shared" si="8"/>
        <v>-1.2999999999999972</v>
      </c>
      <c r="M16" s="28">
        <v>7.7</v>
      </c>
      <c r="N16" s="28">
        <v>5.7</v>
      </c>
      <c r="O16" s="28">
        <v>47.2</v>
      </c>
      <c r="P16" s="28">
        <v>42.2</v>
      </c>
      <c r="Q16" s="28">
        <v>7.2</v>
      </c>
      <c r="R16" s="28">
        <v>5.2</v>
      </c>
      <c r="S16" s="29">
        <v>47.5266666666666</v>
      </c>
      <c r="T16" s="42">
        <f t="shared" si="9"/>
        <v>-0.47333333333340022</v>
      </c>
      <c r="U16" s="29">
        <v>42.5266666666666</v>
      </c>
      <c r="V16" s="42">
        <f t="shared" si="10"/>
        <v>-1.4733333333334002</v>
      </c>
      <c r="W16" s="29">
        <v>7.5266666666666602</v>
      </c>
      <c r="X16" s="42">
        <f t="shared" si="11"/>
        <v>-0.47333333333333982</v>
      </c>
      <c r="Y16" s="29">
        <v>5.5266666666666602</v>
      </c>
      <c r="Z16" s="42">
        <f t="shared" si="12"/>
        <v>-0.47333333333333982</v>
      </c>
      <c r="AA16" s="31">
        <v>47.6</v>
      </c>
      <c r="AB16" s="42">
        <f t="shared" si="13"/>
        <v>-0.39999999999999858</v>
      </c>
      <c r="AC16" s="28">
        <v>42.6</v>
      </c>
      <c r="AD16" s="42">
        <f t="shared" si="14"/>
        <v>-1.3999999999999986</v>
      </c>
      <c r="AE16" s="28">
        <v>7.6</v>
      </c>
      <c r="AF16" s="42">
        <f t="shared" si="15"/>
        <v>-0.40000000000000036</v>
      </c>
      <c r="AG16" s="28">
        <v>5.6</v>
      </c>
      <c r="AH16" s="42">
        <f t="shared" si="16"/>
        <v>-0.40000000000000036</v>
      </c>
      <c r="AJ16" s="29">
        <v>1.01508620323596</v>
      </c>
      <c r="AK16" s="32">
        <f t="shared" si="0"/>
        <v>46.584913796764042</v>
      </c>
      <c r="AL16" s="32">
        <f t="shared" si="1"/>
        <v>48.615086203235961</v>
      </c>
      <c r="AM16" s="43">
        <f t="shared" si="2"/>
        <v>1</v>
      </c>
      <c r="AN16" s="43">
        <f t="shared" si="17"/>
        <v>1</v>
      </c>
      <c r="AO16" s="32">
        <f t="shared" si="18"/>
        <v>2.0301724064719195</v>
      </c>
      <c r="AP16" s="44">
        <f t="shared" si="28"/>
        <v>4.2295258468164988E-2</v>
      </c>
      <c r="AQ16" s="43"/>
      <c r="AR16" s="29">
        <v>0.507543101617982</v>
      </c>
      <c r="AS16" s="32">
        <f t="shared" si="3"/>
        <v>47.092456898382018</v>
      </c>
      <c r="AT16" s="32">
        <f t="shared" si="4"/>
        <v>48.107543101617985</v>
      </c>
      <c r="AU16" s="43">
        <f t="shared" si="5"/>
        <v>1</v>
      </c>
      <c r="AV16" s="43">
        <f t="shared" si="6"/>
        <v>1</v>
      </c>
      <c r="AW16" s="32">
        <f t="shared" si="19"/>
        <v>1.0150862032359669</v>
      </c>
      <c r="AX16" s="44">
        <f t="shared" si="29"/>
        <v>2.1147629234082643E-2</v>
      </c>
      <c r="AY16" s="44"/>
      <c r="AZ16" s="29">
        <v>1.01508620323596</v>
      </c>
      <c r="BA16" s="32">
        <f t="shared" si="20"/>
        <v>46.584913796764042</v>
      </c>
      <c r="BB16" s="32">
        <f t="shared" si="21"/>
        <v>48.615086203235961</v>
      </c>
      <c r="BC16" s="43">
        <f t="shared" si="22"/>
        <v>1</v>
      </c>
      <c r="BD16" s="43">
        <f t="shared" si="23"/>
        <v>1</v>
      </c>
      <c r="BE16" s="32">
        <f t="shared" si="24"/>
        <v>2.0301724064719195</v>
      </c>
      <c r="BF16" s="44">
        <f t="shared" si="30"/>
        <v>4.2561266383059106E-2</v>
      </c>
      <c r="BG16" s="44">
        <f t="shared" si="25"/>
        <v>4.2650680808233601E-2</v>
      </c>
      <c r="BJ16" s="32">
        <f t="shared" si="31"/>
        <v>47.28</v>
      </c>
      <c r="BK16" s="32">
        <f t="shared" si="32"/>
        <v>48</v>
      </c>
      <c r="BL16" s="32">
        <f t="shared" si="33"/>
        <v>48.72</v>
      </c>
      <c r="BM16" s="43">
        <f t="shared" si="26"/>
        <v>1</v>
      </c>
      <c r="BN16" s="43">
        <f t="shared" si="27"/>
        <v>0</v>
      </c>
      <c r="BR16" s="28">
        <v>47.45</v>
      </c>
      <c r="BS16" s="28">
        <v>42.45</v>
      </c>
      <c r="BT16" s="28">
        <v>7.45</v>
      </c>
      <c r="BU16" s="28">
        <v>5.45</v>
      </c>
      <c r="BV16" s="28">
        <v>47.65</v>
      </c>
      <c r="BW16" s="28">
        <v>42.65</v>
      </c>
      <c r="BX16" s="28">
        <v>7.65</v>
      </c>
      <c r="BY16" s="28">
        <v>5.65</v>
      </c>
      <c r="BZ16" s="29">
        <v>2.8622222222222399E-2</v>
      </c>
      <c r="CA16" s="29">
        <v>2.8622222222222399E-2</v>
      </c>
      <c r="CB16" s="29">
        <v>2.8622222222222202E-2</v>
      </c>
      <c r="CC16" s="29">
        <v>2.8622222222222202E-2</v>
      </c>
      <c r="CD16" s="29">
        <v>0.16918103387266001</v>
      </c>
      <c r="CE16" s="29">
        <v>0.16918103387266001</v>
      </c>
      <c r="CF16" s="29">
        <v>0.16918103387266001</v>
      </c>
      <c r="CG16" s="29">
        <v>0.16918103387266001</v>
      </c>
      <c r="CH16" s="29">
        <v>280.92195430392599</v>
      </c>
      <c r="CI16" s="29">
        <v>251.36781406995999</v>
      </c>
      <c r="CJ16" s="29">
        <v>44.488832432197199</v>
      </c>
      <c r="CK16" s="29">
        <v>32.667176338610702</v>
      </c>
      <c r="CL16" s="29">
        <v>4.3682355112197799E-2</v>
      </c>
      <c r="CM16" s="29">
        <v>4.3682355112197799E-2</v>
      </c>
      <c r="CN16" s="29">
        <v>4.3682355112197702E-2</v>
      </c>
      <c r="CO16" s="29">
        <v>4.3682355112197702E-2</v>
      </c>
      <c r="CP16" s="29">
        <v>47.548772988426002</v>
      </c>
      <c r="CQ16" s="29">
        <v>42.548772988426002</v>
      </c>
      <c r="CR16" s="29">
        <v>7.5487729884260197</v>
      </c>
      <c r="CS16" s="29">
        <v>5.5487729884260197</v>
      </c>
      <c r="CT16" s="29">
        <v>0.507543101617982</v>
      </c>
      <c r="CU16" s="29">
        <v>0.507543101617982</v>
      </c>
      <c r="CV16" s="29">
        <v>0.50754310161798</v>
      </c>
      <c r="CW16" s="29">
        <v>0.50754310161798</v>
      </c>
      <c r="CX16" s="29">
        <v>1.01508620323596</v>
      </c>
      <c r="CY16" s="29">
        <v>1.01508620323596</v>
      </c>
      <c r="CZ16" s="29">
        <v>1.01508620323596</v>
      </c>
      <c r="DA16" s="29">
        <v>1.01508620323596</v>
      </c>
    </row>
    <row r="17" spans="1:105" x14ac:dyDescent="0.2">
      <c r="A17" s="28">
        <v>499</v>
      </c>
      <c r="B17" s="28">
        <f>IFERROR(VLOOKUP($A17,Sheet1!$C$3:$H$800,2,FALSE),0)</f>
        <v>50</v>
      </c>
      <c r="C17" s="28">
        <f>IFERROR(VLOOKUP($A17,Sheet1!$C$3:$H$800,3,FALSE),0)</f>
        <v>48</v>
      </c>
      <c r="D17" s="28">
        <f>IFERROR(VLOOKUP($A17,Sheet1!$C$3:$H$800,4,FALSE),0)</f>
        <v>40</v>
      </c>
      <c r="E17" s="28">
        <f>IFERROR(VLOOKUP($A17,Sheet1!$C$3:$H$800,5,FALSE),0)</f>
        <v>10</v>
      </c>
      <c r="F17" s="28">
        <f>IFERROR(VLOOKUP($A17,Sheet1!$C$3:$H$800,6,FALSE),0)</f>
        <v>22</v>
      </c>
      <c r="G17" s="28">
        <f>IFERROR(VLOOKUP($A17,Sheet1!$C$3:$I$800,7,FALSE),0)</f>
        <v>4.5</v>
      </c>
      <c r="I17" s="28">
        <v>50</v>
      </c>
      <c r="J17" s="38">
        <f t="shared" si="7"/>
        <v>0</v>
      </c>
      <c r="K17" s="28">
        <v>48</v>
      </c>
      <c r="L17" s="38">
        <f t="shared" si="8"/>
        <v>0</v>
      </c>
      <c r="M17" s="28">
        <v>11</v>
      </c>
      <c r="N17" s="28">
        <v>5</v>
      </c>
      <c r="O17" s="28">
        <v>49.6</v>
      </c>
      <c r="P17" s="28">
        <v>47.6</v>
      </c>
      <c r="Q17" s="28">
        <v>10.6</v>
      </c>
      <c r="R17" s="28">
        <v>4.5999999999999996</v>
      </c>
      <c r="S17" s="29">
        <v>49.85</v>
      </c>
      <c r="T17" s="42">
        <f t="shared" si="9"/>
        <v>-0.14999999999999858</v>
      </c>
      <c r="U17" s="29">
        <v>47.85</v>
      </c>
      <c r="V17" s="42">
        <f t="shared" si="10"/>
        <v>-0.14999999999999858</v>
      </c>
      <c r="W17" s="29">
        <v>10.8499999999999</v>
      </c>
      <c r="X17" s="42">
        <f t="shared" si="11"/>
        <v>0.84999999999990017</v>
      </c>
      <c r="Y17" s="29">
        <v>4.8499999999999996</v>
      </c>
      <c r="Z17" s="42">
        <f t="shared" si="12"/>
        <v>0.34999999999999964</v>
      </c>
      <c r="AA17" s="31">
        <v>49.9</v>
      </c>
      <c r="AB17" s="42">
        <f t="shared" si="13"/>
        <v>-0.10000000000000142</v>
      </c>
      <c r="AC17" s="28">
        <v>47.9</v>
      </c>
      <c r="AD17" s="42">
        <f t="shared" si="14"/>
        <v>-0.10000000000000142</v>
      </c>
      <c r="AE17" s="28">
        <v>10.9</v>
      </c>
      <c r="AF17" s="42">
        <f t="shared" si="15"/>
        <v>0.90000000000000036</v>
      </c>
      <c r="AG17" s="28">
        <v>4.9000000000000004</v>
      </c>
      <c r="AH17" s="42">
        <f t="shared" si="16"/>
        <v>0.40000000000000036</v>
      </c>
      <c r="AJ17" s="29">
        <v>0.59497899122573705</v>
      </c>
      <c r="AK17" s="32">
        <f t="shared" si="0"/>
        <v>49.305021008774261</v>
      </c>
      <c r="AL17" s="32">
        <f t="shared" si="1"/>
        <v>50.494978991225736</v>
      </c>
      <c r="AM17" s="43">
        <f t="shared" si="2"/>
        <v>1</v>
      </c>
      <c r="AN17" s="43">
        <f t="shared" si="17"/>
        <v>1</v>
      </c>
      <c r="AO17" s="32">
        <f t="shared" si="18"/>
        <v>1.1899579824514745</v>
      </c>
      <c r="AP17" s="44">
        <f t="shared" si="28"/>
        <v>2.379915964902949E-2</v>
      </c>
      <c r="AQ17" s="43"/>
      <c r="AR17" s="29">
        <v>0.29748949561286803</v>
      </c>
      <c r="AS17" s="32">
        <f t="shared" si="3"/>
        <v>49.602510504387133</v>
      </c>
      <c r="AT17" s="32">
        <f t="shared" si="4"/>
        <v>50.197489495612864</v>
      </c>
      <c r="AU17" s="43">
        <f t="shared" si="5"/>
        <v>1</v>
      </c>
      <c r="AV17" s="46">
        <f t="shared" si="6"/>
        <v>0</v>
      </c>
      <c r="AW17" s="32">
        <f t="shared" si="19"/>
        <v>0.59497899122573017</v>
      </c>
      <c r="AX17" s="44">
        <f t="shared" si="29"/>
        <v>1.1899579824514603E-2</v>
      </c>
      <c r="AY17" s="44"/>
      <c r="AZ17" s="29">
        <v>0.59497899122573705</v>
      </c>
      <c r="BA17" s="32">
        <f t="shared" si="20"/>
        <v>49.305021008774261</v>
      </c>
      <c r="BB17" s="32">
        <f t="shared" si="21"/>
        <v>50.494978991225736</v>
      </c>
      <c r="BC17" s="43">
        <f t="shared" si="22"/>
        <v>1</v>
      </c>
      <c r="BD17" s="43">
        <f t="shared" si="23"/>
        <v>1</v>
      </c>
      <c r="BE17" s="32">
        <f t="shared" si="24"/>
        <v>1.1899579824514745</v>
      </c>
      <c r="BF17" s="44">
        <f t="shared" si="30"/>
        <v>2.379915964902949E-2</v>
      </c>
      <c r="BG17" s="44">
        <f t="shared" si="25"/>
        <v>2.3846853355740973E-2</v>
      </c>
      <c r="BJ17" s="32">
        <f t="shared" si="31"/>
        <v>49.25</v>
      </c>
      <c r="BK17" s="32">
        <f t="shared" si="32"/>
        <v>50</v>
      </c>
      <c r="BL17" s="32">
        <f t="shared" si="33"/>
        <v>50.75</v>
      </c>
      <c r="BM17" s="43">
        <f t="shared" si="26"/>
        <v>1</v>
      </c>
      <c r="BN17" s="43">
        <f t="shared" si="27"/>
        <v>1</v>
      </c>
      <c r="BR17" s="28">
        <v>49.8</v>
      </c>
      <c r="BS17" s="28">
        <v>47.8</v>
      </c>
      <c r="BT17" s="28">
        <v>10.8</v>
      </c>
      <c r="BU17" s="28">
        <v>4.8</v>
      </c>
      <c r="BV17" s="28">
        <v>49.9</v>
      </c>
      <c r="BW17" s="28">
        <v>47.9</v>
      </c>
      <c r="BX17" s="28">
        <v>10.9</v>
      </c>
      <c r="BY17" s="28">
        <v>4.9000000000000004</v>
      </c>
      <c r="BZ17" s="29">
        <v>9.8333333333332096E-3</v>
      </c>
      <c r="CA17" s="29">
        <v>9.8333333333332096E-3</v>
      </c>
      <c r="CB17" s="29">
        <v>9.8333333333333606E-3</v>
      </c>
      <c r="CC17" s="29">
        <v>9.8333333333333502E-3</v>
      </c>
      <c r="CD17" s="29">
        <v>9.91631652042895E-2</v>
      </c>
      <c r="CE17" s="29">
        <v>9.91631652042895E-2</v>
      </c>
      <c r="CF17" s="29">
        <v>9.9163165204290193E-2</v>
      </c>
      <c r="CG17" s="29">
        <v>9.9163165204290193E-2</v>
      </c>
      <c r="CH17" s="29">
        <v>502.70682563734499</v>
      </c>
      <c r="CI17" s="29">
        <v>482.53804627376002</v>
      </c>
      <c r="CJ17" s="29">
        <v>109.415628047445</v>
      </c>
      <c r="CK17" s="29">
        <v>48.909289956692099</v>
      </c>
      <c r="CL17" s="29">
        <v>1.8104634152000199E-2</v>
      </c>
      <c r="CM17" s="29">
        <v>1.8104634152000199E-2</v>
      </c>
      <c r="CN17" s="29">
        <v>1.8104634152000299E-2</v>
      </c>
      <c r="CO17" s="29">
        <v>1.8104634152000299E-2</v>
      </c>
      <c r="CP17" s="29">
        <v>49.856478660126598</v>
      </c>
      <c r="CQ17" s="29">
        <v>47.856478660126598</v>
      </c>
      <c r="CR17" s="29">
        <v>10.8564786601266</v>
      </c>
      <c r="CS17" s="29">
        <v>4.8564786601266796</v>
      </c>
      <c r="CT17" s="29">
        <v>0.29748949561286803</v>
      </c>
      <c r="CU17" s="29">
        <v>0.29748949561286803</v>
      </c>
      <c r="CV17" s="29">
        <v>0.29748949561287003</v>
      </c>
      <c r="CW17" s="29">
        <v>0.29748949561287003</v>
      </c>
      <c r="CX17" s="29">
        <v>0.59497899122573705</v>
      </c>
      <c r="CY17" s="29">
        <v>0.59497899122573705</v>
      </c>
      <c r="CZ17" s="29">
        <v>0.59497899122574105</v>
      </c>
      <c r="DA17" s="29">
        <v>0.59497899122574105</v>
      </c>
    </row>
    <row r="18" spans="1:105" x14ac:dyDescent="0.2">
      <c r="A18" s="28">
        <v>501</v>
      </c>
      <c r="B18" s="28">
        <f>IFERROR(VLOOKUP($A18,Sheet1!$C$3:$H$800,2,FALSE),0)</f>
        <v>50</v>
      </c>
      <c r="C18" s="28">
        <f>IFERROR(VLOOKUP($A18,Sheet1!$C$3:$H$800,3,FALSE),0)</f>
        <v>48</v>
      </c>
      <c r="D18" s="28">
        <f>IFERROR(VLOOKUP($A18,Sheet1!$C$3:$H$800,4,FALSE),0)</f>
        <v>37</v>
      </c>
      <c r="E18" s="28">
        <f>IFERROR(VLOOKUP($A18,Sheet1!$C$3:$H$800,5,FALSE),0)</f>
        <v>7</v>
      </c>
      <c r="F18" s="28">
        <f>IFERROR(VLOOKUP($A18,Sheet1!$C$3:$H$800,6,FALSE),0)</f>
        <v>12</v>
      </c>
      <c r="G18" s="28">
        <f>IFERROR(VLOOKUP($A18,Sheet1!$C$3:$I$800,7,FALSE),0)</f>
        <v>6</v>
      </c>
      <c r="I18" s="28">
        <v>49.2</v>
      </c>
      <c r="J18" s="38">
        <f t="shared" si="7"/>
        <v>-0.79999999999999716</v>
      </c>
      <c r="K18" s="28">
        <v>47.2</v>
      </c>
      <c r="L18" s="38">
        <f t="shared" si="8"/>
        <v>-0.79999999999999716</v>
      </c>
      <c r="M18" s="28">
        <v>6.2</v>
      </c>
      <c r="N18" s="28">
        <v>5.2</v>
      </c>
      <c r="O18" s="28">
        <v>48.6</v>
      </c>
      <c r="P18" s="28">
        <v>46.6</v>
      </c>
      <c r="Q18" s="28">
        <v>5.6</v>
      </c>
      <c r="R18" s="28">
        <v>4.5999999999999996</v>
      </c>
      <c r="S18" s="29">
        <v>48.924999999999997</v>
      </c>
      <c r="T18" s="42">
        <f t="shared" si="9"/>
        <v>-1.0750000000000028</v>
      </c>
      <c r="U18" s="29">
        <v>46.924999999999997</v>
      </c>
      <c r="V18" s="42">
        <f t="shared" si="10"/>
        <v>-1.0750000000000028</v>
      </c>
      <c r="W18" s="29">
        <v>5.9249999999999901</v>
      </c>
      <c r="X18" s="42">
        <f t="shared" si="11"/>
        <v>-1.0750000000000099</v>
      </c>
      <c r="Y18" s="29">
        <v>4.9249999999999901</v>
      </c>
      <c r="Z18" s="42">
        <f t="shared" si="12"/>
        <v>-1.0750000000000099</v>
      </c>
      <c r="AA18" s="31">
        <v>48.9</v>
      </c>
      <c r="AB18" s="42">
        <f t="shared" si="13"/>
        <v>-1.1000000000000014</v>
      </c>
      <c r="AC18" s="28">
        <v>46.9</v>
      </c>
      <c r="AD18" s="42">
        <f t="shared" si="14"/>
        <v>-1.1000000000000014</v>
      </c>
      <c r="AE18" s="28">
        <v>5.9</v>
      </c>
      <c r="AF18" s="42">
        <f t="shared" si="15"/>
        <v>-1.0999999999999996</v>
      </c>
      <c r="AG18" s="28">
        <v>4.9000000000000004</v>
      </c>
      <c r="AH18" s="42">
        <f t="shared" si="16"/>
        <v>-1.0999999999999996</v>
      </c>
      <c r="AJ18" s="29">
        <v>0.70356236397352001</v>
      </c>
      <c r="AK18" s="32">
        <f t="shared" si="0"/>
        <v>48.196437636026481</v>
      </c>
      <c r="AL18" s="32">
        <f t="shared" si="1"/>
        <v>49.603562363973516</v>
      </c>
      <c r="AM18" s="43">
        <f t="shared" si="2"/>
        <v>1</v>
      </c>
      <c r="AN18" s="43">
        <f t="shared" si="17"/>
        <v>1</v>
      </c>
      <c r="AO18" s="32">
        <f t="shared" si="18"/>
        <v>1.4071247279470356</v>
      </c>
      <c r="AP18" s="44">
        <f t="shared" si="28"/>
        <v>2.814249455894071E-2</v>
      </c>
      <c r="AQ18" s="43"/>
      <c r="AR18" s="29">
        <v>0.35178118198676001</v>
      </c>
      <c r="AS18" s="32">
        <f t="shared" si="3"/>
        <v>48.54821881801324</v>
      </c>
      <c r="AT18" s="32">
        <f t="shared" si="4"/>
        <v>49.251781181986757</v>
      </c>
      <c r="AU18" s="43">
        <f t="shared" si="5"/>
        <v>1</v>
      </c>
      <c r="AV18" s="43">
        <f t="shared" si="6"/>
        <v>1</v>
      </c>
      <c r="AW18" s="32">
        <f t="shared" si="19"/>
        <v>0.70356236397351779</v>
      </c>
      <c r="AX18" s="44">
        <f t="shared" si="29"/>
        <v>1.4071247279470355E-2</v>
      </c>
      <c r="AY18" s="44"/>
      <c r="AZ18" s="29">
        <v>0.70356236397352001</v>
      </c>
      <c r="BA18" s="32">
        <f t="shared" ref="BA18:BA48" si="34">AA18-AZ18</f>
        <v>48.196437636026481</v>
      </c>
      <c r="BB18" s="32">
        <f t="shared" ref="BB18:BB48" si="35">AA18+AZ18</f>
        <v>49.603562363973516</v>
      </c>
      <c r="BC18" s="43">
        <f t="shared" ref="BC18:BC48" si="36">IF(BB18-O18&gt;0,1,0)</f>
        <v>1</v>
      </c>
      <c r="BD18" s="43">
        <f t="shared" ref="BD18:BD48" si="37">IF(BA18-I18&lt;0,1,0)</f>
        <v>1</v>
      </c>
      <c r="BE18" s="32">
        <f t="shared" si="24"/>
        <v>1.4071247279470356</v>
      </c>
      <c r="BF18" s="44">
        <f t="shared" si="30"/>
        <v>2.8600096096484461E-2</v>
      </c>
      <c r="BG18" s="44">
        <f t="shared" si="25"/>
        <v>2.8775556808732835E-2</v>
      </c>
      <c r="BJ18" s="32">
        <f t="shared" si="31"/>
        <v>49.25</v>
      </c>
      <c r="BK18" s="32">
        <f t="shared" si="32"/>
        <v>50</v>
      </c>
      <c r="BL18" s="32">
        <f t="shared" si="33"/>
        <v>50.75</v>
      </c>
      <c r="BM18" s="43">
        <f t="shared" si="26"/>
        <v>1</v>
      </c>
      <c r="BN18" s="43">
        <f t="shared" si="27"/>
        <v>0</v>
      </c>
      <c r="BR18" s="28">
        <v>48.875</v>
      </c>
      <c r="BS18" s="28">
        <v>46.875</v>
      </c>
      <c r="BT18" s="28">
        <v>5.875</v>
      </c>
      <c r="BU18" s="28">
        <v>4.875</v>
      </c>
      <c r="BV18" s="28">
        <v>49</v>
      </c>
      <c r="BW18" s="28">
        <v>47</v>
      </c>
      <c r="BX18" s="28">
        <v>6</v>
      </c>
      <c r="BY18" s="28">
        <v>5</v>
      </c>
      <c r="BZ18" s="29">
        <v>1.37500000000002E-2</v>
      </c>
      <c r="CA18" s="29">
        <v>1.37500000000002E-2</v>
      </c>
      <c r="CB18" s="29">
        <v>1.375E-2</v>
      </c>
      <c r="CC18" s="29">
        <v>1.375E-2</v>
      </c>
      <c r="CD18" s="29">
        <v>0.11726039399558599</v>
      </c>
      <c r="CE18" s="29">
        <v>0.11726039399558599</v>
      </c>
      <c r="CF18" s="29">
        <v>0.11726039399558499</v>
      </c>
      <c r="CG18" s="29">
        <v>0.11726039399558499</v>
      </c>
      <c r="CH18" s="29">
        <v>417.233801907925</v>
      </c>
      <c r="CI18" s="29">
        <v>400.17774459947702</v>
      </c>
      <c r="CJ18" s="29">
        <v>50.528569776279603</v>
      </c>
      <c r="CK18" s="29">
        <v>42.000541122055203</v>
      </c>
      <c r="CL18" s="29">
        <v>2.0728904939721401E-2</v>
      </c>
      <c r="CM18" s="29">
        <v>2.0728904939721401E-2</v>
      </c>
      <c r="CN18" s="29">
        <v>2.07289049397212E-2</v>
      </c>
      <c r="CO18" s="29">
        <v>2.07289049397212E-2</v>
      </c>
      <c r="CP18" s="29">
        <v>48.9321821991322</v>
      </c>
      <c r="CQ18" s="29">
        <v>46.9321821991322</v>
      </c>
      <c r="CR18" s="29">
        <v>5.9321821991322201</v>
      </c>
      <c r="CS18" s="29">
        <v>4.9321821991322201</v>
      </c>
      <c r="CT18" s="29">
        <v>0.35178118198676001</v>
      </c>
      <c r="CU18" s="29">
        <v>0.35178118198676001</v>
      </c>
      <c r="CV18" s="29">
        <v>0.35178118198675701</v>
      </c>
      <c r="CW18" s="29">
        <v>0.35178118198675701</v>
      </c>
      <c r="CX18" s="29">
        <v>0.70356236397352001</v>
      </c>
      <c r="CY18" s="29">
        <v>0.70356236397352001</v>
      </c>
      <c r="CZ18" s="29">
        <v>0.70356236397351402</v>
      </c>
      <c r="DA18" s="29">
        <v>0.70356236397351402</v>
      </c>
    </row>
    <row r="19" spans="1:105" x14ac:dyDescent="0.2">
      <c r="A19" s="28">
        <v>503</v>
      </c>
      <c r="B19" s="28">
        <f>IFERROR(VLOOKUP($A19,Sheet1!$C$3:$H$800,2,FALSE),0)</f>
        <v>50</v>
      </c>
      <c r="C19" s="28">
        <f>IFERROR(VLOOKUP($A19,Sheet1!$C$3:$H$800,3,FALSE),0)</f>
        <v>50</v>
      </c>
      <c r="D19" s="28">
        <f>IFERROR(VLOOKUP($A19,Sheet1!$C$3:$H$800,4,FALSE),0)</f>
        <v>40</v>
      </c>
      <c r="E19" s="28">
        <f>IFERROR(VLOOKUP($A19,Sheet1!$C$3:$H$800,5,FALSE),0)</f>
        <v>8</v>
      </c>
      <c r="F19" s="28">
        <f>IFERROR(VLOOKUP($A19,Sheet1!$C$3:$H$800,6,FALSE),0)</f>
        <v>11</v>
      </c>
      <c r="G19" s="28">
        <f>IFERROR(VLOOKUP($A19,Sheet1!$C$3:$I$800,7,FALSE),0)</f>
        <v>8</v>
      </c>
      <c r="I19" s="28">
        <v>49.3</v>
      </c>
      <c r="J19" s="38">
        <f t="shared" si="7"/>
        <v>-0.70000000000000284</v>
      </c>
      <c r="K19" s="28">
        <v>-0.7</v>
      </c>
      <c r="L19" s="38">
        <f t="shared" si="8"/>
        <v>-50.7</v>
      </c>
      <c r="M19" s="28">
        <v>7.3</v>
      </c>
      <c r="N19" s="28">
        <v>7.3</v>
      </c>
      <c r="O19" s="28">
        <v>49</v>
      </c>
      <c r="P19" s="28">
        <v>-1</v>
      </c>
      <c r="Q19" s="28">
        <v>7</v>
      </c>
      <c r="R19" s="28">
        <v>7</v>
      </c>
      <c r="S19" s="29">
        <v>49.1714285714285</v>
      </c>
      <c r="T19" s="42">
        <f t="shared" si="9"/>
        <v>-0.82857142857150023</v>
      </c>
      <c r="U19" s="29">
        <v>-0.82857142857142796</v>
      </c>
      <c r="V19" s="42">
        <f t="shared" si="10"/>
        <v>-50.828571428571429</v>
      </c>
      <c r="W19" s="29">
        <v>7.1714285714285699</v>
      </c>
      <c r="X19" s="42">
        <f t="shared" si="11"/>
        <v>-0.82857142857143007</v>
      </c>
      <c r="Y19" s="29">
        <v>7.1714285714285699</v>
      </c>
      <c r="Z19" s="42">
        <f t="shared" si="12"/>
        <v>-0.82857142857143007</v>
      </c>
      <c r="AA19" s="31">
        <v>49.2</v>
      </c>
      <c r="AB19" s="42">
        <f t="shared" si="13"/>
        <v>-0.79999999999999716</v>
      </c>
      <c r="AC19" s="28">
        <v>-0.8</v>
      </c>
      <c r="AD19" s="42">
        <f t="shared" si="14"/>
        <v>-50.8</v>
      </c>
      <c r="AE19" s="28">
        <v>7.2</v>
      </c>
      <c r="AF19" s="42">
        <f t="shared" si="15"/>
        <v>-0.79999999999999982</v>
      </c>
      <c r="AG19" s="28">
        <v>7.2</v>
      </c>
      <c r="AH19" s="42">
        <f t="shared" si="16"/>
        <v>-0.79999999999999982</v>
      </c>
      <c r="AJ19" s="29">
        <v>0.47723694538542699</v>
      </c>
      <c r="AK19" s="32">
        <f t="shared" si="0"/>
        <v>48.722763054614575</v>
      </c>
      <c r="AL19" s="32">
        <f t="shared" si="1"/>
        <v>49.677236945385431</v>
      </c>
      <c r="AM19" s="43">
        <f t="shared" si="2"/>
        <v>1</v>
      </c>
      <c r="AN19" s="43">
        <f t="shared" si="17"/>
        <v>1</v>
      </c>
      <c r="AO19" s="32">
        <f t="shared" si="18"/>
        <v>0.95447389077085631</v>
      </c>
      <c r="AP19" s="44">
        <f t="shared" si="28"/>
        <v>1.9089477815417127E-2</v>
      </c>
      <c r="AQ19" s="43"/>
      <c r="AR19" s="29">
        <v>0.238618472692713</v>
      </c>
      <c r="AS19" s="32">
        <f t="shared" si="3"/>
        <v>48.961381527307289</v>
      </c>
      <c r="AT19" s="32">
        <f t="shared" si="4"/>
        <v>49.438618472692717</v>
      </c>
      <c r="AU19" s="43">
        <f t="shared" si="5"/>
        <v>1</v>
      </c>
      <c r="AV19" s="43">
        <f t="shared" si="6"/>
        <v>1</v>
      </c>
      <c r="AW19" s="32">
        <f t="shared" si="19"/>
        <v>0.47723694538542816</v>
      </c>
      <c r="AX19" s="44">
        <f t="shared" si="29"/>
        <v>9.5447389077085634E-3</v>
      </c>
      <c r="AY19" s="44"/>
      <c r="AZ19" s="29">
        <v>0.47723694538542699</v>
      </c>
      <c r="BA19" s="32">
        <f t="shared" si="34"/>
        <v>48.722763054614575</v>
      </c>
      <c r="BB19" s="32">
        <f t="shared" si="35"/>
        <v>49.677236945385431</v>
      </c>
      <c r="BC19" s="43">
        <f t="shared" si="36"/>
        <v>1</v>
      </c>
      <c r="BD19" s="43">
        <f t="shared" si="37"/>
        <v>1</v>
      </c>
      <c r="BE19" s="32">
        <f t="shared" si="24"/>
        <v>0.95447389077085631</v>
      </c>
      <c r="BF19" s="44">
        <f t="shared" si="30"/>
        <v>1.936052516776585E-2</v>
      </c>
      <c r="BG19" s="44">
        <f t="shared" si="25"/>
        <v>1.9399875828675941E-2</v>
      </c>
      <c r="BJ19" s="32">
        <f t="shared" si="31"/>
        <v>49.25</v>
      </c>
      <c r="BK19" s="32">
        <f t="shared" si="32"/>
        <v>50</v>
      </c>
      <c r="BL19" s="32">
        <f t="shared" si="33"/>
        <v>50.75</v>
      </c>
      <c r="BM19" s="43">
        <f t="shared" si="26"/>
        <v>1</v>
      </c>
      <c r="BN19" s="43">
        <f t="shared" si="27"/>
        <v>0</v>
      </c>
      <c r="BR19" s="28">
        <v>49.1</v>
      </c>
      <c r="BS19" s="28">
        <v>-0.9</v>
      </c>
      <c r="BT19" s="28">
        <v>7.1</v>
      </c>
      <c r="BU19" s="28">
        <v>7.1</v>
      </c>
      <c r="BV19" s="28">
        <v>49.2</v>
      </c>
      <c r="BW19" s="28">
        <v>-0.8</v>
      </c>
      <c r="BX19" s="28">
        <v>7.2</v>
      </c>
      <c r="BY19" s="28">
        <v>7.2</v>
      </c>
      <c r="BZ19" s="29">
        <v>6.3265306122448099E-3</v>
      </c>
      <c r="CA19" s="29">
        <v>6.3265306122449001E-3</v>
      </c>
      <c r="CB19" s="29">
        <v>6.3265306122449096E-3</v>
      </c>
      <c r="CC19" s="29">
        <v>6.3265306122449096E-3</v>
      </c>
      <c r="CD19" s="29">
        <v>7.9539490897571202E-2</v>
      </c>
      <c r="CE19" s="29">
        <v>7.9539490897571702E-2</v>
      </c>
      <c r="CF19" s="29">
        <v>7.9539490897571799E-2</v>
      </c>
      <c r="CG19" s="29">
        <v>7.9539490897571799E-2</v>
      </c>
      <c r="CH19" s="29">
        <v>618.20144957616299</v>
      </c>
      <c r="CI19" s="29">
        <v>-10.4171075175529</v>
      </c>
      <c r="CJ19" s="29">
        <v>90.161861617440906</v>
      </c>
      <c r="CK19" s="29">
        <v>90.161861617440906</v>
      </c>
      <c r="CL19" s="29">
        <v>2.1257823118366801E-2</v>
      </c>
      <c r="CM19" s="29">
        <v>2.1257823118366999E-2</v>
      </c>
      <c r="CN19" s="29">
        <v>2.1257823118366999E-2</v>
      </c>
      <c r="CO19" s="29">
        <v>2.1257823118366999E-2</v>
      </c>
      <c r="CP19" s="29">
        <v>49.182564100154202</v>
      </c>
      <c r="CQ19" s="29">
        <v>-0.81743589984576803</v>
      </c>
      <c r="CR19" s="29">
        <v>7.18256410015423</v>
      </c>
      <c r="CS19" s="29">
        <v>7.18256410015423</v>
      </c>
      <c r="CT19" s="29">
        <v>0.238618472692713</v>
      </c>
      <c r="CU19" s="29">
        <v>0.23861847269271499</v>
      </c>
      <c r="CV19" s="29">
        <v>0.23861847269271499</v>
      </c>
      <c r="CW19" s="29">
        <v>0.23861847269271499</v>
      </c>
      <c r="CX19" s="29">
        <v>0.47723694538542699</v>
      </c>
      <c r="CY19" s="29">
        <v>0.47723694538542999</v>
      </c>
      <c r="CZ19" s="29">
        <v>0.47723694538542999</v>
      </c>
      <c r="DA19" s="29">
        <v>0.47723694538542999</v>
      </c>
    </row>
    <row r="20" spans="1:105" x14ac:dyDescent="0.2">
      <c r="A20" s="28">
        <v>509</v>
      </c>
      <c r="B20" s="28">
        <f>IFERROR(VLOOKUP($A20,Sheet1!$C$3:$H$800,2,FALSE),0)</f>
        <v>50</v>
      </c>
      <c r="C20" s="28">
        <f>IFERROR(VLOOKUP($A20,Sheet1!$C$3:$H$800,3,FALSE),0)</f>
        <v>48</v>
      </c>
      <c r="D20" s="28">
        <f>IFERROR(VLOOKUP($A20,Sheet1!$C$3:$H$800,4,FALSE),0)</f>
        <v>38</v>
      </c>
      <c r="E20" s="28">
        <f>IFERROR(VLOOKUP($A20,Sheet1!$C$3:$H$800,5,FALSE),0)</f>
        <v>10</v>
      </c>
      <c r="F20" s="28">
        <f>IFERROR(VLOOKUP($A20,Sheet1!$C$3:$H$800,6,FALSE),0)</f>
        <v>19</v>
      </c>
      <c r="G20" s="28">
        <f>IFERROR(VLOOKUP($A20,Sheet1!$C$3:$I$800,7,FALSE),0)</f>
        <v>6</v>
      </c>
      <c r="I20" s="28">
        <v>50.3</v>
      </c>
      <c r="J20" s="38">
        <f t="shared" si="7"/>
        <v>0.29999999999999716</v>
      </c>
      <c r="K20" s="28">
        <v>48.3</v>
      </c>
      <c r="L20" s="38">
        <f t="shared" si="8"/>
        <v>0.29999999999999716</v>
      </c>
      <c r="M20" s="28">
        <v>10.3</v>
      </c>
      <c r="N20" s="28">
        <v>6.3</v>
      </c>
      <c r="O20" s="28">
        <v>49.7</v>
      </c>
      <c r="P20" s="28">
        <v>47.7</v>
      </c>
      <c r="Q20" s="28">
        <v>9.6999999999999993</v>
      </c>
      <c r="R20" s="28">
        <v>5.7</v>
      </c>
      <c r="S20" s="29">
        <v>49.96</v>
      </c>
      <c r="T20" s="42">
        <f t="shared" si="9"/>
        <v>-3.9999999999999147E-2</v>
      </c>
      <c r="U20" s="29">
        <v>47.96</v>
      </c>
      <c r="V20" s="42">
        <f t="shared" si="10"/>
        <v>-3.9999999999999147E-2</v>
      </c>
      <c r="W20" s="29">
        <v>9.9599999999999902</v>
      </c>
      <c r="X20" s="42">
        <f t="shared" si="11"/>
        <v>-4.0000000000009805E-2</v>
      </c>
      <c r="Y20" s="29">
        <v>5.9599999999999902</v>
      </c>
      <c r="Z20" s="42">
        <f t="shared" si="12"/>
        <v>-4.0000000000009805E-2</v>
      </c>
      <c r="AA20" s="31">
        <v>49.95</v>
      </c>
      <c r="AB20" s="42">
        <f t="shared" si="13"/>
        <v>-4.9999999999997158E-2</v>
      </c>
      <c r="AC20" s="28">
        <v>47.95</v>
      </c>
      <c r="AD20" s="42">
        <f t="shared" si="14"/>
        <v>-4.9999999999997158E-2</v>
      </c>
      <c r="AE20" s="28">
        <v>9.9499999999999993</v>
      </c>
      <c r="AF20" s="42">
        <f t="shared" si="15"/>
        <v>-5.0000000000000711E-2</v>
      </c>
      <c r="AG20" s="28">
        <v>5.95</v>
      </c>
      <c r="AH20" s="42">
        <f t="shared" si="16"/>
        <v>-4.9999999999999822E-2</v>
      </c>
      <c r="AJ20" s="29">
        <v>1.04613574644976</v>
      </c>
      <c r="AK20" s="32">
        <f t="shared" si="0"/>
        <v>48.903864253550246</v>
      </c>
      <c r="AL20" s="32">
        <f t="shared" si="1"/>
        <v>50.99613574644976</v>
      </c>
      <c r="AM20" s="43">
        <f t="shared" si="2"/>
        <v>1</v>
      </c>
      <c r="AN20" s="43">
        <f t="shared" si="17"/>
        <v>1</v>
      </c>
      <c r="AO20" s="32">
        <f t="shared" si="18"/>
        <v>2.0922714928995134</v>
      </c>
      <c r="AP20" s="44">
        <f t="shared" si="28"/>
        <v>4.1845429857990266E-2</v>
      </c>
      <c r="AQ20" s="43"/>
      <c r="AR20" s="29">
        <v>0.52306787322488002</v>
      </c>
      <c r="AS20" s="32">
        <f t="shared" si="3"/>
        <v>49.426932126775121</v>
      </c>
      <c r="AT20" s="32">
        <f t="shared" si="4"/>
        <v>50.473067873224885</v>
      </c>
      <c r="AU20" s="43">
        <f t="shared" si="5"/>
        <v>1</v>
      </c>
      <c r="AV20" s="43">
        <f t="shared" si="6"/>
        <v>1</v>
      </c>
      <c r="AW20" s="32">
        <f t="shared" si="19"/>
        <v>1.0461357464497638</v>
      </c>
      <c r="AX20" s="44">
        <f t="shared" si="29"/>
        <v>2.0922714928995275E-2</v>
      </c>
      <c r="AY20" s="44"/>
      <c r="AZ20" s="29">
        <v>1.04613574644976</v>
      </c>
      <c r="BA20" s="32">
        <f t="shared" si="34"/>
        <v>48.903864253550246</v>
      </c>
      <c r="BB20" s="32">
        <f t="shared" si="35"/>
        <v>50.99613574644976</v>
      </c>
      <c r="BC20" s="43">
        <f t="shared" si="36"/>
        <v>1</v>
      </c>
      <c r="BD20" s="43">
        <f t="shared" si="37"/>
        <v>1</v>
      </c>
      <c r="BE20" s="32">
        <f t="shared" si="24"/>
        <v>2.0922714928995134</v>
      </c>
      <c r="BF20" s="44">
        <f t="shared" si="30"/>
        <v>4.1595854729612594E-2</v>
      </c>
      <c r="BG20" s="44">
        <f t="shared" si="25"/>
        <v>4.1887317175165431E-2</v>
      </c>
      <c r="BJ20" s="32">
        <f t="shared" si="31"/>
        <v>49.25</v>
      </c>
      <c r="BK20" s="32">
        <f t="shared" si="32"/>
        <v>50</v>
      </c>
      <c r="BL20" s="32">
        <f t="shared" si="33"/>
        <v>50.75</v>
      </c>
      <c r="BM20" s="43">
        <f t="shared" si="26"/>
        <v>1</v>
      </c>
      <c r="BN20" s="43">
        <f t="shared" si="27"/>
        <v>1</v>
      </c>
      <c r="BR20" s="28">
        <v>49.824999999999903</v>
      </c>
      <c r="BS20" s="28">
        <v>47.824999999999903</v>
      </c>
      <c r="BT20" s="28">
        <v>9.8249999999999993</v>
      </c>
      <c r="BU20" s="28">
        <v>5.8250000000000002</v>
      </c>
      <c r="BV20" s="28">
        <v>50</v>
      </c>
      <c r="BW20" s="28">
        <v>48</v>
      </c>
      <c r="BX20" s="28">
        <v>10</v>
      </c>
      <c r="BY20" s="28">
        <v>6</v>
      </c>
      <c r="BZ20" s="29">
        <v>3.04E-2</v>
      </c>
      <c r="CA20" s="29">
        <v>3.04E-2</v>
      </c>
      <c r="CB20" s="29">
        <v>3.0399999999999899E-2</v>
      </c>
      <c r="CC20" s="29">
        <v>3.0399999999999899E-2</v>
      </c>
      <c r="CD20" s="29">
        <v>0.17435595774162599</v>
      </c>
      <c r="CE20" s="29">
        <v>0.17435595774162599</v>
      </c>
      <c r="CF20" s="29">
        <v>0.17435595774162599</v>
      </c>
      <c r="CG20" s="29">
        <v>0.17435595774162599</v>
      </c>
      <c r="CH20" s="29">
        <v>286.54025160433099</v>
      </c>
      <c r="CI20" s="29">
        <v>275.06946491080299</v>
      </c>
      <c r="CJ20" s="29">
        <v>57.1245177337698</v>
      </c>
      <c r="CK20" s="29">
        <v>34.182944346713697</v>
      </c>
      <c r="CL20" s="29">
        <v>5.5136195008360797E-2</v>
      </c>
      <c r="CM20" s="29">
        <v>5.5136195008360797E-2</v>
      </c>
      <c r="CN20" s="29">
        <v>5.5136195008360797E-2</v>
      </c>
      <c r="CO20" s="29">
        <v>5.5136195008360797E-2</v>
      </c>
      <c r="CP20" s="29">
        <v>49.994173767717299</v>
      </c>
      <c r="CQ20" s="29">
        <v>47.994173767717299</v>
      </c>
      <c r="CR20" s="29">
        <v>9.9941737677173492</v>
      </c>
      <c r="CS20" s="29">
        <v>5.9941737677173501</v>
      </c>
      <c r="CT20" s="29">
        <v>0.52306787322488002</v>
      </c>
      <c r="CU20" s="29">
        <v>0.52306787322488002</v>
      </c>
      <c r="CV20" s="29">
        <v>0.52306787322488002</v>
      </c>
      <c r="CW20" s="29">
        <v>0.52306787322488002</v>
      </c>
      <c r="CX20" s="29">
        <v>1.04613574644976</v>
      </c>
      <c r="CY20" s="29">
        <v>1.04613574644976</v>
      </c>
      <c r="CZ20" s="29">
        <v>1.04613574644976</v>
      </c>
      <c r="DA20" s="29">
        <v>1.04613574644976</v>
      </c>
    </row>
    <row r="21" spans="1:105" x14ac:dyDescent="0.2">
      <c r="A21" s="28">
        <v>560</v>
      </c>
      <c r="B21" s="28">
        <f>IFERROR(VLOOKUP($A21,Sheet1!$C$3:$H$800,2,FALSE),0)</f>
        <v>56</v>
      </c>
      <c r="C21" s="28">
        <f>IFERROR(VLOOKUP($A21,Sheet1!$C$3:$H$800,3,FALSE),0)</f>
        <v>54</v>
      </c>
      <c r="D21" s="28">
        <f>IFERROR(VLOOKUP($A21,Sheet1!$C$3:$H$800,4,FALSE),0)</f>
        <v>44</v>
      </c>
      <c r="E21" s="28">
        <f>IFERROR(VLOOKUP($A21,Sheet1!$C$3:$H$800,5,FALSE),0)</f>
        <v>10</v>
      </c>
      <c r="F21" s="28">
        <f>IFERROR(VLOOKUP($A21,Sheet1!$C$3:$H$800,6,FALSE),0)</f>
        <v>13</v>
      </c>
      <c r="G21" s="28">
        <f>IFERROR(VLOOKUP($A21,Sheet1!$C$3:$I$800,7,FALSE),0)</f>
        <v>6.5</v>
      </c>
      <c r="I21" s="28">
        <v>55.9</v>
      </c>
      <c r="J21" s="38">
        <f t="shared" si="7"/>
        <v>-0.10000000000000142</v>
      </c>
      <c r="K21" s="28">
        <v>52.9</v>
      </c>
      <c r="L21" s="38">
        <f t="shared" si="8"/>
        <v>-1.1000000000000014</v>
      </c>
      <c r="M21" s="28">
        <v>10.9</v>
      </c>
      <c r="N21" s="28">
        <v>7.4</v>
      </c>
      <c r="O21" s="28">
        <v>55.1</v>
      </c>
      <c r="P21" s="28">
        <v>52.1</v>
      </c>
      <c r="Q21" s="28">
        <v>10.1</v>
      </c>
      <c r="R21" s="28">
        <v>6.6</v>
      </c>
      <c r="S21" s="29">
        <v>55.452777777777698</v>
      </c>
      <c r="T21" s="42">
        <f t="shared" si="9"/>
        <v>-0.54722222222230243</v>
      </c>
      <c r="U21" s="29">
        <v>52.452777777777698</v>
      </c>
      <c r="V21" s="42">
        <f t="shared" si="10"/>
        <v>-1.5472222222223024</v>
      </c>
      <c r="W21" s="29">
        <v>10.452777777777699</v>
      </c>
      <c r="X21" s="42">
        <f t="shared" si="11"/>
        <v>0.45277777777769934</v>
      </c>
      <c r="Y21" s="29">
        <v>6.9527777777777704</v>
      </c>
      <c r="Z21" s="42">
        <f t="shared" si="12"/>
        <v>0.4527777777777704</v>
      </c>
      <c r="AA21" s="31">
        <v>55.4</v>
      </c>
      <c r="AB21" s="42">
        <f t="shared" si="13"/>
        <v>-0.60000000000000142</v>
      </c>
      <c r="AC21" s="28">
        <v>52.4</v>
      </c>
      <c r="AD21" s="42">
        <f t="shared" si="14"/>
        <v>-1.6000000000000014</v>
      </c>
      <c r="AE21" s="28">
        <v>10.4</v>
      </c>
      <c r="AF21" s="42">
        <f t="shared" si="15"/>
        <v>0.40000000000000036</v>
      </c>
      <c r="AG21" s="28">
        <v>6.9</v>
      </c>
      <c r="AH21" s="42">
        <f t="shared" si="16"/>
        <v>0.40000000000000036</v>
      </c>
      <c r="AJ21" s="29">
        <v>1.29217731841346</v>
      </c>
      <c r="AK21" s="32">
        <f t="shared" si="0"/>
        <v>54.107822681586541</v>
      </c>
      <c r="AL21" s="32">
        <f t="shared" si="1"/>
        <v>56.692177318413457</v>
      </c>
      <c r="AM21" s="43">
        <f t="shared" si="2"/>
        <v>1</v>
      </c>
      <c r="AN21" s="43">
        <f t="shared" si="17"/>
        <v>1</v>
      </c>
      <c r="AO21" s="32">
        <f t="shared" si="18"/>
        <v>2.5843546368269159</v>
      </c>
      <c r="AP21" s="44">
        <f t="shared" si="28"/>
        <v>4.6149189943337783E-2</v>
      </c>
      <c r="AQ21" s="43"/>
      <c r="AR21" s="29">
        <v>0.64608865920673297</v>
      </c>
      <c r="AS21" s="32">
        <f t="shared" si="3"/>
        <v>54.753911340793266</v>
      </c>
      <c r="AT21" s="32">
        <f t="shared" si="4"/>
        <v>56.046088659206731</v>
      </c>
      <c r="AU21" s="43">
        <f t="shared" si="5"/>
        <v>1</v>
      </c>
      <c r="AV21" s="43">
        <f t="shared" si="6"/>
        <v>1</v>
      </c>
      <c r="AW21" s="32">
        <f t="shared" si="19"/>
        <v>1.2921773184134651</v>
      </c>
      <c r="AX21" s="44">
        <f t="shared" si="29"/>
        <v>2.307459497166902E-2</v>
      </c>
      <c r="AY21" s="44"/>
      <c r="AZ21" s="29">
        <v>1.29217731841346</v>
      </c>
      <c r="BA21" s="32">
        <f t="shared" si="34"/>
        <v>54.107822681586541</v>
      </c>
      <c r="BB21" s="32">
        <f t="shared" si="35"/>
        <v>56.692177318413457</v>
      </c>
      <c r="BC21" s="43">
        <f t="shared" si="36"/>
        <v>1</v>
      </c>
      <c r="BD21" s="43">
        <f t="shared" si="37"/>
        <v>1</v>
      </c>
      <c r="BE21" s="32">
        <f t="shared" si="24"/>
        <v>2.5843546368269159</v>
      </c>
      <c r="BF21" s="44">
        <f t="shared" si="30"/>
        <v>4.6231746633755205E-2</v>
      </c>
      <c r="BG21" s="44">
        <f t="shared" si="25"/>
        <v>4.6649000664745775E-2</v>
      </c>
      <c r="BJ21" s="32">
        <f t="shared" si="31"/>
        <v>55.16</v>
      </c>
      <c r="BK21" s="32">
        <f t="shared" si="32"/>
        <v>56</v>
      </c>
      <c r="BL21" s="32">
        <f t="shared" si="33"/>
        <v>56.84</v>
      </c>
      <c r="BM21" s="43">
        <f t="shared" si="26"/>
        <v>1</v>
      </c>
      <c r="BN21" s="43">
        <f t="shared" si="27"/>
        <v>0</v>
      </c>
      <c r="BR21" s="28">
        <v>55.3</v>
      </c>
      <c r="BS21" s="28">
        <v>52.3</v>
      </c>
      <c r="BT21" s="28">
        <v>10.3</v>
      </c>
      <c r="BU21" s="28">
        <v>6.8</v>
      </c>
      <c r="BV21" s="28">
        <v>55.6</v>
      </c>
      <c r="BW21" s="28">
        <v>52.6</v>
      </c>
      <c r="BX21" s="28">
        <v>10.6</v>
      </c>
      <c r="BY21" s="28">
        <v>7.1</v>
      </c>
      <c r="BZ21" s="29">
        <v>4.6381172839505998E-2</v>
      </c>
      <c r="CA21" s="29">
        <v>4.6381172839505998E-2</v>
      </c>
      <c r="CB21" s="29">
        <v>4.6381172839506199E-2</v>
      </c>
      <c r="CC21" s="29">
        <v>4.6381172839506102E-2</v>
      </c>
      <c r="CD21" s="29">
        <v>0.21536288640224399</v>
      </c>
      <c r="CE21" s="29">
        <v>0.21536288640224399</v>
      </c>
      <c r="CF21" s="29">
        <v>0.21536288640224399</v>
      </c>
      <c r="CG21" s="29">
        <v>0.21536288640224399</v>
      </c>
      <c r="CH21" s="29">
        <v>257.48530168845201</v>
      </c>
      <c r="CI21" s="29">
        <v>243.555324940291</v>
      </c>
      <c r="CJ21" s="29">
        <v>48.535650466044302</v>
      </c>
      <c r="CK21" s="29">
        <v>32.284010926523798</v>
      </c>
      <c r="CL21" s="29">
        <v>3.5893814400374001E-2</v>
      </c>
      <c r="CM21" s="29">
        <v>3.5893814400374001E-2</v>
      </c>
      <c r="CN21" s="29">
        <v>3.5893814400374098E-2</v>
      </c>
      <c r="CO21" s="29">
        <v>3.5893814400374098E-2</v>
      </c>
      <c r="CP21" s="29">
        <v>55.464503090481898</v>
      </c>
      <c r="CQ21" s="29">
        <v>52.464503090481898</v>
      </c>
      <c r="CR21" s="29">
        <v>10.4645030904818</v>
      </c>
      <c r="CS21" s="29">
        <v>6.9645030904818999</v>
      </c>
      <c r="CT21" s="29">
        <v>0.64608865920673297</v>
      </c>
      <c r="CU21" s="29">
        <v>0.64608865920673297</v>
      </c>
      <c r="CV21" s="29">
        <v>0.64608865920673397</v>
      </c>
      <c r="CW21" s="29">
        <v>0.64608865920673397</v>
      </c>
      <c r="CX21" s="29">
        <v>1.29217731841346</v>
      </c>
      <c r="CY21" s="29">
        <v>1.29217731841346</v>
      </c>
      <c r="CZ21" s="29">
        <v>1.29217731841346</v>
      </c>
      <c r="DA21" s="29">
        <v>1.29217731841346</v>
      </c>
    </row>
    <row r="22" spans="1:105" x14ac:dyDescent="0.2">
      <c r="A22" s="28">
        <v>564</v>
      </c>
      <c r="B22" s="28">
        <f>IFERROR(VLOOKUP($A22,Sheet1!$C$3:$H$800,2,FALSE),0)</f>
        <v>56</v>
      </c>
      <c r="C22" s="28">
        <f>IFERROR(VLOOKUP($A22,Sheet1!$C$3:$H$800,3,FALSE),0)</f>
        <v>54</v>
      </c>
      <c r="D22" s="28">
        <f>IFERROR(VLOOKUP($A22,Sheet1!$C$3:$H$800,4,FALSE),0)</f>
        <v>45</v>
      </c>
      <c r="E22" s="28">
        <f>IFERROR(VLOOKUP($A22,Sheet1!$C$3:$H$800,5,FALSE),0)</f>
        <v>10</v>
      </c>
      <c r="F22" s="28">
        <f>IFERROR(VLOOKUP($A22,Sheet1!$C$3:$H$800,6,FALSE),0)</f>
        <v>19</v>
      </c>
      <c r="G22" s="28">
        <f>IFERROR(VLOOKUP($A22,Sheet1!$C$3:$I$800,7,FALSE),0)</f>
        <v>6</v>
      </c>
      <c r="I22" s="28">
        <v>55.9</v>
      </c>
      <c r="J22" s="38">
        <f t="shared" si="7"/>
        <v>-0.10000000000000142</v>
      </c>
      <c r="K22" s="28">
        <v>53.9</v>
      </c>
      <c r="L22" s="38">
        <f t="shared" si="8"/>
        <v>-0.10000000000000142</v>
      </c>
      <c r="M22" s="28">
        <v>9.9</v>
      </c>
      <c r="N22" s="28">
        <v>5.9</v>
      </c>
      <c r="O22" s="28">
        <v>55.4</v>
      </c>
      <c r="P22" s="28">
        <v>53.4</v>
      </c>
      <c r="Q22" s="28">
        <v>9.4</v>
      </c>
      <c r="R22" s="28">
        <v>5.4</v>
      </c>
      <c r="S22" s="29">
        <v>55.65</v>
      </c>
      <c r="T22" s="42">
        <f t="shared" si="9"/>
        <v>-0.35000000000000142</v>
      </c>
      <c r="U22" s="29">
        <v>53.65</v>
      </c>
      <c r="V22" s="42">
        <f t="shared" si="10"/>
        <v>-0.35000000000000142</v>
      </c>
      <c r="W22" s="29">
        <v>9.6499999999999897</v>
      </c>
      <c r="X22" s="42">
        <f t="shared" si="11"/>
        <v>-0.3500000000000103</v>
      </c>
      <c r="Y22" s="29">
        <v>5.6499999999999897</v>
      </c>
      <c r="Z22" s="42">
        <f t="shared" si="12"/>
        <v>-0.3500000000000103</v>
      </c>
      <c r="AA22" s="31">
        <v>55.65</v>
      </c>
      <c r="AB22" s="42">
        <f t="shared" si="13"/>
        <v>-0.35000000000000142</v>
      </c>
      <c r="AC22" s="28">
        <v>53.65</v>
      </c>
      <c r="AD22" s="42">
        <f t="shared" si="14"/>
        <v>-0.35000000000000142</v>
      </c>
      <c r="AE22" s="28">
        <v>9.6499999999999897</v>
      </c>
      <c r="AF22" s="42">
        <f t="shared" si="15"/>
        <v>-0.3500000000000103</v>
      </c>
      <c r="AG22" s="28">
        <v>5.65</v>
      </c>
      <c r="AH22" s="42">
        <f t="shared" si="16"/>
        <v>-0.34999999999999964</v>
      </c>
      <c r="AJ22" s="29">
        <v>0.73484692283495101</v>
      </c>
      <c r="AK22" s="32">
        <f t="shared" si="0"/>
        <v>54.915153077165044</v>
      </c>
      <c r="AL22" s="32">
        <f t="shared" si="1"/>
        <v>56.384846922834953</v>
      </c>
      <c r="AM22" s="43">
        <f t="shared" si="2"/>
        <v>1</v>
      </c>
      <c r="AN22" s="43">
        <f t="shared" si="17"/>
        <v>1</v>
      </c>
      <c r="AO22" s="32">
        <f t="shared" si="18"/>
        <v>1.4696938456699087</v>
      </c>
      <c r="AP22" s="44">
        <f t="shared" si="28"/>
        <v>2.6244532958391225E-2</v>
      </c>
      <c r="AQ22" s="43"/>
      <c r="AR22" s="29">
        <v>0.36742346141747501</v>
      </c>
      <c r="AS22" s="32">
        <f t="shared" si="3"/>
        <v>55.282576538582525</v>
      </c>
      <c r="AT22" s="32">
        <f t="shared" si="4"/>
        <v>56.017423461417472</v>
      </c>
      <c r="AU22" s="43">
        <f t="shared" si="5"/>
        <v>1</v>
      </c>
      <c r="AV22" s="43">
        <f t="shared" si="6"/>
        <v>1</v>
      </c>
      <c r="AW22" s="32">
        <f t="shared" si="19"/>
        <v>0.73484692283494724</v>
      </c>
      <c r="AX22" s="44">
        <f t="shared" si="29"/>
        <v>1.3122266479195486E-2</v>
      </c>
      <c r="AY22" s="44"/>
      <c r="AZ22" s="29">
        <v>0.73484692283495101</v>
      </c>
      <c r="BA22" s="32">
        <f t="shared" si="34"/>
        <v>54.915153077165044</v>
      </c>
      <c r="BB22" s="32">
        <f t="shared" si="35"/>
        <v>56.384846922834953</v>
      </c>
      <c r="BC22" s="43">
        <f t="shared" si="36"/>
        <v>1</v>
      </c>
      <c r="BD22" s="43">
        <f t="shared" si="37"/>
        <v>1</v>
      </c>
      <c r="BE22" s="32">
        <f t="shared" si="24"/>
        <v>1.4696938456699087</v>
      </c>
      <c r="BF22" s="44">
        <f t="shared" si="30"/>
        <v>2.6291482033450962E-2</v>
      </c>
      <c r="BG22" s="44">
        <f t="shared" si="25"/>
        <v>2.6409592914104378E-2</v>
      </c>
      <c r="BJ22" s="32">
        <f t="shared" si="31"/>
        <v>55.16</v>
      </c>
      <c r="BK22" s="32">
        <f t="shared" si="32"/>
        <v>56</v>
      </c>
      <c r="BL22" s="32">
        <f t="shared" si="33"/>
        <v>56.84</v>
      </c>
      <c r="BM22" s="43">
        <f t="shared" si="26"/>
        <v>1</v>
      </c>
      <c r="BN22" s="43">
        <f t="shared" si="27"/>
        <v>1</v>
      </c>
      <c r="BR22" s="28">
        <v>55.6</v>
      </c>
      <c r="BS22" s="28">
        <v>53.6</v>
      </c>
      <c r="BT22" s="28">
        <v>9.6</v>
      </c>
      <c r="BU22" s="28">
        <v>5.6</v>
      </c>
      <c r="BV22" s="28">
        <v>55.7</v>
      </c>
      <c r="BW22" s="28">
        <v>53.7</v>
      </c>
      <c r="BX22" s="28">
        <v>9.6999999999999993</v>
      </c>
      <c r="BY22" s="28">
        <v>5.7</v>
      </c>
      <c r="BZ22" s="29">
        <v>1.4999999999999901E-2</v>
      </c>
      <c r="CA22" s="29">
        <v>1.4999999999999901E-2</v>
      </c>
      <c r="CB22" s="29">
        <v>1.4999999999999999E-2</v>
      </c>
      <c r="CC22" s="29">
        <v>1.4999999999999999E-2</v>
      </c>
      <c r="CD22" s="29">
        <v>0.122474487139158</v>
      </c>
      <c r="CE22" s="29">
        <v>0.122474487139158</v>
      </c>
      <c r="CF22" s="29">
        <v>0.122474487139158</v>
      </c>
      <c r="CG22" s="29">
        <v>0.122474487139158</v>
      </c>
      <c r="CH22" s="29">
        <v>454.38034728628003</v>
      </c>
      <c r="CI22" s="29">
        <v>438.05041566772599</v>
      </c>
      <c r="CJ22" s="29">
        <v>78.791920059525495</v>
      </c>
      <c r="CK22" s="29">
        <v>46.132056822416502</v>
      </c>
      <c r="CL22" s="29">
        <v>3.06186217847896E-2</v>
      </c>
      <c r="CM22" s="29">
        <v>3.06186217847896E-2</v>
      </c>
      <c r="CN22" s="29">
        <v>3.0618621784789701E-2</v>
      </c>
      <c r="CO22" s="29">
        <v>3.0618621784789701E-2</v>
      </c>
      <c r="CP22" s="29">
        <v>55.665003124674499</v>
      </c>
      <c r="CQ22" s="29">
        <v>53.665003124674499</v>
      </c>
      <c r="CR22" s="29">
        <v>9.6650031246745396</v>
      </c>
      <c r="CS22" s="29">
        <v>5.6650031246745396</v>
      </c>
      <c r="CT22" s="29">
        <v>0.36742346141747501</v>
      </c>
      <c r="CU22" s="29">
        <v>0.36742346141747501</v>
      </c>
      <c r="CV22" s="29">
        <v>0.367423461417476</v>
      </c>
      <c r="CW22" s="29">
        <v>0.367423461417476</v>
      </c>
      <c r="CX22" s="29">
        <v>0.73484692283495101</v>
      </c>
      <c r="CY22" s="29">
        <v>0.73484692283495101</v>
      </c>
      <c r="CZ22" s="29">
        <v>0.73484692283495301</v>
      </c>
      <c r="DA22" s="29">
        <v>0.73484692283495301</v>
      </c>
    </row>
    <row r="23" spans="1:105" x14ac:dyDescent="0.2">
      <c r="A23" s="28">
        <v>573</v>
      </c>
      <c r="B23" s="28">
        <f>IFERROR(VLOOKUP($A23,Sheet1!$C$3:$H$800,2,FALSE),0)</f>
        <v>56</v>
      </c>
      <c r="C23" s="28">
        <f>IFERROR(VLOOKUP($A23,Sheet1!$C$3:$H$800,3,FALSE),0)</f>
        <v>54</v>
      </c>
      <c r="D23" s="28">
        <f>IFERROR(VLOOKUP($A23,Sheet1!$C$3:$H$800,4,FALSE),0)</f>
        <v>46</v>
      </c>
      <c r="E23" s="28">
        <f>IFERROR(VLOOKUP($A23,Sheet1!$C$3:$H$800,5,FALSE),0)</f>
        <v>10</v>
      </c>
      <c r="F23" s="28">
        <f>IFERROR(VLOOKUP($A23,Sheet1!$C$3:$H$800,6,FALSE),0)</f>
        <v>17</v>
      </c>
      <c r="G23" s="28">
        <f>IFERROR(VLOOKUP($A23,Sheet1!$C$3:$I$800,7,FALSE),0)</f>
        <v>6</v>
      </c>
      <c r="I23" s="28">
        <v>55.3</v>
      </c>
      <c r="J23" s="38">
        <f t="shared" si="7"/>
        <v>-0.70000000000000284</v>
      </c>
      <c r="K23" s="28">
        <v>52.3</v>
      </c>
      <c r="L23" s="38">
        <f t="shared" si="8"/>
        <v>-1.7000000000000028</v>
      </c>
      <c r="M23" s="28">
        <v>10.3</v>
      </c>
      <c r="N23" s="28">
        <v>6.3</v>
      </c>
      <c r="O23" s="28">
        <v>55.1</v>
      </c>
      <c r="P23" s="28">
        <v>52.1</v>
      </c>
      <c r="Q23" s="28">
        <v>10.1</v>
      </c>
      <c r="R23" s="28">
        <v>6.1</v>
      </c>
      <c r="S23" s="29">
        <v>55.207142857142799</v>
      </c>
      <c r="T23" s="42">
        <f t="shared" si="9"/>
        <v>-0.79285714285720132</v>
      </c>
      <c r="U23" s="29">
        <v>52.207142857142799</v>
      </c>
      <c r="V23" s="42">
        <f t="shared" si="10"/>
        <v>-1.7928571428572013</v>
      </c>
      <c r="W23" s="29">
        <v>10.2071428571428</v>
      </c>
      <c r="X23" s="42">
        <f t="shared" si="11"/>
        <v>0.20714285714280045</v>
      </c>
      <c r="Y23" s="29">
        <v>6.2071428571428502</v>
      </c>
      <c r="Z23" s="42">
        <f t="shared" si="12"/>
        <v>0.20714285714285019</v>
      </c>
      <c r="AA23" s="31">
        <v>55.2</v>
      </c>
      <c r="AB23" s="42">
        <f t="shared" si="13"/>
        <v>-0.79999999999999716</v>
      </c>
      <c r="AC23" s="28">
        <v>52.2</v>
      </c>
      <c r="AD23" s="42">
        <f t="shared" si="14"/>
        <v>-1.7999999999999972</v>
      </c>
      <c r="AE23" s="28">
        <v>10.199999999999999</v>
      </c>
      <c r="AF23" s="42">
        <f t="shared" si="15"/>
        <v>0.19999999999999929</v>
      </c>
      <c r="AG23" s="28">
        <v>6.2</v>
      </c>
      <c r="AH23" s="42">
        <f t="shared" si="16"/>
        <v>0.20000000000000018</v>
      </c>
      <c r="AJ23" s="29">
        <v>0.422093905791251</v>
      </c>
      <c r="AK23" s="32">
        <f t="shared" si="0"/>
        <v>54.777906094208753</v>
      </c>
      <c r="AL23" s="32">
        <f t="shared" si="1"/>
        <v>55.622093905791253</v>
      </c>
      <c r="AM23" s="43">
        <f t="shared" si="2"/>
        <v>1</v>
      </c>
      <c r="AN23" s="43">
        <f t="shared" si="17"/>
        <v>1</v>
      </c>
      <c r="AO23" s="32">
        <f t="shared" si="18"/>
        <v>0.84418781158250056</v>
      </c>
      <c r="AP23" s="44">
        <f t="shared" si="28"/>
        <v>1.507478234968751E-2</v>
      </c>
      <c r="AQ23" s="43"/>
      <c r="AR23" s="29">
        <v>0.211046952895625</v>
      </c>
      <c r="AS23" s="32">
        <f t="shared" si="3"/>
        <v>54.988953047104381</v>
      </c>
      <c r="AT23" s="32">
        <f t="shared" si="4"/>
        <v>55.411046952895624</v>
      </c>
      <c r="AU23" s="43">
        <f t="shared" si="5"/>
        <v>1</v>
      </c>
      <c r="AV23" s="43">
        <f t="shared" si="6"/>
        <v>1</v>
      </c>
      <c r="AW23" s="32">
        <f t="shared" si="19"/>
        <v>0.42209390579124317</v>
      </c>
      <c r="AX23" s="44">
        <f t="shared" si="29"/>
        <v>7.5373911748436283E-3</v>
      </c>
      <c r="AY23" s="44"/>
      <c r="AZ23" s="29">
        <v>0.422093905791251</v>
      </c>
      <c r="BA23" s="32">
        <f t="shared" si="34"/>
        <v>54.777906094208753</v>
      </c>
      <c r="BB23" s="32">
        <f t="shared" si="35"/>
        <v>55.622093905791253</v>
      </c>
      <c r="BC23" s="43">
        <f t="shared" si="36"/>
        <v>1</v>
      </c>
      <c r="BD23" s="43">
        <f t="shared" si="37"/>
        <v>1</v>
      </c>
      <c r="BE23" s="32">
        <f t="shared" si="24"/>
        <v>0.84418781158250056</v>
      </c>
      <c r="BF23" s="44">
        <f t="shared" si="30"/>
        <v>1.5265602379430391E-2</v>
      </c>
      <c r="BG23" s="44">
        <f t="shared" si="25"/>
        <v>1.5293257456204719E-2</v>
      </c>
      <c r="BJ23" s="32">
        <f t="shared" si="31"/>
        <v>55.16</v>
      </c>
      <c r="BK23" s="32">
        <f t="shared" si="32"/>
        <v>56</v>
      </c>
      <c r="BL23" s="32">
        <f t="shared" si="33"/>
        <v>56.84</v>
      </c>
      <c r="BM23" s="43">
        <f t="shared" si="26"/>
        <v>1</v>
      </c>
      <c r="BN23" s="43">
        <f t="shared" si="27"/>
        <v>0</v>
      </c>
      <c r="BR23" s="28">
        <v>55.2</v>
      </c>
      <c r="BS23" s="28">
        <v>52.2</v>
      </c>
      <c r="BT23" s="28">
        <v>10.199999999999999</v>
      </c>
      <c r="BU23" s="28">
        <v>6.2</v>
      </c>
      <c r="BV23" s="28">
        <v>55.274999999999999</v>
      </c>
      <c r="BW23" s="28">
        <v>52.274999999999999</v>
      </c>
      <c r="BX23" s="28">
        <v>10.275</v>
      </c>
      <c r="BY23" s="28">
        <v>6.2750000000000004</v>
      </c>
      <c r="BZ23" s="29">
        <v>4.9489795918364896E-3</v>
      </c>
      <c r="CA23" s="29">
        <v>4.9489795918364896E-3</v>
      </c>
      <c r="CB23" s="29">
        <v>4.9489795918367897E-3</v>
      </c>
      <c r="CC23" s="29">
        <v>4.9489795918367403E-3</v>
      </c>
      <c r="CD23" s="29">
        <v>7.0348984298541903E-2</v>
      </c>
      <c r="CE23" s="29">
        <v>7.0348984298541903E-2</v>
      </c>
      <c r="CF23" s="29">
        <v>7.0348984298543998E-2</v>
      </c>
      <c r="CG23" s="29">
        <v>7.0348984298543596E-2</v>
      </c>
      <c r="CH23" s="29">
        <v>784.76105103179202</v>
      </c>
      <c r="CI23" s="29">
        <v>742.11651209617901</v>
      </c>
      <c r="CJ23" s="29">
        <v>145.09296699759301</v>
      </c>
      <c r="CK23" s="29">
        <v>88.233581750111398</v>
      </c>
      <c r="CL23" s="29">
        <v>1.88015569109059E-2</v>
      </c>
      <c r="CM23" s="29">
        <v>1.88015569109059E-2</v>
      </c>
      <c r="CN23" s="29">
        <v>1.88015569109065E-2</v>
      </c>
      <c r="CO23" s="29">
        <v>1.8801556910906399E-2</v>
      </c>
      <c r="CP23" s="29">
        <v>55.216991714944598</v>
      </c>
      <c r="CQ23" s="29">
        <v>52.216991714944598</v>
      </c>
      <c r="CR23" s="29">
        <v>10.2169917149446</v>
      </c>
      <c r="CS23" s="29">
        <v>6.2169917149446503</v>
      </c>
      <c r="CT23" s="29">
        <v>0.211046952895625</v>
      </c>
      <c r="CU23" s="29">
        <v>0.211046952895625</v>
      </c>
      <c r="CV23" s="29">
        <v>0.211046952895632</v>
      </c>
      <c r="CW23" s="29">
        <v>0.21104695289563</v>
      </c>
      <c r="CX23" s="29">
        <v>0.422093905791251</v>
      </c>
      <c r="CY23" s="29">
        <v>0.422093905791251</v>
      </c>
      <c r="CZ23" s="29">
        <v>0.42209390579126399</v>
      </c>
      <c r="DA23" s="29">
        <v>0.42209390579126099</v>
      </c>
    </row>
    <row r="24" spans="1:105" x14ac:dyDescent="0.2">
      <c r="A24" s="28">
        <v>600</v>
      </c>
      <c r="B24" s="28">
        <f>IFERROR(VLOOKUP($A24,Sheet1!$C$3:$H$800,2,FALSE),0)</f>
        <v>60</v>
      </c>
      <c r="C24" s="28">
        <f>IFERROR(VLOOKUP($A24,Sheet1!$C$3:$H$800,3,FALSE),0)</f>
        <v>56</v>
      </c>
      <c r="D24" s="28">
        <f>IFERROR(VLOOKUP($A24,Sheet1!$C$3:$H$800,4,FALSE),0)</f>
        <v>44</v>
      </c>
      <c r="E24" s="28">
        <f>IFERROR(VLOOKUP($A24,Sheet1!$C$3:$H$800,5,FALSE),0)</f>
        <v>7.5</v>
      </c>
      <c r="F24" s="28">
        <f>IFERROR(VLOOKUP($A24,Sheet1!$C$3:$H$800,6,FALSE),0)</f>
        <v>12</v>
      </c>
      <c r="G24" s="28">
        <f>IFERROR(VLOOKUP($A24,Sheet1!$C$3:$I$800,7,FALSE),0)</f>
        <v>7</v>
      </c>
      <c r="I24" s="28">
        <v>60</v>
      </c>
      <c r="J24" s="38">
        <f t="shared" si="7"/>
        <v>0</v>
      </c>
      <c r="K24" s="28">
        <v>56</v>
      </c>
      <c r="L24" s="38">
        <f t="shared" si="8"/>
        <v>0</v>
      </c>
      <c r="M24" s="28">
        <v>7.5</v>
      </c>
      <c r="N24" s="28">
        <v>7</v>
      </c>
      <c r="O24" s="28">
        <v>59.2</v>
      </c>
      <c r="P24" s="28">
        <v>55.2</v>
      </c>
      <c r="Q24" s="28">
        <v>6.7</v>
      </c>
      <c r="R24" s="28">
        <v>6.2</v>
      </c>
      <c r="S24" s="29">
        <v>59.474999999999902</v>
      </c>
      <c r="T24" s="42">
        <f t="shared" si="9"/>
        <v>-0.52500000000009805</v>
      </c>
      <c r="U24" s="29">
        <v>55.474999999999902</v>
      </c>
      <c r="V24" s="42">
        <f t="shared" si="10"/>
        <v>-0.52500000000009805</v>
      </c>
      <c r="W24" s="29">
        <v>6.9749999999999996</v>
      </c>
      <c r="X24" s="42">
        <f t="shared" si="11"/>
        <v>-0.52500000000000036</v>
      </c>
      <c r="Y24" s="29">
        <v>6.4749999999999996</v>
      </c>
      <c r="Z24" s="42">
        <f t="shared" si="12"/>
        <v>-0.52500000000000036</v>
      </c>
      <c r="AA24" s="31">
        <v>59.5</v>
      </c>
      <c r="AB24" s="42">
        <f t="shared" si="13"/>
        <v>-0.5</v>
      </c>
      <c r="AC24" s="28">
        <v>55.5</v>
      </c>
      <c r="AD24" s="42">
        <f t="shared" si="14"/>
        <v>-0.5</v>
      </c>
      <c r="AE24" s="28">
        <v>7</v>
      </c>
      <c r="AF24" s="42">
        <f t="shared" si="15"/>
        <v>-0.5</v>
      </c>
      <c r="AG24" s="28">
        <v>6.5</v>
      </c>
      <c r="AH24" s="42">
        <f t="shared" si="16"/>
        <v>-0.5</v>
      </c>
      <c r="AJ24" s="29">
        <v>0.87280336518927104</v>
      </c>
      <c r="AK24" s="32">
        <f t="shared" si="0"/>
        <v>58.62719663481073</v>
      </c>
      <c r="AL24" s="32">
        <f t="shared" si="1"/>
        <v>60.37280336518927</v>
      </c>
      <c r="AM24" s="43">
        <f t="shared" si="2"/>
        <v>1</v>
      </c>
      <c r="AN24" s="43">
        <f t="shared" si="17"/>
        <v>1</v>
      </c>
      <c r="AO24" s="32">
        <f t="shared" si="18"/>
        <v>1.7456067303785403</v>
      </c>
      <c r="AP24" s="44">
        <f t="shared" si="28"/>
        <v>2.9093445506309004E-2</v>
      </c>
      <c r="AQ24" s="43"/>
      <c r="AR24" s="29">
        <v>0.43640168259463502</v>
      </c>
      <c r="AS24" s="32">
        <f t="shared" si="3"/>
        <v>59.063598317405365</v>
      </c>
      <c r="AT24" s="32">
        <f t="shared" si="4"/>
        <v>59.936401682594635</v>
      </c>
      <c r="AU24" s="46">
        <f t="shared" si="5"/>
        <v>0</v>
      </c>
      <c r="AV24" s="43">
        <f t="shared" si="6"/>
        <v>1</v>
      </c>
      <c r="AW24" s="32">
        <f t="shared" si="19"/>
        <v>0.87280336518927015</v>
      </c>
      <c r="AX24" s="44">
        <f t="shared" si="29"/>
        <v>1.4546722753154502E-2</v>
      </c>
      <c r="AY24" s="44"/>
      <c r="AZ24" s="29">
        <v>0.87280336518927104</v>
      </c>
      <c r="BA24" s="32">
        <f t="shared" si="34"/>
        <v>58.62719663481073</v>
      </c>
      <c r="BB24" s="32">
        <f t="shared" si="35"/>
        <v>60.37280336518927</v>
      </c>
      <c r="BC24" s="43">
        <f t="shared" si="36"/>
        <v>1</v>
      </c>
      <c r="BD24" s="43">
        <f t="shared" si="37"/>
        <v>1</v>
      </c>
      <c r="BE24" s="32">
        <f t="shared" si="24"/>
        <v>1.7456067303785403</v>
      </c>
      <c r="BF24" s="44">
        <f t="shared" si="30"/>
        <v>2.9093445506309004E-2</v>
      </c>
      <c r="BG24" s="44">
        <f t="shared" si="25"/>
        <v>2.9337928241656139E-2</v>
      </c>
      <c r="BJ24" s="32">
        <f t="shared" si="31"/>
        <v>59.1</v>
      </c>
      <c r="BK24" s="32">
        <f t="shared" si="32"/>
        <v>60</v>
      </c>
      <c r="BL24" s="32">
        <f t="shared" si="33"/>
        <v>60.9</v>
      </c>
      <c r="BM24" s="43">
        <f t="shared" si="26"/>
        <v>1</v>
      </c>
      <c r="BN24" s="43">
        <f t="shared" si="27"/>
        <v>1</v>
      </c>
      <c r="BR24" s="28">
        <v>59.4</v>
      </c>
      <c r="BS24" s="28">
        <v>55.4</v>
      </c>
      <c r="BT24" s="28">
        <v>6.9</v>
      </c>
      <c r="BU24" s="28">
        <v>6.4</v>
      </c>
      <c r="BV24" s="28">
        <v>59.5</v>
      </c>
      <c r="BW24" s="28">
        <v>55.5</v>
      </c>
      <c r="BX24" s="28">
        <v>7</v>
      </c>
      <c r="BY24" s="28">
        <v>6.5</v>
      </c>
      <c r="BZ24" s="29">
        <v>2.11607142857143E-2</v>
      </c>
      <c r="CA24" s="29">
        <v>2.11607142857143E-2</v>
      </c>
      <c r="CB24" s="29">
        <v>2.1160714285714199E-2</v>
      </c>
      <c r="CC24" s="29">
        <v>2.1160714285714199E-2</v>
      </c>
      <c r="CD24" s="29">
        <v>0.14546722753154501</v>
      </c>
      <c r="CE24" s="29">
        <v>0.14546722753154501</v>
      </c>
      <c r="CF24" s="29">
        <v>0.14546722753154401</v>
      </c>
      <c r="CG24" s="29">
        <v>0.14546722753154401</v>
      </c>
      <c r="CH24" s="29">
        <v>408.85497722916699</v>
      </c>
      <c r="CI24" s="29">
        <v>381.35737472531298</v>
      </c>
      <c r="CJ24" s="29">
        <v>47.948944366094103</v>
      </c>
      <c r="CK24" s="29">
        <v>44.511744053112402</v>
      </c>
      <c r="CL24" s="29">
        <v>2.74907219970369E-2</v>
      </c>
      <c r="CM24" s="29">
        <v>2.74907219970369E-2</v>
      </c>
      <c r="CN24" s="29">
        <v>2.74907219970368E-2</v>
      </c>
      <c r="CO24" s="29">
        <v>2.74907219970368E-2</v>
      </c>
      <c r="CP24" s="29">
        <v>59.485182705927102</v>
      </c>
      <c r="CQ24" s="29">
        <v>55.485182705927102</v>
      </c>
      <c r="CR24" s="29">
        <v>6.9851827059272003</v>
      </c>
      <c r="CS24" s="29">
        <v>6.4851827059272003</v>
      </c>
      <c r="CT24" s="29">
        <v>0.43640168259463502</v>
      </c>
      <c r="CU24" s="29">
        <v>0.43640168259463502</v>
      </c>
      <c r="CV24" s="29">
        <v>0.43640168259463402</v>
      </c>
      <c r="CW24" s="29">
        <v>0.43640168259463402</v>
      </c>
      <c r="CX24" s="29">
        <v>0.87280336518927104</v>
      </c>
      <c r="CY24" s="29">
        <v>0.87280336518927104</v>
      </c>
      <c r="CZ24" s="29">
        <v>0.87280336518926904</v>
      </c>
      <c r="DA24" s="29">
        <v>0.87280336518926904</v>
      </c>
    </row>
    <row r="25" spans="1:105" x14ac:dyDescent="0.2">
      <c r="A25" s="28">
        <v>601</v>
      </c>
      <c r="B25" s="28">
        <f>IFERROR(VLOOKUP($A25,Sheet1!$C$3:$H$800,2,FALSE),0)</f>
        <v>60</v>
      </c>
      <c r="C25" s="28">
        <f>IFERROR(VLOOKUP($A25,Sheet1!$C$3:$H$800,3,FALSE),0)</f>
        <v>55</v>
      </c>
      <c r="D25" s="28">
        <f>IFERROR(VLOOKUP($A25,Sheet1!$C$3:$H$800,4,FALSE),0)</f>
        <v>44</v>
      </c>
      <c r="E25" s="28">
        <f>IFERROR(VLOOKUP($A25,Sheet1!$C$3:$H$800,5,FALSE),0)</f>
        <v>10</v>
      </c>
      <c r="F25" s="28">
        <f>IFERROR(VLOOKUP($A25,Sheet1!$C$3:$H$800,6,FALSE),0)</f>
        <v>17</v>
      </c>
      <c r="G25" s="28">
        <f>IFERROR(VLOOKUP($A25,Sheet1!$C$3:$I$800,7,FALSE),0)</f>
        <v>6</v>
      </c>
      <c r="I25" s="28">
        <v>59.5</v>
      </c>
      <c r="J25" s="38">
        <f t="shared" si="7"/>
        <v>-0.5</v>
      </c>
      <c r="K25" s="28">
        <v>54.5</v>
      </c>
      <c r="L25" s="38">
        <f t="shared" si="8"/>
        <v>-0.5</v>
      </c>
      <c r="M25" s="28">
        <v>9.5</v>
      </c>
      <c r="N25" s="28">
        <v>5.5</v>
      </c>
      <c r="O25" s="28">
        <v>59.1</v>
      </c>
      <c r="P25" s="28">
        <v>54.1</v>
      </c>
      <c r="Q25" s="28">
        <v>9.1</v>
      </c>
      <c r="R25" s="28">
        <v>5.0999999999999996</v>
      </c>
      <c r="S25" s="29">
        <v>59.3</v>
      </c>
      <c r="T25" s="42">
        <f t="shared" si="9"/>
        <v>-0.70000000000000284</v>
      </c>
      <c r="U25" s="29">
        <v>54.3</v>
      </c>
      <c r="V25" s="42">
        <f t="shared" si="10"/>
        <v>-0.70000000000000284</v>
      </c>
      <c r="W25" s="29">
        <v>9.3000000000000007</v>
      </c>
      <c r="X25" s="42">
        <f t="shared" si="11"/>
        <v>-0.69999999999999929</v>
      </c>
      <c r="Y25" s="29">
        <v>5.3</v>
      </c>
      <c r="Z25" s="42">
        <f t="shared" si="12"/>
        <v>-0.70000000000000018</v>
      </c>
      <c r="AA25" s="31">
        <v>59.3</v>
      </c>
      <c r="AB25" s="42">
        <f t="shared" si="13"/>
        <v>-0.70000000000000284</v>
      </c>
      <c r="AC25" s="28">
        <v>54.3</v>
      </c>
      <c r="AD25" s="42">
        <f t="shared" si="14"/>
        <v>-0.70000000000000284</v>
      </c>
      <c r="AE25" s="28">
        <v>9.3000000000000007</v>
      </c>
      <c r="AF25" s="42">
        <f t="shared" si="15"/>
        <v>-0.69999999999999929</v>
      </c>
      <c r="AG25" s="28">
        <v>5.3</v>
      </c>
      <c r="AH25" s="42">
        <f t="shared" si="16"/>
        <v>-0.70000000000000018</v>
      </c>
      <c r="AJ25" s="29">
        <v>0.57965506984756898</v>
      </c>
      <c r="AK25" s="32">
        <f t="shared" si="0"/>
        <v>58.720344930152429</v>
      </c>
      <c r="AL25" s="32">
        <f t="shared" si="1"/>
        <v>59.879655069847566</v>
      </c>
      <c r="AM25" s="43">
        <f t="shared" si="2"/>
        <v>1</v>
      </c>
      <c r="AN25" s="43">
        <f t="shared" si="17"/>
        <v>1</v>
      </c>
      <c r="AO25" s="32">
        <f t="shared" si="18"/>
        <v>1.1593101396951369</v>
      </c>
      <c r="AP25" s="44">
        <f t="shared" si="28"/>
        <v>1.9321835661585615E-2</v>
      </c>
      <c r="AQ25" s="43"/>
      <c r="AR25" s="29">
        <v>0.28982753492378399</v>
      </c>
      <c r="AS25" s="32">
        <f t="shared" si="3"/>
        <v>59.010172465076216</v>
      </c>
      <c r="AT25" s="32">
        <f t="shared" si="4"/>
        <v>59.589827534923778</v>
      </c>
      <c r="AU25" s="43">
        <f t="shared" si="5"/>
        <v>1</v>
      </c>
      <c r="AV25" s="43">
        <f t="shared" si="6"/>
        <v>1</v>
      </c>
      <c r="AW25" s="32">
        <f t="shared" si="19"/>
        <v>0.57965506984756132</v>
      </c>
      <c r="AX25" s="44">
        <f t="shared" si="29"/>
        <v>9.6609178307926879E-3</v>
      </c>
      <c r="AY25" s="44"/>
      <c r="AZ25" s="29">
        <v>0.57965506984756898</v>
      </c>
      <c r="BA25" s="32">
        <f t="shared" si="34"/>
        <v>58.720344930152429</v>
      </c>
      <c r="BB25" s="32">
        <f t="shared" si="35"/>
        <v>59.879655069847566</v>
      </c>
      <c r="BC25" s="43">
        <f t="shared" si="36"/>
        <v>1</v>
      </c>
      <c r="BD25" s="43">
        <f t="shared" si="37"/>
        <v>1</v>
      </c>
      <c r="BE25" s="32">
        <f t="shared" si="24"/>
        <v>1.1593101396951369</v>
      </c>
      <c r="BF25" s="44">
        <f t="shared" si="30"/>
        <v>1.9484204028489695E-2</v>
      </c>
      <c r="BG25" s="44">
        <f t="shared" si="25"/>
        <v>1.9549918038703828E-2</v>
      </c>
      <c r="BJ25" s="32">
        <f t="shared" si="31"/>
        <v>59.1</v>
      </c>
      <c r="BK25" s="32">
        <f t="shared" si="32"/>
        <v>60</v>
      </c>
      <c r="BL25" s="32">
        <f t="shared" si="33"/>
        <v>60.9</v>
      </c>
      <c r="BM25" s="43">
        <f t="shared" si="26"/>
        <v>1</v>
      </c>
      <c r="BN25" s="43">
        <f t="shared" si="27"/>
        <v>0</v>
      </c>
      <c r="BR25" s="28">
        <v>59.2</v>
      </c>
      <c r="BS25" s="28">
        <v>54.2</v>
      </c>
      <c r="BT25" s="28">
        <v>9.1999999999999993</v>
      </c>
      <c r="BU25" s="28">
        <v>5.2</v>
      </c>
      <c r="BV25" s="28">
        <v>59.4</v>
      </c>
      <c r="BW25" s="28">
        <v>54.4</v>
      </c>
      <c r="BX25" s="28">
        <v>9.4</v>
      </c>
      <c r="BY25" s="28">
        <v>5.4</v>
      </c>
      <c r="BZ25" s="29">
        <v>9.3333333333330704E-3</v>
      </c>
      <c r="CA25" s="29">
        <v>9.3333333333330704E-3</v>
      </c>
      <c r="CB25" s="29">
        <v>9.3333333333333896E-3</v>
      </c>
      <c r="CC25" s="29">
        <v>9.3333333333333393E-3</v>
      </c>
      <c r="CD25" s="29">
        <v>9.6609178307928201E-2</v>
      </c>
      <c r="CE25" s="29">
        <v>9.6609178307928201E-2</v>
      </c>
      <c r="CF25" s="29">
        <v>9.6609178307929894E-2</v>
      </c>
      <c r="CG25" s="29">
        <v>9.6609178307929602E-2</v>
      </c>
      <c r="CH25" s="29">
        <v>613.81331503503202</v>
      </c>
      <c r="CI25" s="29">
        <v>562.05839808435496</v>
      </c>
      <c r="CJ25" s="29">
        <v>96.264145528258098</v>
      </c>
      <c r="CK25" s="29">
        <v>54.860211967717099</v>
      </c>
      <c r="CL25" s="29">
        <v>1.7638342073763601E-2</v>
      </c>
      <c r="CM25" s="29">
        <v>1.7638342073763601E-2</v>
      </c>
      <c r="CN25" s="29">
        <v>1.7638342073763899E-2</v>
      </c>
      <c r="CO25" s="29">
        <v>1.7638342073763899E-2</v>
      </c>
      <c r="CP25" s="29">
        <v>59.3063117996494</v>
      </c>
      <c r="CQ25" s="29">
        <v>54.3063117996494</v>
      </c>
      <c r="CR25" s="29">
        <v>9.3063117996494498</v>
      </c>
      <c r="CS25" s="29">
        <v>5.3063117996494498</v>
      </c>
      <c r="CT25" s="29">
        <v>0.28982753492378399</v>
      </c>
      <c r="CU25" s="29">
        <v>0.28982753492378399</v>
      </c>
      <c r="CV25" s="29">
        <v>0.28982753492378899</v>
      </c>
      <c r="CW25" s="29">
        <v>0.28982753492378799</v>
      </c>
      <c r="CX25" s="29">
        <v>0.57965506984756898</v>
      </c>
      <c r="CY25" s="29">
        <v>0.57965506984756898</v>
      </c>
      <c r="CZ25" s="29">
        <v>0.57965506984757897</v>
      </c>
      <c r="DA25" s="29">
        <v>0.57965506984757698</v>
      </c>
    </row>
    <row r="26" spans="1:105" x14ac:dyDescent="0.2">
      <c r="A26" s="28">
        <v>620</v>
      </c>
      <c r="B26" s="28">
        <f>IFERROR(VLOOKUP($A26,Sheet1!$C$3:$H$800,2,FALSE),0)</f>
        <v>62</v>
      </c>
      <c r="C26" s="28">
        <f>IFERROR(VLOOKUP($A26,Sheet1!$C$3:$H$800,3,FALSE),0)</f>
        <v>58</v>
      </c>
      <c r="D26" s="28">
        <f>IFERROR(VLOOKUP($A26,Sheet1!$C$3:$H$800,4,FALSE),0)</f>
        <v>46</v>
      </c>
      <c r="E26" s="28">
        <f>IFERROR(VLOOKUP($A26,Sheet1!$C$3:$H$800,5,FALSE),0)</f>
        <v>10</v>
      </c>
      <c r="F26" s="28">
        <f>IFERROR(VLOOKUP($A26,Sheet1!$C$3:$H$800,6,FALSE),0)</f>
        <v>17</v>
      </c>
      <c r="G26" s="28">
        <f>IFERROR(VLOOKUP($A26,Sheet1!$C$3:$I$800,7,FALSE),0)</f>
        <v>7</v>
      </c>
      <c r="I26" s="28">
        <v>61.3</v>
      </c>
      <c r="J26" s="38">
        <f t="shared" si="7"/>
        <v>-0.70000000000000284</v>
      </c>
      <c r="K26" s="28">
        <v>57.3</v>
      </c>
      <c r="L26" s="38">
        <f t="shared" si="8"/>
        <v>-0.70000000000000284</v>
      </c>
      <c r="M26" s="28">
        <v>9.3000000000000007</v>
      </c>
      <c r="N26" s="28">
        <v>6.3</v>
      </c>
      <c r="O26" s="28">
        <v>61</v>
      </c>
      <c r="P26" s="28">
        <v>57</v>
      </c>
      <c r="Q26" s="28">
        <v>9</v>
      </c>
      <c r="R26" s="28">
        <v>6</v>
      </c>
      <c r="S26" s="29">
        <v>61.156666666666602</v>
      </c>
      <c r="T26" s="42">
        <f t="shared" si="9"/>
        <v>-0.84333333333339766</v>
      </c>
      <c r="U26" s="29">
        <v>57.156666666666602</v>
      </c>
      <c r="V26" s="42">
        <f t="shared" si="10"/>
        <v>-0.84333333333339766</v>
      </c>
      <c r="W26" s="29">
        <v>9.1566666666666592</v>
      </c>
      <c r="X26" s="42">
        <f t="shared" si="11"/>
        <v>-0.84333333333334082</v>
      </c>
      <c r="Y26" s="29">
        <v>6.1566666666666601</v>
      </c>
      <c r="Z26" s="42">
        <f t="shared" si="12"/>
        <v>-0.84333333333333993</v>
      </c>
      <c r="AA26" s="31">
        <v>61.15</v>
      </c>
      <c r="AB26" s="42">
        <f t="shared" si="13"/>
        <v>-0.85000000000000142</v>
      </c>
      <c r="AC26" s="28">
        <v>57.15</v>
      </c>
      <c r="AD26" s="42">
        <f t="shared" si="14"/>
        <v>-0.85000000000000142</v>
      </c>
      <c r="AE26" s="28">
        <v>9.1499999999999897</v>
      </c>
      <c r="AF26" s="42">
        <f t="shared" si="15"/>
        <v>-0.8500000000000103</v>
      </c>
      <c r="AG26" s="28">
        <v>6.15</v>
      </c>
      <c r="AH26" s="42">
        <f t="shared" si="16"/>
        <v>-0.84999999999999964</v>
      </c>
      <c r="AJ26" s="29">
        <v>0.61351446600711301</v>
      </c>
      <c r="AK26" s="32">
        <f t="shared" si="0"/>
        <v>60.536485533992888</v>
      </c>
      <c r="AL26" s="32">
        <f t="shared" si="1"/>
        <v>61.763514466007109</v>
      </c>
      <c r="AM26" s="43">
        <f t="shared" si="2"/>
        <v>1</v>
      </c>
      <c r="AN26" s="43">
        <f t="shared" si="17"/>
        <v>1</v>
      </c>
      <c r="AO26" s="32">
        <f t="shared" si="18"/>
        <v>1.2270289320142211</v>
      </c>
      <c r="AP26" s="44">
        <f t="shared" si="28"/>
        <v>1.9790789226035825E-2</v>
      </c>
      <c r="AQ26" s="43"/>
      <c r="AR26" s="29">
        <v>0.30675723300355601</v>
      </c>
      <c r="AS26" s="32">
        <f t="shared" si="3"/>
        <v>60.84324276699644</v>
      </c>
      <c r="AT26" s="32">
        <f t="shared" si="4"/>
        <v>61.456757233003557</v>
      </c>
      <c r="AU26" s="43">
        <f t="shared" si="5"/>
        <v>1</v>
      </c>
      <c r="AV26" s="43">
        <f t="shared" si="6"/>
        <v>1</v>
      </c>
      <c r="AW26" s="32">
        <f t="shared" si="19"/>
        <v>0.61351446600711768</v>
      </c>
      <c r="AX26" s="44">
        <f t="shared" si="29"/>
        <v>9.895394613018027E-3</v>
      </c>
      <c r="AY26" s="44"/>
      <c r="AZ26" s="29">
        <v>0.61351446600711301</v>
      </c>
      <c r="BA26" s="32">
        <f t="shared" si="34"/>
        <v>60.536485533992888</v>
      </c>
      <c r="BB26" s="32">
        <f t="shared" si="35"/>
        <v>61.763514466007109</v>
      </c>
      <c r="BC26" s="43">
        <f t="shared" si="36"/>
        <v>1</v>
      </c>
      <c r="BD26" s="43">
        <f t="shared" si="37"/>
        <v>1</v>
      </c>
      <c r="BE26" s="32">
        <f t="shared" si="24"/>
        <v>1.2270289320142211</v>
      </c>
      <c r="BF26" s="44">
        <f t="shared" si="30"/>
        <v>2.0016785187833952E-2</v>
      </c>
      <c r="BG26" s="44">
        <f t="shared" si="25"/>
        <v>2.0065886050927573E-2</v>
      </c>
      <c r="BJ26" s="32">
        <f t="shared" si="31"/>
        <v>61.07</v>
      </c>
      <c r="BK26" s="32">
        <f t="shared" si="32"/>
        <v>62</v>
      </c>
      <c r="BL26" s="32">
        <f t="shared" si="33"/>
        <v>62.93</v>
      </c>
      <c r="BM26" s="43">
        <f t="shared" si="26"/>
        <v>1</v>
      </c>
      <c r="BN26" s="43">
        <f t="shared" si="27"/>
        <v>0</v>
      </c>
      <c r="BR26" s="28">
        <v>61.1</v>
      </c>
      <c r="BS26" s="28">
        <v>57.1</v>
      </c>
      <c r="BT26" s="28">
        <v>9.1</v>
      </c>
      <c r="BU26" s="28">
        <v>6.1</v>
      </c>
      <c r="BV26" s="28">
        <v>61.2</v>
      </c>
      <c r="BW26" s="28">
        <v>57.2</v>
      </c>
      <c r="BX26" s="28">
        <v>9.1999999999999993</v>
      </c>
      <c r="BY26" s="28">
        <v>6.2</v>
      </c>
      <c r="BZ26" s="29">
        <v>1.04555555555553E-2</v>
      </c>
      <c r="CA26" s="29">
        <v>1.04555555555553E-2</v>
      </c>
      <c r="CB26" s="29">
        <v>1.04555555555556E-2</v>
      </c>
      <c r="CC26" s="29">
        <v>1.0455555555555499E-2</v>
      </c>
      <c r="CD26" s="29">
        <v>0.102252411001185</v>
      </c>
      <c r="CE26" s="29">
        <v>0.102252411001185</v>
      </c>
      <c r="CF26" s="29">
        <v>0.102252411001186</v>
      </c>
      <c r="CG26" s="29">
        <v>0.102252411001186</v>
      </c>
      <c r="CH26" s="29">
        <v>598.09510668611597</v>
      </c>
      <c r="CI26" s="29">
        <v>558.97622468778695</v>
      </c>
      <c r="CJ26" s="29">
        <v>89.549640707840098</v>
      </c>
      <c r="CK26" s="29">
        <v>60.210479209093897</v>
      </c>
      <c r="CL26" s="29">
        <v>1.8668650688212898E-2</v>
      </c>
      <c r="CM26" s="29">
        <v>1.8668650688212898E-2</v>
      </c>
      <c r="CN26" s="29">
        <v>1.86686506882131E-2</v>
      </c>
      <c r="CO26" s="29">
        <v>1.8668650688212999E-2</v>
      </c>
      <c r="CP26" s="29">
        <v>61.1633471575187</v>
      </c>
      <c r="CQ26" s="29">
        <v>57.1633471575187</v>
      </c>
      <c r="CR26" s="29">
        <v>9.1633471575187393</v>
      </c>
      <c r="CS26" s="29">
        <v>6.1633471575187402</v>
      </c>
      <c r="CT26" s="29">
        <v>0.30675723300355601</v>
      </c>
      <c r="CU26" s="29">
        <v>0.30675723300355601</v>
      </c>
      <c r="CV26" s="29">
        <v>0.30675723300356</v>
      </c>
      <c r="CW26" s="29">
        <v>0.306757233003559</v>
      </c>
      <c r="CX26" s="29">
        <v>0.61351446600711301</v>
      </c>
      <c r="CY26" s="29">
        <v>0.61351446600711301</v>
      </c>
      <c r="CZ26" s="29">
        <v>0.61351446600712001</v>
      </c>
      <c r="DA26" s="29">
        <v>0.61351446600711801</v>
      </c>
    </row>
    <row r="27" spans="1:105" x14ac:dyDescent="0.2">
      <c r="A27" s="28">
        <v>701</v>
      </c>
      <c r="B27" s="28">
        <f>IFERROR(VLOOKUP($A27,Sheet1!$C$3:$H$800,2,FALSE),0)</f>
        <v>70</v>
      </c>
      <c r="C27" s="28">
        <f>IFERROR(VLOOKUP($A27,Sheet1!$C$3:$H$800,3,FALSE),0)</f>
        <v>67</v>
      </c>
      <c r="D27" s="28">
        <f>IFERROR(VLOOKUP($A27,Sheet1!$C$3:$H$800,4,FALSE),0)</f>
        <v>55</v>
      </c>
      <c r="E27" s="28">
        <f>IFERROR(VLOOKUP($A27,Sheet1!$C$3:$H$800,5,FALSE),0)</f>
        <v>10</v>
      </c>
      <c r="F27" s="28">
        <f>IFERROR(VLOOKUP($A27,Sheet1!$C$3:$H$800,6,FALSE),0)</f>
        <v>21</v>
      </c>
      <c r="G27" s="28">
        <f>IFERROR(VLOOKUP($A27,Sheet1!$C$3:$I$800,7,FALSE),0)</f>
        <v>7</v>
      </c>
      <c r="I27" s="28">
        <v>68.7</v>
      </c>
      <c r="J27" s="38">
        <f t="shared" si="7"/>
        <v>-1.2999999999999972</v>
      </c>
      <c r="K27" s="28">
        <v>65.7</v>
      </c>
      <c r="L27" s="38">
        <f t="shared" si="8"/>
        <v>-1.2999999999999972</v>
      </c>
      <c r="M27" s="28">
        <v>10.7</v>
      </c>
      <c r="N27" s="28">
        <v>7.7</v>
      </c>
      <c r="O27" s="28">
        <v>68.400000000000006</v>
      </c>
      <c r="P27" s="28">
        <v>65.400000000000006</v>
      </c>
      <c r="Q27" s="28">
        <v>10.4</v>
      </c>
      <c r="R27" s="28">
        <v>7.4</v>
      </c>
      <c r="S27" s="29">
        <v>68.5</v>
      </c>
      <c r="T27" s="42">
        <f t="shared" si="9"/>
        <v>-1.5</v>
      </c>
      <c r="U27" s="29">
        <v>65.5</v>
      </c>
      <c r="V27" s="42">
        <f t="shared" si="10"/>
        <v>-1.5</v>
      </c>
      <c r="W27" s="29">
        <v>10.5</v>
      </c>
      <c r="X27" s="42">
        <f t="shared" si="11"/>
        <v>0.5</v>
      </c>
      <c r="Y27" s="29">
        <v>7.5</v>
      </c>
      <c r="Z27" s="42">
        <f t="shared" si="12"/>
        <v>0.5</v>
      </c>
      <c r="AA27" s="31">
        <v>68.5</v>
      </c>
      <c r="AB27" s="42">
        <f t="shared" si="13"/>
        <v>-1.5</v>
      </c>
      <c r="AC27" s="28">
        <v>65.5</v>
      </c>
      <c r="AD27" s="42">
        <f t="shared" si="14"/>
        <v>-1.5</v>
      </c>
      <c r="AE27" s="28">
        <v>10.5</v>
      </c>
      <c r="AF27" s="42">
        <f t="shared" si="15"/>
        <v>0.5</v>
      </c>
      <c r="AG27" s="28">
        <v>7.5</v>
      </c>
      <c r="AH27" s="42">
        <f t="shared" si="16"/>
        <v>0.5</v>
      </c>
      <c r="AJ27" s="29">
        <v>0.65726706900619303</v>
      </c>
      <c r="AK27" s="32">
        <f t="shared" si="0"/>
        <v>67.842732930993805</v>
      </c>
      <c r="AL27" s="32">
        <f t="shared" si="1"/>
        <v>69.157267069006195</v>
      </c>
      <c r="AM27" s="43">
        <f t="shared" si="2"/>
        <v>1</v>
      </c>
      <c r="AN27" s="43">
        <f t="shared" si="17"/>
        <v>1</v>
      </c>
      <c r="AO27" s="32">
        <f t="shared" si="18"/>
        <v>1.3145341380123909</v>
      </c>
      <c r="AP27" s="44">
        <f t="shared" si="28"/>
        <v>1.8779059114462728E-2</v>
      </c>
      <c r="AQ27" s="43"/>
      <c r="AR27" s="29">
        <v>0.32863353450309601</v>
      </c>
      <c r="AS27" s="32">
        <f t="shared" si="3"/>
        <v>68.171366465496902</v>
      </c>
      <c r="AT27" s="32">
        <f t="shared" si="4"/>
        <v>68.828633534503098</v>
      </c>
      <c r="AU27" s="43">
        <f t="shared" si="5"/>
        <v>1</v>
      </c>
      <c r="AV27" s="43">
        <f t="shared" si="6"/>
        <v>1</v>
      </c>
      <c r="AW27" s="32">
        <f t="shared" si="19"/>
        <v>0.65726706900619547</v>
      </c>
      <c r="AX27" s="44">
        <f t="shared" si="29"/>
        <v>9.3895295572313641E-3</v>
      </c>
      <c r="AY27" s="44"/>
      <c r="AZ27" s="29">
        <v>0.65726706900619303</v>
      </c>
      <c r="BA27" s="32">
        <f t="shared" si="34"/>
        <v>67.842732930993805</v>
      </c>
      <c r="BB27" s="32">
        <f t="shared" si="35"/>
        <v>69.157267069006195</v>
      </c>
      <c r="BC27" s="43">
        <f t="shared" si="36"/>
        <v>1</v>
      </c>
      <c r="BD27" s="43">
        <f t="shared" si="37"/>
        <v>1</v>
      </c>
      <c r="BE27" s="32">
        <f t="shared" si="24"/>
        <v>1.3145341380123909</v>
      </c>
      <c r="BF27" s="44">
        <f t="shared" si="30"/>
        <v>1.9134412489263331E-2</v>
      </c>
      <c r="BG27" s="44">
        <f t="shared" si="25"/>
        <v>1.9190279387042205E-2</v>
      </c>
      <c r="BJ27" s="32">
        <f t="shared" si="31"/>
        <v>68.95</v>
      </c>
      <c r="BK27" s="32">
        <f t="shared" si="32"/>
        <v>70</v>
      </c>
      <c r="BL27" s="32">
        <f t="shared" si="33"/>
        <v>71.05</v>
      </c>
      <c r="BM27" s="43">
        <f t="shared" si="26"/>
        <v>1</v>
      </c>
      <c r="BN27" s="43">
        <f t="shared" si="27"/>
        <v>0</v>
      </c>
      <c r="BR27" s="28">
        <v>68.400000000000006</v>
      </c>
      <c r="BS27" s="28">
        <v>65.400000000000006</v>
      </c>
      <c r="BT27" s="28">
        <v>10.4</v>
      </c>
      <c r="BU27" s="28">
        <v>7.4</v>
      </c>
      <c r="BV27" s="28">
        <v>68.5</v>
      </c>
      <c r="BW27" s="28">
        <v>65.5</v>
      </c>
      <c r="BX27" s="28">
        <v>10.5</v>
      </c>
      <c r="BY27" s="28">
        <v>7.5</v>
      </c>
      <c r="BZ27" s="29">
        <v>1.19999999999997E-2</v>
      </c>
      <c r="CA27" s="29">
        <v>1.19999999999997E-2</v>
      </c>
      <c r="CB27" s="29">
        <v>1.19999999999999E-2</v>
      </c>
      <c r="CC27" s="29">
        <v>1.19999999999999E-2</v>
      </c>
      <c r="CD27" s="29">
        <v>0.109544511501032</v>
      </c>
      <c r="CE27" s="29">
        <v>0.109544511501032</v>
      </c>
      <c r="CF27" s="29">
        <v>0.109544511501032</v>
      </c>
      <c r="CG27" s="29">
        <v>0.109544511501033</v>
      </c>
      <c r="CH27" s="29">
        <v>625.31658648507005</v>
      </c>
      <c r="CI27" s="29">
        <v>597.93045860981204</v>
      </c>
      <c r="CJ27" s="29">
        <v>95.851447563404406</v>
      </c>
      <c r="CK27" s="29">
        <v>68.465319688145797</v>
      </c>
      <c r="CL27" s="29">
        <v>3.4641016151377199E-2</v>
      </c>
      <c r="CM27" s="29">
        <v>3.4641016151377199E-2</v>
      </c>
      <c r="CN27" s="29">
        <v>3.46410161513774E-2</v>
      </c>
      <c r="CO27" s="29">
        <v>3.4641016151377498E-2</v>
      </c>
      <c r="CP27" s="29">
        <v>68.5214707242542</v>
      </c>
      <c r="CQ27" s="29">
        <v>65.5214707242542</v>
      </c>
      <c r="CR27" s="29">
        <v>10.5214707242542</v>
      </c>
      <c r="CS27" s="29">
        <v>7.5214707242541996</v>
      </c>
      <c r="CT27" s="29">
        <v>0.32863353450309601</v>
      </c>
      <c r="CU27" s="29">
        <v>0.32863353450309601</v>
      </c>
      <c r="CV27" s="29">
        <v>0.32863353450309801</v>
      </c>
      <c r="CW27" s="29">
        <v>0.32863353450309901</v>
      </c>
      <c r="CX27" s="29">
        <v>0.65726706900619303</v>
      </c>
      <c r="CY27" s="29">
        <v>0.65726706900619303</v>
      </c>
      <c r="CZ27" s="29">
        <v>0.65726706900619702</v>
      </c>
      <c r="DA27" s="29">
        <v>0.65726706900619802</v>
      </c>
    </row>
    <row r="28" spans="1:105" x14ac:dyDescent="0.2">
      <c r="A28" s="28">
        <v>843</v>
      </c>
      <c r="B28" s="28">
        <f>IFERROR(VLOOKUP($A28,Sheet1!$C$3:$H$800,2,FALSE),0)</f>
        <v>84</v>
      </c>
      <c r="C28" s="28">
        <f>IFERROR(VLOOKUP($A28,Sheet1!$C$3:$H$800,3,FALSE),0)</f>
        <v>82</v>
      </c>
      <c r="D28" s="28">
        <f>IFERROR(VLOOKUP($A28,Sheet1!$C$3:$H$800,4,FALSE),0)</f>
        <v>46</v>
      </c>
      <c r="E28" s="28">
        <f>IFERROR(VLOOKUP($A28,Sheet1!$C$3:$H$800,5,FALSE),0)</f>
        <v>12</v>
      </c>
      <c r="F28" s="28">
        <f>IFERROR(VLOOKUP($A28,Sheet1!$C$3:$H$800,6,FALSE),0)</f>
        <v>8</v>
      </c>
      <c r="G28" s="28">
        <f>IFERROR(VLOOKUP($A28,Sheet1!$C$3:$I$800,7,FALSE),0)</f>
        <v>10</v>
      </c>
      <c r="I28" s="28">
        <v>83.6</v>
      </c>
      <c r="J28" s="38">
        <f t="shared" si="7"/>
        <v>-0.40000000000000568</v>
      </c>
      <c r="K28" s="28">
        <v>81.599999999999994</v>
      </c>
      <c r="L28" s="38">
        <f t="shared" si="8"/>
        <v>-0.40000000000000568</v>
      </c>
      <c r="M28" s="28">
        <v>12.6</v>
      </c>
      <c r="N28" s="28">
        <v>10.6</v>
      </c>
      <c r="O28" s="28">
        <v>83</v>
      </c>
      <c r="P28" s="28">
        <v>81</v>
      </c>
      <c r="Q28" s="28">
        <v>12</v>
      </c>
      <c r="R28" s="28">
        <v>10</v>
      </c>
      <c r="S28" s="29">
        <v>83.37</v>
      </c>
      <c r="T28" s="42">
        <f t="shared" si="9"/>
        <v>-0.62999999999999545</v>
      </c>
      <c r="U28" s="29">
        <v>81.37</v>
      </c>
      <c r="V28" s="42">
        <f t="shared" si="10"/>
        <v>-0.62999999999999545</v>
      </c>
      <c r="W28" s="29">
        <v>12.37</v>
      </c>
      <c r="X28" s="42">
        <f t="shared" si="11"/>
        <v>0.36999999999999922</v>
      </c>
      <c r="Y28" s="29">
        <v>10.37</v>
      </c>
      <c r="Z28" s="42">
        <f t="shared" si="12"/>
        <v>0.36999999999999922</v>
      </c>
      <c r="AA28" s="31">
        <v>83.4</v>
      </c>
      <c r="AB28" s="42">
        <f t="shared" si="13"/>
        <v>-0.59999999999999432</v>
      </c>
      <c r="AC28" s="28">
        <v>81.400000000000006</v>
      </c>
      <c r="AD28" s="42">
        <f t="shared" si="14"/>
        <v>-0.59999999999999432</v>
      </c>
      <c r="AE28" s="28">
        <v>12.4</v>
      </c>
      <c r="AF28" s="42">
        <f t="shared" si="15"/>
        <v>0.40000000000000036</v>
      </c>
      <c r="AG28" s="28">
        <v>10.4</v>
      </c>
      <c r="AH28" s="42">
        <f t="shared" si="16"/>
        <v>0.40000000000000036</v>
      </c>
      <c r="AJ28" s="29">
        <v>1.0409610943738401</v>
      </c>
      <c r="AK28" s="32">
        <f t="shared" si="0"/>
        <v>82.359038905626164</v>
      </c>
      <c r="AL28" s="32">
        <f t="shared" si="1"/>
        <v>84.440961094373847</v>
      </c>
      <c r="AM28" s="43">
        <f t="shared" si="2"/>
        <v>1</v>
      </c>
      <c r="AN28" s="43">
        <f t="shared" si="17"/>
        <v>1</v>
      </c>
      <c r="AO28" s="32">
        <f t="shared" si="18"/>
        <v>2.0819221887476829</v>
      </c>
      <c r="AP28" s="44">
        <f t="shared" si="28"/>
        <v>2.4784787961281939E-2</v>
      </c>
      <c r="AQ28" s="43"/>
      <c r="AR28" s="29">
        <v>0.52048054718692005</v>
      </c>
      <c r="AS28" s="32">
        <f t="shared" si="3"/>
        <v>82.879519452813085</v>
      </c>
      <c r="AT28" s="32">
        <f t="shared" si="4"/>
        <v>83.920480547186926</v>
      </c>
      <c r="AU28" s="43">
        <f t="shared" si="5"/>
        <v>1</v>
      </c>
      <c r="AV28" s="43">
        <f t="shared" si="6"/>
        <v>1</v>
      </c>
      <c r="AW28" s="32">
        <f t="shared" si="19"/>
        <v>1.0409610943738414</v>
      </c>
      <c r="AX28" s="44">
        <f t="shared" si="29"/>
        <v>1.2392393980640969E-2</v>
      </c>
      <c r="AY28" s="44"/>
      <c r="AZ28" s="29">
        <v>1.0409610943738401</v>
      </c>
      <c r="BA28" s="32">
        <f t="shared" si="34"/>
        <v>82.359038905626164</v>
      </c>
      <c r="BB28" s="32">
        <f t="shared" si="35"/>
        <v>84.440961094373847</v>
      </c>
      <c r="BC28" s="43">
        <f t="shared" si="36"/>
        <v>1</v>
      </c>
      <c r="BD28" s="43">
        <f t="shared" si="37"/>
        <v>1</v>
      </c>
      <c r="BE28" s="32">
        <f t="shared" si="24"/>
        <v>2.0819221887476829</v>
      </c>
      <c r="BF28" s="44">
        <f t="shared" si="30"/>
        <v>2.490337546348903E-2</v>
      </c>
      <c r="BG28" s="44">
        <f t="shared" si="25"/>
        <v>2.4963095788341518E-2</v>
      </c>
      <c r="BJ28" s="32">
        <f t="shared" si="31"/>
        <v>82.74</v>
      </c>
      <c r="BK28" s="32">
        <f t="shared" si="32"/>
        <v>84</v>
      </c>
      <c r="BL28" s="32">
        <f t="shared" si="33"/>
        <v>85.26</v>
      </c>
      <c r="BM28" s="43">
        <f t="shared" si="26"/>
        <v>1</v>
      </c>
      <c r="BN28" s="43">
        <f t="shared" si="27"/>
        <v>1</v>
      </c>
      <c r="BR28" s="28">
        <v>83.3</v>
      </c>
      <c r="BS28" s="28">
        <v>81.3</v>
      </c>
      <c r="BT28" s="28">
        <v>12.3</v>
      </c>
      <c r="BU28" s="28">
        <v>10.3</v>
      </c>
      <c r="BV28" s="28">
        <v>83.474999999999994</v>
      </c>
      <c r="BW28" s="28">
        <v>81.474999999999994</v>
      </c>
      <c r="BX28" s="28">
        <v>12.475</v>
      </c>
      <c r="BY28" s="28">
        <v>10.475</v>
      </c>
      <c r="BZ28" s="29">
        <v>3.0099999999999499E-2</v>
      </c>
      <c r="CA28" s="29">
        <v>3.0099999999999499E-2</v>
      </c>
      <c r="CB28" s="29">
        <v>3.0099999999999901E-2</v>
      </c>
      <c r="CC28" s="29">
        <v>3.0099999999999901E-2</v>
      </c>
      <c r="CD28" s="29">
        <v>0.17349351572897301</v>
      </c>
      <c r="CE28" s="29">
        <v>0.17349351572897301</v>
      </c>
      <c r="CF28" s="29">
        <v>0.17349351572897401</v>
      </c>
      <c r="CG28" s="29">
        <v>0.17349351572897401</v>
      </c>
      <c r="CH28" s="29">
        <v>480.53669124002403</v>
      </c>
      <c r="CI28" s="29">
        <v>469.00888288593899</v>
      </c>
      <c r="CJ28" s="29">
        <v>71.2994946700139</v>
      </c>
      <c r="CK28" s="29">
        <v>59.771686315929102</v>
      </c>
      <c r="CL28" s="29">
        <v>5.4863466897380399E-2</v>
      </c>
      <c r="CM28" s="29">
        <v>5.4863466897380399E-2</v>
      </c>
      <c r="CN28" s="29">
        <v>5.4863466897380697E-2</v>
      </c>
      <c r="CO28" s="29">
        <v>5.4863466897380697E-2</v>
      </c>
      <c r="CP28" s="29">
        <v>83.4040047290828</v>
      </c>
      <c r="CQ28" s="29">
        <v>81.4040047290828</v>
      </c>
      <c r="CR28" s="29">
        <v>12.4040047290828</v>
      </c>
      <c r="CS28" s="29">
        <v>10.4040047290828</v>
      </c>
      <c r="CT28" s="29">
        <v>0.52048054718692005</v>
      </c>
      <c r="CU28" s="29">
        <v>0.52048054718692005</v>
      </c>
      <c r="CV28" s="29">
        <v>0.52048054718692305</v>
      </c>
      <c r="CW28" s="29">
        <v>0.52048054718692305</v>
      </c>
      <c r="CX28" s="29">
        <v>1.0409610943738401</v>
      </c>
      <c r="CY28" s="29">
        <v>1.0409610943738401</v>
      </c>
      <c r="CZ28" s="29">
        <v>1.0409610943738401</v>
      </c>
      <c r="DA28" s="29">
        <v>1.0409610943738401</v>
      </c>
    </row>
    <row r="29" spans="1:105" x14ac:dyDescent="0.2">
      <c r="A29" s="28">
        <v>901</v>
      </c>
      <c r="B29" s="28">
        <f>IFERROR(VLOOKUP($A29,Sheet1!$C$3:$H$800,2,FALSE),0)</f>
        <v>90</v>
      </c>
      <c r="C29" s="28">
        <f>IFERROR(VLOOKUP($A29,Sheet1!$C$3:$H$800,3,FALSE),0)</f>
        <v>87</v>
      </c>
      <c r="D29" s="28">
        <f>IFERROR(VLOOKUP($A29,Sheet1!$C$3:$H$800,4,FALSE),0)</f>
        <v>71</v>
      </c>
      <c r="E29" s="28">
        <f>IFERROR(VLOOKUP($A29,Sheet1!$C$3:$H$800,5,FALSE),0)</f>
        <v>14</v>
      </c>
      <c r="F29" s="28">
        <f>IFERROR(VLOOKUP($A29,Sheet1!$C$3:$H$800,6,FALSE),0)</f>
        <v>36</v>
      </c>
      <c r="G29" s="28">
        <f>IFERROR(VLOOKUP($A29,Sheet1!$C$3:$I$800,7,FALSE),0)</f>
        <v>7.5</v>
      </c>
      <c r="I29" s="28">
        <v>87.6</v>
      </c>
      <c r="J29" s="38">
        <f t="shared" si="7"/>
        <v>-2.4000000000000057</v>
      </c>
      <c r="K29" s="28">
        <v>84.6</v>
      </c>
      <c r="L29" s="38">
        <f t="shared" si="8"/>
        <v>-2.4000000000000057</v>
      </c>
      <c r="M29" s="28">
        <v>14.6</v>
      </c>
      <c r="N29" s="28">
        <v>8.1</v>
      </c>
      <c r="O29" s="28">
        <v>87.2</v>
      </c>
      <c r="P29" s="28">
        <v>84.2</v>
      </c>
      <c r="Q29" s="28">
        <v>14.2</v>
      </c>
      <c r="R29" s="28">
        <v>7.7</v>
      </c>
      <c r="S29" s="29">
        <v>87.432142857142793</v>
      </c>
      <c r="T29" s="42">
        <f t="shared" si="9"/>
        <v>-2.567857142857207</v>
      </c>
      <c r="U29" s="29">
        <v>84.432142857142793</v>
      </c>
      <c r="V29" s="42">
        <f t="shared" si="10"/>
        <v>-2.567857142857207</v>
      </c>
      <c r="W29" s="29">
        <v>14.4321428571428</v>
      </c>
      <c r="X29" s="42">
        <f t="shared" si="11"/>
        <v>0.4321428571428001</v>
      </c>
      <c r="Y29" s="29">
        <v>7.9321428571428498</v>
      </c>
      <c r="Z29" s="42">
        <f t="shared" si="12"/>
        <v>0.43214285714284983</v>
      </c>
      <c r="AA29" s="31">
        <v>87.45</v>
      </c>
      <c r="AB29" s="42">
        <f t="shared" si="13"/>
        <v>-2.5499999999999972</v>
      </c>
      <c r="AC29" s="28">
        <v>84.45</v>
      </c>
      <c r="AD29" s="42">
        <f t="shared" si="14"/>
        <v>-2.5499999999999972</v>
      </c>
      <c r="AE29" s="28">
        <v>14.45</v>
      </c>
      <c r="AF29" s="42">
        <f t="shared" si="15"/>
        <v>0.44999999999999929</v>
      </c>
      <c r="AG29" s="28">
        <v>7.95</v>
      </c>
      <c r="AH29" s="42">
        <f t="shared" si="16"/>
        <v>0.45000000000000018</v>
      </c>
      <c r="AJ29" s="29">
        <v>0.69996355590260595</v>
      </c>
      <c r="AK29" s="32">
        <f t="shared" si="0"/>
        <v>86.750036444097404</v>
      </c>
      <c r="AL29" s="32">
        <f t="shared" si="1"/>
        <v>88.149963555902602</v>
      </c>
      <c r="AM29" s="43">
        <f t="shared" si="2"/>
        <v>1</v>
      </c>
      <c r="AN29" s="43">
        <f t="shared" si="17"/>
        <v>1</v>
      </c>
      <c r="AO29" s="32">
        <f t="shared" si="18"/>
        <v>1.3999271118051979</v>
      </c>
      <c r="AP29" s="44">
        <f t="shared" si="28"/>
        <v>1.555474568672442E-2</v>
      </c>
      <c r="AQ29" s="43"/>
      <c r="AR29" s="29">
        <v>0.34998177795130297</v>
      </c>
      <c r="AS29" s="32">
        <f t="shared" si="3"/>
        <v>87.100018222048703</v>
      </c>
      <c r="AT29" s="32">
        <f t="shared" si="4"/>
        <v>87.799981777951302</v>
      </c>
      <c r="AU29" s="43">
        <f t="shared" si="5"/>
        <v>1</v>
      </c>
      <c r="AV29" s="43">
        <f t="shared" si="6"/>
        <v>1</v>
      </c>
      <c r="AW29" s="32">
        <f t="shared" si="19"/>
        <v>0.69996355590259896</v>
      </c>
      <c r="AX29" s="44">
        <f t="shared" si="29"/>
        <v>7.7773728433622102E-3</v>
      </c>
      <c r="AY29" s="44"/>
      <c r="AZ29" s="29">
        <v>0.69996355590260595</v>
      </c>
      <c r="BA29" s="32">
        <f t="shared" si="34"/>
        <v>86.750036444097404</v>
      </c>
      <c r="BB29" s="32">
        <f t="shared" si="35"/>
        <v>88.149963555902602</v>
      </c>
      <c r="BC29" s="43">
        <f t="shared" si="36"/>
        <v>1</v>
      </c>
      <c r="BD29" s="43">
        <f t="shared" si="37"/>
        <v>1</v>
      </c>
      <c r="BE29" s="32">
        <f t="shared" si="24"/>
        <v>1.3999271118051979</v>
      </c>
      <c r="BF29" s="44">
        <f t="shared" si="30"/>
        <v>1.5980903102799066E-2</v>
      </c>
      <c r="BG29" s="44">
        <f t="shared" si="25"/>
        <v>1.6008314600402491E-2</v>
      </c>
      <c r="BJ29" s="32">
        <f t="shared" si="31"/>
        <v>88.65</v>
      </c>
      <c r="BK29" s="32">
        <f t="shared" si="32"/>
        <v>90</v>
      </c>
      <c r="BL29" s="32">
        <f t="shared" si="33"/>
        <v>91.35</v>
      </c>
      <c r="BM29" s="43">
        <f t="shared" si="26"/>
        <v>1</v>
      </c>
      <c r="BN29" s="43">
        <f t="shared" si="27"/>
        <v>0</v>
      </c>
      <c r="BR29" s="28">
        <v>87.4</v>
      </c>
      <c r="BS29" s="28">
        <v>84.4</v>
      </c>
      <c r="BT29" s="28">
        <v>14.4</v>
      </c>
      <c r="BU29" s="28">
        <v>7.9</v>
      </c>
      <c r="BV29" s="28">
        <v>87.5</v>
      </c>
      <c r="BW29" s="28">
        <v>84.5</v>
      </c>
      <c r="BX29" s="28">
        <v>14.5</v>
      </c>
      <c r="BY29" s="28">
        <v>8</v>
      </c>
      <c r="BZ29" s="29">
        <v>1.36096938775505E-2</v>
      </c>
      <c r="CA29" s="29">
        <v>1.36096938775505E-2</v>
      </c>
      <c r="CB29" s="29">
        <v>1.3609693877551E-2</v>
      </c>
      <c r="CC29" s="29">
        <v>1.3609693877550901E-2</v>
      </c>
      <c r="CD29" s="29">
        <v>0.11666059265043401</v>
      </c>
      <c r="CE29" s="29">
        <v>0.11666059265043401</v>
      </c>
      <c r="CF29" s="29">
        <v>0.116660592650436</v>
      </c>
      <c r="CG29" s="29">
        <v>0.116660592650436</v>
      </c>
      <c r="CH29" s="29">
        <v>749.45738634405302</v>
      </c>
      <c r="CI29" s="29">
        <v>723.74176179730205</v>
      </c>
      <c r="CJ29" s="29">
        <v>123.71052237311601</v>
      </c>
      <c r="CK29" s="29">
        <v>67.993335855157696</v>
      </c>
      <c r="CL29" s="29">
        <v>2.20467797110327E-2</v>
      </c>
      <c r="CM29" s="29">
        <v>2.20467797110327E-2</v>
      </c>
      <c r="CN29" s="29">
        <v>2.2046779711033099E-2</v>
      </c>
      <c r="CO29" s="29">
        <v>2.2046779711033099E-2</v>
      </c>
      <c r="CP29" s="29">
        <v>87.440309098628305</v>
      </c>
      <c r="CQ29" s="29">
        <v>84.440309098628305</v>
      </c>
      <c r="CR29" s="29">
        <v>14.440309098628299</v>
      </c>
      <c r="CS29" s="29">
        <v>7.9403090986283802</v>
      </c>
      <c r="CT29" s="29">
        <v>0.34998177795130297</v>
      </c>
      <c r="CU29" s="29">
        <v>0.34998177795130297</v>
      </c>
      <c r="CV29" s="29">
        <v>0.34998177795130803</v>
      </c>
      <c r="CW29" s="29">
        <v>0.34998177795130803</v>
      </c>
      <c r="CX29" s="29">
        <v>0.69996355590260595</v>
      </c>
      <c r="CY29" s="29">
        <v>0.69996355590260595</v>
      </c>
      <c r="CZ29" s="29">
        <v>0.69996355590261705</v>
      </c>
      <c r="DA29" s="29">
        <v>0.69996355590261605</v>
      </c>
    </row>
    <row r="30" spans="1:105" x14ac:dyDescent="0.2">
      <c r="A30" s="28">
        <v>72</v>
      </c>
      <c r="B30" s="28">
        <f>IFERROR(VLOOKUP($A30,Sheet1!$C$3:$H$800,2,FALSE),0)</f>
        <v>70</v>
      </c>
      <c r="C30" s="28">
        <f>IFERROR(VLOOKUP($A30,Sheet1!$C$3:$H$800,3,FALSE),0)</f>
        <v>70</v>
      </c>
      <c r="D30" s="28">
        <f>IFERROR(VLOOKUP($A30,Sheet1!$C$3:$H$800,4,FALSE),0)</f>
        <v>64</v>
      </c>
      <c r="E30" s="28">
        <f>IFERROR(VLOOKUP($A30,Sheet1!$C$3:$H$800,5,FALSE),0)</f>
        <v>12</v>
      </c>
      <c r="F30" s="28">
        <f>IFERROR(VLOOKUP($A30,Sheet1!$C$3:$H$800,6,FALSE),0)</f>
        <v>199</v>
      </c>
      <c r="G30" s="28">
        <f>IFERROR(VLOOKUP($A30,Sheet1!$C$3:$I$800,7,FALSE),0)</f>
        <v>3</v>
      </c>
      <c r="I30" s="28">
        <v>69.7</v>
      </c>
      <c r="J30" s="38">
        <f t="shared" si="7"/>
        <v>-0.29999999999999716</v>
      </c>
      <c r="K30" s="28">
        <v>0.7</v>
      </c>
      <c r="L30" s="38">
        <f t="shared" si="8"/>
        <v>-69.3</v>
      </c>
      <c r="M30" s="28">
        <v>12.7</v>
      </c>
      <c r="N30" s="28">
        <v>3.7</v>
      </c>
      <c r="O30" s="28">
        <v>69.2</v>
      </c>
      <c r="P30" s="28">
        <v>0.2</v>
      </c>
      <c r="Q30" s="28">
        <v>12.2</v>
      </c>
      <c r="R30" s="28">
        <v>3.2</v>
      </c>
      <c r="S30" s="29">
        <v>69.44</v>
      </c>
      <c r="T30" s="42">
        <f t="shared" si="9"/>
        <v>-0.56000000000000227</v>
      </c>
      <c r="U30" s="29">
        <v>0.44</v>
      </c>
      <c r="V30" s="42">
        <f t="shared" si="10"/>
        <v>-69.56</v>
      </c>
      <c r="W30" s="29">
        <v>12.44</v>
      </c>
      <c r="X30" s="42">
        <f t="shared" si="11"/>
        <v>0.4399999999999995</v>
      </c>
      <c r="Y30" s="29">
        <v>3.44</v>
      </c>
      <c r="Z30" s="42">
        <f t="shared" si="12"/>
        <v>0.43999999999999995</v>
      </c>
      <c r="AA30" s="31">
        <v>69.45</v>
      </c>
      <c r="AB30" s="42">
        <f t="shared" si="13"/>
        <v>-0.54999999999999716</v>
      </c>
      <c r="AC30" s="28">
        <v>0.45</v>
      </c>
      <c r="AD30" s="42">
        <f t="shared" si="14"/>
        <v>-69.55</v>
      </c>
      <c r="AE30" s="28">
        <v>12.45</v>
      </c>
      <c r="AF30" s="42">
        <f t="shared" si="15"/>
        <v>0.44999999999999929</v>
      </c>
      <c r="AG30" s="28">
        <v>3.45</v>
      </c>
      <c r="AH30" s="42">
        <f t="shared" si="16"/>
        <v>0.45000000000000018</v>
      </c>
      <c r="AJ30" s="29">
        <v>1.04613574644975</v>
      </c>
      <c r="AK30" s="32">
        <f t="shared" si="0"/>
        <v>68.403864253550253</v>
      </c>
      <c r="AL30" s="32">
        <f t="shared" si="1"/>
        <v>70.496135746449752</v>
      </c>
      <c r="AM30" s="43">
        <f t="shared" si="2"/>
        <v>1</v>
      </c>
      <c r="AN30" s="43">
        <f t="shared" si="17"/>
        <v>1</v>
      </c>
      <c r="AO30" s="32">
        <f t="shared" si="18"/>
        <v>2.0922714928994992</v>
      </c>
      <c r="AP30" s="44">
        <f t="shared" si="28"/>
        <v>2.9889592755707132E-2</v>
      </c>
      <c r="AQ30" s="43"/>
      <c r="AR30" s="29">
        <v>0.52306787322487502</v>
      </c>
      <c r="AS30" s="32">
        <f t="shared" si="3"/>
        <v>68.926932126775128</v>
      </c>
      <c r="AT30" s="32">
        <f t="shared" si="4"/>
        <v>69.973067873224878</v>
      </c>
      <c r="AU30" s="43">
        <f t="shared" si="5"/>
        <v>1</v>
      </c>
      <c r="AV30" s="43">
        <f t="shared" si="6"/>
        <v>1</v>
      </c>
      <c r="AW30" s="32">
        <f t="shared" si="19"/>
        <v>1.0461357464497496</v>
      </c>
      <c r="AX30" s="44">
        <f t="shared" si="29"/>
        <v>1.4944796377853566E-2</v>
      </c>
      <c r="AY30" s="44"/>
      <c r="AZ30" s="29">
        <v>1.04613574644975</v>
      </c>
      <c r="BA30" s="32">
        <f t="shared" si="34"/>
        <v>68.403864253550253</v>
      </c>
      <c r="BB30" s="32">
        <f t="shared" si="35"/>
        <v>70.496135746449752</v>
      </c>
      <c r="BC30" s="43">
        <f t="shared" si="36"/>
        <v>1</v>
      </c>
      <c r="BD30" s="43">
        <f t="shared" si="37"/>
        <v>1</v>
      </c>
      <c r="BE30" s="32">
        <f t="shared" si="24"/>
        <v>2.0922714928994992</v>
      </c>
      <c r="BF30" s="44">
        <f t="shared" si="30"/>
        <v>3.0018242365846472E-2</v>
      </c>
      <c r="BG30" s="44">
        <f t="shared" si="25"/>
        <v>3.0126299393801282E-2</v>
      </c>
      <c r="BJ30" s="32">
        <f t="shared" si="31"/>
        <v>68.95</v>
      </c>
      <c r="BK30" s="32">
        <f t="shared" si="32"/>
        <v>70</v>
      </c>
      <c r="BL30" s="32">
        <f t="shared" si="33"/>
        <v>71.05</v>
      </c>
      <c r="BM30" s="43">
        <f t="shared" si="26"/>
        <v>1</v>
      </c>
      <c r="BN30" s="43">
        <f t="shared" si="27"/>
        <v>1</v>
      </c>
      <c r="BR30" s="28">
        <v>69.3</v>
      </c>
      <c r="BS30" s="28">
        <v>0.3</v>
      </c>
      <c r="BT30" s="28">
        <v>12.3</v>
      </c>
      <c r="BU30" s="28">
        <v>3.3</v>
      </c>
      <c r="BV30" s="28">
        <v>69.599999999999994</v>
      </c>
      <c r="BW30" s="28">
        <v>0.6</v>
      </c>
      <c r="BX30" s="28">
        <v>12.6</v>
      </c>
      <c r="BY30" s="28">
        <v>3.6</v>
      </c>
      <c r="BZ30" s="29">
        <v>3.03999999999994E-2</v>
      </c>
      <c r="CA30" s="29">
        <v>3.04E-2</v>
      </c>
      <c r="CB30" s="29">
        <v>3.0399999999999899E-2</v>
      </c>
      <c r="CC30" s="29">
        <v>3.04E-2</v>
      </c>
      <c r="CD30" s="29">
        <v>0.17435595774162499</v>
      </c>
      <c r="CE30" s="29">
        <v>0.17435595774162599</v>
      </c>
      <c r="CF30" s="29">
        <v>0.17435595774162599</v>
      </c>
      <c r="CG30" s="29">
        <v>0.17435595774162599</v>
      </c>
      <c r="CH30" s="29">
        <v>398.26571399929901</v>
      </c>
      <c r="CI30" s="29">
        <v>2.52357307257618</v>
      </c>
      <c r="CJ30" s="29">
        <v>71.348293233744698</v>
      </c>
      <c r="CK30" s="29">
        <v>19.729753112868298</v>
      </c>
      <c r="CL30" s="29">
        <v>5.5136195008360298E-2</v>
      </c>
      <c r="CM30" s="29">
        <v>5.5136195008360797E-2</v>
      </c>
      <c r="CN30" s="29">
        <v>5.5136195008360797E-2</v>
      </c>
      <c r="CO30" s="29">
        <v>5.5136195008360797E-2</v>
      </c>
      <c r="CP30" s="29">
        <v>69.474173767717303</v>
      </c>
      <c r="CQ30" s="29">
        <v>0.47417376771735797</v>
      </c>
      <c r="CR30" s="29">
        <v>12.4741737677173</v>
      </c>
      <c r="CS30" s="29">
        <v>3.4741737677173501</v>
      </c>
      <c r="CT30" s="29">
        <v>0.52306787322487502</v>
      </c>
      <c r="CU30" s="29">
        <v>0.52306787322488002</v>
      </c>
      <c r="CV30" s="29">
        <v>0.52306787322488002</v>
      </c>
      <c r="CW30" s="29">
        <v>0.52306787322488002</v>
      </c>
      <c r="CX30" s="29">
        <v>1.04613574644975</v>
      </c>
      <c r="CY30" s="29">
        <v>1.04613574644976</v>
      </c>
      <c r="CZ30" s="29">
        <v>1.04613574644976</v>
      </c>
      <c r="DA30" s="29">
        <v>1.04613574644976</v>
      </c>
    </row>
    <row r="31" spans="1:105" x14ac:dyDescent="0.2">
      <c r="A31" s="28">
        <v>31</v>
      </c>
      <c r="B31" s="28">
        <f>IFERROR(VLOOKUP($A31,Sheet1!$C$3:$H$800,2,FALSE),0)</f>
        <v>30</v>
      </c>
      <c r="C31" s="28">
        <f>IFERROR(VLOOKUP($A31,Sheet1!$C$3:$H$800,3,FALSE),0)</f>
        <v>30</v>
      </c>
      <c r="D31" s="28">
        <f>IFERROR(VLOOKUP($A31,Sheet1!$C$3:$H$800,4,FALSE),0)</f>
        <v>25</v>
      </c>
      <c r="E31" s="28">
        <f>IFERROR(VLOOKUP($A31,Sheet1!$C$3:$H$800,5,FALSE),0)</f>
        <v>5</v>
      </c>
      <c r="F31" s="28">
        <f>IFERROR(VLOOKUP($A31,Sheet1!$C$3:$H$800,6,FALSE),0)</f>
        <v>36</v>
      </c>
      <c r="G31" s="28">
        <f>IFERROR(VLOOKUP($A31,Sheet1!$C$3:$I$800,7,FALSE),0)</f>
        <v>2.7</v>
      </c>
      <c r="I31" s="28">
        <v>30.1</v>
      </c>
      <c r="J31" s="38">
        <f t="shared" si="7"/>
        <v>0.10000000000000142</v>
      </c>
      <c r="K31" s="28">
        <v>0.1</v>
      </c>
      <c r="L31" s="38">
        <f t="shared" si="8"/>
        <v>-29.9</v>
      </c>
      <c r="M31" s="28">
        <v>5.0999999999999996</v>
      </c>
      <c r="N31" s="28">
        <v>2.1</v>
      </c>
      <c r="O31" s="28">
        <v>29.6</v>
      </c>
      <c r="P31" s="28">
        <v>-0.4</v>
      </c>
      <c r="Q31" s="28">
        <v>4.5999999999999996</v>
      </c>
      <c r="R31" s="28">
        <v>1.6</v>
      </c>
      <c r="S31" s="29">
        <v>29.88</v>
      </c>
      <c r="T31" s="42">
        <f t="shared" si="9"/>
        <v>-0.12000000000000099</v>
      </c>
      <c r="U31" s="29">
        <v>-0.119999999999999</v>
      </c>
      <c r="V31" s="42">
        <f t="shared" si="10"/>
        <v>-30.119999999999997</v>
      </c>
      <c r="W31" s="29">
        <v>4.88</v>
      </c>
      <c r="X31" s="42">
        <f t="shared" si="11"/>
        <v>-0.12000000000000011</v>
      </c>
      <c r="Y31" s="29">
        <v>1.88</v>
      </c>
      <c r="Z31" s="42">
        <f t="shared" si="12"/>
        <v>-0.82000000000000028</v>
      </c>
      <c r="AA31" s="31">
        <v>29.9</v>
      </c>
      <c r="AB31" s="42">
        <f t="shared" si="13"/>
        <v>-0.10000000000000142</v>
      </c>
      <c r="AC31" s="28">
        <v>-9.9999999999999895E-2</v>
      </c>
      <c r="AD31" s="42">
        <f t="shared" si="14"/>
        <v>-30.1</v>
      </c>
      <c r="AE31" s="28">
        <v>4.9000000000000004</v>
      </c>
      <c r="AF31" s="42">
        <f t="shared" si="15"/>
        <v>-9.9999999999999645E-2</v>
      </c>
      <c r="AG31" s="28">
        <v>1.9</v>
      </c>
      <c r="AH31" s="42">
        <f t="shared" si="16"/>
        <v>-0.80000000000000027</v>
      </c>
      <c r="AJ31" s="29">
        <v>1.3362634470792001</v>
      </c>
      <c r="AK31" s="32">
        <f t="shared" si="0"/>
        <v>28.563736552920798</v>
      </c>
      <c r="AL31" s="32">
        <f t="shared" si="1"/>
        <v>31.2362634470792</v>
      </c>
      <c r="AM31" s="43">
        <f t="shared" si="2"/>
        <v>1</v>
      </c>
      <c r="AN31" s="43">
        <f t="shared" si="17"/>
        <v>1</v>
      </c>
      <c r="AO31" s="32">
        <f t="shared" si="18"/>
        <v>2.6725268941584019</v>
      </c>
      <c r="AP31" s="44">
        <f t="shared" si="28"/>
        <v>8.9084229805280066E-2</v>
      </c>
      <c r="AQ31" s="43"/>
      <c r="AR31" s="29">
        <v>0.66813172353960404</v>
      </c>
      <c r="AS31" s="32">
        <f t="shared" si="3"/>
        <v>29.231868276460396</v>
      </c>
      <c r="AT31" s="32">
        <f t="shared" si="4"/>
        <v>30.568131723539601</v>
      </c>
      <c r="AU31" s="43">
        <f t="shared" si="5"/>
        <v>1</v>
      </c>
      <c r="AV31" s="43">
        <f t="shared" si="6"/>
        <v>1</v>
      </c>
      <c r="AW31" s="32">
        <f t="shared" si="19"/>
        <v>1.3362634470792045</v>
      </c>
      <c r="AX31" s="44">
        <f t="shared" si="29"/>
        <v>4.4542114902640151E-2</v>
      </c>
      <c r="AY31" s="44"/>
      <c r="AZ31" s="29">
        <v>1.3362634470792001</v>
      </c>
      <c r="BA31" s="32">
        <f t="shared" si="34"/>
        <v>28.563736552920798</v>
      </c>
      <c r="BB31" s="32">
        <f t="shared" si="35"/>
        <v>31.2362634470792</v>
      </c>
      <c r="BC31" s="43">
        <f t="shared" si="36"/>
        <v>1</v>
      </c>
      <c r="BD31" s="43">
        <f t="shared" si="37"/>
        <v>1</v>
      </c>
      <c r="BE31" s="32">
        <f t="shared" si="24"/>
        <v>2.6725268941584019</v>
      </c>
      <c r="BF31" s="44">
        <f t="shared" si="30"/>
        <v>8.8788268908917001E-2</v>
      </c>
      <c r="BG31" s="44">
        <f t="shared" si="25"/>
        <v>8.9382170373190711E-2</v>
      </c>
      <c r="BJ31" s="32">
        <f t="shared" si="31"/>
        <v>29.55</v>
      </c>
      <c r="BK31" s="32">
        <f t="shared" si="32"/>
        <v>30</v>
      </c>
      <c r="BL31" s="32">
        <f t="shared" si="33"/>
        <v>30.45</v>
      </c>
      <c r="BM31" s="43">
        <f t="shared" si="26"/>
        <v>1</v>
      </c>
      <c r="BN31" s="43">
        <f t="shared" si="27"/>
        <v>1</v>
      </c>
      <c r="BR31" s="28">
        <v>29.7</v>
      </c>
      <c r="BS31" s="28">
        <v>-0.3</v>
      </c>
      <c r="BT31" s="28">
        <v>4.7</v>
      </c>
      <c r="BU31" s="28">
        <v>1.7</v>
      </c>
      <c r="BV31" s="28">
        <v>30.1</v>
      </c>
      <c r="BW31" s="28">
        <v>0.1</v>
      </c>
      <c r="BX31" s="28">
        <v>5.0999999999999996</v>
      </c>
      <c r="BY31" s="28">
        <v>2.1</v>
      </c>
      <c r="BZ31" s="29">
        <v>4.9600000000000199E-2</v>
      </c>
      <c r="CA31" s="29">
        <v>4.9599999999999998E-2</v>
      </c>
      <c r="CB31" s="29">
        <v>4.9599999999999901E-2</v>
      </c>
      <c r="CC31" s="29">
        <v>4.9599999999999998E-2</v>
      </c>
      <c r="CD31" s="29">
        <v>0.222710574513201</v>
      </c>
      <c r="CE31" s="29">
        <v>0.2227105745132</v>
      </c>
      <c r="CF31" s="29">
        <v>0.2227105745132</v>
      </c>
      <c r="CG31" s="29">
        <v>0.2227105745132</v>
      </c>
      <c r="CH31" s="29">
        <v>134.165160614</v>
      </c>
      <c r="CI31" s="29">
        <v>-0.53881590608032404</v>
      </c>
      <c r="CJ31" s="29">
        <v>21.911846847266499</v>
      </c>
      <c r="CK31" s="29">
        <v>8.4414491952584196</v>
      </c>
      <c r="CL31" s="29">
        <v>7.0427267446636202E-2</v>
      </c>
      <c r="CM31" s="29">
        <v>7.0427267446635994E-2</v>
      </c>
      <c r="CN31" s="29">
        <v>7.0427267446635994E-2</v>
      </c>
      <c r="CO31" s="29">
        <v>7.0427267446635994E-2</v>
      </c>
      <c r="CP31" s="29">
        <v>29.923651272604499</v>
      </c>
      <c r="CQ31" s="29">
        <v>-7.6348727395412597E-2</v>
      </c>
      <c r="CR31" s="29">
        <v>4.9236512726045802</v>
      </c>
      <c r="CS31" s="29">
        <v>1.92365127260458</v>
      </c>
      <c r="CT31" s="29">
        <v>0.66813172353960404</v>
      </c>
      <c r="CU31" s="29">
        <v>0.66813172353960204</v>
      </c>
      <c r="CV31" s="29">
        <v>0.66813172353960204</v>
      </c>
      <c r="CW31" s="29">
        <v>0.66813172353960204</v>
      </c>
      <c r="CX31" s="29">
        <v>1.3362634470792001</v>
      </c>
      <c r="CY31" s="29">
        <v>1.3362634470792001</v>
      </c>
      <c r="CZ31" s="29">
        <v>1.3362634470792001</v>
      </c>
      <c r="DA31" s="29">
        <v>1.3362634470792001</v>
      </c>
    </row>
    <row r="32" spans="1:105" x14ac:dyDescent="0.2">
      <c r="A32" s="28" t="s">
        <v>51</v>
      </c>
      <c r="B32" s="28">
        <f>IFERROR(VLOOKUP($A32,Sheet1!$C$3:$H$800,2,FALSE),0)</f>
        <v>40</v>
      </c>
      <c r="C32" s="28">
        <f>IFERROR(VLOOKUP($A32,Sheet1!$C$3:$H$800,3,FALSE),0)</f>
        <v>40</v>
      </c>
      <c r="D32" s="28">
        <f>IFERROR(VLOOKUP($A32,Sheet1!$C$3:$H$800,4,FALSE),0)</f>
        <v>38</v>
      </c>
      <c r="E32" s="28">
        <f>IFERROR(VLOOKUP($A32,Sheet1!$C$3:$H$800,5,FALSE),0)</f>
        <v>8</v>
      </c>
      <c r="F32" s="28">
        <f>IFERROR(VLOOKUP($A32,Sheet1!$C$3:$H$800,6,FALSE),0)</f>
        <v>62</v>
      </c>
      <c r="G32" s="28">
        <f>IFERROR(VLOOKUP($A32,Sheet1!$C$3:$I$800,7,FALSE),0)</f>
        <v>3</v>
      </c>
      <c r="I32" s="28">
        <v>39.299999999999997</v>
      </c>
      <c r="J32" s="38">
        <f t="shared" si="7"/>
        <v>-0.70000000000000284</v>
      </c>
      <c r="K32" s="28">
        <v>0.3</v>
      </c>
      <c r="L32" s="38">
        <f t="shared" si="8"/>
        <v>-39.700000000000003</v>
      </c>
      <c r="M32" s="28">
        <v>7.3</v>
      </c>
      <c r="N32" s="28">
        <v>3.3</v>
      </c>
      <c r="O32" s="28">
        <v>39.1</v>
      </c>
      <c r="P32" s="28">
        <v>0.1</v>
      </c>
      <c r="Q32" s="28">
        <v>7.1</v>
      </c>
      <c r="R32" s="28">
        <v>3.1</v>
      </c>
      <c r="S32" s="29">
        <v>39.18</v>
      </c>
      <c r="T32" s="42">
        <f t="shared" si="9"/>
        <v>-0.82000000000000028</v>
      </c>
      <c r="U32" s="29">
        <v>0.18</v>
      </c>
      <c r="V32" s="42">
        <f t="shared" si="10"/>
        <v>-39.82</v>
      </c>
      <c r="W32" s="29">
        <v>7.18</v>
      </c>
      <c r="X32" s="42">
        <f t="shared" si="11"/>
        <v>-0.82000000000000028</v>
      </c>
      <c r="Y32" s="29">
        <v>3.18</v>
      </c>
      <c r="Z32" s="42">
        <f t="shared" si="12"/>
        <v>0.18000000000000016</v>
      </c>
      <c r="AA32" s="31">
        <v>39.200000000000003</v>
      </c>
      <c r="AB32" s="42">
        <f t="shared" si="13"/>
        <v>-0.79999999999999716</v>
      </c>
      <c r="AC32" s="28">
        <v>0.2</v>
      </c>
      <c r="AD32" s="42">
        <f t="shared" si="14"/>
        <v>-39.799999999999997</v>
      </c>
      <c r="AE32" s="28">
        <v>7.2</v>
      </c>
      <c r="AF32" s="42">
        <f t="shared" si="15"/>
        <v>-0.79999999999999982</v>
      </c>
      <c r="AG32" s="28">
        <v>3.2</v>
      </c>
      <c r="AH32" s="42">
        <f t="shared" si="16"/>
        <v>0.20000000000000018</v>
      </c>
      <c r="AJ32" s="29">
        <v>0.44899888641286501</v>
      </c>
      <c r="AK32" s="32">
        <f t="shared" si="0"/>
        <v>38.751001113587137</v>
      </c>
      <c r="AL32" s="32">
        <f t="shared" si="1"/>
        <v>39.648998886412869</v>
      </c>
      <c r="AM32" s="43">
        <f t="shared" si="2"/>
        <v>1</v>
      </c>
      <c r="AN32" s="43">
        <f t="shared" si="17"/>
        <v>1</v>
      </c>
      <c r="AO32" s="32">
        <f t="shared" si="18"/>
        <v>0.89799777282573245</v>
      </c>
      <c r="AP32" s="44">
        <f t="shared" si="28"/>
        <v>2.244994432064331E-2</v>
      </c>
      <c r="AQ32" s="43"/>
      <c r="AR32" s="29">
        <v>0.224499443206432</v>
      </c>
      <c r="AS32" s="32">
        <f t="shared" si="3"/>
        <v>38.97550055679357</v>
      </c>
      <c r="AT32" s="32">
        <f t="shared" si="4"/>
        <v>39.424499443206436</v>
      </c>
      <c r="AU32" s="43">
        <f t="shared" si="5"/>
        <v>1</v>
      </c>
      <c r="AV32" s="43">
        <f t="shared" si="6"/>
        <v>1</v>
      </c>
      <c r="AW32" s="32">
        <f t="shared" si="19"/>
        <v>0.44899888641286623</v>
      </c>
      <c r="AX32" s="44">
        <f t="shared" si="29"/>
        <v>1.1224972160321655E-2</v>
      </c>
      <c r="AY32" s="44"/>
      <c r="AZ32" s="29">
        <v>0.44899888641286501</v>
      </c>
      <c r="BA32" s="32">
        <f t="shared" si="34"/>
        <v>38.751001113587137</v>
      </c>
      <c r="BB32" s="32">
        <f t="shared" si="35"/>
        <v>39.648998886412869</v>
      </c>
      <c r="BC32" s="43">
        <f t="shared" si="36"/>
        <v>1</v>
      </c>
      <c r="BD32" s="43">
        <f t="shared" si="37"/>
        <v>1</v>
      </c>
      <c r="BE32" s="32">
        <f t="shared" si="24"/>
        <v>0.89799777282573245</v>
      </c>
      <c r="BF32" s="44">
        <f t="shared" si="30"/>
        <v>2.2849816102435944E-2</v>
      </c>
      <c r="BG32" s="44">
        <f t="shared" si="25"/>
        <v>2.2908106449636031E-2</v>
      </c>
      <c r="BJ32" s="32">
        <f t="shared" si="31"/>
        <v>39.4</v>
      </c>
      <c r="BK32" s="32">
        <f t="shared" si="32"/>
        <v>40</v>
      </c>
      <c r="BL32" s="32">
        <f t="shared" si="33"/>
        <v>40.6</v>
      </c>
      <c r="BM32" s="43">
        <f t="shared" si="26"/>
        <v>1</v>
      </c>
      <c r="BN32" s="43">
        <f t="shared" si="27"/>
        <v>0</v>
      </c>
      <c r="BR32" s="28">
        <v>39.1</v>
      </c>
      <c r="BS32" s="28">
        <v>0.1</v>
      </c>
      <c r="BT32" s="28">
        <v>7.1</v>
      </c>
      <c r="BU32" s="28">
        <v>3.1</v>
      </c>
      <c r="BV32" s="28">
        <v>39.200000000000003</v>
      </c>
      <c r="BW32" s="28">
        <v>0.2</v>
      </c>
      <c r="BX32" s="28">
        <v>7.2</v>
      </c>
      <c r="BY32" s="28">
        <v>3.2</v>
      </c>
      <c r="BZ32" s="29">
        <v>5.59999999999981E-3</v>
      </c>
      <c r="CA32" s="29">
        <v>5.5999999999999904E-3</v>
      </c>
      <c r="CB32" s="29">
        <v>5.6000000000000104E-3</v>
      </c>
      <c r="CC32" s="29">
        <v>5.59999999999998E-3</v>
      </c>
      <c r="CD32" s="29">
        <v>7.4833147735477598E-2</v>
      </c>
      <c r="CE32" s="29">
        <v>7.4833147735478805E-2</v>
      </c>
      <c r="CF32" s="29">
        <v>7.4833147735478903E-2</v>
      </c>
      <c r="CG32" s="29">
        <v>7.4833147735478694E-2</v>
      </c>
      <c r="CH32" s="29">
        <v>523.56477290644796</v>
      </c>
      <c r="CI32" s="29">
        <v>2.4053511772118199</v>
      </c>
      <c r="CJ32" s="29">
        <v>95.946785846560203</v>
      </c>
      <c r="CK32" s="29">
        <v>42.494537464075499</v>
      </c>
      <c r="CL32" s="29">
        <v>2.3664319132397998E-2</v>
      </c>
      <c r="CM32" s="29">
        <v>2.3664319132398401E-2</v>
      </c>
      <c r="CN32" s="29">
        <v>2.3664319132398401E-2</v>
      </c>
      <c r="CO32" s="29">
        <v>2.3664319132398401E-2</v>
      </c>
      <c r="CP32" s="29">
        <v>39.194667296956098</v>
      </c>
      <c r="CQ32" s="29">
        <v>0.19466729695615301</v>
      </c>
      <c r="CR32" s="29">
        <v>7.1946672969561503</v>
      </c>
      <c r="CS32" s="29">
        <v>3.1946672969561498</v>
      </c>
      <c r="CT32" s="29">
        <v>0.224499443206432</v>
      </c>
      <c r="CU32" s="29">
        <v>0.224499443206436</v>
      </c>
      <c r="CV32" s="29">
        <v>0.224499443206436</v>
      </c>
      <c r="CW32" s="29">
        <v>0.224499443206436</v>
      </c>
      <c r="CX32" s="29">
        <v>0.44899888641286501</v>
      </c>
      <c r="CY32" s="29">
        <v>0.448998886412872</v>
      </c>
      <c r="CZ32" s="29">
        <v>0.448998886412873</v>
      </c>
      <c r="DA32" s="29">
        <v>0.448998886412872</v>
      </c>
    </row>
    <row r="33" spans="1:105" x14ac:dyDescent="0.2">
      <c r="A33" s="28">
        <v>45</v>
      </c>
      <c r="B33" s="28">
        <f>IFERROR(VLOOKUP($A33,Sheet1!$C$3:$H$800,2,FALSE),0)</f>
        <v>45</v>
      </c>
      <c r="C33" s="28">
        <f>IFERROR(VLOOKUP($A33,Sheet1!$C$3:$H$800,3,FALSE),0)</f>
        <v>44</v>
      </c>
      <c r="D33" s="28">
        <f>IFERROR(VLOOKUP($A33,Sheet1!$C$3:$H$800,4,FALSE),0)</f>
        <v>38</v>
      </c>
      <c r="E33" s="28">
        <f>IFERROR(VLOOKUP($A33,Sheet1!$C$3:$H$800,5,FALSE),0)</f>
        <v>5</v>
      </c>
      <c r="F33" s="28">
        <f>IFERROR(VLOOKUP($A33,Sheet1!$C$3:$H$800,6,FALSE),0)</f>
        <v>53</v>
      </c>
      <c r="G33" s="28">
        <f>IFERROR(VLOOKUP($A33,Sheet1!$C$3:$I$800,7,FALSE),0)</f>
        <v>3</v>
      </c>
      <c r="I33" s="28">
        <v>43.1</v>
      </c>
      <c r="J33" s="38">
        <f t="shared" si="7"/>
        <v>-1.8999999999999986</v>
      </c>
      <c r="K33" s="28">
        <v>42.1</v>
      </c>
      <c r="L33" s="38">
        <f t="shared" si="8"/>
        <v>-1.8999999999999986</v>
      </c>
      <c r="M33" s="28">
        <v>5.0999999999999996</v>
      </c>
      <c r="N33" s="28">
        <v>3.1</v>
      </c>
      <c r="O33" s="28">
        <v>42.8</v>
      </c>
      <c r="P33" s="28">
        <v>41.8</v>
      </c>
      <c r="Q33" s="28">
        <v>4.8</v>
      </c>
      <c r="R33" s="28">
        <v>2.8</v>
      </c>
      <c r="S33" s="29">
        <v>43</v>
      </c>
      <c r="T33" s="42">
        <f t="shared" si="9"/>
        <v>-2</v>
      </c>
      <c r="U33" s="29">
        <v>42</v>
      </c>
      <c r="V33" s="42">
        <f t="shared" si="10"/>
        <v>-2</v>
      </c>
      <c r="W33" s="29">
        <v>5</v>
      </c>
      <c r="X33" s="42">
        <f t="shared" si="11"/>
        <v>0</v>
      </c>
      <c r="Y33" s="29">
        <v>3</v>
      </c>
      <c r="Z33" s="42">
        <f t="shared" si="12"/>
        <v>0</v>
      </c>
      <c r="AA33" s="31">
        <v>43</v>
      </c>
      <c r="AB33" s="42">
        <f t="shared" si="13"/>
        <v>-2</v>
      </c>
      <c r="AC33" s="28">
        <v>42</v>
      </c>
      <c r="AD33" s="42">
        <f t="shared" si="14"/>
        <v>-2</v>
      </c>
      <c r="AE33" s="28">
        <v>5</v>
      </c>
      <c r="AF33" s="42">
        <f t="shared" si="15"/>
        <v>0</v>
      </c>
      <c r="AG33" s="28">
        <v>3</v>
      </c>
      <c r="AH33" s="42">
        <f t="shared" si="16"/>
        <v>0</v>
      </c>
      <c r="AJ33" s="29">
        <v>0.60000000000000797</v>
      </c>
      <c r="AK33" s="32">
        <f t="shared" si="0"/>
        <v>42.399999999999991</v>
      </c>
      <c r="AL33" s="32">
        <f t="shared" si="1"/>
        <v>43.600000000000009</v>
      </c>
      <c r="AM33" s="43">
        <f t="shared" si="2"/>
        <v>1</v>
      </c>
      <c r="AN33" s="43">
        <f t="shared" si="17"/>
        <v>1</v>
      </c>
      <c r="AO33" s="32">
        <f t="shared" si="18"/>
        <v>1.2000000000000171</v>
      </c>
      <c r="AP33" s="44">
        <f t="shared" si="28"/>
        <v>2.6666666666667047E-2</v>
      </c>
      <c r="AQ33" s="43"/>
      <c r="AR33" s="29">
        <v>0.30000000000000399</v>
      </c>
      <c r="AS33" s="32">
        <f t="shared" si="3"/>
        <v>42.699999999999996</v>
      </c>
      <c r="AT33" s="32">
        <f t="shared" si="4"/>
        <v>43.300000000000004</v>
      </c>
      <c r="AU33" s="43">
        <f t="shared" si="5"/>
        <v>1</v>
      </c>
      <c r="AV33" s="43">
        <f t="shared" si="6"/>
        <v>1</v>
      </c>
      <c r="AW33" s="32">
        <f t="shared" si="19"/>
        <v>0.60000000000000853</v>
      </c>
      <c r="AX33" s="44">
        <f t="shared" si="29"/>
        <v>1.3333333333333523E-2</v>
      </c>
      <c r="AY33" s="44"/>
      <c r="AZ33" s="29">
        <v>0.60000000000000797</v>
      </c>
      <c r="BA33" s="32">
        <f t="shared" si="34"/>
        <v>42.399999999999991</v>
      </c>
      <c r="BB33" s="32">
        <f t="shared" si="35"/>
        <v>43.600000000000009</v>
      </c>
      <c r="BC33" s="43">
        <f t="shared" si="36"/>
        <v>1</v>
      </c>
      <c r="BD33" s="43">
        <f t="shared" si="37"/>
        <v>1</v>
      </c>
      <c r="BE33" s="32">
        <f t="shared" si="24"/>
        <v>1.2000000000000171</v>
      </c>
      <c r="BF33" s="44">
        <f t="shared" si="30"/>
        <v>2.784222737819065E-2</v>
      </c>
      <c r="BG33" s="44">
        <f t="shared" si="25"/>
        <v>2.7906976744186442E-2</v>
      </c>
      <c r="BJ33" s="32">
        <f t="shared" si="31"/>
        <v>44.325000000000003</v>
      </c>
      <c r="BK33" s="32">
        <f t="shared" si="32"/>
        <v>45</v>
      </c>
      <c r="BL33" s="32">
        <f t="shared" si="33"/>
        <v>45.674999999999997</v>
      </c>
      <c r="BM33" s="43">
        <f t="shared" si="26"/>
        <v>1</v>
      </c>
      <c r="BN33" s="43">
        <f t="shared" si="27"/>
        <v>0</v>
      </c>
      <c r="BR33" s="28">
        <v>42.975000000000001</v>
      </c>
      <c r="BS33" s="28">
        <v>41.975000000000001</v>
      </c>
      <c r="BT33" s="28">
        <v>4.9749999999999996</v>
      </c>
      <c r="BU33" s="28">
        <v>2.9750000000000001</v>
      </c>
      <c r="BV33" s="28">
        <v>43.1</v>
      </c>
      <c r="BW33" s="28">
        <v>42.1</v>
      </c>
      <c r="BX33" s="28">
        <v>5.0999999999999996</v>
      </c>
      <c r="BY33" s="28">
        <v>3.1</v>
      </c>
      <c r="BZ33" s="29">
        <v>1.00000000000002E-2</v>
      </c>
      <c r="CA33" s="29">
        <v>1.00000000000002E-2</v>
      </c>
      <c r="CB33" s="29">
        <v>9.9999999999999707E-3</v>
      </c>
      <c r="CC33" s="29">
        <v>0.01</v>
      </c>
      <c r="CD33" s="29">
        <v>0.100000000000001</v>
      </c>
      <c r="CE33" s="29">
        <v>0.100000000000001</v>
      </c>
      <c r="CF33" s="29">
        <v>9.9999999999999797E-2</v>
      </c>
      <c r="CG33" s="29">
        <v>0.1</v>
      </c>
      <c r="CH33" s="29">
        <v>429.99999999999301</v>
      </c>
      <c r="CI33" s="29">
        <v>419.99999999999397</v>
      </c>
      <c r="CJ33" s="29">
        <v>50</v>
      </c>
      <c r="CK33" s="29">
        <v>29.999999999999901</v>
      </c>
      <c r="CL33" s="29">
        <v>3.5355339059327799E-2</v>
      </c>
      <c r="CM33" s="29">
        <v>3.5355339059327799E-2</v>
      </c>
      <c r="CN33" s="29">
        <v>3.53553390593273E-2</v>
      </c>
      <c r="CO33" s="29">
        <v>3.5355339059327397E-2</v>
      </c>
      <c r="CP33" s="29">
        <v>43.024500000000003</v>
      </c>
      <c r="CQ33" s="29">
        <v>42.024500000000003</v>
      </c>
      <c r="CR33" s="29">
        <v>5.0244999999999997</v>
      </c>
      <c r="CS33" s="29">
        <v>3.0245000000000002</v>
      </c>
      <c r="CT33" s="29">
        <v>0.30000000000000399</v>
      </c>
      <c r="CU33" s="29">
        <v>0.30000000000000399</v>
      </c>
      <c r="CV33" s="29">
        <v>0.29999999999999899</v>
      </c>
      <c r="CW33" s="29">
        <v>0.3</v>
      </c>
      <c r="CX33" s="29">
        <v>0.60000000000000797</v>
      </c>
      <c r="CY33" s="29">
        <v>0.60000000000000797</v>
      </c>
      <c r="CZ33" s="29">
        <v>0.59999999999999898</v>
      </c>
      <c r="DA33" s="29">
        <v>0.6</v>
      </c>
    </row>
    <row r="34" spans="1:105" x14ac:dyDescent="0.2">
      <c r="A34" s="28">
        <v>60</v>
      </c>
      <c r="B34" s="28">
        <f>IFERROR(VLOOKUP($A34,Sheet1!$C$3:$H$800,2,FALSE),0)</f>
        <v>60</v>
      </c>
      <c r="C34" s="28">
        <f>IFERROR(VLOOKUP($A34,Sheet1!$C$3:$H$800,3,FALSE),0)</f>
        <v>55</v>
      </c>
      <c r="D34" s="28">
        <f>IFERROR(VLOOKUP($A34,Sheet1!$C$3:$H$800,4,FALSE),0)</f>
        <v>50</v>
      </c>
      <c r="E34" s="28">
        <f>IFERROR(VLOOKUP($A34,Sheet1!$C$3:$H$800,5,FALSE),0)</f>
        <v>7</v>
      </c>
      <c r="F34" s="28">
        <f>IFERROR(VLOOKUP($A34,Sheet1!$C$3:$H$800,6,FALSE),0)</f>
        <v>72</v>
      </c>
      <c r="G34" s="28">
        <f>IFERROR(VLOOKUP($A34,Sheet1!$C$3:$I$800,7,FALSE),0)</f>
        <v>3</v>
      </c>
      <c r="I34" s="28">
        <v>58.8</v>
      </c>
      <c r="J34" s="38">
        <f t="shared" si="7"/>
        <v>-1.2000000000000028</v>
      </c>
      <c r="K34" s="28">
        <v>53.8</v>
      </c>
      <c r="L34" s="38">
        <f t="shared" si="8"/>
        <v>-1.2000000000000028</v>
      </c>
      <c r="M34" s="28">
        <v>6.8</v>
      </c>
      <c r="N34" s="28">
        <v>3.8</v>
      </c>
      <c r="O34" s="28">
        <v>58.6</v>
      </c>
      <c r="P34" s="28">
        <v>53.6</v>
      </c>
      <c r="Q34" s="28">
        <v>6.6</v>
      </c>
      <c r="R34" s="28">
        <v>3.6</v>
      </c>
      <c r="S34" s="29">
        <v>58.6799999999999</v>
      </c>
      <c r="T34" s="42">
        <f t="shared" si="9"/>
        <v>-1.3200000000000998</v>
      </c>
      <c r="U34" s="29">
        <v>53.68</v>
      </c>
      <c r="V34" s="42">
        <f t="shared" si="10"/>
        <v>-1.3200000000000003</v>
      </c>
      <c r="W34" s="29">
        <v>6.68</v>
      </c>
      <c r="X34" s="42">
        <f t="shared" si="11"/>
        <v>-0.32000000000000028</v>
      </c>
      <c r="Y34" s="29">
        <v>3.6799999999999899</v>
      </c>
      <c r="Z34" s="42">
        <f t="shared" si="12"/>
        <v>0.67999999999998995</v>
      </c>
      <c r="AA34" s="31">
        <v>58.7</v>
      </c>
      <c r="AB34" s="42">
        <f t="shared" si="13"/>
        <v>-1.2999999999999972</v>
      </c>
      <c r="AC34" s="28">
        <v>53.7</v>
      </c>
      <c r="AD34" s="42">
        <f t="shared" si="14"/>
        <v>-1.2999999999999972</v>
      </c>
      <c r="AE34" s="28">
        <v>6.7</v>
      </c>
      <c r="AF34" s="42">
        <f t="shared" si="15"/>
        <v>-0.29999999999999982</v>
      </c>
      <c r="AG34" s="28">
        <v>3.7</v>
      </c>
      <c r="AH34" s="42">
        <f t="shared" si="16"/>
        <v>0.70000000000000018</v>
      </c>
      <c r="AJ34" s="29">
        <v>0.44899888641286501</v>
      </c>
      <c r="AK34" s="32">
        <f t="shared" si="0"/>
        <v>58.251001113587137</v>
      </c>
      <c r="AL34" s="32">
        <f t="shared" si="1"/>
        <v>59.148998886412869</v>
      </c>
      <c r="AM34" s="43">
        <f t="shared" si="2"/>
        <v>1</v>
      </c>
      <c r="AN34" s="43">
        <f t="shared" si="17"/>
        <v>1</v>
      </c>
      <c r="AO34" s="32">
        <f t="shared" si="18"/>
        <v>0.89799777282573245</v>
      </c>
      <c r="AP34" s="44">
        <f t="shared" si="28"/>
        <v>1.4966629547095541E-2</v>
      </c>
      <c r="AQ34" s="43"/>
      <c r="AR34" s="29">
        <v>0.224499443206432</v>
      </c>
      <c r="AS34" s="32">
        <f t="shared" si="3"/>
        <v>58.47550055679357</v>
      </c>
      <c r="AT34" s="32">
        <f t="shared" si="4"/>
        <v>58.924499443206436</v>
      </c>
      <c r="AU34" s="43">
        <f t="shared" si="5"/>
        <v>1</v>
      </c>
      <c r="AV34" s="43">
        <f t="shared" si="6"/>
        <v>1</v>
      </c>
      <c r="AW34" s="32">
        <f t="shared" si="19"/>
        <v>0.44899888641286623</v>
      </c>
      <c r="AX34" s="44">
        <f t="shared" si="29"/>
        <v>7.4833147735477706E-3</v>
      </c>
      <c r="AY34" s="44"/>
      <c r="AZ34" s="29">
        <v>0.44899888641286501</v>
      </c>
      <c r="BA34" s="32">
        <f t="shared" si="34"/>
        <v>58.251001113587137</v>
      </c>
      <c r="BB34" s="32">
        <f t="shared" si="35"/>
        <v>59.148998886412869</v>
      </c>
      <c r="BC34" s="43">
        <f t="shared" si="36"/>
        <v>1</v>
      </c>
      <c r="BD34" s="43">
        <f t="shared" si="37"/>
        <v>1</v>
      </c>
      <c r="BE34" s="32">
        <f t="shared" si="24"/>
        <v>0.89799777282573245</v>
      </c>
      <c r="BF34" s="44">
        <f t="shared" si="30"/>
        <v>1.5272070966424023E-2</v>
      </c>
      <c r="BG34" s="44">
        <f t="shared" si="25"/>
        <v>1.5298088123095953E-2</v>
      </c>
      <c r="BJ34" s="32">
        <f t="shared" si="31"/>
        <v>59.1</v>
      </c>
      <c r="BK34" s="32">
        <f t="shared" si="32"/>
        <v>60</v>
      </c>
      <c r="BL34" s="32">
        <f t="shared" si="33"/>
        <v>60.9</v>
      </c>
      <c r="BM34" s="43">
        <f t="shared" si="26"/>
        <v>1</v>
      </c>
      <c r="BN34" s="43">
        <f t="shared" si="27"/>
        <v>0</v>
      </c>
      <c r="BR34" s="28">
        <v>58.6</v>
      </c>
      <c r="BS34" s="28">
        <v>53.6</v>
      </c>
      <c r="BT34" s="28">
        <v>6.6</v>
      </c>
      <c r="BU34" s="28">
        <v>3.6</v>
      </c>
      <c r="BV34" s="28">
        <v>58.7</v>
      </c>
      <c r="BW34" s="28">
        <v>53.7</v>
      </c>
      <c r="BX34" s="28">
        <v>6.7</v>
      </c>
      <c r="BY34" s="28">
        <v>3.7</v>
      </c>
      <c r="BZ34" s="29">
        <v>5.59999999999981E-3</v>
      </c>
      <c r="CA34" s="29">
        <v>5.59999999999981E-3</v>
      </c>
      <c r="CB34" s="29">
        <v>5.6000000000000104E-3</v>
      </c>
      <c r="CC34" s="29">
        <v>5.59999999999998E-3</v>
      </c>
      <c r="CD34" s="29">
        <v>7.4833147735477598E-2</v>
      </c>
      <c r="CE34" s="29">
        <v>7.4833147735477598E-2</v>
      </c>
      <c r="CF34" s="29">
        <v>7.4833147735478903E-2</v>
      </c>
      <c r="CG34" s="29">
        <v>7.4833147735478694E-2</v>
      </c>
      <c r="CH34" s="29">
        <v>784.14448377106498</v>
      </c>
      <c r="CI34" s="29">
        <v>717.32917329295799</v>
      </c>
      <c r="CJ34" s="29">
        <v>89.265254798749595</v>
      </c>
      <c r="CK34" s="29">
        <v>49.176068511886101</v>
      </c>
      <c r="CL34" s="29">
        <v>2.3664319132397998E-2</v>
      </c>
      <c r="CM34" s="29">
        <v>2.3664319132397998E-2</v>
      </c>
      <c r="CN34" s="29">
        <v>2.3664319132398401E-2</v>
      </c>
      <c r="CO34" s="29">
        <v>2.3664319132398401E-2</v>
      </c>
      <c r="CP34" s="29">
        <v>58.694667296956098</v>
      </c>
      <c r="CQ34" s="29">
        <v>53.694667296956098</v>
      </c>
      <c r="CR34" s="29">
        <v>6.6946672969561503</v>
      </c>
      <c r="CS34" s="29">
        <v>3.6946672969561498</v>
      </c>
      <c r="CT34" s="29">
        <v>0.224499443206432</v>
      </c>
      <c r="CU34" s="29">
        <v>0.224499443206432</v>
      </c>
      <c r="CV34" s="29">
        <v>0.224499443206436</v>
      </c>
      <c r="CW34" s="29">
        <v>0.224499443206436</v>
      </c>
      <c r="CX34" s="29">
        <v>0.44899888641286501</v>
      </c>
      <c r="CY34" s="29">
        <v>0.44899888641286501</v>
      </c>
      <c r="CZ34" s="29">
        <v>0.448998886412873</v>
      </c>
      <c r="DA34" s="29">
        <v>0.448998886412872</v>
      </c>
    </row>
    <row r="35" spans="1:105" x14ac:dyDescent="0.2">
      <c r="A35" s="28">
        <v>55</v>
      </c>
      <c r="B35" s="28">
        <f>IFERROR(VLOOKUP($A35,Sheet1!$C$3:$H$800,2,FALSE),0)</f>
        <v>56</v>
      </c>
      <c r="C35" s="28">
        <f>IFERROR(VLOOKUP($A35,Sheet1!$C$3:$H$800,3,FALSE),0)</f>
        <v>56</v>
      </c>
      <c r="D35" s="28">
        <f>IFERROR(VLOOKUP($A35,Sheet1!$C$3:$H$800,4,FALSE),0)</f>
        <v>47</v>
      </c>
      <c r="E35" s="28">
        <f>IFERROR(VLOOKUP($A35,Sheet1!$C$3:$H$800,5,FALSE),0)</f>
        <v>6</v>
      </c>
      <c r="F35" s="28">
        <f>IFERROR(VLOOKUP($A35,Sheet1!$C$3:$H$800,6,FALSE),0)</f>
        <v>95</v>
      </c>
      <c r="G35" s="28">
        <f>IFERROR(VLOOKUP($A35,Sheet1!$C$3:$I$800,7,FALSE),0)</f>
        <v>3</v>
      </c>
      <c r="I35" s="28">
        <v>54.5</v>
      </c>
      <c r="J35" s="38">
        <f t="shared" si="7"/>
        <v>-1.5</v>
      </c>
      <c r="K35" s="28">
        <v>0.5</v>
      </c>
      <c r="L35" s="38">
        <f t="shared" si="8"/>
        <v>-55.5</v>
      </c>
      <c r="M35" s="28">
        <v>6.5</v>
      </c>
      <c r="N35" s="28">
        <v>3.5</v>
      </c>
      <c r="O35" s="28">
        <v>54.3</v>
      </c>
      <c r="P35" s="28">
        <v>0.3</v>
      </c>
      <c r="Q35" s="28">
        <v>6.3</v>
      </c>
      <c r="R35" s="28">
        <v>3.3</v>
      </c>
      <c r="S35" s="29">
        <v>54.4</v>
      </c>
      <c r="T35" s="42">
        <f t="shared" si="9"/>
        <v>-1.6000000000000014</v>
      </c>
      <c r="U35" s="29">
        <v>0.4</v>
      </c>
      <c r="V35" s="42">
        <f t="shared" si="10"/>
        <v>-55.6</v>
      </c>
      <c r="W35" s="29">
        <v>6.4</v>
      </c>
      <c r="X35" s="42">
        <f t="shared" si="11"/>
        <v>0.40000000000000036</v>
      </c>
      <c r="Y35" s="29">
        <v>3.4</v>
      </c>
      <c r="Z35" s="42">
        <f t="shared" si="12"/>
        <v>0.39999999999999991</v>
      </c>
      <c r="AA35" s="31">
        <v>54.4</v>
      </c>
      <c r="AB35" s="42">
        <f t="shared" si="13"/>
        <v>-1.6000000000000014</v>
      </c>
      <c r="AC35" s="28">
        <v>0.4</v>
      </c>
      <c r="AD35" s="42">
        <f t="shared" si="14"/>
        <v>-55.6</v>
      </c>
      <c r="AE35" s="28">
        <v>6.4</v>
      </c>
      <c r="AF35" s="42">
        <f t="shared" si="15"/>
        <v>0.40000000000000036</v>
      </c>
      <c r="AG35" s="28">
        <v>3.4</v>
      </c>
      <c r="AH35" s="42">
        <f t="shared" si="16"/>
        <v>0.39999999999999991</v>
      </c>
      <c r="AJ35" s="29">
        <v>0.46475800154489599</v>
      </c>
      <c r="AK35" s="32">
        <f t="shared" si="0"/>
        <v>53.935241998455105</v>
      </c>
      <c r="AL35" s="32">
        <f t="shared" si="1"/>
        <v>54.864758001544892</v>
      </c>
      <c r="AM35" s="43">
        <f t="shared" si="2"/>
        <v>1</v>
      </c>
      <c r="AN35" s="43">
        <f t="shared" si="17"/>
        <v>1</v>
      </c>
      <c r="AO35" s="32">
        <f t="shared" si="18"/>
        <v>0.92951600308978755</v>
      </c>
      <c r="AP35" s="44">
        <f t="shared" si="28"/>
        <v>1.6598500055174777E-2</v>
      </c>
      <c r="AQ35" s="43"/>
      <c r="AR35" s="29">
        <v>0.232379000772448</v>
      </c>
      <c r="AS35" s="32">
        <f t="shared" si="3"/>
        <v>54.167620999227552</v>
      </c>
      <c r="AT35" s="32">
        <f t="shared" si="4"/>
        <v>54.632379000772445</v>
      </c>
      <c r="AU35" s="43">
        <f t="shared" si="5"/>
        <v>1</v>
      </c>
      <c r="AV35" s="43">
        <f t="shared" si="6"/>
        <v>1</v>
      </c>
      <c r="AW35" s="32">
        <f t="shared" si="19"/>
        <v>0.46475800154489377</v>
      </c>
      <c r="AX35" s="44">
        <f t="shared" si="29"/>
        <v>8.2992500275873883E-3</v>
      </c>
      <c r="AY35" s="44"/>
      <c r="AZ35" s="29">
        <v>0.46475800154489599</v>
      </c>
      <c r="BA35" s="32">
        <f t="shared" si="34"/>
        <v>53.935241998455105</v>
      </c>
      <c r="BB35" s="32">
        <f t="shared" si="35"/>
        <v>54.864758001544892</v>
      </c>
      <c r="BC35" s="43">
        <f t="shared" si="36"/>
        <v>1</v>
      </c>
      <c r="BD35" s="43">
        <f t="shared" si="37"/>
        <v>1</v>
      </c>
      <c r="BE35" s="32">
        <f t="shared" si="24"/>
        <v>0.92951600308978755</v>
      </c>
      <c r="BF35" s="44">
        <f t="shared" si="30"/>
        <v>1.7055339506234633E-2</v>
      </c>
      <c r="BG35" s="44">
        <f t="shared" si="25"/>
        <v>1.7086691233268152E-2</v>
      </c>
      <c r="BJ35" s="32">
        <f t="shared" si="31"/>
        <v>55.16</v>
      </c>
      <c r="BK35" s="32">
        <f t="shared" si="32"/>
        <v>56</v>
      </c>
      <c r="BL35" s="32">
        <f t="shared" si="33"/>
        <v>56.84</v>
      </c>
      <c r="BM35" s="43">
        <f t="shared" si="26"/>
        <v>1</v>
      </c>
      <c r="BN35" s="43">
        <f t="shared" si="27"/>
        <v>0</v>
      </c>
      <c r="BR35" s="28">
        <v>54.324999999999903</v>
      </c>
      <c r="BS35" s="28">
        <v>0.32500000000000001</v>
      </c>
      <c r="BT35" s="28">
        <v>6.3250000000000002</v>
      </c>
      <c r="BU35" s="28">
        <v>3.32499999999999</v>
      </c>
      <c r="BV35" s="28">
        <v>54.475000000000001</v>
      </c>
      <c r="BW35" s="28">
        <v>0.47499999999999998</v>
      </c>
      <c r="BX35" s="28">
        <v>6.4749999999999996</v>
      </c>
      <c r="BY35" s="28">
        <v>3.4750000000000001</v>
      </c>
      <c r="BZ35" s="29">
        <v>6.0000000000001701E-3</v>
      </c>
      <c r="CA35" s="29">
        <v>6.0000000000000001E-3</v>
      </c>
      <c r="CB35" s="29">
        <v>6.0000000000000097E-3</v>
      </c>
      <c r="CC35" s="29">
        <v>6.0000000000000097E-3</v>
      </c>
      <c r="CD35" s="29">
        <v>7.7459666924149406E-2</v>
      </c>
      <c r="CE35" s="29">
        <v>7.7459666924148296E-2</v>
      </c>
      <c r="CF35" s="29">
        <v>7.7459666924148393E-2</v>
      </c>
      <c r="CG35" s="29">
        <v>7.7459666924148393E-2</v>
      </c>
      <c r="CH35" s="29">
        <v>702.30098011226801</v>
      </c>
      <c r="CI35" s="29">
        <v>5.1639777949432197</v>
      </c>
      <c r="CJ35" s="29">
        <v>82.623644719091502</v>
      </c>
      <c r="CK35" s="29">
        <v>43.893811257017298</v>
      </c>
      <c r="CL35" s="29">
        <v>2.4494897427832101E-2</v>
      </c>
      <c r="CM35" s="29">
        <v>2.4494897427831699E-2</v>
      </c>
      <c r="CN35" s="29">
        <v>2.4494897427831699E-2</v>
      </c>
      <c r="CO35" s="29">
        <v>2.4494897427831799E-2</v>
      </c>
      <c r="CP35" s="29">
        <v>54.415182094717103</v>
      </c>
      <c r="CQ35" s="29">
        <v>0.41518209471713302</v>
      </c>
      <c r="CR35" s="29">
        <v>6.4151820947171299</v>
      </c>
      <c r="CS35" s="29">
        <v>3.4151820947171299</v>
      </c>
      <c r="CT35" s="29">
        <v>0.232379000772448</v>
      </c>
      <c r="CU35" s="29">
        <v>0.232379000772445</v>
      </c>
      <c r="CV35" s="29">
        <v>0.232379000772445</v>
      </c>
      <c r="CW35" s="29">
        <v>0.232379000772445</v>
      </c>
      <c r="CX35" s="29">
        <v>0.46475800154489599</v>
      </c>
      <c r="CY35" s="29">
        <v>0.46475800154489</v>
      </c>
      <c r="CZ35" s="29">
        <v>0.46475800154489</v>
      </c>
      <c r="DA35" s="29">
        <v>0.46475800154489</v>
      </c>
    </row>
    <row r="36" spans="1:105" x14ac:dyDescent="0.2">
      <c r="A36" s="28">
        <v>80</v>
      </c>
      <c r="B36" s="28">
        <f>IFERROR(VLOOKUP($A36,Sheet1!$C$3:$H$800,2,FALSE),0)</f>
        <v>80</v>
      </c>
      <c r="C36" s="28">
        <f>IFERROR(VLOOKUP($A36,Sheet1!$C$3:$H$800,3,FALSE),0)</f>
        <v>74</v>
      </c>
      <c r="D36" s="28">
        <f>IFERROR(VLOOKUP($A36,Sheet1!$C$3:$H$800,4,FALSE),0)</f>
        <v>62</v>
      </c>
      <c r="E36" s="28">
        <f>IFERROR(VLOOKUP($A36,Sheet1!$C$3:$H$800,5,FALSE),0)</f>
        <v>12</v>
      </c>
      <c r="F36" s="28">
        <f>IFERROR(VLOOKUP($A36,Sheet1!$C$3:$H$800,6,FALSE),0)</f>
        <v>109</v>
      </c>
      <c r="G36" s="28">
        <f>IFERROR(VLOOKUP($A36,Sheet1!$C$3:$I$800,7,FALSE),0)</f>
        <v>3.5</v>
      </c>
      <c r="I36" s="28">
        <v>78.599999999999994</v>
      </c>
      <c r="J36" s="38">
        <f t="shared" si="7"/>
        <v>-1.4000000000000057</v>
      </c>
      <c r="K36" s="28">
        <v>70.599999999999994</v>
      </c>
      <c r="L36" s="38">
        <f t="shared" si="8"/>
        <v>-3.4000000000000057</v>
      </c>
      <c r="M36" s="28">
        <v>12.6</v>
      </c>
      <c r="N36" s="28">
        <v>3.6</v>
      </c>
      <c r="O36" s="28">
        <v>78.099999999999994</v>
      </c>
      <c r="P36" s="28">
        <v>70.099999999999994</v>
      </c>
      <c r="Q36" s="28">
        <v>12.1</v>
      </c>
      <c r="R36" s="28">
        <v>3.1</v>
      </c>
      <c r="S36" s="29">
        <v>78.37</v>
      </c>
      <c r="T36" s="42">
        <f t="shared" si="9"/>
        <v>-1.6299999999999955</v>
      </c>
      <c r="U36" s="29">
        <v>70.37</v>
      </c>
      <c r="V36" s="42">
        <f t="shared" si="10"/>
        <v>-3.6299999999999955</v>
      </c>
      <c r="W36" s="29">
        <v>12.37</v>
      </c>
      <c r="X36" s="42">
        <f t="shared" si="11"/>
        <v>0.36999999999999922</v>
      </c>
      <c r="Y36" s="29">
        <v>3.37</v>
      </c>
      <c r="Z36" s="42">
        <f t="shared" si="12"/>
        <v>-0.12999999999999989</v>
      </c>
      <c r="AA36" s="31">
        <v>78.349999999999994</v>
      </c>
      <c r="AB36" s="42">
        <f t="shared" si="13"/>
        <v>-1.6500000000000057</v>
      </c>
      <c r="AC36" s="28">
        <v>70.349999999999994</v>
      </c>
      <c r="AD36" s="42">
        <f t="shared" si="14"/>
        <v>-3.6500000000000057</v>
      </c>
      <c r="AE36" s="28">
        <v>12.35</v>
      </c>
      <c r="AF36" s="42">
        <f t="shared" si="15"/>
        <v>0.34999999999999964</v>
      </c>
      <c r="AG36" s="28">
        <v>3.3499999999999899</v>
      </c>
      <c r="AH36" s="42">
        <f t="shared" si="16"/>
        <v>-0.15000000000001013</v>
      </c>
      <c r="AJ36" s="29">
        <v>0.93145048177559897</v>
      </c>
      <c r="AK36" s="32">
        <f t="shared" si="0"/>
        <v>77.418549518224395</v>
      </c>
      <c r="AL36" s="32">
        <f t="shared" si="1"/>
        <v>79.281450481775593</v>
      </c>
      <c r="AM36" s="43">
        <f t="shared" si="2"/>
        <v>1</v>
      </c>
      <c r="AN36" s="43">
        <f t="shared" si="17"/>
        <v>1</v>
      </c>
      <c r="AO36" s="32">
        <f t="shared" si="18"/>
        <v>1.8629009635511977</v>
      </c>
      <c r="AP36" s="44">
        <f t="shared" si="28"/>
        <v>2.3286262044389973E-2</v>
      </c>
      <c r="AQ36" s="43"/>
      <c r="AR36" s="29">
        <v>0.46572524088779899</v>
      </c>
      <c r="AS36" s="32">
        <f t="shared" si="3"/>
        <v>77.884274759112202</v>
      </c>
      <c r="AT36" s="32">
        <f t="shared" si="4"/>
        <v>78.815725240887787</v>
      </c>
      <c r="AU36" s="43">
        <f t="shared" si="5"/>
        <v>1</v>
      </c>
      <c r="AV36" s="43">
        <f t="shared" si="6"/>
        <v>1</v>
      </c>
      <c r="AW36" s="32">
        <f t="shared" si="19"/>
        <v>0.93145048177558465</v>
      </c>
      <c r="AX36" s="44">
        <f t="shared" si="29"/>
        <v>1.1643131022194808E-2</v>
      </c>
      <c r="AY36" s="44"/>
      <c r="AZ36" s="29">
        <v>0.93145048177559897</v>
      </c>
      <c r="BA36" s="32">
        <f t="shared" si="34"/>
        <v>77.418549518224395</v>
      </c>
      <c r="BB36" s="32">
        <f t="shared" si="35"/>
        <v>79.281450481775593</v>
      </c>
      <c r="BC36" s="43">
        <f t="shared" si="36"/>
        <v>1</v>
      </c>
      <c r="BD36" s="43">
        <f t="shared" si="37"/>
        <v>1</v>
      </c>
      <c r="BE36" s="32">
        <f t="shared" si="24"/>
        <v>1.8629009635511977</v>
      </c>
      <c r="BF36" s="44">
        <f t="shared" si="30"/>
        <v>2.3701030070625927E-2</v>
      </c>
      <c r="BG36" s="44">
        <f t="shared" si="25"/>
        <v>2.3776655565426904E-2</v>
      </c>
      <c r="BJ36" s="32">
        <f t="shared" si="31"/>
        <v>78.8</v>
      </c>
      <c r="BK36" s="32">
        <f t="shared" si="32"/>
        <v>80</v>
      </c>
      <c r="BL36" s="32">
        <f t="shared" si="33"/>
        <v>81.2</v>
      </c>
      <c r="BM36" s="43">
        <f t="shared" si="26"/>
        <v>1</v>
      </c>
      <c r="BN36" s="43">
        <f t="shared" si="27"/>
        <v>0</v>
      </c>
      <c r="BR36" s="28">
        <v>78.3</v>
      </c>
      <c r="BS36" s="28">
        <v>70.3</v>
      </c>
      <c r="BT36" s="28">
        <v>12.3</v>
      </c>
      <c r="BU36" s="28">
        <v>3.3</v>
      </c>
      <c r="BV36" s="28">
        <v>78.474999999999994</v>
      </c>
      <c r="BW36" s="28">
        <v>70.474999999999994</v>
      </c>
      <c r="BX36" s="28">
        <v>12.475</v>
      </c>
      <c r="BY36" s="28">
        <v>3.4750000000000001</v>
      </c>
      <c r="BZ36" s="29">
        <v>2.4099999999999799E-2</v>
      </c>
      <c r="CA36" s="29">
        <v>2.4099999999999799E-2</v>
      </c>
      <c r="CB36" s="29">
        <v>2.4099999999999899E-2</v>
      </c>
      <c r="CC36" s="29">
        <v>2.41E-2</v>
      </c>
      <c r="CD36" s="29">
        <v>0.15524174696259899</v>
      </c>
      <c r="CE36" s="29">
        <v>0.15524174696259899</v>
      </c>
      <c r="CF36" s="29">
        <v>0.15524174696260001</v>
      </c>
      <c r="CG36" s="29">
        <v>0.15524174696260001</v>
      </c>
      <c r="CH36" s="29">
        <v>504.82554811033202</v>
      </c>
      <c r="CI36" s="29">
        <v>453.29301799826499</v>
      </c>
      <c r="CJ36" s="29">
        <v>79.682174685782797</v>
      </c>
      <c r="CK36" s="29">
        <v>21.708078309708</v>
      </c>
      <c r="CL36" s="29">
        <v>4.9091750834534098E-2</v>
      </c>
      <c r="CM36" s="29">
        <v>4.9091750834534098E-2</v>
      </c>
      <c r="CN36" s="29">
        <v>4.9091750834534202E-2</v>
      </c>
      <c r="CO36" s="29">
        <v>4.9091750834534299E-2</v>
      </c>
      <c r="CP36" s="29">
        <v>78.400427382404601</v>
      </c>
      <c r="CQ36" s="29">
        <v>70.400427382404601</v>
      </c>
      <c r="CR36" s="29">
        <v>12.400427382404599</v>
      </c>
      <c r="CS36" s="29">
        <v>3.4004273824046698</v>
      </c>
      <c r="CT36" s="29">
        <v>0.46572524088779899</v>
      </c>
      <c r="CU36" s="29">
        <v>0.46572524088779899</v>
      </c>
      <c r="CV36" s="29">
        <v>0.46572524088779998</v>
      </c>
      <c r="CW36" s="29">
        <v>0.46572524088779998</v>
      </c>
      <c r="CX36" s="29">
        <v>0.93145048177559897</v>
      </c>
      <c r="CY36" s="29">
        <v>0.93145048177559897</v>
      </c>
      <c r="CZ36" s="29">
        <v>0.93145048177560097</v>
      </c>
      <c r="DA36" s="29">
        <v>0.93145048177560097</v>
      </c>
    </row>
    <row r="37" spans="1:105" x14ac:dyDescent="0.2">
      <c r="A37" s="28">
        <v>105</v>
      </c>
      <c r="B37" s="28">
        <f>IFERROR(VLOOKUP($A37,Sheet1!$C$3:$H$800,2,FALSE),0)</f>
        <v>105</v>
      </c>
      <c r="C37" s="28">
        <f>IFERROR(VLOOKUP($A37,Sheet1!$C$3:$H$800,3,FALSE),0)</f>
        <v>102</v>
      </c>
      <c r="D37" s="28">
        <f>IFERROR(VLOOKUP($A37,Sheet1!$C$3:$H$800,4,FALSE),0)</f>
        <v>90</v>
      </c>
      <c r="E37" s="28">
        <f>IFERROR(VLOOKUP($A37,Sheet1!$C$3:$H$800,5,FALSE),0)</f>
        <v>15</v>
      </c>
      <c r="F37" s="28">
        <f>IFERROR(VLOOKUP($A37,Sheet1!$C$3:$H$800,6,FALSE),0)</f>
        <v>188</v>
      </c>
      <c r="G37" s="28">
        <f>IFERROR(VLOOKUP($A37,Sheet1!$C$3:$I$800,7,FALSE),0)</f>
        <v>4</v>
      </c>
      <c r="I37" s="28">
        <v>102.9</v>
      </c>
      <c r="J37" s="38">
        <f t="shared" si="7"/>
        <v>-2.0999999999999943</v>
      </c>
      <c r="K37" s="28">
        <v>98.9</v>
      </c>
      <c r="L37" s="38">
        <f t="shared" si="8"/>
        <v>-3.0999999999999943</v>
      </c>
      <c r="M37" s="28">
        <v>15.9</v>
      </c>
      <c r="N37" s="28">
        <v>4.9000000000000004</v>
      </c>
      <c r="O37" s="28">
        <v>102.2</v>
      </c>
      <c r="P37" s="28">
        <v>98.2</v>
      </c>
      <c r="Q37" s="28">
        <v>15.2</v>
      </c>
      <c r="R37" s="28">
        <v>4.2</v>
      </c>
      <c r="S37" s="29">
        <v>102.64</v>
      </c>
      <c r="T37" s="42">
        <f t="shared" si="9"/>
        <v>-2.3599999999999994</v>
      </c>
      <c r="U37" s="29">
        <v>98.64</v>
      </c>
      <c r="V37" s="42">
        <f t="shared" si="10"/>
        <v>-3.3599999999999994</v>
      </c>
      <c r="W37" s="29">
        <v>15.64</v>
      </c>
      <c r="X37" s="42">
        <f t="shared" si="11"/>
        <v>0.64000000000000057</v>
      </c>
      <c r="Y37" s="29">
        <v>4.6399999999999997</v>
      </c>
      <c r="Z37" s="42">
        <f t="shared" si="12"/>
        <v>0.63999999999999968</v>
      </c>
      <c r="AA37" s="31">
        <v>102.7</v>
      </c>
      <c r="AB37" s="42">
        <f t="shared" si="13"/>
        <v>-2.2999999999999972</v>
      </c>
      <c r="AC37" s="28">
        <v>98.7</v>
      </c>
      <c r="AD37" s="42">
        <f t="shared" si="14"/>
        <v>-3.2999999999999972</v>
      </c>
      <c r="AE37" s="28">
        <v>15.7</v>
      </c>
      <c r="AF37" s="42">
        <f t="shared" si="15"/>
        <v>0.69999999999999929</v>
      </c>
      <c r="AG37" s="28">
        <v>4.7</v>
      </c>
      <c r="AH37" s="42">
        <f t="shared" si="16"/>
        <v>0.70000000000000018</v>
      </c>
      <c r="AJ37" s="29">
        <v>1.2924395537122799</v>
      </c>
      <c r="AK37" s="32">
        <f t="shared" si="0"/>
        <v>101.40756044628772</v>
      </c>
      <c r="AL37" s="32">
        <f t="shared" si="1"/>
        <v>103.99243955371229</v>
      </c>
      <c r="AM37" s="43">
        <f t="shared" si="2"/>
        <v>1</v>
      </c>
      <c r="AN37" s="43">
        <f t="shared" si="17"/>
        <v>1</v>
      </c>
      <c r="AO37" s="32">
        <f t="shared" si="18"/>
        <v>2.5848791074245696</v>
      </c>
      <c r="AP37" s="44">
        <f t="shared" si="28"/>
        <v>2.4617896261186378E-2</v>
      </c>
      <c r="AQ37" s="43"/>
      <c r="AR37" s="29">
        <v>0.64621977685614096</v>
      </c>
      <c r="AS37" s="32">
        <f t="shared" si="3"/>
        <v>102.05378022314386</v>
      </c>
      <c r="AT37" s="32">
        <f t="shared" si="4"/>
        <v>103.34621977685615</v>
      </c>
      <c r="AU37" s="43">
        <f t="shared" si="5"/>
        <v>1</v>
      </c>
      <c r="AV37" s="43">
        <f t="shared" si="6"/>
        <v>1</v>
      </c>
      <c r="AW37" s="32">
        <f t="shared" si="19"/>
        <v>1.2924395537122848</v>
      </c>
      <c r="AX37" s="44">
        <f t="shared" si="29"/>
        <v>1.2308948130593189E-2</v>
      </c>
      <c r="AY37" s="44"/>
      <c r="AZ37" s="29">
        <v>1.2924395537122799</v>
      </c>
      <c r="BA37" s="32">
        <f t="shared" si="34"/>
        <v>101.40756044628772</v>
      </c>
      <c r="BB37" s="32">
        <f t="shared" si="35"/>
        <v>103.99243955371229</v>
      </c>
      <c r="BC37" s="43">
        <f t="shared" si="36"/>
        <v>1</v>
      </c>
      <c r="BD37" s="43">
        <f t="shared" si="37"/>
        <v>1</v>
      </c>
      <c r="BE37" s="32">
        <f t="shared" si="24"/>
        <v>2.5848791074245696</v>
      </c>
      <c r="BF37" s="44">
        <f t="shared" si="30"/>
        <v>2.5120302307333038E-2</v>
      </c>
      <c r="BG37" s="44">
        <f t="shared" si="25"/>
        <v>2.5169222078136023E-2</v>
      </c>
      <c r="BJ37" s="32">
        <f t="shared" si="31"/>
        <v>103.425</v>
      </c>
      <c r="BK37" s="32">
        <f t="shared" si="32"/>
        <v>105</v>
      </c>
      <c r="BL37" s="32">
        <f t="shared" si="33"/>
        <v>106.575</v>
      </c>
      <c r="BM37" s="43">
        <f t="shared" si="26"/>
        <v>1</v>
      </c>
      <c r="BN37" s="43">
        <f t="shared" si="27"/>
        <v>0</v>
      </c>
      <c r="BR37" s="28">
        <v>102.6</v>
      </c>
      <c r="BS37" s="28">
        <v>98.6</v>
      </c>
      <c r="BT37" s="28">
        <v>15.6</v>
      </c>
      <c r="BU37" s="28">
        <v>4.5999999999999996</v>
      </c>
      <c r="BV37" s="28">
        <v>102.8</v>
      </c>
      <c r="BW37" s="28">
        <v>98.8</v>
      </c>
      <c r="BX37" s="28">
        <v>15.8</v>
      </c>
      <c r="BY37" s="28">
        <v>4.8</v>
      </c>
      <c r="BZ37" s="29">
        <v>4.6400000000000101E-2</v>
      </c>
      <c r="CA37" s="29">
        <v>4.6400000000000101E-2</v>
      </c>
      <c r="CB37" s="29">
        <v>4.6399999999999997E-2</v>
      </c>
      <c r="CC37" s="29">
        <v>4.6399999999999997E-2</v>
      </c>
      <c r="CD37" s="29">
        <v>0.21540659228538001</v>
      </c>
      <c r="CE37" s="29">
        <v>0.21540659228538001</v>
      </c>
      <c r="CF37" s="29">
        <v>0.21540659228538001</v>
      </c>
      <c r="CG37" s="29">
        <v>0.21540659228538001</v>
      </c>
      <c r="CH37" s="29">
        <v>476.49423776231401</v>
      </c>
      <c r="CI37" s="29">
        <v>457.92470394460901</v>
      </c>
      <c r="CJ37" s="29">
        <v>72.606877227227201</v>
      </c>
      <c r="CK37" s="29">
        <v>21.540659228538001</v>
      </c>
      <c r="CL37" s="29">
        <v>6.8117545463705603E-2</v>
      </c>
      <c r="CM37" s="29">
        <v>6.8117545463705603E-2</v>
      </c>
      <c r="CN37" s="29">
        <v>6.8117545463705603E-2</v>
      </c>
      <c r="CO37" s="29">
        <v>6.8117545463705603E-2</v>
      </c>
      <c r="CP37" s="29">
        <v>102.682219692087</v>
      </c>
      <c r="CQ37" s="29">
        <v>98.682219692087898</v>
      </c>
      <c r="CR37" s="29">
        <v>15.6822196920879</v>
      </c>
      <c r="CS37" s="29">
        <v>4.68221969208793</v>
      </c>
      <c r="CT37" s="29">
        <v>0.64621977685614096</v>
      </c>
      <c r="CU37" s="29">
        <v>0.64621977685614096</v>
      </c>
      <c r="CV37" s="29">
        <v>0.64621977685614096</v>
      </c>
      <c r="CW37" s="29">
        <v>0.64621977685613996</v>
      </c>
      <c r="CX37" s="29">
        <v>1.2924395537122799</v>
      </c>
      <c r="CY37" s="29">
        <v>1.2924395537122799</v>
      </c>
      <c r="CZ37" s="29">
        <v>1.2924395537122799</v>
      </c>
      <c r="DA37" s="29">
        <v>1.2924395537122799</v>
      </c>
    </row>
    <row r="38" spans="1:105" x14ac:dyDescent="0.2">
      <c r="A38" s="28" t="s">
        <v>52</v>
      </c>
      <c r="B38" s="45">
        <f>IFERROR(VLOOKUP($A38,Sheet1!$C$3:$H$800,2,FALSE),0)</f>
        <v>0</v>
      </c>
      <c r="C38" s="45">
        <f>IFERROR(VLOOKUP($A38,Sheet1!$C$3:$H$800,3,FALSE),0)</f>
        <v>0</v>
      </c>
      <c r="D38" s="45">
        <f>IFERROR(VLOOKUP($A38,Sheet1!$C$3:$H$800,4,FALSE),0)</f>
        <v>0</v>
      </c>
      <c r="E38" s="45">
        <f>IFERROR(VLOOKUP($A38,Sheet1!$C$3:$H$800,5,FALSE),0)</f>
        <v>0</v>
      </c>
      <c r="F38" s="45">
        <f>IFERROR(VLOOKUP($A38,Sheet1!$C$3:$H$800,6,FALSE),0)</f>
        <v>0</v>
      </c>
      <c r="G38" s="45">
        <f>IFERROR(VLOOKUP($A38,Sheet1!$C$3:$I$800,7,FALSE),0)</f>
        <v>0</v>
      </c>
      <c r="I38" s="28">
        <v>49.6</v>
      </c>
      <c r="J38" s="38"/>
      <c r="K38" s="28">
        <v>48.6</v>
      </c>
      <c r="L38" s="38"/>
      <c r="M38" s="28">
        <v>8.6</v>
      </c>
      <c r="N38" s="28">
        <v>3.6</v>
      </c>
      <c r="O38" s="28">
        <v>49.3</v>
      </c>
      <c r="P38" s="28">
        <v>48.3</v>
      </c>
      <c r="Q38" s="28">
        <v>8.3000000000000007</v>
      </c>
      <c r="R38" s="28">
        <v>3.3</v>
      </c>
      <c r="S38" s="29">
        <v>49.45</v>
      </c>
      <c r="T38" s="42"/>
      <c r="U38" s="29">
        <v>48.45</v>
      </c>
      <c r="V38" s="42"/>
      <c r="W38" s="29">
        <v>8.4499999999999993</v>
      </c>
      <c r="X38" s="42"/>
      <c r="Y38" s="29">
        <v>3.45</v>
      </c>
      <c r="Z38" s="42"/>
      <c r="AA38" s="31">
        <v>49.45</v>
      </c>
      <c r="AB38" s="42"/>
      <c r="AC38" s="28">
        <v>48.45</v>
      </c>
      <c r="AD38" s="42"/>
      <c r="AE38" s="28">
        <v>8.4499999999999993</v>
      </c>
      <c r="AF38" s="42"/>
      <c r="AG38" s="28">
        <v>3.45</v>
      </c>
      <c r="AH38" s="42"/>
      <c r="AJ38" s="29">
        <v>0.61481704595758402</v>
      </c>
      <c r="AK38" s="32">
        <f t="shared" si="0"/>
        <v>48.835182954042416</v>
      </c>
      <c r="AL38" s="32">
        <f t="shared" si="1"/>
        <v>50.064817045957589</v>
      </c>
      <c r="AM38" s="43">
        <f t="shared" si="2"/>
        <v>1</v>
      </c>
      <c r="AN38" s="43">
        <f t="shared" si="17"/>
        <v>1</v>
      </c>
      <c r="AO38" s="32">
        <f t="shared" si="18"/>
        <v>1.2296340919151731</v>
      </c>
      <c r="AP38" s="44"/>
      <c r="AQ38" s="43"/>
      <c r="AU38" s="43"/>
      <c r="AV38" s="43"/>
      <c r="AX38" s="44"/>
      <c r="AY38" s="44"/>
      <c r="BC38" s="43"/>
      <c r="BD38" s="43"/>
      <c r="BF38" s="44"/>
      <c r="BG38" s="44"/>
      <c r="BM38" s="43"/>
      <c r="BN38" s="43"/>
      <c r="BR38" s="28">
        <v>49.4</v>
      </c>
      <c r="BS38" s="28">
        <v>48.4</v>
      </c>
      <c r="BT38" s="28">
        <v>8.4</v>
      </c>
      <c r="BU38" s="28">
        <v>3.4</v>
      </c>
      <c r="BV38" s="28">
        <v>49.5</v>
      </c>
      <c r="BW38" s="28">
        <v>48.5</v>
      </c>
      <c r="BX38" s="28">
        <v>8.5</v>
      </c>
      <c r="BY38" s="28">
        <v>3.5</v>
      </c>
      <c r="BZ38" s="29">
        <v>1.05000000000002E-2</v>
      </c>
      <c r="CA38" s="29">
        <v>1.05000000000002E-2</v>
      </c>
      <c r="CB38" s="29">
        <v>1.04999999999999E-2</v>
      </c>
      <c r="CC38" s="29">
        <v>1.0500000000000001E-2</v>
      </c>
      <c r="CD38" s="29">
        <v>0.102469507659597</v>
      </c>
      <c r="CE38" s="29">
        <v>0.102469507659597</v>
      </c>
      <c r="CF38" s="29">
        <v>0.102469507659595</v>
      </c>
      <c r="CG38" s="29">
        <v>0.102469507659596</v>
      </c>
      <c r="CH38" s="29">
        <v>482.58258607304202</v>
      </c>
      <c r="CI38" s="29">
        <v>472.823585343557</v>
      </c>
      <c r="CJ38" s="29">
        <v>82.463556164151299</v>
      </c>
      <c r="CK38" s="29">
        <v>33.668552516724297</v>
      </c>
      <c r="CL38" s="29">
        <v>3.24037034920397E-2</v>
      </c>
      <c r="CM38" s="29">
        <v>3.24037034920397E-2</v>
      </c>
      <c r="CN38" s="29">
        <v>3.2403703492039103E-2</v>
      </c>
      <c r="CO38" s="29">
        <v>3.2403703492039297E-2</v>
      </c>
      <c r="CP38" s="29">
        <v>49.470084023501201</v>
      </c>
      <c r="CQ38" s="29">
        <v>48.470084023501201</v>
      </c>
      <c r="CR38" s="29">
        <v>8.4700840235012809</v>
      </c>
      <c r="CS38" s="29">
        <v>3.47008402350128</v>
      </c>
      <c r="CT38" s="29">
        <v>0.30740852297879201</v>
      </c>
      <c r="CU38" s="29">
        <v>0.30740852297879201</v>
      </c>
      <c r="CV38" s="29">
        <v>0.30740852297878601</v>
      </c>
      <c r="CW38" s="29">
        <v>0.30740852297878801</v>
      </c>
      <c r="CX38" s="29">
        <v>0.61481704595758402</v>
      </c>
      <c r="CY38" s="29">
        <v>0.61481704595758402</v>
      </c>
      <c r="CZ38" s="29">
        <v>0.61481704595757303</v>
      </c>
      <c r="DA38" s="29">
        <v>0.61481704595757602</v>
      </c>
    </row>
    <row r="39" spans="1:105" x14ac:dyDescent="0.2">
      <c r="A39" s="28" t="s">
        <v>53</v>
      </c>
      <c r="B39" s="28">
        <f>IFERROR(VLOOKUP($A39,Sheet1!$C$3:$H$800,2,FALSE),0)</f>
        <v>60</v>
      </c>
      <c r="C39" s="28">
        <f>IFERROR(VLOOKUP($A39,Sheet1!$C$3:$H$800,3,FALSE),0)</f>
        <v>58</v>
      </c>
      <c r="D39" s="28">
        <f>IFERROR(VLOOKUP($A39,Sheet1!$C$3:$H$800,4,FALSE),0)</f>
        <v>54</v>
      </c>
      <c r="E39" s="28">
        <f>IFERROR(VLOOKUP($A39,Sheet1!$C$3:$H$800,5,FALSE),0)</f>
        <v>7</v>
      </c>
      <c r="F39" s="28">
        <f>IFERROR(VLOOKUP($A39,Sheet1!$C$3:$H$800,6,FALSE),0)</f>
        <v>93</v>
      </c>
      <c r="G39" s="28">
        <f>IFERROR(VLOOKUP($A39,Sheet1!$C$3:$I$800,7,FALSE),0)</f>
        <v>3</v>
      </c>
      <c r="I39" s="28">
        <v>58.7</v>
      </c>
      <c r="J39" s="38">
        <f t="shared" si="7"/>
        <v>-1.2999999999999972</v>
      </c>
      <c r="K39" s="28">
        <v>56.7</v>
      </c>
      <c r="L39" s="38">
        <f t="shared" si="8"/>
        <v>-1.2999999999999972</v>
      </c>
      <c r="M39" s="28">
        <v>7.7</v>
      </c>
      <c r="N39" s="28">
        <v>3.7</v>
      </c>
      <c r="O39" s="28">
        <v>58.3</v>
      </c>
      <c r="P39" s="28">
        <v>56.3</v>
      </c>
      <c r="Q39" s="28">
        <v>7.3</v>
      </c>
      <c r="R39" s="28">
        <v>3.3</v>
      </c>
      <c r="S39" s="29">
        <v>58.538095238095202</v>
      </c>
      <c r="T39" s="42">
        <f t="shared" si="9"/>
        <v>-1.4619047619047976</v>
      </c>
      <c r="U39" s="29">
        <v>56.538095238095202</v>
      </c>
      <c r="V39" s="42">
        <f t="shared" si="10"/>
        <v>-1.4619047619047976</v>
      </c>
      <c r="W39" s="29">
        <v>7.53809523809523</v>
      </c>
      <c r="X39" s="42">
        <f t="shared" si="11"/>
        <v>0.53809523809522997</v>
      </c>
      <c r="Y39" s="29">
        <v>3.53809523809523</v>
      </c>
      <c r="Z39" s="42">
        <f t="shared" si="12"/>
        <v>0.53809523809522997</v>
      </c>
      <c r="AA39" s="31">
        <v>58.6</v>
      </c>
      <c r="AB39" s="42">
        <f t="shared" si="13"/>
        <v>-1.3999999999999986</v>
      </c>
      <c r="AC39" s="28">
        <v>56.6</v>
      </c>
      <c r="AD39" s="42">
        <f t="shared" si="14"/>
        <v>-1.3999999999999986</v>
      </c>
      <c r="AE39" s="28">
        <v>7.6</v>
      </c>
      <c r="AF39" s="42">
        <f t="shared" si="15"/>
        <v>0.59999999999999964</v>
      </c>
      <c r="AG39" s="28">
        <v>3.6</v>
      </c>
      <c r="AH39" s="42">
        <f t="shared" si="16"/>
        <v>0.60000000000000009</v>
      </c>
      <c r="AJ39" s="29">
        <v>0.65402989384341403</v>
      </c>
      <c r="AK39" s="32">
        <f t="shared" si="0"/>
        <v>57.945970106156587</v>
      </c>
      <c r="AL39" s="32">
        <f t="shared" si="1"/>
        <v>59.254029893843416</v>
      </c>
      <c r="AM39" s="43">
        <f t="shared" si="2"/>
        <v>1</v>
      </c>
      <c r="AN39" s="43">
        <f t="shared" si="17"/>
        <v>1</v>
      </c>
      <c r="AO39" s="32">
        <f t="shared" si="18"/>
        <v>1.3080597876868296</v>
      </c>
      <c r="AP39" s="44">
        <f t="shared" ref="AP39:AP48" si="38">(AL39-AK39)/B39</f>
        <v>2.1800996461447161E-2</v>
      </c>
      <c r="AQ39" s="43"/>
      <c r="AR39" s="29">
        <v>0.32701494692170702</v>
      </c>
      <c r="AS39" s="32">
        <f t="shared" si="3"/>
        <v>58.272985053078294</v>
      </c>
      <c r="AT39" s="32">
        <f t="shared" si="4"/>
        <v>58.927014946921709</v>
      </c>
      <c r="AU39" s="43">
        <f t="shared" si="5"/>
        <v>1</v>
      </c>
      <c r="AV39" s="43">
        <f t="shared" si="6"/>
        <v>1</v>
      </c>
      <c r="AW39" s="32">
        <f t="shared" si="19"/>
        <v>0.65402989384341481</v>
      </c>
      <c r="AX39" s="44">
        <f t="shared" ref="AX39:AX48" si="39">(AT39-AS39)/B39</f>
        <v>1.0900498230723581E-2</v>
      </c>
      <c r="AY39" s="44"/>
      <c r="AZ39" s="29">
        <v>0.65402989384341403</v>
      </c>
      <c r="BA39" s="32">
        <f t="shared" si="34"/>
        <v>57.945970106156587</v>
      </c>
      <c r="BB39" s="32">
        <f t="shared" si="35"/>
        <v>59.254029893843416</v>
      </c>
      <c r="BC39" s="43">
        <f t="shared" si="36"/>
        <v>1</v>
      </c>
      <c r="BD39" s="43">
        <f t="shared" si="37"/>
        <v>1</v>
      </c>
      <c r="BE39" s="32">
        <f t="shared" si="24"/>
        <v>1.3080597876868296</v>
      </c>
      <c r="BF39" s="44">
        <f t="shared" ref="BF39:BF48" si="40">(BB39-BA39)/I39</f>
        <v>2.2283812396709193E-2</v>
      </c>
      <c r="BG39" s="44">
        <f t="shared" si="25"/>
        <v>2.2321839380321323E-2</v>
      </c>
      <c r="BJ39" s="32">
        <f t="shared" ref="BJ39:BJ48" si="41">BK39-BK39*$BJ$2/100</f>
        <v>59.1</v>
      </c>
      <c r="BK39" s="32">
        <f t="shared" ref="BK39:BK48" si="42">B39</f>
        <v>60</v>
      </c>
      <c r="BL39" s="32">
        <f t="shared" ref="BL39:BL48" si="43">BK39+$BJ$2*BK39/100</f>
        <v>60.9</v>
      </c>
      <c r="BM39" s="43">
        <f t="shared" si="26"/>
        <v>1</v>
      </c>
      <c r="BN39" s="43">
        <f t="shared" si="27"/>
        <v>0</v>
      </c>
      <c r="BR39" s="28">
        <v>58.5</v>
      </c>
      <c r="BS39" s="28">
        <v>56.5</v>
      </c>
      <c r="BT39" s="28">
        <v>7.5</v>
      </c>
      <c r="BU39" s="28">
        <v>3.5</v>
      </c>
      <c r="BV39" s="28">
        <v>58.6</v>
      </c>
      <c r="BW39" s="28">
        <v>56.6</v>
      </c>
      <c r="BX39" s="28">
        <v>7.6</v>
      </c>
      <c r="BY39" s="28">
        <v>3.6</v>
      </c>
      <c r="BZ39" s="29">
        <v>1.18820861678007E-2</v>
      </c>
      <c r="CA39" s="29">
        <v>1.18820861678007E-2</v>
      </c>
      <c r="CB39" s="29">
        <v>1.18820861678004E-2</v>
      </c>
      <c r="CC39" s="29">
        <v>1.18820861678004E-2</v>
      </c>
      <c r="CD39" s="29">
        <v>0.109004982307235</v>
      </c>
      <c r="CE39" s="29">
        <v>0.109004982307235</v>
      </c>
      <c r="CF39" s="29">
        <v>0.109004982307234</v>
      </c>
      <c r="CG39" s="29">
        <v>0.109004982307234</v>
      </c>
      <c r="CH39" s="29">
        <v>537.02219842669899</v>
      </c>
      <c r="CI39" s="29">
        <v>518.67441323681703</v>
      </c>
      <c r="CJ39" s="29">
        <v>69.153676084721198</v>
      </c>
      <c r="CK39" s="29">
        <v>32.458105704957497</v>
      </c>
      <c r="CL39" s="29">
        <v>2.37868372642966E-2</v>
      </c>
      <c r="CM39" s="29">
        <v>2.37868372642966E-2</v>
      </c>
      <c r="CN39" s="29">
        <v>2.3786837264296298E-2</v>
      </c>
      <c r="CO39" s="29">
        <v>2.3786837264296298E-2</v>
      </c>
      <c r="CP39" s="29">
        <v>58.548269036443898</v>
      </c>
      <c r="CQ39" s="29">
        <v>56.548269036443898</v>
      </c>
      <c r="CR39" s="29">
        <v>7.5482690364439096</v>
      </c>
      <c r="CS39" s="29">
        <v>3.54826903644391</v>
      </c>
      <c r="CT39" s="29">
        <v>0.32701494692170702</v>
      </c>
      <c r="CU39" s="29">
        <v>0.32701494692170702</v>
      </c>
      <c r="CV39" s="29">
        <v>0.32701494692170202</v>
      </c>
      <c r="CW39" s="29">
        <v>0.32701494692170302</v>
      </c>
      <c r="CX39" s="29">
        <v>0.65402989384341403</v>
      </c>
      <c r="CY39" s="29">
        <v>0.65402989384341403</v>
      </c>
      <c r="CZ39" s="29">
        <v>0.65402989384340404</v>
      </c>
      <c r="DA39" s="29">
        <v>0.65402989384340604</v>
      </c>
    </row>
    <row r="40" spans="1:105" x14ac:dyDescent="0.2">
      <c r="A40" s="28" t="s">
        <v>54</v>
      </c>
      <c r="B40" s="28">
        <f>IFERROR(VLOOKUP($A40,Sheet1!$C$3:$H$800,2,FALSE),0)</f>
        <v>30</v>
      </c>
      <c r="C40" s="28">
        <f>IFERROR(VLOOKUP($A40,Sheet1!$C$3:$H$800,3,FALSE),0)</f>
        <v>30</v>
      </c>
      <c r="D40" s="28">
        <f>IFERROR(VLOOKUP($A40,Sheet1!$C$3:$H$800,4,FALSE),0)</f>
        <v>27</v>
      </c>
      <c r="E40" s="28">
        <f>IFERROR(VLOOKUP($A40,Sheet1!$C$3:$H$800,5,FALSE),0)</f>
        <v>5</v>
      </c>
      <c r="F40" s="28">
        <f>IFERROR(VLOOKUP($A40,Sheet1!$C$3:$H$800,6,FALSE),0)</f>
        <v>55</v>
      </c>
      <c r="G40" s="28">
        <f>IFERROR(VLOOKUP($A40,Sheet1!$C$3:$I$800,7,FALSE),0)</f>
        <v>2.7</v>
      </c>
      <c r="I40" s="28">
        <v>30</v>
      </c>
      <c r="J40" s="38">
        <f t="shared" si="7"/>
        <v>0</v>
      </c>
      <c r="K40" s="28">
        <v>30</v>
      </c>
      <c r="L40" s="38">
        <f t="shared" si="8"/>
        <v>0</v>
      </c>
      <c r="M40" s="28">
        <v>5</v>
      </c>
      <c r="N40" s="28">
        <v>2.7</v>
      </c>
      <c r="O40" s="28">
        <v>29.6</v>
      </c>
      <c r="P40" s="28">
        <v>29.6</v>
      </c>
      <c r="Q40" s="28">
        <v>4.5999999999999996</v>
      </c>
      <c r="R40" s="28">
        <v>2.2999999999999998</v>
      </c>
      <c r="S40" s="29">
        <v>29.85</v>
      </c>
      <c r="T40" s="42">
        <f t="shared" si="9"/>
        <v>-0.14999999999999858</v>
      </c>
      <c r="U40" s="29">
        <v>29.85</v>
      </c>
      <c r="V40" s="42">
        <f t="shared" si="10"/>
        <v>-0.14999999999999858</v>
      </c>
      <c r="W40" s="29">
        <v>4.8499999999999996</v>
      </c>
      <c r="X40" s="42">
        <f t="shared" si="11"/>
        <v>-0.15000000000000036</v>
      </c>
      <c r="Y40" s="29">
        <v>2.5499999999999998</v>
      </c>
      <c r="Z40" s="42">
        <f t="shared" si="12"/>
        <v>-0.15000000000000036</v>
      </c>
      <c r="AA40" s="31">
        <v>29.8</v>
      </c>
      <c r="AB40" s="42">
        <f t="shared" si="13"/>
        <v>-0.19999999999999929</v>
      </c>
      <c r="AC40" s="28">
        <v>29.8</v>
      </c>
      <c r="AD40" s="42">
        <f t="shared" si="14"/>
        <v>-0.19999999999999929</v>
      </c>
      <c r="AE40" s="28">
        <v>4.8</v>
      </c>
      <c r="AF40" s="42">
        <f t="shared" si="15"/>
        <v>-0.20000000000000018</v>
      </c>
      <c r="AG40" s="28">
        <v>2.5</v>
      </c>
      <c r="AH40" s="42">
        <f t="shared" si="16"/>
        <v>-0.20000000000000018</v>
      </c>
      <c r="AJ40" s="29">
        <v>0.69478577470128899</v>
      </c>
      <c r="AK40" s="32">
        <f t="shared" si="0"/>
        <v>29.105214225298713</v>
      </c>
      <c r="AL40" s="32">
        <f t="shared" si="1"/>
        <v>30.494785774701288</v>
      </c>
      <c r="AM40" s="43">
        <f t="shared" si="2"/>
        <v>1</v>
      </c>
      <c r="AN40" s="43">
        <f t="shared" si="17"/>
        <v>1</v>
      </c>
      <c r="AO40" s="32">
        <f t="shared" si="18"/>
        <v>1.3895715494025751</v>
      </c>
      <c r="AP40" s="44">
        <f t="shared" si="38"/>
        <v>4.6319051646752506E-2</v>
      </c>
      <c r="AQ40" s="43"/>
      <c r="AR40" s="29">
        <v>0.347392887350644</v>
      </c>
      <c r="AS40" s="32">
        <f t="shared" si="3"/>
        <v>29.452607112649357</v>
      </c>
      <c r="AT40" s="32">
        <f t="shared" si="4"/>
        <v>30.147392887350644</v>
      </c>
      <c r="AU40" s="43">
        <f t="shared" si="5"/>
        <v>1</v>
      </c>
      <c r="AV40" s="43">
        <f t="shared" si="6"/>
        <v>1</v>
      </c>
      <c r="AW40" s="32">
        <f t="shared" si="19"/>
        <v>0.69478577470128755</v>
      </c>
      <c r="AX40" s="44">
        <f t="shared" si="39"/>
        <v>2.3159525823376253E-2</v>
      </c>
      <c r="AY40" s="44"/>
      <c r="AZ40" s="29">
        <v>0.69478577470128899</v>
      </c>
      <c r="BA40" s="32">
        <f t="shared" si="34"/>
        <v>29.105214225298713</v>
      </c>
      <c r="BB40" s="32">
        <f t="shared" si="35"/>
        <v>30.494785774701288</v>
      </c>
      <c r="BC40" s="43">
        <f t="shared" si="36"/>
        <v>1</v>
      </c>
      <c r="BD40" s="43">
        <f t="shared" si="37"/>
        <v>1</v>
      </c>
      <c r="BE40" s="32">
        <f t="shared" si="24"/>
        <v>1.3895715494025751</v>
      </c>
      <c r="BF40" s="44">
        <f t="shared" si="40"/>
        <v>4.6319051646752506E-2</v>
      </c>
      <c r="BG40" s="44">
        <f t="shared" si="25"/>
        <v>4.662991776518708E-2</v>
      </c>
      <c r="BJ40" s="32">
        <f t="shared" si="41"/>
        <v>29.55</v>
      </c>
      <c r="BK40" s="32">
        <f t="shared" si="42"/>
        <v>30</v>
      </c>
      <c r="BL40" s="32">
        <f t="shared" si="43"/>
        <v>30.45</v>
      </c>
      <c r="BM40" s="43">
        <f t="shared" si="26"/>
        <v>1</v>
      </c>
      <c r="BN40" s="43">
        <f t="shared" si="27"/>
        <v>1</v>
      </c>
      <c r="BR40" s="28">
        <v>29.8</v>
      </c>
      <c r="BS40" s="28">
        <v>29.8</v>
      </c>
      <c r="BT40" s="28">
        <v>4.8</v>
      </c>
      <c r="BU40" s="28">
        <v>2.5</v>
      </c>
      <c r="BV40" s="28">
        <v>29.975000000000001</v>
      </c>
      <c r="BW40" s="28">
        <v>29.975000000000001</v>
      </c>
      <c r="BX40" s="28">
        <v>4.9749999999999996</v>
      </c>
      <c r="BY40" s="28">
        <v>2.6749999999999998</v>
      </c>
      <c r="BZ40" s="29">
        <v>1.3409090909090799E-2</v>
      </c>
      <c r="CA40" s="29">
        <v>1.3409090909090799E-2</v>
      </c>
      <c r="CB40" s="29">
        <v>1.34090909090909E-2</v>
      </c>
      <c r="CC40" s="29">
        <v>1.34090909090909E-2</v>
      </c>
      <c r="CD40" s="29">
        <v>0.115797629116881</v>
      </c>
      <c r="CE40" s="29">
        <v>0.115797629116881</v>
      </c>
      <c r="CF40" s="29">
        <v>0.115797629116881</v>
      </c>
      <c r="CG40" s="29">
        <v>0.115797629116881</v>
      </c>
      <c r="CH40" s="29">
        <v>257.77729844425897</v>
      </c>
      <c r="CI40" s="29">
        <v>257.77729844425897</v>
      </c>
      <c r="CJ40" s="29">
        <v>41.8834136500721</v>
      </c>
      <c r="CK40" s="29">
        <v>22.021176249006899</v>
      </c>
      <c r="CL40" s="29">
        <v>2.4688137480000399E-2</v>
      </c>
      <c r="CM40" s="29">
        <v>2.4688137480000399E-2</v>
      </c>
      <c r="CN40" s="29">
        <v>2.46881374800005E-2</v>
      </c>
      <c r="CO40" s="29">
        <v>2.46881374800005E-2</v>
      </c>
      <c r="CP40" s="29">
        <v>29.860316516048499</v>
      </c>
      <c r="CQ40" s="29">
        <v>29.860316516048499</v>
      </c>
      <c r="CR40" s="29">
        <v>4.8603165160485897</v>
      </c>
      <c r="CS40" s="29">
        <v>2.5603165160485899</v>
      </c>
      <c r="CT40" s="29">
        <v>0.347392887350644</v>
      </c>
      <c r="CU40" s="29">
        <v>0.347392887350644</v>
      </c>
      <c r="CV40" s="29">
        <v>0.347392887350645</v>
      </c>
      <c r="CW40" s="29">
        <v>0.347392887350645</v>
      </c>
      <c r="CX40" s="29">
        <v>0.69478577470128899</v>
      </c>
      <c r="CY40" s="29">
        <v>0.69478577470128899</v>
      </c>
      <c r="CZ40" s="29">
        <v>0.69478577470129099</v>
      </c>
      <c r="DA40" s="29">
        <v>0.69478577470129099</v>
      </c>
    </row>
    <row r="41" spans="1:105" ht="16.5" x14ac:dyDescent="0.2">
      <c r="A41" s="22" t="s">
        <v>253</v>
      </c>
      <c r="B41" s="28">
        <v>40</v>
      </c>
      <c r="C41" s="28">
        <f>IFERROR(VLOOKUP($A41,Sheet1!$C$3:$H$800,3,FALSE),0)</f>
        <v>0</v>
      </c>
      <c r="D41" s="28">
        <v>34</v>
      </c>
      <c r="E41" s="28">
        <f>IFERROR(VLOOKUP($A41,Sheet1!$C$3:$H$800,5,FALSE),0)</f>
        <v>20</v>
      </c>
      <c r="F41" s="28">
        <f>IFERROR(VLOOKUP($A41,Sheet1!$C$3:$H$800,6,FALSE),0)</f>
        <v>90</v>
      </c>
      <c r="G41" s="28">
        <f>IFERROR(VLOOKUP($A41,Sheet1!$C$3:$I$800,7,FALSE),0)</f>
        <v>2.7</v>
      </c>
      <c r="I41" s="28">
        <v>39.799999999999997</v>
      </c>
      <c r="J41" s="38">
        <f t="shared" si="7"/>
        <v>-0.20000000000000284</v>
      </c>
      <c r="K41" s="28">
        <v>-0.2</v>
      </c>
      <c r="L41" s="38">
        <f t="shared" si="8"/>
        <v>-0.2</v>
      </c>
      <c r="M41" s="28">
        <v>19.8</v>
      </c>
      <c r="N41" s="28">
        <v>2.5</v>
      </c>
      <c r="O41" s="28">
        <v>39.200000000000003</v>
      </c>
      <c r="P41" s="28">
        <v>-0.8</v>
      </c>
      <c r="Q41" s="28">
        <v>19.2</v>
      </c>
      <c r="R41" s="28">
        <v>1.9</v>
      </c>
      <c r="S41" s="29">
        <v>39.489999999999903</v>
      </c>
      <c r="T41" s="42">
        <f t="shared" si="9"/>
        <v>-0.51000000000009749</v>
      </c>
      <c r="U41" s="29">
        <v>-0.51</v>
      </c>
      <c r="V41" s="42">
        <f t="shared" si="10"/>
        <v>-0.51</v>
      </c>
      <c r="W41" s="29">
        <v>19.489999999999998</v>
      </c>
      <c r="X41" s="42">
        <f t="shared" si="11"/>
        <v>-0.51000000000000156</v>
      </c>
      <c r="Y41" s="29">
        <v>2.19</v>
      </c>
      <c r="Z41" s="42">
        <f t="shared" si="12"/>
        <v>-0.51000000000000023</v>
      </c>
      <c r="AA41" s="31">
        <v>39.5</v>
      </c>
      <c r="AB41" s="42">
        <f t="shared" si="13"/>
        <v>-0.5</v>
      </c>
      <c r="AC41" s="28">
        <v>-0.5</v>
      </c>
      <c r="AD41" s="42">
        <f t="shared" si="14"/>
        <v>-0.5</v>
      </c>
      <c r="AE41" s="28">
        <v>19.5</v>
      </c>
      <c r="AF41" s="42">
        <f t="shared" si="15"/>
        <v>-0.5</v>
      </c>
      <c r="AG41" s="28">
        <v>2.2000000000000002</v>
      </c>
      <c r="AH41" s="42">
        <f t="shared" si="16"/>
        <v>-0.5</v>
      </c>
      <c r="AJ41" s="29">
        <v>1.0883014288330199</v>
      </c>
      <c r="AK41" s="32">
        <f t="shared" si="0"/>
        <v>38.41169857116698</v>
      </c>
      <c r="AL41" s="32">
        <f t="shared" si="1"/>
        <v>40.58830142883302</v>
      </c>
      <c r="AM41" s="43">
        <f t="shared" si="2"/>
        <v>1</v>
      </c>
      <c r="AN41" s="43">
        <f t="shared" si="17"/>
        <v>1</v>
      </c>
      <c r="AO41" s="32">
        <f t="shared" si="18"/>
        <v>2.1766028576660403</v>
      </c>
      <c r="AP41" s="44">
        <f t="shared" si="38"/>
        <v>5.441507144165101E-2</v>
      </c>
      <c r="AQ41" s="43"/>
      <c r="AR41" s="29">
        <v>0.54415071441651197</v>
      </c>
      <c r="AS41" s="32">
        <f t="shared" si="3"/>
        <v>38.95584928558349</v>
      </c>
      <c r="AT41" s="32">
        <f t="shared" si="4"/>
        <v>40.04415071441651</v>
      </c>
      <c r="AU41" s="43">
        <f t="shared" si="5"/>
        <v>1</v>
      </c>
      <c r="AV41" s="43">
        <f t="shared" si="6"/>
        <v>1</v>
      </c>
      <c r="AW41" s="32">
        <f t="shared" si="19"/>
        <v>1.0883014288330202</v>
      </c>
      <c r="AX41" s="44">
        <f t="shared" si="39"/>
        <v>2.7207535720825505E-2</v>
      </c>
      <c r="AY41" s="44"/>
      <c r="AZ41" s="29">
        <v>1.0883014288330199</v>
      </c>
      <c r="BA41" s="32">
        <f t="shared" si="34"/>
        <v>38.41169857116698</v>
      </c>
      <c r="BB41" s="32">
        <f t="shared" si="35"/>
        <v>40.58830142883302</v>
      </c>
      <c r="BC41" s="43">
        <f t="shared" si="36"/>
        <v>1</v>
      </c>
      <c r="BD41" s="43">
        <f t="shared" si="37"/>
        <v>1</v>
      </c>
      <c r="BE41" s="32">
        <f t="shared" si="24"/>
        <v>2.1766028576660403</v>
      </c>
      <c r="BF41" s="44">
        <f t="shared" si="40"/>
        <v>5.4688514011709558E-2</v>
      </c>
      <c r="BG41" s="44">
        <f t="shared" si="25"/>
        <v>5.5103869814330138E-2</v>
      </c>
      <c r="BJ41" s="32">
        <f t="shared" si="41"/>
        <v>39.4</v>
      </c>
      <c r="BK41" s="32">
        <f t="shared" si="42"/>
        <v>40</v>
      </c>
      <c r="BL41" s="32">
        <f t="shared" si="43"/>
        <v>40.6</v>
      </c>
      <c r="BM41" s="43">
        <f t="shared" si="26"/>
        <v>1</v>
      </c>
      <c r="BN41" s="43">
        <f t="shared" si="27"/>
        <v>0</v>
      </c>
      <c r="BR41" s="28">
        <v>39.324999999999903</v>
      </c>
      <c r="BS41" s="28">
        <v>-0.67499999999999905</v>
      </c>
      <c r="BT41" s="28">
        <v>19.324999999999999</v>
      </c>
      <c r="BU41" s="28">
        <v>2.0249999999999999</v>
      </c>
      <c r="BV41" s="28">
        <v>39.6</v>
      </c>
      <c r="BW41" s="28">
        <v>-0.4</v>
      </c>
      <c r="BX41" s="28">
        <v>19.600000000000001</v>
      </c>
      <c r="BY41" s="28">
        <v>2.2999999999999998</v>
      </c>
      <c r="BZ41" s="29">
        <v>3.2899999999999999E-2</v>
      </c>
      <c r="CA41" s="29">
        <v>3.2899999999999999E-2</v>
      </c>
      <c r="CB41" s="29">
        <v>3.2899999999999999E-2</v>
      </c>
      <c r="CC41" s="29">
        <v>3.2899999999999902E-2</v>
      </c>
      <c r="CD41" s="29">
        <v>0.18138357147216999</v>
      </c>
      <c r="CE41" s="29">
        <v>0.18138357147216999</v>
      </c>
      <c r="CF41" s="29">
        <v>0.18138357147216999</v>
      </c>
      <c r="CG41" s="29">
        <v>0.18138357147216999</v>
      </c>
      <c r="CH41" s="29">
        <v>217.71541755124599</v>
      </c>
      <c r="CI41" s="29">
        <v>-2.81172101674185</v>
      </c>
      <c r="CJ41" s="29">
        <v>107.451848267252</v>
      </c>
      <c r="CK41" s="29">
        <v>12.0738608365973</v>
      </c>
      <c r="CL41" s="29">
        <v>5.7358521598799998E-2</v>
      </c>
      <c r="CM41" s="29">
        <v>5.7358521598799901E-2</v>
      </c>
      <c r="CN41" s="29">
        <v>5.7358521598799998E-2</v>
      </c>
      <c r="CO41" s="29">
        <v>5.7358521598799901E-2</v>
      </c>
      <c r="CP41" s="29">
        <v>39.525551180008499</v>
      </c>
      <c r="CQ41" s="29">
        <v>-0.474448819991454</v>
      </c>
      <c r="CR41" s="29">
        <v>19.525551180008499</v>
      </c>
      <c r="CS41" s="29">
        <v>2.2255511800085399</v>
      </c>
      <c r="CT41" s="29">
        <v>0.54415071441651197</v>
      </c>
      <c r="CU41" s="29">
        <v>0.54415071441651097</v>
      </c>
      <c r="CV41" s="29">
        <v>0.54415071441651197</v>
      </c>
      <c r="CW41" s="29">
        <v>0.54415071441651097</v>
      </c>
      <c r="CX41" s="29">
        <v>1.0883014288330199</v>
      </c>
      <c r="CY41" s="29">
        <v>1.0883014288330199</v>
      </c>
      <c r="CZ41" s="29">
        <v>1.0883014288330199</v>
      </c>
      <c r="DA41" s="29">
        <v>1.0883014288330199</v>
      </c>
    </row>
    <row r="42" spans="1:105" ht="16.5" x14ac:dyDescent="0.2">
      <c r="A42" s="22" t="s">
        <v>323</v>
      </c>
      <c r="B42" s="28">
        <v>49</v>
      </c>
      <c r="C42" s="28">
        <f>IFERROR(VLOOKUP($A42,Sheet1!$C$3:$H$800,3,FALSE),0)</f>
        <v>0</v>
      </c>
      <c r="D42" s="28">
        <v>41</v>
      </c>
      <c r="E42" s="28">
        <f>IFERROR(VLOOKUP($A42,Sheet1!$C$3:$H$800,5,FALSE),0)</f>
        <v>14</v>
      </c>
      <c r="F42" s="28">
        <f>IFERROR(VLOOKUP($A42,Sheet1!$C$3:$H$800,6,FALSE),0)</f>
        <v>97</v>
      </c>
      <c r="G42" s="28">
        <f>IFERROR(VLOOKUP($A42,Sheet1!$C$3:$I$800,7,FALSE),0)</f>
        <v>3.2</v>
      </c>
      <c r="I42" s="28">
        <v>48.5</v>
      </c>
      <c r="J42" s="38">
        <f t="shared" si="7"/>
        <v>-0.5</v>
      </c>
      <c r="L42" s="38"/>
      <c r="M42" s="28">
        <v>13.5</v>
      </c>
      <c r="N42" s="28">
        <v>2.7</v>
      </c>
      <c r="O42" s="28">
        <v>48.2</v>
      </c>
      <c r="P42" s="28">
        <v>48.2</v>
      </c>
      <c r="Q42" s="28">
        <v>13.2</v>
      </c>
      <c r="R42" s="28">
        <v>2.4</v>
      </c>
      <c r="S42" s="29">
        <v>48.35</v>
      </c>
      <c r="T42" s="42">
        <f t="shared" si="9"/>
        <v>-0.64999999999999858</v>
      </c>
      <c r="U42" s="29">
        <v>48.35</v>
      </c>
      <c r="V42" s="42"/>
      <c r="W42" s="29">
        <v>13.35</v>
      </c>
      <c r="X42" s="42">
        <f t="shared" si="11"/>
        <v>-0.65000000000000036</v>
      </c>
      <c r="Y42" s="29">
        <v>2.5499999999999998</v>
      </c>
      <c r="Z42" s="42">
        <f t="shared" si="12"/>
        <v>-0.65000000000000036</v>
      </c>
      <c r="AA42" s="31">
        <v>48.349999999999902</v>
      </c>
      <c r="AB42" s="42">
        <f t="shared" si="13"/>
        <v>-0.65000000000009805</v>
      </c>
      <c r="AC42" s="28">
        <v>48.349999999999902</v>
      </c>
      <c r="AD42" s="42"/>
      <c r="AE42" s="28">
        <v>13.35</v>
      </c>
      <c r="AF42" s="42">
        <f t="shared" si="15"/>
        <v>-0.65000000000000036</v>
      </c>
      <c r="AG42" s="28">
        <v>2.5499999999999998</v>
      </c>
      <c r="AH42" s="42">
        <f t="shared" si="16"/>
        <v>-0.65000000000000036</v>
      </c>
      <c r="AJ42" s="29">
        <v>0.72249567472753196</v>
      </c>
      <c r="AK42" s="32">
        <f t="shared" si="0"/>
        <v>47.627504325272369</v>
      </c>
      <c r="AL42" s="32">
        <f t="shared" si="1"/>
        <v>49.072495674727435</v>
      </c>
      <c r="AM42" s="43">
        <f t="shared" si="2"/>
        <v>1</v>
      </c>
      <c r="AN42" s="43">
        <f t="shared" si="17"/>
        <v>1</v>
      </c>
      <c r="AO42" s="32">
        <f t="shared" si="18"/>
        <v>1.4449913494550657</v>
      </c>
      <c r="AP42" s="44">
        <f t="shared" si="38"/>
        <v>2.9489619376633993E-2</v>
      </c>
      <c r="AQ42" s="43"/>
      <c r="AR42" s="29">
        <v>0.36124783736376598</v>
      </c>
      <c r="AS42" s="32">
        <f t="shared" si="3"/>
        <v>47.988752162636139</v>
      </c>
      <c r="AT42" s="32">
        <f t="shared" si="4"/>
        <v>48.711247837363665</v>
      </c>
      <c r="AU42" s="43">
        <f t="shared" si="5"/>
        <v>1</v>
      </c>
      <c r="AV42" s="43">
        <f t="shared" si="6"/>
        <v>1</v>
      </c>
      <c r="AW42" s="32">
        <f t="shared" si="19"/>
        <v>0.72249567472752574</v>
      </c>
      <c r="AX42" s="44">
        <f t="shared" si="39"/>
        <v>1.4744809688316853E-2</v>
      </c>
      <c r="AY42" s="44"/>
      <c r="AZ42" s="29">
        <v>0.72249567472753196</v>
      </c>
      <c r="BA42" s="32">
        <f t="shared" si="34"/>
        <v>47.627504325272369</v>
      </c>
      <c r="BB42" s="32">
        <f t="shared" si="35"/>
        <v>49.072495674727435</v>
      </c>
      <c r="BC42" s="43">
        <f t="shared" si="36"/>
        <v>1</v>
      </c>
      <c r="BD42" s="43">
        <f t="shared" si="37"/>
        <v>1</v>
      </c>
      <c r="BE42" s="32">
        <f t="shared" si="24"/>
        <v>1.4449913494550657</v>
      </c>
      <c r="BF42" s="44">
        <f t="shared" si="40"/>
        <v>2.9793636071238468E-2</v>
      </c>
      <c r="BG42" s="44">
        <f t="shared" si="25"/>
        <v>2.9886067206930066E-2</v>
      </c>
      <c r="BJ42" s="32">
        <f t="shared" si="41"/>
        <v>48.265000000000001</v>
      </c>
      <c r="BK42" s="32">
        <f t="shared" si="42"/>
        <v>49</v>
      </c>
      <c r="BL42" s="32">
        <f t="shared" si="43"/>
        <v>49.734999999999999</v>
      </c>
      <c r="BM42" s="43">
        <f t="shared" si="26"/>
        <v>1</v>
      </c>
      <c r="BN42" s="43">
        <f t="shared" si="27"/>
        <v>0</v>
      </c>
      <c r="BR42" s="28">
        <v>48.225000000000001</v>
      </c>
      <c r="BS42" s="28">
        <v>48.225000000000001</v>
      </c>
      <c r="BT42" s="28">
        <v>13.225</v>
      </c>
      <c r="BU42" s="28">
        <v>2.4249999999999998</v>
      </c>
      <c r="BV42" s="28">
        <v>48.475000000000001</v>
      </c>
      <c r="BW42" s="28">
        <v>48.475000000000001</v>
      </c>
      <c r="BX42" s="28">
        <v>13.475</v>
      </c>
      <c r="BY42" s="28">
        <v>2.6749999999999998</v>
      </c>
      <c r="BZ42" s="29">
        <v>1.4499999999999701E-2</v>
      </c>
      <c r="CA42" s="29">
        <v>1.4499999999999701E-2</v>
      </c>
      <c r="CB42" s="29">
        <v>1.4500000000000001E-2</v>
      </c>
      <c r="CC42" s="29">
        <v>1.4500000000000001E-2</v>
      </c>
      <c r="CD42" s="29">
        <v>0.120415945787922</v>
      </c>
      <c r="CE42" s="29">
        <v>0.120415945787922</v>
      </c>
      <c r="CF42" s="29">
        <v>0.120415945787923</v>
      </c>
      <c r="CG42" s="29">
        <v>0.120415945787923</v>
      </c>
      <c r="CH42" s="29">
        <v>401.52489509283498</v>
      </c>
      <c r="CI42" s="29">
        <v>401.52489509283498</v>
      </c>
      <c r="CJ42" s="29">
        <v>110.86571560474199</v>
      </c>
      <c r="CK42" s="29">
        <v>21.1765973627036</v>
      </c>
      <c r="CL42" s="29">
        <v>3.8078865529319203E-2</v>
      </c>
      <c r="CM42" s="29">
        <v>3.8078865529319203E-2</v>
      </c>
      <c r="CN42" s="29">
        <v>3.8078865529319599E-2</v>
      </c>
      <c r="CO42" s="29">
        <v>3.8078865529319501E-2</v>
      </c>
      <c r="CP42" s="29">
        <v>48.373601525374397</v>
      </c>
      <c r="CQ42" s="29">
        <v>48.373601525374397</v>
      </c>
      <c r="CR42" s="29">
        <v>13.373601525374401</v>
      </c>
      <c r="CS42" s="29">
        <v>2.5736015253744302</v>
      </c>
      <c r="CT42" s="29">
        <v>0.36124783736376598</v>
      </c>
      <c r="CU42" s="29">
        <v>0.36124783736376598</v>
      </c>
      <c r="CV42" s="29">
        <v>0.36124783736376898</v>
      </c>
      <c r="CW42" s="29">
        <v>0.36124783736376898</v>
      </c>
      <c r="CX42" s="29">
        <v>0.72249567472753196</v>
      </c>
      <c r="CY42" s="29">
        <v>0.72249567472753196</v>
      </c>
      <c r="CZ42" s="29">
        <v>0.72249567472753895</v>
      </c>
      <c r="DA42" s="29">
        <v>0.72249567472753795</v>
      </c>
    </row>
    <row r="43" spans="1:105" ht="16.5" x14ac:dyDescent="0.2">
      <c r="A43" s="22" t="s">
        <v>270</v>
      </c>
      <c r="B43" s="28">
        <v>50</v>
      </c>
      <c r="C43" s="28">
        <f>IFERROR(VLOOKUP($A43,Sheet1!$C$3:$H$800,3,FALSE),0)</f>
        <v>0</v>
      </c>
      <c r="D43" s="28">
        <v>43</v>
      </c>
      <c r="E43" s="28">
        <f>IFERROR(VLOOKUP($A43,Sheet1!$C$3:$H$800,5,FALSE),0)</f>
        <v>10</v>
      </c>
      <c r="F43" s="28">
        <f>IFERROR(VLOOKUP($A43,Sheet1!$C$3:$H$800,6,FALSE),0)</f>
        <v>142</v>
      </c>
      <c r="G43" s="28">
        <f>IFERROR(VLOOKUP($A43,Sheet1!$C$3:$I$800,7,FALSE),0)</f>
        <v>2.7</v>
      </c>
      <c r="I43" s="28">
        <v>49.7</v>
      </c>
      <c r="J43" s="38">
        <f t="shared" si="7"/>
        <v>-0.29999999999999716</v>
      </c>
      <c r="L43" s="38"/>
      <c r="M43" s="28">
        <v>9.6999999999999993</v>
      </c>
      <c r="N43" s="28">
        <v>2.4</v>
      </c>
      <c r="O43" s="28">
        <v>48.6</v>
      </c>
      <c r="P43" s="28">
        <v>48.6</v>
      </c>
      <c r="Q43" s="28">
        <v>8.6</v>
      </c>
      <c r="R43" s="28">
        <v>1.3</v>
      </c>
      <c r="S43" s="29">
        <v>49.13</v>
      </c>
      <c r="T43" s="42">
        <f t="shared" si="9"/>
        <v>-0.86999999999999744</v>
      </c>
      <c r="U43" s="29">
        <v>49.13</v>
      </c>
      <c r="V43" s="42"/>
      <c r="W43" s="29">
        <v>9.1299999999999901</v>
      </c>
      <c r="X43" s="42">
        <f t="shared" si="11"/>
        <v>-0.87000000000000988</v>
      </c>
      <c r="Y43" s="29">
        <v>1.83</v>
      </c>
      <c r="Z43" s="42">
        <f t="shared" si="12"/>
        <v>-0.87000000000000011</v>
      </c>
      <c r="AA43" s="31">
        <v>49.1</v>
      </c>
      <c r="AB43" s="42">
        <f t="shared" si="13"/>
        <v>-0.89999999999999858</v>
      </c>
      <c r="AC43" s="28">
        <v>49.1</v>
      </c>
      <c r="AD43" s="42"/>
      <c r="AE43" s="28">
        <v>9.1</v>
      </c>
      <c r="AF43" s="42">
        <f t="shared" si="15"/>
        <v>-0.90000000000000036</v>
      </c>
      <c r="AG43" s="28">
        <v>1.8</v>
      </c>
      <c r="AH43" s="42">
        <f t="shared" si="16"/>
        <v>-0.90000000000000013</v>
      </c>
      <c r="AJ43" s="29">
        <v>1.8109665927343901</v>
      </c>
      <c r="AK43" s="32">
        <f t="shared" si="0"/>
        <v>47.289033407265613</v>
      </c>
      <c r="AL43" s="32">
        <f t="shared" si="1"/>
        <v>50.91096659273439</v>
      </c>
      <c r="AM43" s="43">
        <f t="shared" si="2"/>
        <v>1</v>
      </c>
      <c r="AN43" s="43">
        <f t="shared" si="17"/>
        <v>1</v>
      </c>
      <c r="AO43" s="32">
        <f t="shared" si="18"/>
        <v>3.6219331854687766</v>
      </c>
      <c r="AP43" s="44">
        <f t="shared" si="38"/>
        <v>7.2438663709375531E-2</v>
      </c>
      <c r="AQ43" s="43"/>
      <c r="AR43" s="29">
        <v>0.90548329636719505</v>
      </c>
      <c r="AS43" s="32">
        <f t="shared" si="3"/>
        <v>48.194516703632807</v>
      </c>
      <c r="AT43" s="32">
        <f t="shared" si="4"/>
        <v>50.005483296367196</v>
      </c>
      <c r="AU43" s="43">
        <f t="shared" si="5"/>
        <v>1</v>
      </c>
      <c r="AV43" s="43">
        <f t="shared" si="6"/>
        <v>1</v>
      </c>
      <c r="AW43" s="32">
        <f t="shared" si="19"/>
        <v>1.8109665927343883</v>
      </c>
      <c r="AX43" s="44">
        <f t="shared" si="39"/>
        <v>3.6219331854687765E-2</v>
      </c>
      <c r="AY43" s="44"/>
      <c r="AZ43" s="29">
        <v>1.8109665927343901</v>
      </c>
      <c r="BA43" s="32">
        <f t="shared" si="34"/>
        <v>47.289033407265613</v>
      </c>
      <c r="BB43" s="32">
        <f t="shared" si="35"/>
        <v>50.91096659273439</v>
      </c>
      <c r="BC43" s="43">
        <f t="shared" si="36"/>
        <v>1</v>
      </c>
      <c r="BD43" s="43">
        <f t="shared" si="37"/>
        <v>1</v>
      </c>
      <c r="BE43" s="32">
        <f t="shared" si="24"/>
        <v>3.6219331854687766</v>
      </c>
      <c r="BF43" s="44">
        <f t="shared" si="40"/>
        <v>7.2875919224723876E-2</v>
      </c>
      <c r="BG43" s="44">
        <f t="shared" si="25"/>
        <v>7.3766459989180785E-2</v>
      </c>
      <c r="BJ43" s="32">
        <f t="shared" si="41"/>
        <v>49.25</v>
      </c>
      <c r="BK43" s="32">
        <f t="shared" si="42"/>
        <v>50</v>
      </c>
      <c r="BL43" s="32">
        <f t="shared" si="43"/>
        <v>50.75</v>
      </c>
      <c r="BM43" s="43">
        <f t="shared" si="26"/>
        <v>1</v>
      </c>
      <c r="BN43" s="43">
        <f t="shared" si="27"/>
        <v>0</v>
      </c>
      <c r="BR43" s="28">
        <v>48.975000000000001</v>
      </c>
      <c r="BS43" s="28">
        <v>48.975000000000001</v>
      </c>
      <c r="BT43" s="28">
        <v>8.9749999999999996</v>
      </c>
      <c r="BU43" s="28">
        <v>1.675</v>
      </c>
      <c r="BV43" s="28">
        <v>49.3</v>
      </c>
      <c r="BW43" s="28">
        <v>49.3</v>
      </c>
      <c r="BX43" s="28">
        <v>9.3000000000000007</v>
      </c>
      <c r="BY43" s="28">
        <v>2</v>
      </c>
      <c r="BZ43" s="29">
        <v>9.1100000000000195E-2</v>
      </c>
      <c r="CA43" s="29">
        <v>9.1100000000000195E-2</v>
      </c>
      <c r="CB43" s="29">
        <v>9.1099999999999903E-2</v>
      </c>
      <c r="CC43" s="29">
        <v>9.1099999999999903E-2</v>
      </c>
      <c r="CD43" s="29">
        <v>0.30182776545573098</v>
      </c>
      <c r="CE43" s="29">
        <v>0.30182776545573098</v>
      </c>
      <c r="CF43" s="29">
        <v>0.30182776545573098</v>
      </c>
      <c r="CG43" s="29">
        <v>0.30182776545573098</v>
      </c>
      <c r="CH43" s="29">
        <v>162.77495188627901</v>
      </c>
      <c r="CI43" s="29">
        <v>162.77495188627901</v>
      </c>
      <c r="CJ43" s="29">
        <v>30.249039501765399</v>
      </c>
      <c r="CK43" s="29">
        <v>6.0630604915915303</v>
      </c>
      <c r="CL43" s="29">
        <v>6.7490740105587796E-2</v>
      </c>
      <c r="CM43" s="29">
        <v>6.7490740105587796E-2</v>
      </c>
      <c r="CN43" s="29">
        <v>6.7490740105587796E-2</v>
      </c>
      <c r="CO43" s="29">
        <v>6.7490740105587796E-2</v>
      </c>
      <c r="CP43" s="29">
        <v>49.159579121014602</v>
      </c>
      <c r="CQ43" s="29">
        <v>49.159579121014602</v>
      </c>
      <c r="CR43" s="29">
        <v>9.1595791210146604</v>
      </c>
      <c r="CS43" s="29">
        <v>1.8595791210146599</v>
      </c>
      <c r="CT43" s="29">
        <v>0.90548329636719505</v>
      </c>
      <c r="CU43" s="29">
        <v>0.90548329636719505</v>
      </c>
      <c r="CV43" s="29">
        <v>0.90548329636719305</v>
      </c>
      <c r="CW43" s="29">
        <v>0.90548329636719405</v>
      </c>
      <c r="CX43" s="29">
        <v>1.8109665927343901</v>
      </c>
      <c r="CY43" s="29">
        <v>1.8109665927343901</v>
      </c>
      <c r="CZ43" s="29">
        <v>1.8109665927343801</v>
      </c>
      <c r="DA43" s="29">
        <v>1.8109665927343801</v>
      </c>
    </row>
    <row r="44" spans="1:105" ht="16.5" x14ac:dyDescent="0.2">
      <c r="A44" s="22" t="s">
        <v>324</v>
      </c>
      <c r="B44" s="28">
        <v>60</v>
      </c>
      <c r="C44" s="28">
        <f>IFERROR(VLOOKUP($A44,Sheet1!$C$3:$H$800,3,FALSE),0)</f>
        <v>0</v>
      </c>
      <c r="D44" s="28">
        <v>50</v>
      </c>
      <c r="E44" s="28">
        <f>IFERROR(VLOOKUP($A44,Sheet1!$C$3:$H$800,5,FALSE),0)</f>
        <v>20</v>
      </c>
      <c r="F44" s="28">
        <f>IFERROR(VLOOKUP($A44,Sheet1!$C$3:$H$800,6,FALSE),0)</f>
        <v>188</v>
      </c>
      <c r="G44" s="28">
        <f>IFERROR(VLOOKUP($A44,Sheet1!$C$3:$I$800,7,FALSE),0)</f>
        <v>2.7</v>
      </c>
      <c r="I44" s="28">
        <v>58.4</v>
      </c>
      <c r="J44" s="38">
        <f t="shared" si="7"/>
        <v>-1.6000000000000014</v>
      </c>
      <c r="K44" s="28">
        <v>0.4</v>
      </c>
      <c r="L44" s="38">
        <f t="shared" si="8"/>
        <v>0.4</v>
      </c>
      <c r="M44" s="28">
        <v>20.399999999999999</v>
      </c>
      <c r="N44" s="28">
        <v>2.4</v>
      </c>
      <c r="O44" s="28">
        <v>57.7</v>
      </c>
      <c r="P44" s="28">
        <v>-0.3</v>
      </c>
      <c r="Q44" s="28">
        <v>19.7</v>
      </c>
      <c r="R44" s="28">
        <v>1.7</v>
      </c>
      <c r="S44" s="29">
        <v>58.08</v>
      </c>
      <c r="T44" s="42">
        <f t="shared" si="9"/>
        <v>-1.9200000000000017</v>
      </c>
      <c r="U44" s="29">
        <v>0.08</v>
      </c>
      <c r="V44" s="42">
        <f t="shared" si="10"/>
        <v>0.08</v>
      </c>
      <c r="W44" s="29">
        <v>20.079999999999998</v>
      </c>
      <c r="X44" s="42">
        <f t="shared" si="11"/>
        <v>7.9999999999998295E-2</v>
      </c>
      <c r="Y44" s="29">
        <v>2.08</v>
      </c>
      <c r="Z44" s="42">
        <f t="shared" si="12"/>
        <v>-0.62000000000000011</v>
      </c>
      <c r="AA44" s="31">
        <v>58.1</v>
      </c>
      <c r="AB44" s="42">
        <f t="shared" si="13"/>
        <v>-1.8999999999999986</v>
      </c>
      <c r="AC44" s="28">
        <v>0.1</v>
      </c>
      <c r="AD44" s="42">
        <f t="shared" si="14"/>
        <v>0.1</v>
      </c>
      <c r="AE44" s="28">
        <v>20.100000000000001</v>
      </c>
      <c r="AF44" s="42">
        <f t="shared" si="15"/>
        <v>0.10000000000000142</v>
      </c>
      <c r="AG44" s="28">
        <v>2.1</v>
      </c>
      <c r="AH44" s="42">
        <f t="shared" si="16"/>
        <v>-0.60000000000000009</v>
      </c>
      <c r="AJ44" s="29">
        <v>1.22376468326226</v>
      </c>
      <c r="AK44" s="32">
        <f t="shared" si="0"/>
        <v>56.876235316737741</v>
      </c>
      <c r="AL44" s="32">
        <f t="shared" si="1"/>
        <v>59.323764683262262</v>
      </c>
      <c r="AM44" s="43">
        <f t="shared" si="2"/>
        <v>1</v>
      </c>
      <c r="AN44" s="43">
        <f t="shared" si="17"/>
        <v>1</v>
      </c>
      <c r="AO44" s="32">
        <f t="shared" si="18"/>
        <v>2.4475293665245204</v>
      </c>
      <c r="AP44" s="44">
        <f t="shared" si="38"/>
        <v>4.0792156108742005E-2</v>
      </c>
      <c r="AQ44" s="43"/>
      <c r="AR44" s="29">
        <v>0.61188234163113098</v>
      </c>
      <c r="AS44" s="32">
        <f t="shared" si="3"/>
        <v>57.488117658368871</v>
      </c>
      <c r="AT44" s="32">
        <f t="shared" si="4"/>
        <v>58.711882341631132</v>
      </c>
      <c r="AU44" s="43">
        <f t="shared" si="5"/>
        <v>1</v>
      </c>
      <c r="AV44" s="43">
        <f t="shared" si="6"/>
        <v>1</v>
      </c>
      <c r="AW44" s="32">
        <f t="shared" si="19"/>
        <v>1.2237646832622602</v>
      </c>
      <c r="AX44" s="44">
        <f t="shared" si="39"/>
        <v>2.0396078054371002E-2</v>
      </c>
      <c r="AY44" s="44"/>
      <c r="AZ44" s="29">
        <v>1.22376468326226</v>
      </c>
      <c r="BA44" s="32">
        <f t="shared" si="34"/>
        <v>56.876235316737741</v>
      </c>
      <c r="BB44" s="32">
        <f t="shared" si="35"/>
        <v>59.323764683262262</v>
      </c>
      <c r="BC44" s="43">
        <f t="shared" si="36"/>
        <v>1</v>
      </c>
      <c r="BD44" s="43">
        <f t="shared" si="37"/>
        <v>1</v>
      </c>
      <c r="BE44" s="32">
        <f t="shared" si="24"/>
        <v>2.4475293665245204</v>
      </c>
      <c r="BF44" s="44">
        <f t="shared" si="40"/>
        <v>4.1909749426789732E-2</v>
      </c>
      <c r="BG44" s="44">
        <f t="shared" si="25"/>
        <v>4.2126150886824788E-2</v>
      </c>
      <c r="BJ44" s="32">
        <f t="shared" si="41"/>
        <v>59.1</v>
      </c>
      <c r="BK44" s="32">
        <f t="shared" si="42"/>
        <v>60</v>
      </c>
      <c r="BL44" s="32">
        <f t="shared" si="43"/>
        <v>60.9</v>
      </c>
      <c r="BM44" s="43">
        <f t="shared" si="26"/>
        <v>1</v>
      </c>
      <c r="BN44" s="43">
        <f t="shared" si="27"/>
        <v>0</v>
      </c>
      <c r="BR44" s="28">
        <v>57.924999999999997</v>
      </c>
      <c r="BS44" s="28">
        <v>-7.4999999999999997E-2</v>
      </c>
      <c r="BT44" s="28">
        <v>19.924999999999901</v>
      </c>
      <c r="BU44" s="28">
        <v>1.9249999999999901</v>
      </c>
      <c r="BV44" s="28">
        <v>58.25</v>
      </c>
      <c r="BW44" s="28">
        <v>0.25</v>
      </c>
      <c r="BX44" s="28">
        <v>20.25</v>
      </c>
      <c r="BY44" s="28">
        <v>2.25</v>
      </c>
      <c r="BZ44" s="29">
        <v>4.1599999999999498E-2</v>
      </c>
      <c r="CA44" s="29">
        <v>4.1599999999999998E-2</v>
      </c>
      <c r="CB44" s="29">
        <v>4.1600000000000102E-2</v>
      </c>
      <c r="CC44" s="29">
        <v>4.1599999999999901E-2</v>
      </c>
      <c r="CD44" s="29">
        <v>0.20396078054371</v>
      </c>
      <c r="CE44" s="29">
        <v>0.203960780543711</v>
      </c>
      <c r="CF44" s="29">
        <v>0.203960780543711</v>
      </c>
      <c r="CG44" s="29">
        <v>0.203960780543711</v>
      </c>
      <c r="CH44" s="29">
        <v>284.76062822064398</v>
      </c>
      <c r="CI44" s="29">
        <v>0.39223227027636798</v>
      </c>
      <c r="CJ44" s="29">
        <v>98.450299839368199</v>
      </c>
      <c r="CK44" s="29">
        <v>10.1980390271855</v>
      </c>
      <c r="CL44" s="29">
        <v>6.4498061986387994E-2</v>
      </c>
      <c r="CM44" s="29">
        <v>6.4498061986388397E-2</v>
      </c>
      <c r="CN44" s="29">
        <v>6.4498061986388494E-2</v>
      </c>
      <c r="CO44" s="29">
        <v>6.44980619863883E-2</v>
      </c>
      <c r="CP44" s="29">
        <v>58.119976312986502</v>
      </c>
      <c r="CQ44" s="29">
        <v>0.119976312986567</v>
      </c>
      <c r="CR44" s="29">
        <v>20.119976312986498</v>
      </c>
      <c r="CS44" s="29">
        <v>2.1199763129865601</v>
      </c>
      <c r="CT44" s="29">
        <v>0.61188234163113098</v>
      </c>
      <c r="CU44" s="29">
        <v>0.61188234163113397</v>
      </c>
      <c r="CV44" s="29">
        <v>0.61188234163113497</v>
      </c>
      <c r="CW44" s="29">
        <v>0.61188234163113397</v>
      </c>
      <c r="CX44" s="29">
        <v>1.22376468326226</v>
      </c>
      <c r="CY44" s="29">
        <v>1.22376468326226</v>
      </c>
      <c r="CZ44" s="29">
        <v>1.2237646832622699</v>
      </c>
      <c r="DA44" s="29">
        <v>1.22376468326226</v>
      </c>
    </row>
    <row r="45" spans="1:105" ht="16.5" x14ac:dyDescent="0.2">
      <c r="A45" s="22" t="s">
        <v>300</v>
      </c>
      <c r="B45" s="28">
        <v>75</v>
      </c>
      <c r="C45" s="28">
        <f>IFERROR(VLOOKUP($A45,Sheet1!$C$3:$H$800,3,FALSE),0)</f>
        <v>0</v>
      </c>
      <c r="D45" s="28" t="str">
        <f>IFERROR(VLOOKUP($A45,Sheet1!$C$3:$H$800,4,FALSE),0)</f>
        <v>68×68</v>
      </c>
      <c r="E45" s="28">
        <f>IFERROR(VLOOKUP($A45,Sheet1!$C$3:$H$800,5,FALSE),0)</f>
        <v>20</v>
      </c>
      <c r="F45" s="28">
        <f>IFERROR(VLOOKUP($A45,Sheet1!$C$3:$H$800,6,FALSE),0)</f>
        <v>241</v>
      </c>
      <c r="G45" s="28">
        <f>IFERROR(VLOOKUP($A45,Sheet1!$C$3:$I$800,7,FALSE),0)</f>
        <v>3.2</v>
      </c>
      <c r="I45" s="28">
        <v>74.400000000000006</v>
      </c>
      <c r="J45" s="38">
        <f t="shared" si="7"/>
        <v>-0.59999999999999432</v>
      </c>
      <c r="K45" s="28">
        <v>0.4</v>
      </c>
      <c r="L45" s="38">
        <f t="shared" si="8"/>
        <v>0.4</v>
      </c>
      <c r="M45" s="28">
        <v>20.399999999999999</v>
      </c>
      <c r="N45" s="28">
        <v>3.4</v>
      </c>
      <c r="O45" s="28">
        <v>73.8</v>
      </c>
      <c r="P45" s="28">
        <v>-0.2</v>
      </c>
      <c r="Q45" s="28">
        <v>19.8</v>
      </c>
      <c r="R45" s="28">
        <v>2.8</v>
      </c>
      <c r="S45" s="29">
        <v>74.075000000000003</v>
      </c>
      <c r="T45" s="42">
        <f t="shared" si="9"/>
        <v>-0.92499999999999716</v>
      </c>
      <c r="U45" s="29">
        <v>7.4999999999999997E-2</v>
      </c>
      <c r="V45" s="42">
        <f t="shared" si="10"/>
        <v>7.4999999999999997E-2</v>
      </c>
      <c r="W45" s="29">
        <v>20.074999999999999</v>
      </c>
      <c r="X45" s="42">
        <f t="shared" si="11"/>
        <v>7.4999999999999289E-2</v>
      </c>
      <c r="Y45" s="29">
        <v>3.0750000000000002</v>
      </c>
      <c r="Z45" s="42">
        <f t="shared" si="12"/>
        <v>-0.125</v>
      </c>
      <c r="AA45" s="31">
        <v>74.05</v>
      </c>
      <c r="AB45" s="42">
        <f t="shared" si="13"/>
        <v>-0.95000000000000284</v>
      </c>
      <c r="AC45" s="28">
        <v>0.05</v>
      </c>
      <c r="AD45" s="42">
        <f t="shared" si="14"/>
        <v>0.05</v>
      </c>
      <c r="AE45" s="28">
        <v>20.05</v>
      </c>
      <c r="AF45" s="42">
        <f t="shared" si="15"/>
        <v>5.0000000000000711E-2</v>
      </c>
      <c r="AG45" s="28">
        <v>3.05</v>
      </c>
      <c r="AH45" s="42">
        <f t="shared" si="16"/>
        <v>-0.15000000000000036</v>
      </c>
      <c r="AJ45" s="29">
        <v>1.2278029157808701</v>
      </c>
      <c r="AK45" s="32">
        <f t="shared" si="0"/>
        <v>72.822197084219127</v>
      </c>
      <c r="AL45" s="32">
        <f t="shared" si="1"/>
        <v>75.277802915780867</v>
      </c>
      <c r="AM45" s="43">
        <f t="shared" si="2"/>
        <v>1</v>
      </c>
      <c r="AN45" s="43">
        <f t="shared" si="17"/>
        <v>1</v>
      </c>
      <c r="AO45" s="32">
        <f t="shared" si="18"/>
        <v>2.4556058315617406</v>
      </c>
      <c r="AP45" s="44">
        <f t="shared" si="38"/>
        <v>3.2741411087489874E-2</v>
      </c>
      <c r="AQ45" s="43"/>
      <c r="AR45" s="29">
        <v>0.61390145789043904</v>
      </c>
      <c r="AS45" s="32">
        <f t="shared" si="3"/>
        <v>73.436098542109562</v>
      </c>
      <c r="AT45" s="32">
        <f t="shared" si="4"/>
        <v>74.663901457890432</v>
      </c>
      <c r="AU45" s="43">
        <f t="shared" si="5"/>
        <v>1</v>
      </c>
      <c r="AV45" s="43">
        <f t="shared" si="6"/>
        <v>1</v>
      </c>
      <c r="AW45" s="32">
        <f t="shared" si="19"/>
        <v>1.2278029157808703</v>
      </c>
      <c r="AX45" s="44">
        <f t="shared" si="39"/>
        <v>1.6370705543744937E-2</v>
      </c>
      <c r="AY45" s="44"/>
      <c r="AZ45" s="29">
        <v>1.2278029157808701</v>
      </c>
      <c r="BA45" s="32">
        <f t="shared" si="34"/>
        <v>72.822197084219127</v>
      </c>
      <c r="BB45" s="32">
        <f t="shared" si="35"/>
        <v>75.277802915780867</v>
      </c>
      <c r="BC45" s="43">
        <f t="shared" si="36"/>
        <v>1</v>
      </c>
      <c r="BD45" s="43">
        <f t="shared" si="37"/>
        <v>1</v>
      </c>
      <c r="BE45" s="32">
        <f t="shared" si="24"/>
        <v>2.4556058315617406</v>
      </c>
      <c r="BF45" s="44">
        <f t="shared" si="40"/>
        <v>3.3005454725292212E-2</v>
      </c>
      <c r="BG45" s="44">
        <f t="shared" si="25"/>
        <v>3.3161456199348287E-2</v>
      </c>
      <c r="BJ45" s="32">
        <f t="shared" si="41"/>
        <v>73.875</v>
      </c>
      <c r="BK45" s="32">
        <f t="shared" si="42"/>
        <v>75</v>
      </c>
      <c r="BL45" s="32">
        <f t="shared" si="43"/>
        <v>76.125</v>
      </c>
      <c r="BM45" s="43">
        <f t="shared" si="26"/>
        <v>1</v>
      </c>
      <c r="BN45" s="43">
        <f t="shared" si="27"/>
        <v>0</v>
      </c>
      <c r="BR45" s="28">
        <v>73.95</v>
      </c>
      <c r="BS45" s="28">
        <v>-0.05</v>
      </c>
      <c r="BT45" s="28">
        <v>19.95</v>
      </c>
      <c r="BU45" s="28">
        <v>2.95</v>
      </c>
      <c r="BV45" s="28">
        <v>74.224999999999994</v>
      </c>
      <c r="BW45" s="28">
        <v>0.22500000000000001</v>
      </c>
      <c r="BX45" s="28">
        <v>20.225000000000001</v>
      </c>
      <c r="BY45" s="28">
        <v>3.2250000000000001</v>
      </c>
      <c r="BZ45" s="29">
        <v>4.1875000000000703E-2</v>
      </c>
      <c r="CA45" s="29">
        <v>4.1875000000000002E-2</v>
      </c>
      <c r="CB45" s="29">
        <v>4.1874999999999801E-2</v>
      </c>
      <c r="CC45" s="29">
        <v>4.1875000000000002E-2</v>
      </c>
      <c r="CD45" s="29">
        <v>0.20463381929681301</v>
      </c>
      <c r="CE45" s="29">
        <v>0.20463381929681099</v>
      </c>
      <c r="CF45" s="29">
        <v>0.20463381929680999</v>
      </c>
      <c r="CG45" s="29">
        <v>0.20463381929681099</v>
      </c>
      <c r="CH45" s="29">
        <v>361.98806362772899</v>
      </c>
      <c r="CI45" s="29">
        <v>0.366508333068915</v>
      </c>
      <c r="CJ45" s="29">
        <v>98.102063818113294</v>
      </c>
      <c r="CK45" s="29">
        <v>15.0268416558255</v>
      </c>
      <c r="CL45" s="29">
        <v>7.2348980642439498E-2</v>
      </c>
      <c r="CM45" s="29">
        <v>7.2348980642438901E-2</v>
      </c>
      <c r="CN45" s="29">
        <v>7.2348980642438707E-2</v>
      </c>
      <c r="CO45" s="29">
        <v>7.2348980642438901E-2</v>
      </c>
      <c r="CP45" s="29">
        <v>74.125135285727694</v>
      </c>
      <c r="CQ45" s="29">
        <v>0.12513528572771801</v>
      </c>
      <c r="CR45" s="29">
        <v>20.125135285727701</v>
      </c>
      <c r="CS45" s="29">
        <v>3.1251352857277102</v>
      </c>
      <c r="CT45" s="29">
        <v>0.61390145789043904</v>
      </c>
      <c r="CU45" s="29">
        <v>0.61390145789043304</v>
      </c>
      <c r="CV45" s="29">
        <v>0.61390145789043205</v>
      </c>
      <c r="CW45" s="29">
        <v>0.61390145789043304</v>
      </c>
      <c r="CX45" s="29">
        <v>1.2278029157808701</v>
      </c>
      <c r="CY45" s="29">
        <v>1.2278029157808601</v>
      </c>
      <c r="CZ45" s="29">
        <v>1.2278029157808601</v>
      </c>
      <c r="DA45" s="29">
        <v>1.2278029157808601</v>
      </c>
    </row>
    <row r="46" spans="1:105" ht="16.5" x14ac:dyDescent="0.2">
      <c r="A46" s="22" t="s">
        <v>308</v>
      </c>
      <c r="B46" s="28">
        <v>100</v>
      </c>
      <c r="C46" s="28">
        <f>IFERROR(VLOOKUP($A46,Sheet1!$C$3:$H$800,3,FALSE),0)</f>
        <v>0</v>
      </c>
      <c r="D46" s="28">
        <f>IFERROR(VLOOKUP($A46,Sheet1!$C$3:$H$800,4,FALSE),0)</f>
        <v>0</v>
      </c>
      <c r="E46" s="28">
        <f>IFERROR(VLOOKUP($A46,Sheet1!$C$3:$H$800,5,FALSE),0)</f>
        <v>20</v>
      </c>
      <c r="F46" s="28">
        <f>IFERROR(VLOOKUP($A46,Sheet1!$C$3:$H$800,6,FALSE),0)</f>
        <v>459</v>
      </c>
      <c r="G46" s="28">
        <f>IFERROR(VLOOKUP($A46,Sheet1!$C$3:$I$800,7,FALSE),0)</f>
        <v>3</v>
      </c>
      <c r="I46" s="28">
        <v>98.7</v>
      </c>
      <c r="J46" s="38">
        <f t="shared" si="7"/>
        <v>-1.2999999999999972</v>
      </c>
      <c r="K46" s="28">
        <v>-0.3</v>
      </c>
      <c r="L46" s="38">
        <f t="shared" si="8"/>
        <v>-0.3</v>
      </c>
      <c r="M46" s="28">
        <v>19.7</v>
      </c>
      <c r="N46" s="28">
        <v>2.7</v>
      </c>
      <c r="O46" s="28">
        <v>98.1</v>
      </c>
      <c r="P46" s="28">
        <v>-0.9</v>
      </c>
      <c r="Q46" s="28">
        <v>19.100000000000001</v>
      </c>
      <c r="R46" s="28">
        <v>2.1</v>
      </c>
      <c r="S46" s="29">
        <v>98.35</v>
      </c>
      <c r="T46" s="42">
        <f t="shared" si="9"/>
        <v>-1.6500000000000057</v>
      </c>
      <c r="U46" s="29">
        <v>-0.65</v>
      </c>
      <c r="V46" s="42">
        <f t="shared" si="10"/>
        <v>-0.65</v>
      </c>
      <c r="W46" s="29">
        <v>19.349999999999898</v>
      </c>
      <c r="X46" s="42">
        <f t="shared" si="11"/>
        <v>-0.65000000000010161</v>
      </c>
      <c r="Y46" s="29">
        <v>2.35</v>
      </c>
      <c r="Z46" s="42">
        <f t="shared" si="12"/>
        <v>-0.64999999999999991</v>
      </c>
      <c r="AA46" s="31">
        <v>98.35</v>
      </c>
      <c r="AB46" s="42">
        <f t="shared" si="13"/>
        <v>-1.6500000000000057</v>
      </c>
      <c r="AC46" s="28">
        <v>-0.64999999999999902</v>
      </c>
      <c r="AD46" s="42">
        <f t="shared" si="14"/>
        <v>-0.64999999999999902</v>
      </c>
      <c r="AE46" s="28">
        <v>19.350000000000001</v>
      </c>
      <c r="AF46" s="42">
        <f t="shared" si="15"/>
        <v>-0.64999999999999858</v>
      </c>
      <c r="AG46" s="28">
        <v>2.3499999999999899</v>
      </c>
      <c r="AH46" s="42">
        <f t="shared" si="16"/>
        <v>-0.65000000000001013</v>
      </c>
      <c r="AJ46" s="29">
        <v>1.17728501222092</v>
      </c>
      <c r="AK46" s="32">
        <f t="shared" si="0"/>
        <v>97.172714987779074</v>
      </c>
      <c r="AL46" s="32">
        <f t="shared" si="1"/>
        <v>99.527285012220915</v>
      </c>
      <c r="AM46" s="43">
        <f t="shared" si="2"/>
        <v>1</v>
      </c>
      <c r="AN46" s="43">
        <f t="shared" si="17"/>
        <v>1</v>
      </c>
      <c r="AO46" s="32">
        <f t="shared" si="18"/>
        <v>2.3545700244418413</v>
      </c>
      <c r="AP46" s="44">
        <f t="shared" si="38"/>
        <v>2.3545700244418412E-2</v>
      </c>
      <c r="AQ46" s="43"/>
      <c r="AR46" s="29">
        <v>0.58864250611046098</v>
      </c>
      <c r="AS46" s="32">
        <f t="shared" si="3"/>
        <v>97.761357493889534</v>
      </c>
      <c r="AT46" s="32">
        <f t="shared" si="4"/>
        <v>98.938642506110455</v>
      </c>
      <c r="AU46" s="43">
        <f t="shared" si="5"/>
        <v>1</v>
      </c>
      <c r="AV46" s="43">
        <f t="shared" si="6"/>
        <v>1</v>
      </c>
      <c r="AW46" s="32">
        <f t="shared" si="19"/>
        <v>1.1772850122209206</v>
      </c>
      <c r="AX46" s="44">
        <f t="shared" si="39"/>
        <v>1.1772850122209206E-2</v>
      </c>
      <c r="AY46" s="44"/>
      <c r="AZ46" s="29">
        <v>1.17728501222092</v>
      </c>
      <c r="BA46" s="32">
        <f t="shared" si="34"/>
        <v>97.172714987779074</v>
      </c>
      <c r="BB46" s="32">
        <f t="shared" si="35"/>
        <v>99.527285012220915</v>
      </c>
      <c r="BC46" s="43">
        <f t="shared" si="36"/>
        <v>1</v>
      </c>
      <c r="BD46" s="43">
        <f t="shared" si="37"/>
        <v>1</v>
      </c>
      <c r="BE46" s="32">
        <f t="shared" si="24"/>
        <v>2.3545700244418413</v>
      </c>
      <c r="BF46" s="44">
        <f t="shared" si="40"/>
        <v>2.3855825982186839E-2</v>
      </c>
      <c r="BG46" s="44">
        <f t="shared" si="25"/>
        <v>2.3940722160059394E-2</v>
      </c>
      <c r="BJ46" s="32">
        <f t="shared" si="41"/>
        <v>98.5</v>
      </c>
      <c r="BK46" s="32">
        <f t="shared" si="42"/>
        <v>100</v>
      </c>
      <c r="BL46" s="32">
        <f t="shared" si="43"/>
        <v>101.5</v>
      </c>
      <c r="BM46" s="43">
        <f t="shared" si="26"/>
        <v>1</v>
      </c>
      <c r="BN46" s="43">
        <f t="shared" si="27"/>
        <v>0</v>
      </c>
      <c r="BR46" s="28">
        <v>98.2</v>
      </c>
      <c r="BS46" s="28">
        <v>-0.8</v>
      </c>
      <c r="BT46" s="28">
        <v>19.2</v>
      </c>
      <c r="BU46" s="28">
        <v>2.2000000000000002</v>
      </c>
      <c r="BV46" s="28">
        <v>98.474999999999994</v>
      </c>
      <c r="BW46" s="28">
        <v>-0.52500000000000002</v>
      </c>
      <c r="BX46" s="28">
        <v>19.475000000000001</v>
      </c>
      <c r="BY46" s="28">
        <v>2.4750000000000001</v>
      </c>
      <c r="BZ46" s="29">
        <v>3.8500000000000402E-2</v>
      </c>
      <c r="CA46" s="29">
        <v>3.85E-2</v>
      </c>
      <c r="CB46" s="29">
        <v>3.8499999999999798E-2</v>
      </c>
      <c r="CC46" s="29">
        <v>3.85E-2</v>
      </c>
      <c r="CD46" s="29">
        <v>0.19621416870348601</v>
      </c>
      <c r="CE46" s="29">
        <v>0.19621416870348499</v>
      </c>
      <c r="CF46" s="29">
        <v>0.19621416870348499</v>
      </c>
      <c r="CG46" s="29">
        <v>0.19621416870348499</v>
      </c>
      <c r="CH46" s="29">
        <v>501.23801277890101</v>
      </c>
      <c r="CI46" s="29">
        <v>-3.3127067443445601</v>
      </c>
      <c r="CJ46" s="29">
        <v>98.616731543180606</v>
      </c>
      <c r="CK46" s="29">
        <v>11.976708998784201</v>
      </c>
      <c r="CL46" s="29">
        <v>6.2048368229954597E-2</v>
      </c>
      <c r="CM46" s="29">
        <v>6.2048368229954201E-2</v>
      </c>
      <c r="CN46" s="29">
        <v>6.2048368229954097E-2</v>
      </c>
      <c r="CO46" s="29">
        <v>6.2048368229954201E-2</v>
      </c>
      <c r="CP46" s="29">
        <v>98.388457977065897</v>
      </c>
      <c r="CQ46" s="29">
        <v>-0.61154202293411597</v>
      </c>
      <c r="CR46" s="29">
        <v>19.388457977065801</v>
      </c>
      <c r="CS46" s="29">
        <v>2.38845797706588</v>
      </c>
      <c r="CT46" s="29">
        <v>0.58864250611046098</v>
      </c>
      <c r="CU46" s="29">
        <v>0.58864250611045699</v>
      </c>
      <c r="CV46" s="29">
        <v>0.58864250611045599</v>
      </c>
      <c r="CW46" s="29">
        <v>0.58864250611045699</v>
      </c>
      <c r="CX46" s="29">
        <v>1.17728501222092</v>
      </c>
      <c r="CY46" s="29">
        <v>1.17728501222091</v>
      </c>
      <c r="CZ46" s="29">
        <v>1.17728501222091</v>
      </c>
      <c r="DA46" s="29">
        <v>1.17728501222091</v>
      </c>
    </row>
    <row r="47" spans="1:105" ht="16.5" x14ac:dyDescent="0.2">
      <c r="A47" s="47" t="s">
        <v>311</v>
      </c>
      <c r="B47" s="28">
        <v>133</v>
      </c>
      <c r="C47" s="28">
        <f>IFERROR(VLOOKUP($A47,Sheet1!$C$3:$H$800,3,FALSE),0)</f>
        <v>0</v>
      </c>
      <c r="D47" s="28">
        <f>IFERROR(VLOOKUP($A47,Sheet1!$C$3:$H$800,4,FALSE),0)</f>
        <v>0</v>
      </c>
      <c r="E47" s="28">
        <f>IFERROR(VLOOKUP($A47,Sheet1!$C$3:$H$800,5,FALSE),0)</f>
        <v>20</v>
      </c>
      <c r="F47" s="28">
        <f>IFERROR(VLOOKUP($A47,Sheet1!$C$3:$H$800,6,FALSE),0)</f>
        <v>449</v>
      </c>
      <c r="G47" s="28">
        <f>IFERROR(VLOOKUP($A47,Sheet1!$C$3:$I$800,7,FALSE),0)</f>
        <v>5</v>
      </c>
      <c r="I47" s="28">
        <v>133.80000000000001</v>
      </c>
      <c r="J47" s="38">
        <f t="shared" si="7"/>
        <v>0.80000000000001137</v>
      </c>
      <c r="K47" s="28">
        <v>0.8</v>
      </c>
      <c r="L47" s="38">
        <f t="shared" si="8"/>
        <v>0.8</v>
      </c>
      <c r="M47" s="28">
        <v>19.8</v>
      </c>
      <c r="N47" s="28">
        <v>5.8</v>
      </c>
      <c r="O47" s="28">
        <v>132.9</v>
      </c>
      <c r="P47" s="28">
        <v>-0.1</v>
      </c>
      <c r="Q47" s="28">
        <v>18.899999999999999</v>
      </c>
      <c r="R47" s="28">
        <v>4.9000000000000004</v>
      </c>
      <c r="S47" s="29">
        <v>133.32</v>
      </c>
      <c r="T47" s="42">
        <f t="shared" si="9"/>
        <v>0.31999999999999318</v>
      </c>
      <c r="U47" s="29">
        <v>0.32</v>
      </c>
      <c r="V47" s="42">
        <f t="shared" si="10"/>
        <v>0.32</v>
      </c>
      <c r="W47" s="29">
        <v>19.32</v>
      </c>
      <c r="X47" s="42">
        <f t="shared" si="11"/>
        <v>-0.67999999999999972</v>
      </c>
      <c r="Y47" s="29">
        <v>5.3199999999999896</v>
      </c>
      <c r="Z47" s="42">
        <f t="shared" si="12"/>
        <v>0.31999999999998963</v>
      </c>
      <c r="AA47" s="31">
        <v>133.30000000000001</v>
      </c>
      <c r="AB47" s="42">
        <f t="shared" si="13"/>
        <v>0.30000000000001137</v>
      </c>
      <c r="AC47" s="28">
        <v>0.3</v>
      </c>
      <c r="AD47" s="42">
        <f t="shared" si="14"/>
        <v>0.3</v>
      </c>
      <c r="AE47" s="28">
        <v>19.3</v>
      </c>
      <c r="AF47" s="42">
        <f t="shared" si="15"/>
        <v>-0.69999999999999929</v>
      </c>
      <c r="AG47" s="28">
        <v>5.3</v>
      </c>
      <c r="AH47" s="42">
        <f t="shared" si="16"/>
        <v>0.29999999999999982</v>
      </c>
      <c r="AJ47" s="29">
        <v>1.3452137376640201</v>
      </c>
      <c r="AK47" s="32">
        <f t="shared" si="0"/>
        <v>131.954786262336</v>
      </c>
      <c r="AL47" s="32">
        <f t="shared" si="1"/>
        <v>134.64521373766402</v>
      </c>
      <c r="AM47" s="43">
        <f t="shared" si="2"/>
        <v>1</v>
      </c>
      <c r="AN47" s="43">
        <f t="shared" si="17"/>
        <v>1</v>
      </c>
      <c r="AO47" s="32">
        <f t="shared" si="18"/>
        <v>2.690427475328022</v>
      </c>
      <c r="AP47" s="44">
        <f t="shared" si="38"/>
        <v>2.0228778009985127E-2</v>
      </c>
      <c r="AQ47" s="43"/>
      <c r="AR47" s="29">
        <v>0.67260686883201204</v>
      </c>
      <c r="AS47" s="32">
        <f t="shared" si="3"/>
        <v>132.62739313116799</v>
      </c>
      <c r="AT47" s="32">
        <f t="shared" si="4"/>
        <v>133.97260686883203</v>
      </c>
      <c r="AU47" s="43">
        <f t="shared" si="5"/>
        <v>1</v>
      </c>
      <c r="AV47" s="43">
        <f t="shared" si="6"/>
        <v>1</v>
      </c>
      <c r="AW47" s="32">
        <f t="shared" si="19"/>
        <v>1.3452137376640394</v>
      </c>
      <c r="AX47" s="44">
        <f t="shared" si="39"/>
        <v>1.0114389004992777E-2</v>
      </c>
      <c r="AY47" s="44"/>
      <c r="AZ47" s="29">
        <v>1.3452137376640201</v>
      </c>
      <c r="BA47" s="32">
        <f t="shared" si="34"/>
        <v>131.954786262336</v>
      </c>
      <c r="BB47" s="32">
        <f t="shared" si="35"/>
        <v>134.64521373766402</v>
      </c>
      <c r="BC47" s="43">
        <f t="shared" si="36"/>
        <v>1</v>
      </c>
      <c r="BD47" s="43">
        <f t="shared" si="37"/>
        <v>1</v>
      </c>
      <c r="BE47" s="32">
        <f t="shared" si="24"/>
        <v>2.690427475328022</v>
      </c>
      <c r="BF47" s="44">
        <f t="shared" si="40"/>
        <v>2.0107828664633943E-2</v>
      </c>
      <c r="BG47" s="44">
        <f t="shared" si="25"/>
        <v>2.0183251877929645E-2</v>
      </c>
      <c r="BJ47" s="32">
        <f t="shared" si="41"/>
        <v>131.005</v>
      </c>
      <c r="BK47" s="32">
        <f t="shared" si="42"/>
        <v>133</v>
      </c>
      <c r="BL47" s="32">
        <f t="shared" si="43"/>
        <v>134.995</v>
      </c>
      <c r="BM47" s="43">
        <f t="shared" si="26"/>
        <v>1</v>
      </c>
      <c r="BN47" s="43">
        <f t="shared" si="27"/>
        <v>1</v>
      </c>
      <c r="BR47" s="28">
        <v>133.125</v>
      </c>
      <c r="BS47" s="28">
        <v>0.125</v>
      </c>
      <c r="BT47" s="28">
        <v>19.125</v>
      </c>
      <c r="BU47" s="28">
        <v>5.125</v>
      </c>
      <c r="BV47" s="28">
        <v>133.5</v>
      </c>
      <c r="BW47" s="28">
        <v>0.5</v>
      </c>
      <c r="BX47" s="28">
        <v>19.5</v>
      </c>
      <c r="BY47" s="28">
        <v>5.5</v>
      </c>
      <c r="BZ47" s="29">
        <v>5.0266666666667001E-2</v>
      </c>
      <c r="CA47" s="29">
        <v>5.0266666666666598E-2</v>
      </c>
      <c r="CB47" s="29">
        <v>5.0266666666666598E-2</v>
      </c>
      <c r="CC47" s="29">
        <v>5.0266666666666598E-2</v>
      </c>
      <c r="CD47" s="29">
        <v>0.22420228961067001</v>
      </c>
      <c r="CE47" s="29">
        <v>0.22420228961066899</v>
      </c>
      <c r="CF47" s="29">
        <v>0.22420228961066899</v>
      </c>
      <c r="CG47" s="29">
        <v>0.22420228961066899</v>
      </c>
      <c r="CH47" s="29">
        <v>594.64156334670497</v>
      </c>
      <c r="CI47" s="29">
        <v>1.4272824802801201</v>
      </c>
      <c r="CJ47" s="29">
        <v>86.172179746912605</v>
      </c>
      <c r="CK47" s="29">
        <v>23.728571234657</v>
      </c>
      <c r="CL47" s="29">
        <v>4.0933550488023399E-2</v>
      </c>
      <c r="CM47" s="29">
        <v>4.0933550488023301E-2</v>
      </c>
      <c r="CN47" s="29">
        <v>4.0933550488023301E-2</v>
      </c>
      <c r="CO47" s="29">
        <v>4.0933550488023301E-2</v>
      </c>
      <c r="CP47" s="29">
        <v>133.33464788292099</v>
      </c>
      <c r="CQ47" s="29">
        <v>0.33464788292122999</v>
      </c>
      <c r="CR47" s="29">
        <v>19.3346478829212</v>
      </c>
      <c r="CS47" s="29">
        <v>5.3346478829212201</v>
      </c>
      <c r="CT47" s="29">
        <v>0.67260686883201204</v>
      </c>
      <c r="CU47" s="29">
        <v>0.67260686883200904</v>
      </c>
      <c r="CV47" s="29">
        <v>0.67260686883200904</v>
      </c>
      <c r="CW47" s="29">
        <v>0.67260686883200904</v>
      </c>
      <c r="CX47" s="29">
        <v>1.3452137376640201</v>
      </c>
      <c r="CY47" s="29">
        <v>1.3452137376640101</v>
      </c>
      <c r="CZ47" s="29">
        <v>1.3452137376640101</v>
      </c>
      <c r="DA47" s="29">
        <v>1.3452137376640101</v>
      </c>
    </row>
    <row r="48" spans="1:105" x14ac:dyDescent="0.2">
      <c r="A48" s="28" t="s">
        <v>55</v>
      </c>
      <c r="B48" s="28">
        <v>60</v>
      </c>
      <c r="C48" s="28">
        <f>IFERROR(VLOOKUP($A48,Sheet1!$C$3:$H$800,3,FALSE),0)</f>
        <v>0</v>
      </c>
      <c r="D48" s="28">
        <f>IFERROR(VLOOKUP($A48,Sheet1!$C$3:$H$800,4,FALSE),0)</f>
        <v>0</v>
      </c>
      <c r="E48" s="28">
        <f>IFERROR(VLOOKUP($A48,Sheet1!$C$3:$H$800,5,FALSE),0)</f>
        <v>0</v>
      </c>
      <c r="F48" s="28">
        <f>IFERROR(VLOOKUP($A48,Sheet1!$C$3:$H$800,6,FALSE),0)</f>
        <v>0</v>
      </c>
      <c r="G48" s="28">
        <f>IFERROR(VLOOKUP($A48,Sheet1!$C$3:$I$800,7,FALSE),0)</f>
        <v>0</v>
      </c>
      <c r="I48" s="28">
        <v>59.2</v>
      </c>
      <c r="J48" s="38">
        <f t="shared" si="7"/>
        <v>-0.79999999999999716</v>
      </c>
      <c r="K48" s="28">
        <v>55.2</v>
      </c>
      <c r="L48" s="38">
        <f t="shared" si="8"/>
        <v>55.2</v>
      </c>
      <c r="M48" s="28">
        <v>5.2</v>
      </c>
      <c r="N48" s="28">
        <v>-0.8</v>
      </c>
      <c r="O48" s="28">
        <v>58.9</v>
      </c>
      <c r="P48" s="28">
        <v>54.9</v>
      </c>
      <c r="Q48" s="28">
        <v>4.9000000000000004</v>
      </c>
      <c r="R48" s="28">
        <v>-1.1000000000000001</v>
      </c>
      <c r="S48" s="29">
        <v>59.066666666666599</v>
      </c>
      <c r="T48" s="42">
        <f t="shared" si="9"/>
        <v>-0.93333333333340107</v>
      </c>
      <c r="U48" s="29">
        <v>55.066666666666599</v>
      </c>
      <c r="V48" s="42"/>
      <c r="W48" s="29">
        <v>5.0666666666666602</v>
      </c>
      <c r="X48" s="42"/>
      <c r="Y48" s="29">
        <v>-0.93333333333333302</v>
      </c>
      <c r="Z48" s="42">
        <f t="shared" si="12"/>
        <v>-0.93333333333333302</v>
      </c>
      <c r="AA48" s="31">
        <v>59.1</v>
      </c>
      <c r="AB48" s="42">
        <f t="shared" si="13"/>
        <v>-0.89999999999999858</v>
      </c>
      <c r="AC48" s="28">
        <v>55.1</v>
      </c>
      <c r="AD48" s="42"/>
      <c r="AE48" s="28">
        <v>5.0999999999999996</v>
      </c>
      <c r="AF48" s="42"/>
      <c r="AG48" s="28">
        <v>-0.9</v>
      </c>
      <c r="AH48" s="42">
        <f t="shared" si="16"/>
        <v>-0.9</v>
      </c>
      <c r="AJ48" s="29">
        <v>0.44721359549996398</v>
      </c>
      <c r="AK48" s="32">
        <f t="shared" si="0"/>
        <v>58.652786404500034</v>
      </c>
      <c r="AL48" s="32">
        <f t="shared" si="1"/>
        <v>59.547213595499969</v>
      </c>
      <c r="AM48" s="43">
        <f t="shared" si="2"/>
        <v>1</v>
      </c>
      <c r="AN48" s="43">
        <f t="shared" si="17"/>
        <v>1</v>
      </c>
      <c r="AO48" s="32">
        <f t="shared" si="18"/>
        <v>0.8944271909999344</v>
      </c>
      <c r="AP48" s="44">
        <f t="shared" si="38"/>
        <v>1.4907119849998906E-2</v>
      </c>
      <c r="AQ48" s="43"/>
      <c r="AR48" s="29">
        <v>0.22360679774998199</v>
      </c>
      <c r="AS48" s="32">
        <f t="shared" si="3"/>
        <v>58.876393202250021</v>
      </c>
      <c r="AT48" s="32">
        <f t="shared" si="4"/>
        <v>59.323606797749981</v>
      </c>
      <c r="AU48" s="43">
        <f t="shared" si="5"/>
        <v>1</v>
      </c>
      <c r="AV48" s="43">
        <f t="shared" si="6"/>
        <v>1</v>
      </c>
      <c r="AW48" s="32">
        <f t="shared" si="19"/>
        <v>0.44721359549996009</v>
      </c>
      <c r="AX48" s="44">
        <f t="shared" si="39"/>
        <v>7.4535599249993352E-3</v>
      </c>
      <c r="AY48" s="44"/>
      <c r="AZ48" s="29">
        <v>0.44721359549996398</v>
      </c>
      <c r="BA48" s="32">
        <f t="shared" si="34"/>
        <v>58.652786404500034</v>
      </c>
      <c r="BB48" s="32">
        <f t="shared" si="35"/>
        <v>59.547213595499969</v>
      </c>
      <c r="BC48" s="43">
        <f t="shared" si="36"/>
        <v>1</v>
      </c>
      <c r="BD48" s="43">
        <f t="shared" si="37"/>
        <v>1</v>
      </c>
      <c r="BE48" s="32">
        <f t="shared" si="24"/>
        <v>0.8944271909999344</v>
      </c>
      <c r="BF48" s="44">
        <f t="shared" si="40"/>
        <v>1.5108567415539431E-2</v>
      </c>
      <c r="BG48" s="44">
        <f t="shared" si="25"/>
        <v>1.5134131827410057E-2</v>
      </c>
      <c r="BJ48" s="32">
        <f t="shared" si="41"/>
        <v>59.1</v>
      </c>
      <c r="BK48" s="32">
        <f t="shared" si="42"/>
        <v>60</v>
      </c>
      <c r="BL48" s="32">
        <f t="shared" si="43"/>
        <v>60.9</v>
      </c>
      <c r="BM48" s="43">
        <f t="shared" si="26"/>
        <v>1</v>
      </c>
      <c r="BN48" s="43">
        <f t="shared" si="27"/>
        <v>0</v>
      </c>
      <c r="BR48" s="28">
        <v>59</v>
      </c>
      <c r="BS48" s="28">
        <v>55</v>
      </c>
      <c r="BT48" s="28">
        <v>5</v>
      </c>
      <c r="BU48" s="28">
        <v>-1</v>
      </c>
      <c r="BV48" s="28">
        <v>59.1</v>
      </c>
      <c r="BW48" s="28">
        <v>55.1</v>
      </c>
      <c r="BX48" s="28">
        <v>5.0999999999999996</v>
      </c>
      <c r="BY48" s="28">
        <v>-0.9</v>
      </c>
      <c r="BZ48" s="29">
        <v>5.5555555555557102E-3</v>
      </c>
      <c r="CA48" s="29">
        <v>5.5555555555557102E-3</v>
      </c>
      <c r="CB48" s="29">
        <v>5.5555555555555297E-3</v>
      </c>
      <c r="CC48" s="29">
        <v>5.5555555555555497E-3</v>
      </c>
      <c r="CD48" s="29">
        <v>7.4535599249994006E-2</v>
      </c>
      <c r="CE48" s="29">
        <v>7.4535599249994006E-2</v>
      </c>
      <c r="CF48" s="29">
        <v>7.4535599249992798E-2</v>
      </c>
      <c r="CG48" s="29">
        <v>7.4535599249992895E-2</v>
      </c>
      <c r="CH48" s="29">
        <v>792.46249122591405</v>
      </c>
      <c r="CI48" s="29">
        <v>738.79685976591998</v>
      </c>
      <c r="CJ48" s="29">
        <v>67.976466515993707</v>
      </c>
      <c r="CK48" s="29">
        <v>-12.521980673998801</v>
      </c>
      <c r="CL48" s="29">
        <v>2.1516574145597E-2</v>
      </c>
      <c r="CM48" s="29">
        <v>2.1516574145597E-2</v>
      </c>
      <c r="CN48" s="29">
        <v>2.1516574145596701E-2</v>
      </c>
      <c r="CO48" s="29">
        <v>2.1516574145596701E-2</v>
      </c>
      <c r="CP48" s="29">
        <v>59.078840814544101</v>
      </c>
      <c r="CQ48" s="29">
        <v>55.078840814544101</v>
      </c>
      <c r="CR48" s="29">
        <v>5.0788408145441597</v>
      </c>
      <c r="CS48" s="29">
        <v>-0.92115918545583397</v>
      </c>
      <c r="CT48" s="29">
        <v>0.22360679774998199</v>
      </c>
      <c r="CU48" s="29">
        <v>0.22360679774998199</v>
      </c>
      <c r="CV48" s="29">
        <v>0.22360679774997799</v>
      </c>
      <c r="CW48" s="29">
        <v>0.22360679774997899</v>
      </c>
      <c r="CX48" s="29">
        <v>0.44721359549996398</v>
      </c>
      <c r="CY48" s="29">
        <v>0.44721359549996398</v>
      </c>
      <c r="CZ48" s="29">
        <v>0.44721359549995698</v>
      </c>
      <c r="DA48" s="29">
        <v>0.44721359549995798</v>
      </c>
    </row>
  </sheetData>
  <phoneticPr fontId="20"/>
  <conditionalFormatting sqref="AJ1:AJ1048576">
    <cfRule type="top10" dxfId="1" priority="2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workbookViewId="0">
      <selection activeCell="E201" sqref="E201"/>
    </sheetView>
  </sheetViews>
  <sheetFormatPr defaultRowHeight="12" x14ac:dyDescent="0.2"/>
  <sheetData>
    <row r="1" spans="1:9" ht="15" x14ac:dyDescent="0.2">
      <c r="A1" s="1" t="s">
        <v>56</v>
      </c>
      <c r="B1" s="2" t="s">
        <v>57</v>
      </c>
      <c r="C1" s="2" t="s">
        <v>58</v>
      </c>
      <c r="D1" s="2" t="s">
        <v>59</v>
      </c>
      <c r="E1" s="2"/>
      <c r="F1" s="2"/>
      <c r="G1" s="2" t="s">
        <v>60</v>
      </c>
      <c r="H1" s="2" t="s">
        <v>61</v>
      </c>
      <c r="I1" s="2" t="s">
        <v>62</v>
      </c>
    </row>
    <row r="2" spans="1:9" ht="15" x14ac:dyDescent="0.2">
      <c r="A2" s="1"/>
      <c r="B2" s="2"/>
      <c r="C2" s="2"/>
      <c r="D2" s="2" t="s">
        <v>63</v>
      </c>
      <c r="E2" s="2" t="s">
        <v>64</v>
      </c>
      <c r="F2" s="2" t="s">
        <v>65</v>
      </c>
      <c r="G2" s="2" t="s">
        <v>66</v>
      </c>
      <c r="H2" s="2"/>
      <c r="I2" s="2" t="s">
        <v>67</v>
      </c>
    </row>
    <row r="3" spans="1:9" ht="15" x14ac:dyDescent="0.2">
      <c r="A3" s="3" t="e">
        <v>#N/A</v>
      </c>
      <c r="B3" s="4" t="s">
        <v>68</v>
      </c>
      <c r="C3" s="2">
        <v>301</v>
      </c>
      <c r="D3" s="2">
        <v>30</v>
      </c>
      <c r="E3" s="2">
        <v>27</v>
      </c>
      <c r="F3" s="2">
        <v>22</v>
      </c>
      <c r="G3" s="2">
        <v>8</v>
      </c>
      <c r="H3" s="2">
        <v>9</v>
      </c>
      <c r="I3" s="2">
        <v>5</v>
      </c>
    </row>
    <row r="4" spans="1:9" ht="15" x14ac:dyDescent="0.2">
      <c r="A4" s="1">
        <v>355</v>
      </c>
      <c r="B4" s="2" t="s">
        <v>69</v>
      </c>
      <c r="C4" s="2">
        <v>355</v>
      </c>
      <c r="D4" s="2">
        <v>35</v>
      </c>
      <c r="E4" s="2">
        <v>33</v>
      </c>
      <c r="F4" s="2">
        <v>28</v>
      </c>
      <c r="G4" s="2">
        <v>9</v>
      </c>
      <c r="H4" s="2">
        <v>16</v>
      </c>
      <c r="I4" s="2">
        <v>4</v>
      </c>
    </row>
    <row r="5" spans="1:9" ht="15" x14ac:dyDescent="0.2">
      <c r="A5" s="1">
        <v>380</v>
      </c>
      <c r="B5" s="2" t="s">
        <v>70</v>
      </c>
      <c r="C5" s="2">
        <v>380</v>
      </c>
      <c r="D5" s="2">
        <v>38</v>
      </c>
      <c r="E5" s="2">
        <v>36</v>
      </c>
      <c r="F5" s="2">
        <v>29</v>
      </c>
      <c r="G5" s="2">
        <v>6</v>
      </c>
      <c r="H5" s="2">
        <v>29</v>
      </c>
      <c r="I5" s="2">
        <v>3</v>
      </c>
    </row>
    <row r="6" spans="1:9" ht="15" x14ac:dyDescent="0.2">
      <c r="A6" s="1">
        <v>381</v>
      </c>
      <c r="B6" s="2" t="s">
        <v>71</v>
      </c>
      <c r="C6" s="2">
        <v>381</v>
      </c>
      <c r="D6" s="2">
        <v>38</v>
      </c>
      <c r="E6" s="2">
        <v>36</v>
      </c>
      <c r="F6" s="2">
        <v>25</v>
      </c>
      <c r="G6" s="2">
        <v>6</v>
      </c>
      <c r="H6" s="2">
        <v>7</v>
      </c>
      <c r="I6" s="2">
        <v>6.5</v>
      </c>
    </row>
    <row r="7" spans="1:9" ht="15" x14ac:dyDescent="0.2">
      <c r="A7" s="5">
        <v>383</v>
      </c>
      <c r="B7" s="2" t="s">
        <v>72</v>
      </c>
      <c r="C7" s="2">
        <v>383</v>
      </c>
      <c r="D7" s="2">
        <v>38</v>
      </c>
      <c r="E7" s="2">
        <v>36</v>
      </c>
      <c r="F7" s="2">
        <v>24</v>
      </c>
      <c r="G7" s="2">
        <v>6</v>
      </c>
      <c r="H7" s="2">
        <v>11</v>
      </c>
      <c r="I7" s="2">
        <v>3</v>
      </c>
    </row>
    <row r="8" spans="1:9" ht="15" x14ac:dyDescent="0.2">
      <c r="A8" s="5">
        <v>386</v>
      </c>
      <c r="B8" s="2" t="s">
        <v>73</v>
      </c>
      <c r="C8" s="2">
        <v>386</v>
      </c>
      <c r="D8" s="2">
        <v>38</v>
      </c>
      <c r="E8" s="2">
        <v>36</v>
      </c>
      <c r="F8" s="2">
        <v>30</v>
      </c>
      <c r="G8" s="2">
        <v>6</v>
      </c>
      <c r="H8" s="2">
        <v>22</v>
      </c>
      <c r="I8" s="2">
        <v>3</v>
      </c>
    </row>
    <row r="9" spans="1:9" ht="15" x14ac:dyDescent="0.2">
      <c r="A9" s="1">
        <v>400</v>
      </c>
      <c r="B9" s="2" t="s">
        <v>74</v>
      </c>
      <c r="C9" s="2">
        <v>400</v>
      </c>
      <c r="D9" s="2">
        <v>40</v>
      </c>
      <c r="E9" s="2">
        <v>38</v>
      </c>
      <c r="F9" s="2">
        <v>25</v>
      </c>
      <c r="G9" s="2">
        <v>6</v>
      </c>
      <c r="H9" s="2">
        <v>8</v>
      </c>
      <c r="I9" s="2">
        <v>5</v>
      </c>
    </row>
    <row r="10" spans="1:9" ht="15" x14ac:dyDescent="0.2">
      <c r="A10" s="1">
        <v>402</v>
      </c>
      <c r="B10" s="2" t="s">
        <v>75</v>
      </c>
      <c r="C10" s="2">
        <v>402</v>
      </c>
      <c r="D10" s="2">
        <v>40</v>
      </c>
      <c r="E10" s="2">
        <v>38</v>
      </c>
      <c r="F10" s="2">
        <v>30</v>
      </c>
      <c r="G10" s="2">
        <v>6</v>
      </c>
      <c r="H10" s="2">
        <v>11</v>
      </c>
      <c r="I10" s="2">
        <v>5.5</v>
      </c>
    </row>
    <row r="11" spans="1:9" ht="15" x14ac:dyDescent="0.2">
      <c r="A11" s="1">
        <v>403</v>
      </c>
      <c r="B11" s="2" t="s">
        <v>75</v>
      </c>
      <c r="C11" s="2">
        <v>403</v>
      </c>
      <c r="D11" s="2">
        <v>40</v>
      </c>
      <c r="E11" s="2">
        <v>38</v>
      </c>
      <c r="F11" s="2">
        <v>32</v>
      </c>
      <c r="G11" s="2">
        <v>6</v>
      </c>
      <c r="H11" s="2">
        <v>11</v>
      </c>
      <c r="I11" s="2">
        <v>6</v>
      </c>
    </row>
    <row r="12" spans="1:9" ht="15" x14ac:dyDescent="0.2">
      <c r="A12" s="5">
        <v>411</v>
      </c>
      <c r="B12" s="2" t="s">
        <v>76</v>
      </c>
      <c r="C12" s="2">
        <v>411</v>
      </c>
      <c r="D12" s="2">
        <v>41</v>
      </c>
      <c r="E12" s="2">
        <v>38</v>
      </c>
      <c r="F12" s="2">
        <v>31</v>
      </c>
      <c r="G12" s="2">
        <v>8</v>
      </c>
      <c r="H12" s="2">
        <v>19</v>
      </c>
      <c r="I12" s="2">
        <v>6</v>
      </c>
    </row>
    <row r="13" spans="1:9" ht="15" x14ac:dyDescent="0.2">
      <c r="A13" s="1">
        <v>412</v>
      </c>
      <c r="B13" s="2" t="s">
        <v>77</v>
      </c>
      <c r="C13" s="2">
        <v>412</v>
      </c>
      <c r="D13" s="2">
        <v>41</v>
      </c>
      <c r="E13" s="2">
        <v>38</v>
      </c>
      <c r="F13" s="2">
        <v>31</v>
      </c>
      <c r="G13" s="2">
        <v>9</v>
      </c>
      <c r="H13" s="2">
        <v>19</v>
      </c>
      <c r="I13" s="2">
        <v>4</v>
      </c>
    </row>
    <row r="14" spans="1:9" ht="15" x14ac:dyDescent="0.2">
      <c r="A14" s="1">
        <v>431</v>
      </c>
      <c r="B14" s="2" t="s">
        <v>78</v>
      </c>
      <c r="C14" s="2">
        <v>431</v>
      </c>
      <c r="D14" s="2">
        <v>43</v>
      </c>
      <c r="E14" s="2">
        <v>37</v>
      </c>
      <c r="F14" s="2">
        <v>28</v>
      </c>
      <c r="G14" s="2">
        <v>9</v>
      </c>
      <c r="H14" s="2">
        <v>16</v>
      </c>
      <c r="I14" s="2">
        <v>4</v>
      </c>
    </row>
    <row r="15" spans="1:9" ht="15" x14ac:dyDescent="0.2">
      <c r="A15" s="1">
        <v>432</v>
      </c>
      <c r="B15" s="2" t="s">
        <v>79</v>
      </c>
      <c r="C15" s="2">
        <v>432</v>
      </c>
      <c r="D15" s="2">
        <v>43</v>
      </c>
      <c r="E15" s="2">
        <v>37</v>
      </c>
      <c r="F15" s="2">
        <v>27</v>
      </c>
      <c r="G15" s="2">
        <v>9</v>
      </c>
      <c r="H15" s="2">
        <v>9</v>
      </c>
      <c r="I15" s="2">
        <v>6</v>
      </c>
    </row>
    <row r="16" spans="1:9" ht="15" x14ac:dyDescent="0.2">
      <c r="A16" s="1">
        <v>433</v>
      </c>
      <c r="B16" s="2" t="s">
        <v>80</v>
      </c>
      <c r="C16" s="2">
        <v>433</v>
      </c>
      <c r="D16" s="2">
        <v>43</v>
      </c>
      <c r="E16" s="2">
        <v>41</v>
      </c>
      <c r="F16" s="2">
        <v>33</v>
      </c>
      <c r="G16" s="2">
        <v>9</v>
      </c>
      <c r="H16" s="2">
        <v>19</v>
      </c>
      <c r="I16" s="2">
        <v>4.5</v>
      </c>
    </row>
    <row r="17" spans="1:9" ht="15" x14ac:dyDescent="0.2">
      <c r="A17" s="1">
        <v>434</v>
      </c>
      <c r="B17" s="2" t="s">
        <v>80</v>
      </c>
      <c r="C17" s="2">
        <v>434</v>
      </c>
      <c r="D17" s="2">
        <v>43</v>
      </c>
      <c r="E17" s="2">
        <v>41</v>
      </c>
      <c r="F17" s="2">
        <v>34</v>
      </c>
      <c r="G17" s="2">
        <v>9</v>
      </c>
      <c r="H17" s="2">
        <v>19</v>
      </c>
      <c r="I17" s="2">
        <v>5</v>
      </c>
    </row>
    <row r="18" spans="1:9" ht="15" x14ac:dyDescent="0.2">
      <c r="A18" s="1">
        <v>435</v>
      </c>
      <c r="B18" s="2" t="s">
        <v>78</v>
      </c>
      <c r="C18" s="2">
        <v>435</v>
      </c>
      <c r="D18" s="2">
        <v>43</v>
      </c>
      <c r="E18" s="2">
        <v>41</v>
      </c>
      <c r="F18" s="2">
        <v>33</v>
      </c>
      <c r="G18" s="2">
        <v>9</v>
      </c>
      <c r="H18" s="2">
        <v>16</v>
      </c>
      <c r="I18" s="2">
        <v>4.5</v>
      </c>
    </row>
    <row r="19" spans="1:9" ht="15" x14ac:dyDescent="0.2">
      <c r="A19" s="5" t="e">
        <v>#N/A</v>
      </c>
      <c r="B19" s="4" t="s">
        <v>81</v>
      </c>
      <c r="C19" s="2">
        <v>442</v>
      </c>
      <c r="D19" s="2">
        <v>44</v>
      </c>
      <c r="E19" s="2">
        <v>42</v>
      </c>
      <c r="F19" s="2">
        <v>31</v>
      </c>
      <c r="G19" s="2">
        <v>10</v>
      </c>
      <c r="H19" s="2">
        <v>18</v>
      </c>
      <c r="I19" s="2">
        <v>4</v>
      </c>
    </row>
    <row r="20" spans="1:9" ht="15" x14ac:dyDescent="0.2">
      <c r="A20" s="1">
        <v>450</v>
      </c>
      <c r="B20" s="2" t="s">
        <v>82</v>
      </c>
      <c r="C20" s="2">
        <v>450</v>
      </c>
      <c r="D20" s="2">
        <v>45</v>
      </c>
      <c r="E20" s="2">
        <v>42</v>
      </c>
      <c r="F20" s="2">
        <v>33</v>
      </c>
      <c r="G20" s="2">
        <v>8</v>
      </c>
      <c r="H20" s="2">
        <v>12</v>
      </c>
      <c r="I20" s="2" t="s">
        <v>83</v>
      </c>
    </row>
    <row r="21" spans="1:9" ht="15" x14ac:dyDescent="0.2">
      <c r="A21" s="1"/>
      <c r="B21" s="2"/>
      <c r="C21" s="2"/>
      <c r="D21" s="2"/>
      <c r="E21" s="2"/>
      <c r="F21" s="2"/>
      <c r="G21" s="2"/>
      <c r="H21" s="2"/>
      <c r="I21" s="2" t="s">
        <v>84</v>
      </c>
    </row>
    <row r="22" spans="1:9" ht="15" x14ac:dyDescent="0.2">
      <c r="A22" s="1">
        <v>451</v>
      </c>
      <c r="B22" s="2" t="s">
        <v>85</v>
      </c>
      <c r="C22" s="2">
        <v>451</v>
      </c>
      <c r="D22" s="2">
        <v>45</v>
      </c>
      <c r="E22" s="2">
        <v>42</v>
      </c>
      <c r="F22" s="2">
        <v>33</v>
      </c>
      <c r="G22" s="2">
        <v>10</v>
      </c>
      <c r="H22" s="2">
        <v>12</v>
      </c>
      <c r="I22" s="2" t="s">
        <v>83</v>
      </c>
    </row>
    <row r="23" spans="1:9" ht="15" x14ac:dyDescent="0.2">
      <c r="A23" s="1"/>
      <c r="B23" s="2"/>
      <c r="C23" s="2"/>
      <c r="D23" s="2"/>
      <c r="E23" s="2"/>
      <c r="F23" s="2"/>
      <c r="G23" s="2"/>
      <c r="H23" s="2"/>
      <c r="I23" s="2" t="s">
        <v>84</v>
      </c>
    </row>
    <row r="24" spans="1:9" ht="15" x14ac:dyDescent="0.2">
      <c r="A24" s="1">
        <v>452</v>
      </c>
      <c r="B24" s="2" t="s">
        <v>85</v>
      </c>
      <c r="C24" s="2">
        <v>452</v>
      </c>
      <c r="D24" s="2">
        <v>45</v>
      </c>
      <c r="E24" s="2">
        <v>42</v>
      </c>
      <c r="F24" s="2">
        <v>36</v>
      </c>
      <c r="G24" s="2">
        <v>10</v>
      </c>
      <c r="H24" s="2">
        <v>12</v>
      </c>
      <c r="I24" s="2" t="s">
        <v>86</v>
      </c>
    </row>
    <row r="25" spans="1:9" ht="15" x14ac:dyDescent="0.2">
      <c r="A25" s="1"/>
      <c r="B25" s="2"/>
      <c r="C25" s="2"/>
      <c r="D25" s="2"/>
      <c r="E25" s="2"/>
      <c r="F25" s="2"/>
      <c r="G25" s="2"/>
      <c r="H25" s="2"/>
      <c r="I25" s="2" t="s">
        <v>87</v>
      </c>
    </row>
    <row r="26" spans="1:9" ht="15" x14ac:dyDescent="0.2">
      <c r="A26" s="1">
        <v>453</v>
      </c>
      <c r="B26" s="2" t="s">
        <v>88</v>
      </c>
      <c r="C26" s="2">
        <v>453</v>
      </c>
      <c r="D26" s="2">
        <v>45</v>
      </c>
      <c r="E26" s="2">
        <v>42</v>
      </c>
      <c r="F26" s="2">
        <v>35</v>
      </c>
      <c r="G26" s="2">
        <v>10</v>
      </c>
      <c r="H26" s="2">
        <v>17</v>
      </c>
      <c r="I26" s="2" t="s">
        <v>89</v>
      </c>
    </row>
    <row r="27" spans="1:9" ht="15" x14ac:dyDescent="0.2">
      <c r="A27" s="1"/>
      <c r="B27" s="2"/>
      <c r="C27" s="2"/>
      <c r="D27" s="2"/>
      <c r="E27" s="2"/>
      <c r="F27" s="2"/>
      <c r="G27" s="2"/>
      <c r="H27" s="2"/>
      <c r="I27" s="2" t="s">
        <v>90</v>
      </c>
    </row>
    <row r="28" spans="1:9" ht="15" x14ac:dyDescent="0.2">
      <c r="A28" s="1">
        <v>460</v>
      </c>
      <c r="B28" s="2" t="s">
        <v>91</v>
      </c>
      <c r="C28" s="2">
        <v>460</v>
      </c>
      <c r="D28" s="2">
        <v>46</v>
      </c>
      <c r="E28" s="2">
        <v>44</v>
      </c>
      <c r="F28" s="2">
        <v>32</v>
      </c>
      <c r="G28" s="2">
        <v>6</v>
      </c>
      <c r="H28" s="2">
        <v>10</v>
      </c>
      <c r="I28" s="2">
        <v>5</v>
      </c>
    </row>
    <row r="29" spans="1:9" ht="15" x14ac:dyDescent="0.2">
      <c r="A29" s="5" t="e">
        <v>#N/A</v>
      </c>
      <c r="B29" s="4" t="s">
        <v>92</v>
      </c>
      <c r="C29" s="2">
        <v>470</v>
      </c>
      <c r="D29" s="2">
        <v>47</v>
      </c>
      <c r="E29" s="2">
        <v>45</v>
      </c>
      <c r="F29" s="2">
        <v>36</v>
      </c>
      <c r="G29" s="2">
        <v>7</v>
      </c>
      <c r="H29" s="2">
        <v>7</v>
      </c>
      <c r="I29" s="2">
        <v>8.5</v>
      </c>
    </row>
    <row r="30" spans="1:9" ht="15" x14ac:dyDescent="0.2">
      <c r="A30" s="1">
        <v>471</v>
      </c>
      <c r="B30" s="2" t="s">
        <v>93</v>
      </c>
      <c r="C30" s="2">
        <v>471</v>
      </c>
      <c r="D30" s="2">
        <v>47</v>
      </c>
      <c r="E30" s="2">
        <v>42</v>
      </c>
      <c r="F30" s="2">
        <v>32</v>
      </c>
      <c r="G30" s="2">
        <v>9</v>
      </c>
      <c r="H30" s="2">
        <v>13</v>
      </c>
      <c r="I30" s="2">
        <v>6</v>
      </c>
    </row>
    <row r="31" spans="1:9" ht="15" x14ac:dyDescent="0.2">
      <c r="A31" s="1">
        <v>480</v>
      </c>
      <c r="B31" s="2" t="s">
        <v>94</v>
      </c>
      <c r="C31" s="2">
        <v>480</v>
      </c>
      <c r="D31" s="2">
        <v>48</v>
      </c>
      <c r="E31" s="2">
        <v>44</v>
      </c>
      <c r="F31" s="2">
        <v>39</v>
      </c>
      <c r="G31" s="2">
        <v>8</v>
      </c>
      <c r="H31" s="2">
        <v>17</v>
      </c>
      <c r="I31" s="2">
        <v>6</v>
      </c>
    </row>
    <row r="32" spans="1:9" ht="15" x14ac:dyDescent="0.2">
      <c r="A32" s="1">
        <v>499</v>
      </c>
      <c r="B32" s="2" t="s">
        <v>95</v>
      </c>
      <c r="C32" s="2">
        <v>499</v>
      </c>
      <c r="D32" s="2">
        <v>50</v>
      </c>
      <c r="E32" s="2">
        <v>48</v>
      </c>
      <c r="F32" s="2">
        <v>40</v>
      </c>
      <c r="G32" s="2">
        <v>10</v>
      </c>
      <c r="H32" s="2">
        <v>22</v>
      </c>
      <c r="I32" s="2">
        <v>4.5</v>
      </c>
    </row>
    <row r="33" spans="1:9" ht="15" x14ac:dyDescent="0.2">
      <c r="A33" s="1">
        <v>501</v>
      </c>
      <c r="B33" s="2" t="s">
        <v>96</v>
      </c>
      <c r="C33" s="2">
        <v>501</v>
      </c>
      <c r="D33" s="2">
        <v>50</v>
      </c>
      <c r="E33" s="2">
        <v>48</v>
      </c>
      <c r="F33" s="2">
        <v>37</v>
      </c>
      <c r="G33" s="2">
        <v>7</v>
      </c>
      <c r="H33" s="2">
        <v>12</v>
      </c>
      <c r="I33" s="2">
        <v>6</v>
      </c>
    </row>
    <row r="34" spans="1:9" ht="15" x14ac:dyDescent="0.2">
      <c r="A34" s="1">
        <v>502</v>
      </c>
      <c r="B34" s="2" t="s">
        <v>97</v>
      </c>
      <c r="C34" s="2">
        <v>502</v>
      </c>
      <c r="D34" s="2">
        <v>50</v>
      </c>
      <c r="E34" s="2">
        <v>48</v>
      </c>
      <c r="F34" s="2">
        <v>37</v>
      </c>
      <c r="G34" s="2">
        <v>7</v>
      </c>
      <c r="H34" s="2">
        <v>15</v>
      </c>
      <c r="I34" s="2">
        <v>6</v>
      </c>
    </row>
    <row r="35" spans="1:9" ht="15" x14ac:dyDescent="0.2">
      <c r="A35" s="1">
        <v>503</v>
      </c>
      <c r="B35" s="2" t="s">
        <v>98</v>
      </c>
      <c r="C35" s="2">
        <v>503</v>
      </c>
      <c r="D35" s="2">
        <v>50</v>
      </c>
      <c r="E35" s="2">
        <v>50</v>
      </c>
      <c r="F35" s="2">
        <v>40</v>
      </c>
      <c r="G35" s="2">
        <v>8</v>
      </c>
      <c r="H35" s="2">
        <v>11</v>
      </c>
      <c r="I35" s="2">
        <v>8</v>
      </c>
    </row>
    <row r="36" spans="1:9" ht="15" x14ac:dyDescent="0.2">
      <c r="A36" s="1">
        <v>507</v>
      </c>
      <c r="B36" s="2" t="s">
        <v>99</v>
      </c>
      <c r="C36" s="2">
        <v>507</v>
      </c>
      <c r="D36" s="2">
        <v>50</v>
      </c>
      <c r="E36" s="2">
        <v>48</v>
      </c>
      <c r="F36" s="2">
        <v>38</v>
      </c>
      <c r="G36" s="2">
        <v>8</v>
      </c>
      <c r="H36" s="2">
        <v>19</v>
      </c>
      <c r="I36" s="2">
        <v>6</v>
      </c>
    </row>
    <row r="37" spans="1:9" ht="15" x14ac:dyDescent="0.2">
      <c r="A37" s="1">
        <v>508</v>
      </c>
      <c r="B37" s="2" t="s">
        <v>100</v>
      </c>
      <c r="C37" s="2">
        <v>508</v>
      </c>
      <c r="D37" s="2">
        <v>50</v>
      </c>
      <c r="E37" s="2">
        <v>48</v>
      </c>
      <c r="F37" s="2">
        <v>37</v>
      </c>
      <c r="G37" s="2">
        <v>10</v>
      </c>
      <c r="H37" s="2">
        <v>18</v>
      </c>
      <c r="I37" s="2">
        <v>5.5</v>
      </c>
    </row>
    <row r="38" spans="1:9" ht="15" x14ac:dyDescent="0.2">
      <c r="A38" s="1">
        <v>509</v>
      </c>
      <c r="B38" s="2" t="s">
        <v>101</v>
      </c>
      <c r="C38" s="2">
        <v>509</v>
      </c>
      <c r="D38" s="2">
        <v>50</v>
      </c>
      <c r="E38" s="2">
        <v>48</v>
      </c>
      <c r="F38" s="2">
        <v>38</v>
      </c>
      <c r="G38" s="2">
        <v>10</v>
      </c>
      <c r="H38" s="2">
        <v>19</v>
      </c>
      <c r="I38" s="2">
        <v>6</v>
      </c>
    </row>
    <row r="39" spans="1:9" ht="15" x14ac:dyDescent="0.2">
      <c r="A39" s="1">
        <v>510</v>
      </c>
      <c r="B39" s="2" t="s">
        <v>102</v>
      </c>
      <c r="C39" s="2">
        <v>510</v>
      </c>
      <c r="D39" s="2">
        <v>51</v>
      </c>
      <c r="E39" s="2">
        <v>49</v>
      </c>
      <c r="F39" s="2">
        <v>33</v>
      </c>
      <c r="G39" s="2">
        <v>7</v>
      </c>
      <c r="H39" s="2">
        <v>11</v>
      </c>
      <c r="I39" s="2">
        <v>5.5</v>
      </c>
    </row>
    <row r="40" spans="1:9" ht="15" x14ac:dyDescent="0.2">
      <c r="A40" s="3" t="e">
        <v>#N/A</v>
      </c>
      <c r="B40" s="4" t="s">
        <v>103</v>
      </c>
      <c r="C40" s="2">
        <v>520</v>
      </c>
      <c r="D40" s="2">
        <v>52</v>
      </c>
      <c r="E40" s="2">
        <v>50</v>
      </c>
      <c r="F40" s="2">
        <v>43</v>
      </c>
      <c r="G40" s="2">
        <v>10</v>
      </c>
      <c r="H40" s="2">
        <v>19</v>
      </c>
      <c r="I40" s="2">
        <v>6</v>
      </c>
    </row>
    <row r="41" spans="1:9" ht="15" x14ac:dyDescent="0.2">
      <c r="A41" s="5" t="e">
        <v>#N/A</v>
      </c>
      <c r="B41" s="4" t="s">
        <v>104</v>
      </c>
      <c r="C41" s="2">
        <v>521</v>
      </c>
      <c r="D41" s="2">
        <v>52</v>
      </c>
      <c r="E41" s="2">
        <v>50</v>
      </c>
      <c r="F41" s="2">
        <v>42</v>
      </c>
      <c r="G41" s="2">
        <v>8</v>
      </c>
      <c r="H41" s="2">
        <v>19</v>
      </c>
      <c r="I41" s="2">
        <v>6</v>
      </c>
    </row>
    <row r="42" spans="1:9" ht="15" x14ac:dyDescent="0.2">
      <c r="A42" s="3" t="e">
        <v>#N/A</v>
      </c>
      <c r="B42" s="4" t="s">
        <v>105</v>
      </c>
      <c r="C42" s="2">
        <v>522</v>
      </c>
      <c r="D42" s="2">
        <v>52</v>
      </c>
      <c r="E42" s="2">
        <v>51</v>
      </c>
      <c r="F42" s="2">
        <v>40</v>
      </c>
      <c r="G42" s="2">
        <v>10</v>
      </c>
      <c r="H42" s="2">
        <v>22</v>
      </c>
      <c r="I42" s="2">
        <v>4.8</v>
      </c>
    </row>
    <row r="43" spans="1:9" ht="15" x14ac:dyDescent="0.2">
      <c r="A43" s="5">
        <v>540</v>
      </c>
      <c r="B43" s="2" t="s">
        <v>106</v>
      </c>
      <c r="C43" s="2">
        <v>540</v>
      </c>
      <c r="D43" s="2">
        <v>54</v>
      </c>
      <c r="E43" s="2">
        <v>52</v>
      </c>
      <c r="F43" s="2">
        <v>37</v>
      </c>
      <c r="G43" s="2">
        <v>7</v>
      </c>
      <c r="H43" s="2">
        <v>12</v>
      </c>
      <c r="I43" s="2">
        <v>5.6</v>
      </c>
    </row>
    <row r="44" spans="1:9" ht="15" x14ac:dyDescent="0.2">
      <c r="A44" s="1">
        <v>541</v>
      </c>
      <c r="B44" s="2" t="s">
        <v>107</v>
      </c>
      <c r="C44" s="2">
        <v>541</v>
      </c>
      <c r="D44" s="2">
        <v>54</v>
      </c>
      <c r="E44" s="2">
        <v>51</v>
      </c>
      <c r="F44" s="2">
        <v>41</v>
      </c>
      <c r="G44" s="2">
        <v>9</v>
      </c>
      <c r="H44" s="2">
        <v>32</v>
      </c>
      <c r="I44" s="2">
        <v>4</v>
      </c>
    </row>
    <row r="45" spans="1:9" ht="15" x14ac:dyDescent="0.2">
      <c r="A45" s="3" t="e">
        <v>#N/A</v>
      </c>
      <c r="B45" s="4" t="s">
        <v>108</v>
      </c>
      <c r="C45" s="2">
        <v>550</v>
      </c>
      <c r="D45" s="2">
        <v>55</v>
      </c>
      <c r="E45" s="2">
        <v>51</v>
      </c>
      <c r="F45" s="2">
        <v>42</v>
      </c>
      <c r="G45" s="2">
        <v>9</v>
      </c>
      <c r="H45" s="2">
        <v>13</v>
      </c>
      <c r="I45" s="2">
        <v>6</v>
      </c>
    </row>
    <row r="46" spans="1:9" ht="15" x14ac:dyDescent="0.2">
      <c r="A46" s="5" t="e">
        <v>#N/A</v>
      </c>
      <c r="B46" s="4" t="s">
        <v>109</v>
      </c>
      <c r="C46" s="2">
        <v>551</v>
      </c>
      <c r="D46" s="2">
        <v>55</v>
      </c>
      <c r="E46" s="2">
        <v>52</v>
      </c>
      <c r="F46" s="2">
        <v>41</v>
      </c>
      <c r="G46" s="2">
        <v>10</v>
      </c>
      <c r="H46" s="2">
        <v>16</v>
      </c>
      <c r="I46" s="2">
        <v>6</v>
      </c>
    </row>
    <row r="47" spans="1:9" ht="15" x14ac:dyDescent="0.2">
      <c r="A47" s="1">
        <v>560</v>
      </c>
      <c r="B47" s="2" t="s">
        <v>110</v>
      </c>
      <c r="C47" s="2">
        <v>560</v>
      </c>
      <c r="D47" s="2">
        <v>56</v>
      </c>
      <c r="E47" s="2">
        <v>54</v>
      </c>
      <c r="F47" s="2">
        <v>44</v>
      </c>
      <c r="G47" s="2">
        <v>10</v>
      </c>
      <c r="H47" s="2">
        <v>13</v>
      </c>
      <c r="I47" s="2">
        <v>6.5</v>
      </c>
    </row>
    <row r="48" spans="1:9" ht="15" x14ac:dyDescent="0.2">
      <c r="A48" s="1">
        <v>562</v>
      </c>
      <c r="B48" s="2" t="s">
        <v>111</v>
      </c>
      <c r="C48" s="2">
        <v>562</v>
      </c>
      <c r="D48" s="2">
        <v>56</v>
      </c>
      <c r="E48" s="2">
        <v>54</v>
      </c>
      <c r="F48" s="2">
        <v>44</v>
      </c>
      <c r="G48" s="2">
        <v>10</v>
      </c>
      <c r="H48" s="2">
        <v>19</v>
      </c>
      <c r="I48" s="2">
        <v>5</v>
      </c>
    </row>
    <row r="49" spans="1:9" ht="15" x14ac:dyDescent="0.2">
      <c r="A49" s="1">
        <v>564</v>
      </c>
      <c r="B49" s="2" t="s">
        <v>111</v>
      </c>
      <c r="C49" s="2">
        <v>564</v>
      </c>
      <c r="D49" s="2">
        <v>56</v>
      </c>
      <c r="E49" s="2">
        <v>54</v>
      </c>
      <c r="F49" s="2">
        <v>45</v>
      </c>
      <c r="G49" s="2">
        <v>10</v>
      </c>
      <c r="H49" s="2">
        <v>19</v>
      </c>
      <c r="I49" s="2">
        <v>6</v>
      </c>
    </row>
    <row r="50" spans="1:9" ht="15" x14ac:dyDescent="0.2">
      <c r="A50" s="1"/>
      <c r="B50" s="2" t="s">
        <v>111</v>
      </c>
      <c r="C50" s="2"/>
      <c r="D50" s="2"/>
      <c r="E50" s="2"/>
      <c r="F50" s="2"/>
      <c r="G50" s="2"/>
      <c r="H50" s="2"/>
      <c r="I50" s="2"/>
    </row>
    <row r="51" spans="1:9" ht="15" x14ac:dyDescent="0.2">
      <c r="A51" s="1">
        <v>566</v>
      </c>
      <c r="B51" s="2" t="s">
        <v>112</v>
      </c>
      <c r="C51" s="2">
        <v>566</v>
      </c>
      <c r="D51" s="2">
        <v>56</v>
      </c>
      <c r="E51" s="2">
        <v>54</v>
      </c>
      <c r="F51" s="2">
        <v>47</v>
      </c>
      <c r="G51" s="2">
        <v>10</v>
      </c>
      <c r="H51" s="2">
        <v>20</v>
      </c>
      <c r="I51" s="2">
        <v>6.5</v>
      </c>
    </row>
    <row r="52" spans="1:9" ht="15" x14ac:dyDescent="0.2">
      <c r="A52" s="1">
        <v>568</v>
      </c>
      <c r="B52" s="2" t="s">
        <v>113</v>
      </c>
      <c r="C52" s="2">
        <v>568</v>
      </c>
      <c r="D52" s="2">
        <v>56</v>
      </c>
      <c r="E52" s="2">
        <v>54</v>
      </c>
      <c r="F52" s="2">
        <v>48</v>
      </c>
      <c r="G52" s="2">
        <v>10</v>
      </c>
      <c r="H52" s="2">
        <v>22</v>
      </c>
      <c r="I52" s="2">
        <v>6.5</v>
      </c>
    </row>
    <row r="53" spans="1:9" ht="15" x14ac:dyDescent="0.2">
      <c r="A53" s="1">
        <v>570</v>
      </c>
      <c r="B53" s="2" t="s">
        <v>114</v>
      </c>
      <c r="C53" s="2">
        <v>570</v>
      </c>
      <c r="D53" s="2">
        <v>56</v>
      </c>
      <c r="E53" s="2">
        <v>54</v>
      </c>
      <c r="F53" s="2">
        <v>47</v>
      </c>
      <c r="G53" s="2">
        <v>10</v>
      </c>
      <c r="H53" s="2">
        <v>15</v>
      </c>
      <c r="I53" s="2">
        <v>8.5</v>
      </c>
    </row>
    <row r="54" spans="1:9" ht="15" x14ac:dyDescent="0.2">
      <c r="A54" s="5" t="e">
        <v>#N/A</v>
      </c>
      <c r="B54" s="4" t="s">
        <v>114</v>
      </c>
      <c r="C54" s="2">
        <v>572</v>
      </c>
      <c r="D54" s="2">
        <v>56</v>
      </c>
      <c r="E54" s="2">
        <v>54</v>
      </c>
      <c r="F54" s="2">
        <v>47</v>
      </c>
      <c r="G54" s="2">
        <v>10</v>
      </c>
      <c r="H54" s="2">
        <v>15</v>
      </c>
      <c r="I54" s="2">
        <v>6</v>
      </c>
    </row>
    <row r="55" spans="1:9" ht="15" x14ac:dyDescent="0.2">
      <c r="A55" s="1">
        <v>573</v>
      </c>
      <c r="B55" s="2" t="s">
        <v>115</v>
      </c>
      <c r="C55" s="2">
        <v>573</v>
      </c>
      <c r="D55" s="2">
        <v>56</v>
      </c>
      <c r="E55" s="2">
        <v>54</v>
      </c>
      <c r="F55" s="2">
        <v>46</v>
      </c>
      <c r="G55" s="2">
        <v>10</v>
      </c>
      <c r="H55" s="2">
        <v>17</v>
      </c>
      <c r="I55" s="2">
        <v>6</v>
      </c>
    </row>
    <row r="56" spans="1:9" ht="15" x14ac:dyDescent="0.2">
      <c r="A56" s="1">
        <v>600</v>
      </c>
      <c r="B56" s="2" t="s">
        <v>116</v>
      </c>
      <c r="C56" s="2">
        <v>600</v>
      </c>
      <c r="D56" s="2">
        <v>60</v>
      </c>
      <c r="E56" s="2">
        <v>56</v>
      </c>
      <c r="F56" s="2">
        <v>44</v>
      </c>
      <c r="G56" s="2">
        <v>7.5</v>
      </c>
      <c r="H56" s="2">
        <v>12</v>
      </c>
      <c r="I56" s="2">
        <v>7</v>
      </c>
    </row>
    <row r="57" spans="1:9" ht="15" x14ac:dyDescent="0.2">
      <c r="A57" s="1">
        <v>601</v>
      </c>
      <c r="B57" s="2" t="s">
        <v>117</v>
      </c>
      <c r="C57" s="2">
        <v>601</v>
      </c>
      <c r="D57" s="2">
        <v>60</v>
      </c>
      <c r="E57" s="2">
        <v>55</v>
      </c>
      <c r="F57" s="2">
        <v>44</v>
      </c>
      <c r="G57" s="2">
        <v>10</v>
      </c>
      <c r="H57" s="2">
        <v>17</v>
      </c>
      <c r="I57" s="2">
        <v>6</v>
      </c>
    </row>
    <row r="58" spans="1:9" ht="15" x14ac:dyDescent="0.2">
      <c r="A58" s="5" t="e">
        <v>#N/A</v>
      </c>
      <c r="B58" s="4" t="s">
        <v>118</v>
      </c>
      <c r="C58" s="2">
        <v>602</v>
      </c>
      <c r="D58" s="2">
        <v>60</v>
      </c>
      <c r="E58" s="2">
        <v>55</v>
      </c>
      <c r="F58" s="2">
        <v>44</v>
      </c>
      <c r="G58" s="2">
        <v>8.5</v>
      </c>
      <c r="H58" s="2">
        <v>17</v>
      </c>
      <c r="I58" s="2">
        <v>6</v>
      </c>
    </row>
    <row r="59" spans="1:9" ht="15" x14ac:dyDescent="0.2">
      <c r="A59" s="1">
        <v>603</v>
      </c>
      <c r="B59" s="2" t="s">
        <v>119</v>
      </c>
      <c r="C59" s="2">
        <v>603</v>
      </c>
      <c r="D59" s="2">
        <v>60</v>
      </c>
      <c r="E59" s="2">
        <v>58</v>
      </c>
      <c r="F59" s="2">
        <v>45</v>
      </c>
      <c r="G59" s="2">
        <v>12</v>
      </c>
      <c r="H59" s="2">
        <v>18</v>
      </c>
      <c r="I59" s="2">
        <v>7.5</v>
      </c>
    </row>
    <row r="60" spans="1:9" ht="15" x14ac:dyDescent="0.2">
      <c r="A60" s="5" t="e">
        <v>#N/A</v>
      </c>
      <c r="B60" s="4" t="s">
        <v>120</v>
      </c>
      <c r="C60" s="2">
        <v>604</v>
      </c>
      <c r="D60" s="2">
        <v>60</v>
      </c>
      <c r="E60" s="2">
        <v>55</v>
      </c>
      <c r="F60" s="2">
        <v>44</v>
      </c>
      <c r="G60" s="2">
        <v>12</v>
      </c>
      <c r="H60" s="2">
        <v>17</v>
      </c>
      <c r="I60" s="2">
        <v>6</v>
      </c>
    </row>
    <row r="61" spans="1:9" ht="15" x14ac:dyDescent="0.2">
      <c r="A61" s="1">
        <v>610</v>
      </c>
      <c r="B61" s="2" t="s">
        <v>121</v>
      </c>
      <c r="C61" s="2">
        <v>610</v>
      </c>
      <c r="D61" s="2">
        <v>61</v>
      </c>
      <c r="E61" s="2">
        <v>58</v>
      </c>
      <c r="F61" s="2">
        <v>43</v>
      </c>
      <c r="G61" s="2">
        <v>7</v>
      </c>
      <c r="H61" s="2">
        <v>15</v>
      </c>
      <c r="I61" s="2">
        <v>5.8</v>
      </c>
    </row>
    <row r="62" spans="1:9" ht="15" x14ac:dyDescent="0.2">
      <c r="A62" s="1">
        <v>620</v>
      </c>
      <c r="B62" s="2" t="s">
        <v>122</v>
      </c>
      <c r="C62" s="2">
        <v>620</v>
      </c>
      <c r="D62" s="2">
        <v>62</v>
      </c>
      <c r="E62" s="2">
        <v>58</v>
      </c>
      <c r="F62" s="2">
        <v>46</v>
      </c>
      <c r="G62" s="2">
        <v>10</v>
      </c>
      <c r="H62" s="2">
        <v>17</v>
      </c>
      <c r="I62" s="2">
        <v>7</v>
      </c>
    </row>
    <row r="63" spans="1:9" ht="15" x14ac:dyDescent="0.2">
      <c r="A63" s="5" t="e">
        <v>#N/A</v>
      </c>
      <c r="B63" s="4" t="s">
        <v>123</v>
      </c>
      <c r="C63" s="2">
        <v>621</v>
      </c>
      <c r="D63" s="2">
        <v>62</v>
      </c>
      <c r="E63" s="2">
        <v>58</v>
      </c>
      <c r="F63" s="2">
        <v>53</v>
      </c>
      <c r="G63" s="2">
        <v>8.5</v>
      </c>
      <c r="H63" s="2">
        <v>19</v>
      </c>
      <c r="I63" s="2">
        <v>6</v>
      </c>
    </row>
    <row r="64" spans="1:9" ht="15" x14ac:dyDescent="0.2">
      <c r="A64" s="1">
        <v>650</v>
      </c>
      <c r="B64" s="2" t="s">
        <v>124</v>
      </c>
      <c r="C64" s="2">
        <v>650</v>
      </c>
      <c r="D64" s="2">
        <v>65</v>
      </c>
      <c r="E64" s="2">
        <v>60</v>
      </c>
      <c r="F64" s="2">
        <v>46</v>
      </c>
      <c r="G64" s="2">
        <v>7.5</v>
      </c>
      <c r="H64" s="2">
        <v>15</v>
      </c>
      <c r="I64" s="2">
        <v>7</v>
      </c>
    </row>
    <row r="65" spans="1:9" ht="15" x14ac:dyDescent="0.2">
      <c r="A65" s="1">
        <v>651</v>
      </c>
      <c r="B65" s="2" t="s">
        <v>125</v>
      </c>
      <c r="C65" s="2">
        <v>651</v>
      </c>
      <c r="D65" s="2">
        <v>65</v>
      </c>
      <c r="E65" s="2">
        <v>63</v>
      </c>
      <c r="F65" s="2">
        <v>53</v>
      </c>
      <c r="G65" s="2">
        <v>10</v>
      </c>
      <c r="H65" s="2">
        <v>33</v>
      </c>
      <c r="I65" s="2">
        <v>5</v>
      </c>
    </row>
    <row r="66" spans="1:9" ht="15" x14ac:dyDescent="0.2">
      <c r="A66" s="5">
        <v>660</v>
      </c>
      <c r="B66" s="2" t="s">
        <v>126</v>
      </c>
      <c r="C66" s="2">
        <v>660</v>
      </c>
      <c r="D66" s="2">
        <v>66</v>
      </c>
      <c r="E66" s="2">
        <v>63</v>
      </c>
      <c r="F66" s="2">
        <v>48</v>
      </c>
      <c r="G66" s="2">
        <v>8</v>
      </c>
      <c r="H66" s="2">
        <v>16</v>
      </c>
      <c r="I66" s="2">
        <v>6.3</v>
      </c>
    </row>
    <row r="67" spans="1:9" ht="15" x14ac:dyDescent="0.2">
      <c r="A67" s="1">
        <v>700</v>
      </c>
      <c r="B67" s="2" t="s">
        <v>127</v>
      </c>
      <c r="C67" s="2">
        <v>700</v>
      </c>
      <c r="D67" s="2">
        <v>70</v>
      </c>
      <c r="E67" s="2">
        <v>67</v>
      </c>
      <c r="F67" s="2">
        <v>54</v>
      </c>
      <c r="G67" s="2">
        <v>10</v>
      </c>
      <c r="H67" s="2">
        <v>17</v>
      </c>
      <c r="I67" s="2">
        <v>7</v>
      </c>
    </row>
    <row r="68" spans="1:9" ht="15" x14ac:dyDescent="0.2">
      <c r="A68" s="1">
        <v>701</v>
      </c>
      <c r="B68" s="2" t="s">
        <v>128</v>
      </c>
      <c r="C68" s="2">
        <v>701</v>
      </c>
      <c r="D68" s="2">
        <v>70</v>
      </c>
      <c r="E68" s="2">
        <v>67</v>
      </c>
      <c r="F68" s="2">
        <v>55</v>
      </c>
      <c r="G68" s="2">
        <v>10</v>
      </c>
      <c r="H68" s="2">
        <v>21</v>
      </c>
      <c r="I68" s="2">
        <v>7</v>
      </c>
    </row>
    <row r="69" spans="1:9" ht="15" x14ac:dyDescent="0.2">
      <c r="A69" s="1">
        <v>702</v>
      </c>
      <c r="B69" s="2" t="s">
        <v>129</v>
      </c>
      <c r="C69" s="2">
        <v>702</v>
      </c>
      <c r="D69" s="2">
        <v>70</v>
      </c>
      <c r="E69" s="2">
        <v>67</v>
      </c>
      <c r="F69" s="2">
        <v>61</v>
      </c>
      <c r="G69" s="2">
        <v>10</v>
      </c>
      <c r="H69" s="2">
        <v>16</v>
      </c>
      <c r="I69" s="2">
        <v>9</v>
      </c>
    </row>
    <row r="70" spans="1:9" ht="15" x14ac:dyDescent="0.2">
      <c r="A70" s="5">
        <v>750</v>
      </c>
      <c r="B70" s="2" t="s">
        <v>130</v>
      </c>
      <c r="C70" s="2">
        <v>750</v>
      </c>
      <c r="D70" s="2">
        <v>75</v>
      </c>
      <c r="E70" s="2">
        <v>70</v>
      </c>
      <c r="F70" s="2">
        <v>53</v>
      </c>
      <c r="G70" s="2">
        <v>10</v>
      </c>
      <c r="H70" s="2">
        <v>18</v>
      </c>
      <c r="I70" s="2">
        <v>7.5</v>
      </c>
    </row>
    <row r="71" spans="1:9" ht="15" x14ac:dyDescent="0.2">
      <c r="A71" s="5">
        <v>752</v>
      </c>
      <c r="B71" s="2" t="s">
        <v>131</v>
      </c>
      <c r="C71" s="2">
        <v>752</v>
      </c>
      <c r="D71" s="2">
        <v>75</v>
      </c>
      <c r="E71" s="2">
        <v>70</v>
      </c>
      <c r="F71" s="2">
        <v>57</v>
      </c>
      <c r="G71" s="2">
        <v>13</v>
      </c>
      <c r="H71" s="2">
        <v>17</v>
      </c>
      <c r="I71" s="2">
        <v>8</v>
      </c>
    </row>
    <row r="72" spans="1:9" ht="15" x14ac:dyDescent="0.2">
      <c r="A72" s="5">
        <v>753</v>
      </c>
      <c r="B72" s="2" t="s">
        <v>132</v>
      </c>
      <c r="C72" s="2">
        <v>753</v>
      </c>
      <c r="D72" s="2">
        <v>75</v>
      </c>
      <c r="E72" s="2">
        <v>73</v>
      </c>
      <c r="F72" s="2">
        <v>56</v>
      </c>
      <c r="G72" s="2">
        <v>9</v>
      </c>
      <c r="H72" s="2">
        <v>19</v>
      </c>
      <c r="I72" s="2">
        <v>6.6</v>
      </c>
    </row>
    <row r="73" spans="1:9" ht="15" x14ac:dyDescent="0.2">
      <c r="A73" s="1">
        <v>760</v>
      </c>
      <c r="B73" s="2" t="s">
        <v>133</v>
      </c>
      <c r="C73" s="2">
        <v>760</v>
      </c>
      <c r="D73" s="2">
        <v>76</v>
      </c>
      <c r="E73" s="2">
        <v>74</v>
      </c>
      <c r="F73" s="2">
        <v>56</v>
      </c>
      <c r="G73" s="2">
        <v>10</v>
      </c>
      <c r="H73" s="2">
        <v>19</v>
      </c>
      <c r="I73" s="2">
        <v>6.6</v>
      </c>
    </row>
    <row r="74" spans="1:9" ht="15" x14ac:dyDescent="0.2">
      <c r="A74" s="1">
        <v>800</v>
      </c>
      <c r="B74" s="2" t="s">
        <v>134</v>
      </c>
      <c r="C74" s="2">
        <v>800</v>
      </c>
      <c r="D74" s="2">
        <v>80</v>
      </c>
      <c r="E74" s="2">
        <v>77</v>
      </c>
      <c r="F74" s="2">
        <v>66</v>
      </c>
      <c r="G74" s="2">
        <v>10</v>
      </c>
      <c r="H74" s="2">
        <v>16</v>
      </c>
      <c r="I74" s="2">
        <v>11</v>
      </c>
    </row>
    <row r="75" spans="1:9" ht="15" x14ac:dyDescent="0.2">
      <c r="A75" s="1">
        <v>802</v>
      </c>
      <c r="B75" s="2" t="s">
        <v>135</v>
      </c>
      <c r="C75" s="2">
        <v>802</v>
      </c>
      <c r="D75" s="2">
        <v>80</v>
      </c>
      <c r="E75" s="2">
        <v>77</v>
      </c>
      <c r="F75" s="2">
        <v>60</v>
      </c>
      <c r="G75" s="2">
        <v>11</v>
      </c>
      <c r="H75" s="2">
        <v>23</v>
      </c>
      <c r="I75" s="2">
        <v>8</v>
      </c>
    </row>
    <row r="76" spans="1:9" ht="15" x14ac:dyDescent="0.2">
      <c r="A76" s="1" t="e">
        <v>#N/A</v>
      </c>
      <c r="B76" s="4" t="s">
        <v>136</v>
      </c>
      <c r="C76" s="2">
        <v>803</v>
      </c>
      <c r="D76" s="2">
        <v>80</v>
      </c>
      <c r="E76" s="2">
        <v>77</v>
      </c>
      <c r="F76" s="2">
        <v>61</v>
      </c>
      <c r="G76" s="2">
        <v>10</v>
      </c>
      <c r="H76" s="2">
        <v>23</v>
      </c>
      <c r="I76" s="2">
        <v>8</v>
      </c>
    </row>
    <row r="77" spans="1:9" ht="15" x14ac:dyDescent="0.2">
      <c r="A77" s="1">
        <v>804</v>
      </c>
      <c r="B77" s="2" t="s">
        <v>137</v>
      </c>
      <c r="C77" s="2">
        <v>804</v>
      </c>
      <c r="D77" s="2">
        <v>80</v>
      </c>
      <c r="E77" s="2">
        <v>74</v>
      </c>
      <c r="F77" s="2">
        <v>60</v>
      </c>
      <c r="G77" s="2">
        <v>12</v>
      </c>
      <c r="H77" s="2">
        <v>23</v>
      </c>
      <c r="I77" s="2">
        <v>7.5</v>
      </c>
    </row>
    <row r="78" spans="1:9" ht="15" x14ac:dyDescent="0.2">
      <c r="A78" s="1" t="e">
        <v>#N/A</v>
      </c>
      <c r="B78" s="4" t="s">
        <v>138</v>
      </c>
      <c r="C78" s="2">
        <v>806</v>
      </c>
      <c r="D78" s="2">
        <v>80</v>
      </c>
      <c r="E78" s="2">
        <v>74</v>
      </c>
      <c r="F78" s="2">
        <v>60</v>
      </c>
      <c r="G78" s="2">
        <v>20</v>
      </c>
      <c r="H78" s="2">
        <v>23</v>
      </c>
      <c r="I78" s="2">
        <v>8</v>
      </c>
    </row>
    <row r="79" spans="1:9" ht="15" x14ac:dyDescent="0.2">
      <c r="A79" s="1">
        <v>841</v>
      </c>
      <c r="B79" s="2" t="s">
        <v>139</v>
      </c>
      <c r="C79" s="2">
        <v>841</v>
      </c>
      <c r="D79" s="2">
        <v>84</v>
      </c>
      <c r="E79" s="2">
        <v>82</v>
      </c>
      <c r="F79" s="2">
        <v>62</v>
      </c>
      <c r="G79" s="2">
        <v>12</v>
      </c>
      <c r="H79" s="2">
        <v>13</v>
      </c>
      <c r="I79" s="2">
        <v>10</v>
      </c>
    </row>
    <row r="80" spans="1:9" ht="15" x14ac:dyDescent="0.2">
      <c r="A80" s="1">
        <v>842</v>
      </c>
      <c r="B80" s="2" t="s">
        <v>140</v>
      </c>
      <c r="C80" s="2">
        <v>842</v>
      </c>
      <c r="D80" s="2">
        <v>84</v>
      </c>
      <c r="E80" s="2">
        <v>82</v>
      </c>
      <c r="F80" s="2">
        <v>72</v>
      </c>
      <c r="G80" s="2">
        <v>12</v>
      </c>
      <c r="H80" s="2">
        <v>20</v>
      </c>
      <c r="I80" s="2">
        <v>10</v>
      </c>
    </row>
    <row r="81" spans="1:9" ht="15" x14ac:dyDescent="0.2">
      <c r="A81" s="1">
        <v>843</v>
      </c>
      <c r="B81" s="2" t="s">
        <v>141</v>
      </c>
      <c r="C81" s="2">
        <v>843</v>
      </c>
      <c r="D81" s="2">
        <v>84</v>
      </c>
      <c r="E81" s="2">
        <v>82</v>
      </c>
      <c r="F81" s="2">
        <v>46</v>
      </c>
      <c r="G81" s="2">
        <v>12</v>
      </c>
      <c r="H81" s="2">
        <v>8</v>
      </c>
      <c r="I81" s="2">
        <v>10</v>
      </c>
    </row>
    <row r="82" spans="1:9" ht="15" x14ac:dyDescent="0.2">
      <c r="A82" s="1" t="e">
        <v>#N/A</v>
      </c>
      <c r="B82" s="4" t="s">
        <v>142</v>
      </c>
      <c r="C82" s="2">
        <v>844</v>
      </c>
      <c r="D82" s="2">
        <v>84</v>
      </c>
      <c r="E82" s="2">
        <v>82</v>
      </c>
      <c r="F82" s="2">
        <v>70</v>
      </c>
      <c r="G82" s="2">
        <v>12</v>
      </c>
      <c r="H82" s="2">
        <v>29</v>
      </c>
      <c r="I82" s="2" t="s">
        <v>143</v>
      </c>
    </row>
    <row r="83" spans="1:9" ht="15" x14ac:dyDescent="0.2">
      <c r="A83" s="1" t="e">
        <v>#N/A</v>
      </c>
      <c r="B83" s="4" t="s">
        <v>144</v>
      </c>
      <c r="C83" s="2"/>
      <c r="D83" s="2"/>
      <c r="E83" s="2"/>
      <c r="F83" s="2"/>
      <c r="G83" s="2"/>
      <c r="H83" s="2"/>
      <c r="I83" s="2" t="s">
        <v>145</v>
      </c>
    </row>
    <row r="84" spans="1:9" ht="15" x14ac:dyDescent="0.2">
      <c r="A84" s="1">
        <v>845</v>
      </c>
      <c r="B84" s="2" t="s">
        <v>146</v>
      </c>
      <c r="C84" s="2">
        <v>845</v>
      </c>
      <c r="D84" s="2">
        <v>84</v>
      </c>
      <c r="E84" s="2">
        <v>82</v>
      </c>
      <c r="F84" s="2">
        <v>57</v>
      </c>
      <c r="G84" s="2">
        <v>12</v>
      </c>
      <c r="H84" s="2">
        <v>10</v>
      </c>
      <c r="I84" s="2">
        <v>10</v>
      </c>
    </row>
    <row r="85" spans="1:9" ht="15" x14ac:dyDescent="0.2">
      <c r="A85" s="1">
        <v>890</v>
      </c>
      <c r="B85" s="2" t="s">
        <v>147</v>
      </c>
      <c r="C85" s="2">
        <v>890</v>
      </c>
      <c r="D85" s="2">
        <v>89</v>
      </c>
      <c r="E85" s="2">
        <v>85</v>
      </c>
      <c r="F85" s="2">
        <v>60</v>
      </c>
      <c r="G85" s="2">
        <v>14</v>
      </c>
      <c r="H85" s="2">
        <v>21</v>
      </c>
      <c r="I85" s="2">
        <v>7</v>
      </c>
    </row>
    <row r="86" spans="1:9" ht="15" x14ac:dyDescent="0.2">
      <c r="A86" s="1">
        <v>900</v>
      </c>
      <c r="B86" s="2" t="s">
        <v>148</v>
      </c>
      <c r="C86" s="2">
        <v>900</v>
      </c>
      <c r="D86" s="2">
        <v>90</v>
      </c>
      <c r="E86" s="2">
        <v>87</v>
      </c>
      <c r="F86" s="2">
        <v>66</v>
      </c>
      <c r="G86" s="2">
        <v>13</v>
      </c>
      <c r="H86" s="2">
        <v>19</v>
      </c>
      <c r="I86" s="2">
        <v>9.5</v>
      </c>
    </row>
    <row r="87" spans="1:9" ht="15" x14ac:dyDescent="0.2">
      <c r="A87" s="1">
        <v>901</v>
      </c>
      <c r="B87" s="2" t="s">
        <v>149</v>
      </c>
      <c r="C87" s="2">
        <v>901</v>
      </c>
      <c r="D87" s="2">
        <v>90</v>
      </c>
      <c r="E87" s="2">
        <v>87</v>
      </c>
      <c r="F87" s="2">
        <v>71</v>
      </c>
      <c r="G87" s="2">
        <v>14</v>
      </c>
      <c r="H87" s="2">
        <v>36</v>
      </c>
      <c r="I87" s="2">
        <v>7.5</v>
      </c>
    </row>
    <row r="88" spans="1:9" ht="15" x14ac:dyDescent="0.2">
      <c r="A88" s="1">
        <v>902</v>
      </c>
      <c r="B88" s="2" t="s">
        <v>150</v>
      </c>
      <c r="C88" s="2">
        <v>902</v>
      </c>
      <c r="D88" s="2">
        <v>90</v>
      </c>
      <c r="E88" s="2">
        <v>86</v>
      </c>
      <c r="F88" s="2">
        <v>76</v>
      </c>
      <c r="G88" s="2">
        <v>17</v>
      </c>
      <c r="H88" s="2">
        <v>37</v>
      </c>
      <c r="I88" s="2">
        <v>8</v>
      </c>
    </row>
    <row r="89" spans="1:9" ht="15" x14ac:dyDescent="0.2">
      <c r="A89" s="1">
        <v>920</v>
      </c>
      <c r="B89" s="2" t="s">
        <v>151</v>
      </c>
      <c r="C89" s="2">
        <v>920</v>
      </c>
      <c r="D89" s="2">
        <v>92</v>
      </c>
      <c r="E89" s="2">
        <v>88</v>
      </c>
      <c r="F89" s="2">
        <v>75</v>
      </c>
      <c r="G89" s="2">
        <v>14</v>
      </c>
      <c r="H89" s="2">
        <v>19</v>
      </c>
      <c r="I89" s="2">
        <v>10</v>
      </c>
    </row>
    <row r="90" spans="1:9" ht="15" x14ac:dyDescent="0.2">
      <c r="A90" s="1">
        <v>940</v>
      </c>
      <c r="B90" s="2" t="s">
        <v>152</v>
      </c>
      <c r="C90" s="2">
        <v>940</v>
      </c>
      <c r="D90" s="2">
        <v>94</v>
      </c>
      <c r="E90" s="2">
        <v>90</v>
      </c>
      <c r="F90" s="2">
        <v>75</v>
      </c>
      <c r="G90" s="2">
        <v>12</v>
      </c>
      <c r="H90" s="2">
        <v>37</v>
      </c>
      <c r="I90" s="2">
        <v>6.3</v>
      </c>
    </row>
    <row r="91" spans="1:9" ht="15" x14ac:dyDescent="0.2">
      <c r="A91" s="1">
        <v>950</v>
      </c>
      <c r="B91" s="2" t="s">
        <v>153</v>
      </c>
      <c r="C91" s="2">
        <v>950</v>
      </c>
      <c r="D91" s="2">
        <v>104</v>
      </c>
      <c r="E91" s="2">
        <v>100</v>
      </c>
      <c r="F91" s="2">
        <v>81</v>
      </c>
      <c r="G91" s="2">
        <v>15</v>
      </c>
      <c r="H91" s="2">
        <v>31</v>
      </c>
      <c r="I91" s="2">
        <v>7</v>
      </c>
    </row>
    <row r="92" spans="1:9" ht="15" x14ac:dyDescent="0.2">
      <c r="A92" s="1">
        <v>951</v>
      </c>
      <c r="B92" s="2" t="s">
        <v>154</v>
      </c>
      <c r="C92" s="2">
        <v>951</v>
      </c>
      <c r="D92" s="2">
        <v>105</v>
      </c>
      <c r="E92" s="2">
        <v>102</v>
      </c>
      <c r="F92" s="2">
        <v>84</v>
      </c>
      <c r="G92" s="2">
        <v>15</v>
      </c>
      <c r="H92" s="2">
        <v>32</v>
      </c>
      <c r="I92" s="2">
        <v>9</v>
      </c>
    </row>
    <row r="93" spans="1:9" ht="15" x14ac:dyDescent="0.2">
      <c r="A93" s="1">
        <v>952</v>
      </c>
      <c r="B93" s="2" t="s">
        <v>155</v>
      </c>
      <c r="C93" s="2">
        <v>952</v>
      </c>
      <c r="D93" s="2">
        <v>105</v>
      </c>
      <c r="E93" s="2">
        <v>102</v>
      </c>
      <c r="F93" s="2">
        <v>90</v>
      </c>
      <c r="G93" s="2">
        <v>15</v>
      </c>
      <c r="H93" s="2">
        <v>56</v>
      </c>
      <c r="I93" s="2">
        <v>8</v>
      </c>
    </row>
    <row r="94" spans="1:9" ht="15" x14ac:dyDescent="0.2">
      <c r="A94" s="1">
        <v>956</v>
      </c>
      <c r="B94" s="2" t="s">
        <v>156</v>
      </c>
      <c r="C94" s="2">
        <v>956</v>
      </c>
      <c r="D94" s="2">
        <v>110</v>
      </c>
      <c r="E94" s="2">
        <v>106</v>
      </c>
      <c r="F94" s="2">
        <v>92</v>
      </c>
      <c r="G94" s="2">
        <v>20</v>
      </c>
      <c r="H94" s="2">
        <v>30</v>
      </c>
      <c r="I94" s="2">
        <v>9.5</v>
      </c>
    </row>
    <row r="95" spans="1:9" ht="15" x14ac:dyDescent="0.2">
      <c r="A95" s="1">
        <v>959</v>
      </c>
      <c r="B95" s="2"/>
      <c r="C95" s="2">
        <v>959</v>
      </c>
      <c r="D95" s="2">
        <v>129</v>
      </c>
      <c r="E95" s="2">
        <v>129</v>
      </c>
      <c r="F95" s="2">
        <v>103</v>
      </c>
      <c r="G95" s="2">
        <v>16</v>
      </c>
      <c r="H95" s="2">
        <v>26</v>
      </c>
      <c r="I95" s="2" t="s">
        <v>157</v>
      </c>
    </row>
    <row r="96" spans="1:9" ht="15" x14ac:dyDescent="0.2">
      <c r="A96" s="1"/>
      <c r="B96" s="2"/>
      <c r="C96" s="2"/>
      <c r="D96" s="2"/>
      <c r="E96" s="2"/>
      <c r="F96" s="2"/>
      <c r="G96" s="2"/>
      <c r="H96" s="2"/>
      <c r="I96" s="2" t="s">
        <v>158</v>
      </c>
    </row>
    <row r="97" spans="1:9" ht="15" x14ac:dyDescent="0.2">
      <c r="A97" s="1"/>
      <c r="B97" s="2"/>
      <c r="C97" s="2"/>
      <c r="D97" s="2"/>
      <c r="E97" s="2"/>
      <c r="F97" s="2"/>
      <c r="G97" s="2"/>
      <c r="H97" s="2"/>
      <c r="I97" s="2" t="s">
        <v>159</v>
      </c>
    </row>
    <row r="98" spans="1:9" ht="15" x14ac:dyDescent="0.2">
      <c r="A98" s="5">
        <v>964</v>
      </c>
      <c r="B98" s="2" t="s">
        <v>160</v>
      </c>
      <c r="C98" s="2">
        <v>964</v>
      </c>
      <c r="D98" s="2">
        <v>130</v>
      </c>
      <c r="E98" s="2">
        <v>126</v>
      </c>
      <c r="F98" s="2">
        <v>106</v>
      </c>
      <c r="G98" s="2">
        <v>15</v>
      </c>
      <c r="H98" s="2">
        <v>37</v>
      </c>
      <c r="I98" s="2">
        <v>11</v>
      </c>
    </row>
    <row r="99" spans="1:9" ht="15" x14ac:dyDescent="0.2">
      <c r="A99" s="1">
        <v>965</v>
      </c>
      <c r="B99" s="2" t="s">
        <v>161</v>
      </c>
      <c r="C99" s="2">
        <v>965</v>
      </c>
      <c r="D99" s="2">
        <v>130</v>
      </c>
      <c r="E99" s="2">
        <v>126</v>
      </c>
      <c r="F99" s="2">
        <v>106</v>
      </c>
      <c r="G99" s="2">
        <v>20</v>
      </c>
      <c r="H99" s="2">
        <v>37</v>
      </c>
      <c r="I99" s="2">
        <v>11</v>
      </c>
    </row>
    <row r="100" spans="1:9" ht="15" x14ac:dyDescent="0.2">
      <c r="A100" s="1">
        <v>967</v>
      </c>
      <c r="B100" s="2" t="s">
        <v>162</v>
      </c>
      <c r="C100" s="2">
        <v>967</v>
      </c>
      <c r="D100" s="2">
        <v>130</v>
      </c>
      <c r="E100" s="2">
        <v>126</v>
      </c>
      <c r="F100" s="2">
        <v>106</v>
      </c>
      <c r="G100" s="2">
        <v>20</v>
      </c>
      <c r="H100" s="2">
        <v>27</v>
      </c>
      <c r="I100" s="2">
        <v>11</v>
      </c>
    </row>
    <row r="101" spans="1:9" ht="15" x14ac:dyDescent="0.2">
      <c r="A101" s="5" t="e">
        <v>#N/A</v>
      </c>
      <c r="B101" s="4" t="s">
        <v>163</v>
      </c>
      <c r="C101" s="2">
        <v>969</v>
      </c>
      <c r="D101" s="2">
        <v>102</v>
      </c>
      <c r="E101" s="2">
        <v>60</v>
      </c>
      <c r="F101" s="2">
        <v>88</v>
      </c>
      <c r="G101" s="2">
        <v>12</v>
      </c>
      <c r="H101" s="2">
        <v>32</v>
      </c>
      <c r="I101" s="2">
        <v>7</v>
      </c>
    </row>
    <row r="102" spans="1:9" ht="15" x14ac:dyDescent="0.2">
      <c r="A102" s="1"/>
      <c r="B102" s="2"/>
      <c r="C102" s="2"/>
      <c r="D102" s="2"/>
      <c r="E102" s="2"/>
      <c r="F102" s="2">
        <v>49</v>
      </c>
      <c r="G102" s="2"/>
      <c r="H102" s="2"/>
      <c r="I102" s="2"/>
    </row>
    <row r="103" spans="1:9" ht="15" x14ac:dyDescent="0.2">
      <c r="A103" s="1">
        <v>970</v>
      </c>
      <c r="B103" s="2" t="s">
        <v>164</v>
      </c>
      <c r="C103" s="2">
        <v>970</v>
      </c>
      <c r="D103" s="2">
        <v>150</v>
      </c>
      <c r="E103" s="2">
        <v>144</v>
      </c>
      <c r="F103" s="2">
        <v>130</v>
      </c>
      <c r="G103" s="2">
        <v>20</v>
      </c>
      <c r="H103" s="2">
        <v>38</v>
      </c>
      <c r="I103" s="2">
        <v>13</v>
      </c>
    </row>
    <row r="104" spans="1:9" ht="15" x14ac:dyDescent="0.2">
      <c r="A104" s="1"/>
      <c r="B104" s="2"/>
      <c r="C104" s="2"/>
      <c r="D104" s="2"/>
      <c r="E104" s="2"/>
      <c r="F104" s="2"/>
      <c r="G104" s="2"/>
      <c r="H104" s="2"/>
      <c r="I104" s="2"/>
    </row>
    <row r="105" spans="1:9" ht="15" x14ac:dyDescent="0.2">
      <c r="A105" s="1"/>
      <c r="B105" s="2"/>
      <c r="C105" s="2" t="s">
        <v>165</v>
      </c>
      <c r="D105" s="2"/>
      <c r="E105" s="2"/>
      <c r="F105" s="2"/>
      <c r="G105" s="2"/>
      <c r="H105" s="2"/>
      <c r="I105" s="2"/>
    </row>
    <row r="106" spans="1:9" ht="15" x14ac:dyDescent="0.2">
      <c r="A106" s="5" t="e">
        <v>#N/A</v>
      </c>
      <c r="B106" s="4" t="s">
        <v>166</v>
      </c>
      <c r="C106" s="2">
        <v>30</v>
      </c>
      <c r="D106" s="2">
        <v>30</v>
      </c>
      <c r="E106" s="2">
        <v>30</v>
      </c>
      <c r="F106" s="2">
        <v>24</v>
      </c>
      <c r="G106" s="2">
        <v>4</v>
      </c>
      <c r="H106" s="2">
        <v>21</v>
      </c>
      <c r="I106" s="2">
        <v>3</v>
      </c>
    </row>
    <row r="107" spans="1:9" ht="15" x14ac:dyDescent="0.2">
      <c r="A107" s="1">
        <v>310</v>
      </c>
      <c r="B107" s="2" t="s">
        <v>167</v>
      </c>
      <c r="C107" s="2">
        <v>31</v>
      </c>
      <c r="D107" s="2">
        <v>30</v>
      </c>
      <c r="E107" s="2">
        <v>30</v>
      </c>
      <c r="F107" s="2">
        <v>25</v>
      </c>
      <c r="G107" s="2">
        <v>5</v>
      </c>
      <c r="H107" s="2">
        <v>36</v>
      </c>
      <c r="I107" s="2">
        <v>2.7</v>
      </c>
    </row>
    <row r="108" spans="1:9" ht="15" x14ac:dyDescent="0.2">
      <c r="A108" s="1">
        <v>35</v>
      </c>
      <c r="B108" s="2" t="s">
        <v>168</v>
      </c>
      <c r="C108" s="2">
        <v>35</v>
      </c>
      <c r="D108" s="2">
        <v>35</v>
      </c>
      <c r="E108" s="2">
        <v>34</v>
      </c>
      <c r="F108" s="2">
        <v>28</v>
      </c>
      <c r="G108" s="2">
        <v>4</v>
      </c>
      <c r="H108" s="2">
        <v>33</v>
      </c>
      <c r="I108" s="2">
        <v>3</v>
      </c>
    </row>
    <row r="109" spans="1:9" ht="15" x14ac:dyDescent="0.2">
      <c r="A109" s="1">
        <v>40</v>
      </c>
      <c r="B109" s="2" t="s">
        <v>169</v>
      </c>
      <c r="C109" s="2">
        <v>40</v>
      </c>
      <c r="D109" s="2">
        <v>40</v>
      </c>
      <c r="E109" s="2">
        <v>39</v>
      </c>
      <c r="F109" s="2">
        <v>33</v>
      </c>
      <c r="G109" s="2">
        <v>4</v>
      </c>
      <c r="H109" s="2">
        <v>46</v>
      </c>
      <c r="I109" s="2">
        <v>3</v>
      </c>
    </row>
    <row r="110" spans="1:9" ht="15" x14ac:dyDescent="0.2">
      <c r="A110" s="5">
        <v>45</v>
      </c>
      <c r="B110" s="2" t="s">
        <v>170</v>
      </c>
      <c r="C110" s="2">
        <v>45</v>
      </c>
      <c r="D110" s="2">
        <v>45</v>
      </c>
      <c r="E110" s="2">
        <v>44</v>
      </c>
      <c r="F110" s="2">
        <v>38</v>
      </c>
      <c r="G110" s="2">
        <v>5</v>
      </c>
      <c r="H110" s="2">
        <v>53</v>
      </c>
      <c r="I110" s="2">
        <v>3</v>
      </c>
    </row>
    <row r="111" spans="1:9" ht="15" x14ac:dyDescent="0.2">
      <c r="A111" s="5">
        <v>46</v>
      </c>
      <c r="B111" s="2" t="s">
        <v>171</v>
      </c>
      <c r="C111" s="2">
        <v>46</v>
      </c>
      <c r="D111" s="2">
        <v>45</v>
      </c>
      <c r="E111" s="2">
        <v>44</v>
      </c>
      <c r="F111" s="2">
        <v>36</v>
      </c>
      <c r="G111" s="2">
        <v>5</v>
      </c>
      <c r="H111" s="2">
        <v>62</v>
      </c>
      <c r="I111" s="2">
        <v>3</v>
      </c>
    </row>
    <row r="112" spans="1:9" ht="15" x14ac:dyDescent="0.2">
      <c r="A112" s="1">
        <v>50</v>
      </c>
      <c r="B112" s="2" t="s">
        <v>172</v>
      </c>
      <c r="C112" s="2">
        <v>50</v>
      </c>
      <c r="D112" s="2">
        <v>50</v>
      </c>
      <c r="E112" s="2">
        <v>49</v>
      </c>
      <c r="F112" s="2">
        <v>40</v>
      </c>
      <c r="G112" s="2">
        <v>6</v>
      </c>
      <c r="H112" s="2">
        <v>61</v>
      </c>
      <c r="I112" s="2">
        <v>3</v>
      </c>
    </row>
    <row r="113" spans="1:9" ht="15" x14ac:dyDescent="0.2">
      <c r="A113" s="1">
        <v>51</v>
      </c>
      <c r="B113" s="2" t="s">
        <v>173</v>
      </c>
      <c r="C113" s="2">
        <v>51</v>
      </c>
      <c r="D113" s="2">
        <v>50</v>
      </c>
      <c r="E113" s="2">
        <v>50</v>
      </c>
      <c r="F113" s="2">
        <v>39</v>
      </c>
      <c r="G113" s="2">
        <v>6</v>
      </c>
      <c r="H113" s="2">
        <v>143</v>
      </c>
      <c r="I113" s="2">
        <v>1.5</v>
      </c>
    </row>
    <row r="114" spans="1:9" ht="15" x14ac:dyDescent="0.2">
      <c r="A114" s="1">
        <v>52</v>
      </c>
      <c r="B114" s="2" t="s">
        <v>174</v>
      </c>
      <c r="C114" s="2">
        <v>52</v>
      </c>
      <c r="D114" s="2">
        <v>50</v>
      </c>
      <c r="E114" s="2">
        <v>50</v>
      </c>
      <c r="F114" s="2">
        <v>47</v>
      </c>
      <c r="G114" s="2">
        <v>6</v>
      </c>
      <c r="H114" s="2">
        <v>139</v>
      </c>
      <c r="I114" s="2">
        <v>2</v>
      </c>
    </row>
    <row r="115" spans="1:9" ht="15" x14ac:dyDescent="0.2">
      <c r="A115" s="1" t="e">
        <v>#N/A</v>
      </c>
      <c r="B115" s="4" t="s">
        <v>175</v>
      </c>
      <c r="C115" s="2">
        <v>53</v>
      </c>
      <c r="D115" s="2">
        <v>50</v>
      </c>
      <c r="E115" s="2">
        <v>50</v>
      </c>
      <c r="F115" s="2">
        <v>40</v>
      </c>
      <c r="G115" s="2">
        <v>10</v>
      </c>
      <c r="H115" s="2">
        <v>143</v>
      </c>
      <c r="I115" s="2">
        <v>1.5</v>
      </c>
    </row>
    <row r="116" spans="1:9" ht="15" x14ac:dyDescent="0.2">
      <c r="A116" s="5">
        <v>55</v>
      </c>
      <c r="B116" s="2" t="s">
        <v>176</v>
      </c>
      <c r="C116" s="2">
        <v>55</v>
      </c>
      <c r="D116" s="2">
        <v>56</v>
      </c>
      <c r="E116" s="2">
        <v>56</v>
      </c>
      <c r="F116" s="2">
        <v>47</v>
      </c>
      <c r="G116" s="2">
        <v>6</v>
      </c>
      <c r="H116" s="2">
        <v>95</v>
      </c>
      <c r="I116" s="2">
        <v>3</v>
      </c>
    </row>
    <row r="117" spans="1:9" ht="15" x14ac:dyDescent="0.2">
      <c r="A117" s="1">
        <v>60</v>
      </c>
      <c r="B117" s="2" t="s">
        <v>177</v>
      </c>
      <c r="C117" s="2">
        <v>60</v>
      </c>
      <c r="D117" s="2">
        <v>60</v>
      </c>
      <c r="E117" s="2">
        <v>55</v>
      </c>
      <c r="F117" s="2">
        <v>50</v>
      </c>
      <c r="G117" s="2">
        <v>7</v>
      </c>
      <c r="H117" s="2">
        <v>72</v>
      </c>
      <c r="I117" s="2">
        <v>3</v>
      </c>
    </row>
    <row r="118" spans="1:9" ht="15" x14ac:dyDescent="0.2">
      <c r="A118" s="1">
        <v>70</v>
      </c>
      <c r="B118" s="2" t="s">
        <v>178</v>
      </c>
      <c r="C118" s="2">
        <v>70</v>
      </c>
      <c r="D118" s="2">
        <v>70</v>
      </c>
      <c r="E118" s="2">
        <v>70</v>
      </c>
      <c r="F118" s="2">
        <v>64</v>
      </c>
      <c r="G118" s="2">
        <v>10</v>
      </c>
      <c r="H118" s="2">
        <v>199</v>
      </c>
      <c r="I118" s="2">
        <v>3</v>
      </c>
    </row>
    <row r="119" spans="1:9" ht="15" x14ac:dyDescent="0.2">
      <c r="A119" s="1">
        <v>71</v>
      </c>
      <c r="B119" s="2" t="s">
        <v>179</v>
      </c>
      <c r="C119" s="2">
        <v>71</v>
      </c>
      <c r="D119" s="2">
        <v>70</v>
      </c>
      <c r="E119" s="2">
        <v>67</v>
      </c>
      <c r="F119" s="2">
        <v>60</v>
      </c>
      <c r="G119" s="2">
        <v>10</v>
      </c>
      <c r="H119" s="2">
        <v>94</v>
      </c>
      <c r="I119" s="2">
        <v>3.5</v>
      </c>
    </row>
    <row r="120" spans="1:9" ht="15" x14ac:dyDescent="0.2">
      <c r="A120" s="1">
        <v>72</v>
      </c>
      <c r="B120" s="2" t="s">
        <v>180</v>
      </c>
      <c r="C120" s="2">
        <v>72</v>
      </c>
      <c r="D120" s="2">
        <v>70</v>
      </c>
      <c r="E120" s="2">
        <v>70</v>
      </c>
      <c r="F120" s="2">
        <v>64</v>
      </c>
      <c r="G120" s="2">
        <v>12</v>
      </c>
      <c r="H120" s="2">
        <v>199</v>
      </c>
      <c r="I120" s="2">
        <v>3</v>
      </c>
    </row>
    <row r="121" spans="1:9" ht="15" x14ac:dyDescent="0.2">
      <c r="A121" s="1">
        <v>80</v>
      </c>
      <c r="B121" s="2" t="s">
        <v>181</v>
      </c>
      <c r="C121" s="2">
        <v>80</v>
      </c>
      <c r="D121" s="2">
        <v>80</v>
      </c>
      <c r="E121" s="2">
        <v>74</v>
      </c>
      <c r="F121" s="2">
        <v>62</v>
      </c>
      <c r="G121" s="2">
        <v>12</v>
      </c>
      <c r="H121" s="2">
        <v>109</v>
      </c>
      <c r="I121" s="2">
        <v>3.5</v>
      </c>
    </row>
    <row r="122" spans="1:9" ht="15" x14ac:dyDescent="0.2">
      <c r="A122" s="1" t="e">
        <v>#N/A</v>
      </c>
      <c r="B122" s="4" t="s">
        <v>182</v>
      </c>
      <c r="C122" s="2">
        <v>88</v>
      </c>
      <c r="D122" s="2">
        <v>88</v>
      </c>
      <c r="E122" s="2">
        <v>88</v>
      </c>
      <c r="F122" s="2">
        <v>72</v>
      </c>
      <c r="G122" s="2">
        <v>12</v>
      </c>
      <c r="H122" s="2">
        <v>89</v>
      </c>
      <c r="I122" s="2">
        <v>4.5</v>
      </c>
    </row>
    <row r="123" spans="1:9" ht="15" x14ac:dyDescent="0.2">
      <c r="A123" s="1">
        <v>105</v>
      </c>
      <c r="B123" s="2" t="s">
        <v>183</v>
      </c>
      <c r="C123" s="2">
        <v>105</v>
      </c>
      <c r="D123" s="2">
        <v>105</v>
      </c>
      <c r="E123" s="2">
        <v>102</v>
      </c>
      <c r="F123" s="2">
        <v>90</v>
      </c>
      <c r="G123" s="2">
        <v>15</v>
      </c>
      <c r="H123" s="2">
        <v>188</v>
      </c>
      <c r="I123" s="2">
        <v>4</v>
      </c>
    </row>
    <row r="124" spans="1:9" ht="15" x14ac:dyDescent="0.2">
      <c r="A124" s="5" t="e">
        <v>#N/A</v>
      </c>
      <c r="B124" s="4" t="s">
        <v>184</v>
      </c>
      <c r="C124" s="2">
        <v>106</v>
      </c>
      <c r="D124" s="2">
        <v>105</v>
      </c>
      <c r="E124" s="2">
        <v>102</v>
      </c>
      <c r="F124" s="2">
        <v>90</v>
      </c>
      <c r="G124" s="2">
        <v>20</v>
      </c>
      <c r="H124" s="2">
        <v>188</v>
      </c>
      <c r="I124" s="2">
        <v>4</v>
      </c>
    </row>
    <row r="125" spans="1:9" ht="15" x14ac:dyDescent="0.2">
      <c r="A125" s="1" t="e">
        <v>#N/A</v>
      </c>
      <c r="B125" s="4" t="s">
        <v>185</v>
      </c>
      <c r="C125" s="2">
        <v>140</v>
      </c>
      <c r="D125" s="2">
        <v>140</v>
      </c>
      <c r="E125" s="2">
        <v>140</v>
      </c>
      <c r="F125" s="2">
        <v>130</v>
      </c>
      <c r="G125" s="2">
        <v>20</v>
      </c>
      <c r="H125" s="2">
        <v>225</v>
      </c>
      <c r="I125" s="2">
        <v>4</v>
      </c>
    </row>
    <row r="126" spans="1:9" ht="15" x14ac:dyDescent="0.2">
      <c r="A126" s="1"/>
      <c r="B126" s="4"/>
      <c r="C126" s="2" t="s">
        <v>186</v>
      </c>
      <c r="D126" s="2"/>
      <c r="E126" s="2"/>
      <c r="F126" s="2"/>
      <c r="G126" s="2"/>
      <c r="H126" s="2"/>
      <c r="I126" s="2"/>
    </row>
    <row r="127" spans="1:9" ht="15" x14ac:dyDescent="0.2">
      <c r="A127" s="1" t="s">
        <v>187</v>
      </c>
      <c r="B127" s="2" t="s">
        <v>188</v>
      </c>
      <c r="C127" s="2" t="s">
        <v>187</v>
      </c>
      <c r="D127" s="2">
        <v>40</v>
      </c>
      <c r="E127" s="2">
        <v>40</v>
      </c>
      <c r="F127" s="2">
        <v>38</v>
      </c>
      <c r="G127" s="2">
        <v>5</v>
      </c>
      <c r="H127" s="2">
        <v>62</v>
      </c>
      <c r="I127" s="2">
        <v>3</v>
      </c>
    </row>
    <row r="128" spans="1:9" ht="15" x14ac:dyDescent="0.2">
      <c r="A128" s="1" t="s">
        <v>51</v>
      </c>
      <c r="B128" s="2" t="s">
        <v>189</v>
      </c>
      <c r="C128" s="2" t="s">
        <v>51</v>
      </c>
      <c r="D128" s="2">
        <v>40</v>
      </c>
      <c r="E128" s="2">
        <v>40</v>
      </c>
      <c r="F128" s="2">
        <v>38</v>
      </c>
      <c r="G128" s="2">
        <v>8</v>
      </c>
      <c r="H128" s="2">
        <v>62</v>
      </c>
      <c r="I128" s="2">
        <v>3</v>
      </c>
    </row>
    <row r="129" spans="1:9" ht="15" x14ac:dyDescent="0.2">
      <c r="A129" s="1" t="e">
        <v>#N/A</v>
      </c>
      <c r="B129" s="4" t="s">
        <v>190</v>
      </c>
      <c r="C129" s="2" t="s">
        <v>191</v>
      </c>
      <c r="D129" s="2">
        <v>40</v>
      </c>
      <c r="E129" s="2">
        <v>40</v>
      </c>
      <c r="F129" s="2">
        <v>38</v>
      </c>
      <c r="G129" s="2">
        <v>8</v>
      </c>
      <c r="H129" s="2">
        <v>63</v>
      </c>
      <c r="I129" s="2">
        <v>3</v>
      </c>
    </row>
    <row r="130" spans="1:9" ht="15" x14ac:dyDescent="0.2">
      <c r="A130" s="5" t="s">
        <v>192</v>
      </c>
      <c r="B130" s="2" t="s">
        <v>193</v>
      </c>
      <c r="C130" s="2" t="s">
        <v>192</v>
      </c>
      <c r="D130" s="2">
        <v>45</v>
      </c>
      <c r="E130" s="2">
        <v>45</v>
      </c>
      <c r="F130" s="2">
        <v>38</v>
      </c>
      <c r="G130" s="2">
        <v>8</v>
      </c>
      <c r="H130" s="2">
        <v>62</v>
      </c>
      <c r="I130" s="2">
        <v>3</v>
      </c>
    </row>
    <row r="131" spans="1:9" ht="15" x14ac:dyDescent="0.2">
      <c r="A131" s="1" t="e">
        <v>#N/A</v>
      </c>
      <c r="B131" s="4" t="s">
        <v>194</v>
      </c>
      <c r="C131" s="2" t="s">
        <v>195</v>
      </c>
      <c r="D131" s="2">
        <v>45</v>
      </c>
      <c r="E131" s="2">
        <v>42</v>
      </c>
      <c r="F131" s="2">
        <v>35</v>
      </c>
      <c r="G131" s="2">
        <v>10</v>
      </c>
      <c r="H131" s="2">
        <v>52</v>
      </c>
      <c r="I131" s="2">
        <v>3</v>
      </c>
    </row>
    <row r="132" spans="1:9" ht="15" x14ac:dyDescent="0.2">
      <c r="A132" s="1" t="s">
        <v>196</v>
      </c>
      <c r="B132" s="2" t="s">
        <v>197</v>
      </c>
      <c r="C132" s="2" t="s">
        <v>196</v>
      </c>
      <c r="D132" s="2">
        <v>45</v>
      </c>
      <c r="E132" s="2">
        <v>45</v>
      </c>
      <c r="F132" s="2">
        <v>42</v>
      </c>
      <c r="G132" s="2">
        <v>8</v>
      </c>
      <c r="H132" s="2">
        <v>80</v>
      </c>
      <c r="I132" s="2">
        <v>3</v>
      </c>
    </row>
    <row r="133" spans="1:9" ht="15" x14ac:dyDescent="0.2">
      <c r="A133" s="1" t="s">
        <v>198</v>
      </c>
      <c r="B133" s="2" t="s">
        <v>199</v>
      </c>
      <c r="C133" s="2" t="s">
        <v>198</v>
      </c>
      <c r="D133" s="2">
        <v>50</v>
      </c>
      <c r="E133" s="2">
        <v>48</v>
      </c>
      <c r="F133" s="2">
        <v>43</v>
      </c>
      <c r="G133" s="2">
        <v>10</v>
      </c>
      <c r="H133" s="2">
        <v>34</v>
      </c>
      <c r="I133" s="2">
        <v>4</v>
      </c>
    </row>
    <row r="134" spans="1:9" ht="15" x14ac:dyDescent="0.2">
      <c r="A134" s="1" t="s">
        <v>200</v>
      </c>
      <c r="B134" s="2" t="s">
        <v>201</v>
      </c>
      <c r="C134" s="2" t="s">
        <v>200</v>
      </c>
      <c r="D134" s="2">
        <v>50</v>
      </c>
      <c r="E134" s="2">
        <v>50</v>
      </c>
      <c r="F134" s="2">
        <v>46</v>
      </c>
      <c r="G134" s="2">
        <v>8</v>
      </c>
      <c r="H134" s="2">
        <v>96</v>
      </c>
      <c r="I134" s="2">
        <v>3</v>
      </c>
    </row>
    <row r="135" spans="1:9" ht="15" x14ac:dyDescent="0.2">
      <c r="A135" s="1" t="s">
        <v>202</v>
      </c>
      <c r="B135" s="2" t="s">
        <v>203</v>
      </c>
      <c r="C135" s="2" t="s">
        <v>202</v>
      </c>
      <c r="D135" s="2">
        <v>50</v>
      </c>
      <c r="E135" s="2">
        <v>50</v>
      </c>
      <c r="F135" s="2">
        <v>46</v>
      </c>
      <c r="G135" s="2">
        <v>12</v>
      </c>
      <c r="H135" s="2">
        <v>96</v>
      </c>
      <c r="I135" s="2">
        <v>3</v>
      </c>
    </row>
    <row r="136" spans="1:9" ht="15" x14ac:dyDescent="0.2">
      <c r="A136" s="1" t="s">
        <v>204</v>
      </c>
      <c r="B136" s="2" t="s">
        <v>205</v>
      </c>
      <c r="C136" s="2" t="s">
        <v>204</v>
      </c>
      <c r="D136" s="2">
        <v>50</v>
      </c>
      <c r="E136" s="2">
        <v>49</v>
      </c>
      <c r="F136" s="2">
        <v>40</v>
      </c>
      <c r="G136" s="2">
        <v>10</v>
      </c>
      <c r="H136" s="2">
        <v>62</v>
      </c>
      <c r="I136" s="2">
        <v>3</v>
      </c>
    </row>
    <row r="137" spans="1:9" ht="15" x14ac:dyDescent="0.2">
      <c r="A137" s="5" t="e">
        <v>#N/A</v>
      </c>
      <c r="B137" s="4" t="s">
        <v>206</v>
      </c>
      <c r="C137" s="2" t="s">
        <v>207</v>
      </c>
      <c r="D137" s="2">
        <v>50</v>
      </c>
      <c r="E137" s="2">
        <v>48</v>
      </c>
      <c r="F137" s="2">
        <v>40</v>
      </c>
      <c r="G137" s="2">
        <v>7</v>
      </c>
      <c r="H137" s="2">
        <v>55</v>
      </c>
      <c r="I137" s="2">
        <v>3</v>
      </c>
    </row>
    <row r="138" spans="1:9" ht="15" x14ac:dyDescent="0.2">
      <c r="A138" s="5" t="e">
        <v>#N/A</v>
      </c>
      <c r="B138" s="4" t="s">
        <v>208</v>
      </c>
      <c r="C138" s="2" t="s">
        <v>209</v>
      </c>
      <c r="D138" s="2">
        <v>56</v>
      </c>
      <c r="E138" s="2">
        <v>54</v>
      </c>
      <c r="F138" s="2">
        <v>44</v>
      </c>
      <c r="G138" s="2">
        <v>10</v>
      </c>
      <c r="H138" s="2">
        <v>44</v>
      </c>
      <c r="I138" s="2">
        <v>4</v>
      </c>
    </row>
    <row r="139" spans="1:9" ht="15" x14ac:dyDescent="0.2">
      <c r="A139" s="1" t="e">
        <v>#N/A</v>
      </c>
      <c r="B139" s="4" t="s">
        <v>210</v>
      </c>
      <c r="C139" s="2" t="s">
        <v>211</v>
      </c>
      <c r="D139" s="2">
        <v>56</v>
      </c>
      <c r="E139" s="2">
        <v>54</v>
      </c>
      <c r="F139" s="2">
        <v>44</v>
      </c>
      <c r="G139" s="2">
        <v>10</v>
      </c>
      <c r="H139" s="2">
        <v>62</v>
      </c>
      <c r="I139" s="2">
        <v>3</v>
      </c>
    </row>
    <row r="140" spans="1:9" ht="15" x14ac:dyDescent="0.2">
      <c r="A140" s="1" t="s">
        <v>212</v>
      </c>
      <c r="B140" s="2" t="s">
        <v>213</v>
      </c>
      <c r="C140" s="2" t="s">
        <v>212</v>
      </c>
      <c r="D140" s="2">
        <v>58</v>
      </c>
      <c r="E140" s="2">
        <v>56</v>
      </c>
      <c r="F140" s="2">
        <v>50</v>
      </c>
      <c r="G140" s="2">
        <v>10</v>
      </c>
      <c r="H140" s="2">
        <v>95</v>
      </c>
      <c r="I140" s="2">
        <v>3</v>
      </c>
    </row>
    <row r="141" spans="1:9" ht="15" x14ac:dyDescent="0.2">
      <c r="A141" s="1" t="s">
        <v>214</v>
      </c>
      <c r="B141" s="2" t="s">
        <v>215</v>
      </c>
      <c r="C141" s="2" t="s">
        <v>214</v>
      </c>
      <c r="D141" s="2">
        <v>60</v>
      </c>
      <c r="E141" s="2">
        <v>55</v>
      </c>
      <c r="F141" s="2">
        <v>44</v>
      </c>
      <c r="G141" s="2">
        <v>10</v>
      </c>
      <c r="H141" s="2">
        <v>34</v>
      </c>
      <c r="I141" s="2">
        <v>4.5</v>
      </c>
    </row>
    <row r="142" spans="1:9" ht="15" x14ac:dyDescent="0.2">
      <c r="A142" s="5" t="e">
        <v>#N/A</v>
      </c>
      <c r="B142" s="4" t="s">
        <v>215</v>
      </c>
      <c r="C142" s="2" t="s">
        <v>216</v>
      </c>
      <c r="D142" s="2">
        <v>60</v>
      </c>
      <c r="E142" s="2">
        <v>60</v>
      </c>
      <c r="F142" s="2">
        <v>44</v>
      </c>
      <c r="G142" s="2">
        <v>10</v>
      </c>
      <c r="H142" s="2">
        <v>34</v>
      </c>
      <c r="I142" s="2">
        <v>4.5</v>
      </c>
    </row>
    <row r="143" spans="1:9" ht="15" x14ac:dyDescent="0.2">
      <c r="A143" s="1" t="s">
        <v>53</v>
      </c>
      <c r="B143" s="2" t="s">
        <v>217</v>
      </c>
      <c r="C143" s="2" t="s">
        <v>53</v>
      </c>
      <c r="D143" s="2">
        <v>60</v>
      </c>
      <c r="E143" s="2">
        <v>58</v>
      </c>
      <c r="F143" s="2">
        <v>54</v>
      </c>
      <c r="G143" s="2">
        <v>7</v>
      </c>
      <c r="H143" s="2">
        <v>93</v>
      </c>
      <c r="I143" s="2">
        <v>3</v>
      </c>
    </row>
    <row r="144" spans="1:9" ht="15" x14ac:dyDescent="0.2">
      <c r="A144" s="1">
        <v>63</v>
      </c>
      <c r="B144" s="2" t="s">
        <v>218</v>
      </c>
      <c r="C144" s="2" t="s">
        <v>219</v>
      </c>
      <c r="D144" s="2">
        <v>63.5</v>
      </c>
      <c r="E144" s="2">
        <v>60.5</v>
      </c>
      <c r="F144" s="2">
        <v>54</v>
      </c>
      <c r="G144" s="2">
        <v>10.199999999999999</v>
      </c>
      <c r="H144" s="2">
        <v>163</v>
      </c>
      <c r="I144" s="2">
        <v>2.7</v>
      </c>
    </row>
    <row r="145" spans="1:9" ht="15" x14ac:dyDescent="0.2">
      <c r="A145" s="1" t="s">
        <v>220</v>
      </c>
      <c r="B145" s="2" t="s">
        <v>221</v>
      </c>
      <c r="C145" s="2" t="s">
        <v>220</v>
      </c>
      <c r="D145" s="2">
        <v>65</v>
      </c>
      <c r="E145" s="2">
        <v>63</v>
      </c>
      <c r="F145" s="2">
        <v>55</v>
      </c>
      <c r="G145" s="2">
        <v>10</v>
      </c>
      <c r="H145" s="2">
        <v>112</v>
      </c>
      <c r="I145" s="2">
        <v>3</v>
      </c>
    </row>
    <row r="146" spans="1:9" ht="15" x14ac:dyDescent="0.2">
      <c r="A146" s="1" t="s">
        <v>222</v>
      </c>
      <c r="B146" s="2" t="s">
        <v>223</v>
      </c>
      <c r="C146" s="2" t="s">
        <v>222</v>
      </c>
      <c r="D146" s="2">
        <v>70</v>
      </c>
      <c r="E146" s="2">
        <v>68</v>
      </c>
      <c r="F146" s="2">
        <v>62</v>
      </c>
      <c r="G146" s="2">
        <v>10</v>
      </c>
      <c r="H146" s="2">
        <v>144</v>
      </c>
      <c r="I146" s="2">
        <v>3</v>
      </c>
    </row>
    <row r="147" spans="1:9" ht="15" x14ac:dyDescent="0.2">
      <c r="A147" s="5" t="e">
        <v>#N/A</v>
      </c>
      <c r="B147" s="4" t="s">
        <v>224</v>
      </c>
      <c r="C147" s="2" t="s">
        <v>225</v>
      </c>
      <c r="D147" s="2">
        <v>70</v>
      </c>
      <c r="E147" s="2">
        <v>67</v>
      </c>
      <c r="F147" s="2">
        <v>60</v>
      </c>
      <c r="G147" s="2">
        <v>12</v>
      </c>
      <c r="H147" s="2">
        <v>94</v>
      </c>
      <c r="I147" s="2">
        <v>3.5</v>
      </c>
    </row>
    <row r="148" spans="1:9" ht="15" x14ac:dyDescent="0.2">
      <c r="A148" s="1" t="s">
        <v>226</v>
      </c>
      <c r="B148" s="2" t="s">
        <v>227</v>
      </c>
      <c r="C148" s="2" t="s">
        <v>226</v>
      </c>
      <c r="D148" s="2">
        <v>75</v>
      </c>
      <c r="E148" s="2">
        <v>74</v>
      </c>
      <c r="F148" s="2">
        <v>60</v>
      </c>
      <c r="G148" s="2">
        <v>10</v>
      </c>
      <c r="H148" s="2">
        <v>94</v>
      </c>
      <c r="I148" s="2">
        <v>3.5</v>
      </c>
    </row>
    <row r="149" spans="1:9" ht="15" x14ac:dyDescent="0.2">
      <c r="A149" s="1" t="e">
        <v>#N/A</v>
      </c>
      <c r="B149" s="4" t="s">
        <v>181</v>
      </c>
      <c r="C149" s="2" t="s">
        <v>228</v>
      </c>
      <c r="D149" s="2">
        <v>80</v>
      </c>
      <c r="E149" s="2">
        <v>74</v>
      </c>
      <c r="F149" s="2">
        <v>63</v>
      </c>
      <c r="G149" s="2">
        <v>12</v>
      </c>
      <c r="H149" s="2">
        <v>109</v>
      </c>
      <c r="I149" s="2">
        <v>3.5</v>
      </c>
    </row>
    <row r="150" spans="1:9" ht="15" x14ac:dyDescent="0.2">
      <c r="A150" s="1" t="s">
        <v>229</v>
      </c>
      <c r="B150" s="2" t="s">
        <v>182</v>
      </c>
      <c r="C150" s="2" t="s">
        <v>229</v>
      </c>
      <c r="D150" s="2">
        <v>88</v>
      </c>
      <c r="E150" s="2">
        <v>88</v>
      </c>
      <c r="F150" s="2">
        <v>72</v>
      </c>
      <c r="G150" s="2">
        <v>12</v>
      </c>
      <c r="H150" s="2">
        <v>89</v>
      </c>
      <c r="I150" s="2">
        <v>4.5</v>
      </c>
    </row>
    <row r="151" spans="1:9" ht="15" x14ac:dyDescent="0.2">
      <c r="A151" s="1" t="e">
        <v>#N/A</v>
      </c>
      <c r="B151" s="4" t="s">
        <v>183</v>
      </c>
      <c r="C151" s="2" t="s">
        <v>230</v>
      </c>
      <c r="D151" s="2">
        <v>105</v>
      </c>
      <c r="E151" s="2">
        <v>102</v>
      </c>
      <c r="F151" s="2">
        <v>90</v>
      </c>
      <c r="G151" s="2">
        <v>15</v>
      </c>
      <c r="H151" s="2">
        <v>188</v>
      </c>
      <c r="I151" s="2">
        <v>4</v>
      </c>
    </row>
    <row r="152" spans="1:9" ht="15" x14ac:dyDescent="0.2">
      <c r="A152" s="1"/>
      <c r="B152" s="2"/>
      <c r="C152" s="2" t="s">
        <v>231</v>
      </c>
      <c r="D152" s="2"/>
      <c r="E152" s="2"/>
      <c r="F152" s="2"/>
      <c r="G152" s="2"/>
      <c r="H152" s="2"/>
      <c r="I152" s="2"/>
    </row>
    <row r="153" spans="1:9" ht="15" x14ac:dyDescent="0.2">
      <c r="A153" s="1">
        <v>530</v>
      </c>
      <c r="B153" s="2" t="s">
        <v>232</v>
      </c>
      <c r="C153" s="2" t="s">
        <v>54</v>
      </c>
      <c r="D153" s="2">
        <v>30</v>
      </c>
      <c r="E153" s="2">
        <v>30</v>
      </c>
      <c r="F153" s="2">
        <v>27</v>
      </c>
      <c r="G153" s="2">
        <v>5</v>
      </c>
      <c r="H153" s="2">
        <v>55</v>
      </c>
      <c r="I153" s="2">
        <v>2.7</v>
      </c>
    </row>
    <row r="154" spans="1:9" ht="15" x14ac:dyDescent="0.2">
      <c r="A154" s="1" t="e">
        <v>#N/A</v>
      </c>
      <c r="B154" s="4" t="s">
        <v>233</v>
      </c>
      <c r="C154" s="2" t="s">
        <v>234</v>
      </c>
      <c r="D154" s="2">
        <v>40</v>
      </c>
      <c r="E154" s="2">
        <v>40</v>
      </c>
      <c r="F154" s="2">
        <v>37</v>
      </c>
      <c r="G154" s="2">
        <v>8</v>
      </c>
      <c r="H154" s="2">
        <v>85</v>
      </c>
      <c r="I154" s="2">
        <v>2.7</v>
      </c>
    </row>
    <row r="155" spans="1:9" ht="15" x14ac:dyDescent="0.2">
      <c r="A155" s="1" t="e">
        <v>#N/A</v>
      </c>
      <c r="B155" s="4" t="s">
        <v>235</v>
      </c>
      <c r="C155" s="2" t="s">
        <v>236</v>
      </c>
      <c r="D155" s="2">
        <v>40</v>
      </c>
      <c r="E155" s="2">
        <v>40</v>
      </c>
      <c r="F155" s="2">
        <v>36</v>
      </c>
      <c r="G155" s="2">
        <v>7</v>
      </c>
      <c r="H155" s="2">
        <v>85</v>
      </c>
      <c r="I155" s="2">
        <v>2.7</v>
      </c>
    </row>
    <row r="156" spans="1:9" ht="15" x14ac:dyDescent="0.2">
      <c r="A156" s="1" t="e">
        <v>#N/A</v>
      </c>
      <c r="B156" s="4" t="s">
        <v>237</v>
      </c>
      <c r="C156" s="2" t="s">
        <v>238</v>
      </c>
      <c r="D156" s="2">
        <v>40</v>
      </c>
      <c r="E156" s="2">
        <v>40</v>
      </c>
      <c r="F156" s="2">
        <v>36</v>
      </c>
      <c r="G156" s="2">
        <v>4</v>
      </c>
      <c r="H156" s="2">
        <v>85</v>
      </c>
      <c r="I156" s="2">
        <v>2.7</v>
      </c>
    </row>
    <row r="157" spans="1:9" ht="15" x14ac:dyDescent="0.2">
      <c r="A157" s="1">
        <v>50</v>
      </c>
      <c r="B157" s="2" t="s">
        <v>239</v>
      </c>
      <c r="C157" s="2" t="s">
        <v>240</v>
      </c>
      <c r="D157" s="2">
        <v>50</v>
      </c>
      <c r="E157" s="2">
        <v>50</v>
      </c>
      <c r="F157" s="2">
        <v>47</v>
      </c>
      <c r="G157" s="2">
        <v>8</v>
      </c>
      <c r="H157" s="2">
        <v>159</v>
      </c>
      <c r="I157" s="2">
        <v>2.7</v>
      </c>
    </row>
    <row r="158" spans="1:9" ht="15" x14ac:dyDescent="0.2">
      <c r="A158" s="1" t="e">
        <v>#N/A</v>
      </c>
      <c r="B158" s="4" t="s">
        <v>241</v>
      </c>
      <c r="C158" s="2" t="s">
        <v>242</v>
      </c>
      <c r="D158" s="2">
        <v>70</v>
      </c>
      <c r="E158" s="2">
        <v>70</v>
      </c>
      <c r="F158" s="2">
        <v>67</v>
      </c>
      <c r="G158" s="2">
        <v>8</v>
      </c>
      <c r="H158" s="2">
        <v>309</v>
      </c>
      <c r="I158" s="2">
        <v>2.7</v>
      </c>
    </row>
    <row r="159" spans="1:9" ht="15" x14ac:dyDescent="0.2">
      <c r="A159" s="5" t="e">
        <v>#N/A</v>
      </c>
      <c r="B159" s="4" t="s">
        <v>243</v>
      </c>
      <c r="C159" s="2" t="s">
        <v>244</v>
      </c>
      <c r="D159" s="2" t="s">
        <v>245</v>
      </c>
      <c r="E159" s="2"/>
      <c r="F159" s="2" t="s">
        <v>246</v>
      </c>
      <c r="G159" s="2">
        <v>7</v>
      </c>
      <c r="H159" s="2">
        <v>52</v>
      </c>
      <c r="I159" s="2">
        <v>3.2</v>
      </c>
    </row>
    <row r="160" spans="1:9" ht="15" x14ac:dyDescent="0.2">
      <c r="A160" s="5" t="e">
        <v>#N/A</v>
      </c>
      <c r="B160" s="4" t="s">
        <v>247</v>
      </c>
      <c r="C160" s="2" t="s">
        <v>248</v>
      </c>
      <c r="D160" s="2" t="s">
        <v>245</v>
      </c>
      <c r="E160" s="2"/>
      <c r="F160" s="2" t="s">
        <v>246</v>
      </c>
      <c r="G160" s="2">
        <v>10</v>
      </c>
      <c r="H160" s="2">
        <v>52</v>
      </c>
      <c r="I160" s="2">
        <v>3.2</v>
      </c>
    </row>
    <row r="161" spans="1:9" ht="15" x14ac:dyDescent="0.2">
      <c r="A161" s="1">
        <v>41</v>
      </c>
      <c r="B161" s="2" t="s">
        <v>249</v>
      </c>
      <c r="C161" s="2" t="s">
        <v>250</v>
      </c>
      <c r="D161" s="2" t="s">
        <v>245</v>
      </c>
      <c r="E161" s="2"/>
      <c r="F161" s="2" t="s">
        <v>251</v>
      </c>
      <c r="G161" s="2">
        <v>10</v>
      </c>
      <c r="H161" s="2">
        <v>90</v>
      </c>
      <c r="I161" s="2">
        <v>2.7</v>
      </c>
    </row>
    <row r="162" spans="1:9" ht="15" x14ac:dyDescent="0.2">
      <c r="A162" s="1">
        <v>42</v>
      </c>
      <c r="B162" s="2" t="s">
        <v>252</v>
      </c>
      <c r="C162" s="2" t="s">
        <v>253</v>
      </c>
      <c r="D162" s="2" t="s">
        <v>245</v>
      </c>
      <c r="E162" s="2"/>
      <c r="F162" s="2" t="s">
        <v>251</v>
      </c>
      <c r="G162" s="2">
        <v>20</v>
      </c>
      <c r="H162" s="2">
        <v>90</v>
      </c>
      <c r="I162" s="2">
        <v>2.7</v>
      </c>
    </row>
    <row r="163" spans="1:9" ht="15" x14ac:dyDescent="0.2">
      <c r="A163" s="1" t="e">
        <v>#N/A</v>
      </c>
      <c r="B163" s="4" t="s">
        <v>254</v>
      </c>
      <c r="C163" s="2" t="s">
        <v>255</v>
      </c>
      <c r="D163" s="2" t="s">
        <v>245</v>
      </c>
      <c r="E163" s="2"/>
      <c r="F163" s="2" t="s">
        <v>251</v>
      </c>
      <c r="G163" s="2">
        <v>5</v>
      </c>
      <c r="H163" s="2">
        <v>90</v>
      </c>
      <c r="I163" s="2">
        <v>2.7</v>
      </c>
    </row>
    <row r="164" spans="1:9" ht="15" x14ac:dyDescent="0.2">
      <c r="A164" s="1" t="e">
        <v>#N/A</v>
      </c>
      <c r="B164" s="4" t="s">
        <v>256</v>
      </c>
      <c r="C164" s="2" t="s">
        <v>255</v>
      </c>
      <c r="D164" s="2" t="s">
        <v>245</v>
      </c>
      <c r="E164" s="2"/>
      <c r="F164" s="2" t="s">
        <v>251</v>
      </c>
      <c r="G164" s="2">
        <v>7</v>
      </c>
      <c r="H164" s="2">
        <v>90</v>
      </c>
      <c r="I164" s="2">
        <v>2.7</v>
      </c>
    </row>
    <row r="165" spans="1:9" ht="15" x14ac:dyDescent="0.2">
      <c r="A165" s="1" t="e">
        <v>#N/A</v>
      </c>
      <c r="B165" s="4" t="s">
        <v>257</v>
      </c>
      <c r="C165" s="2" t="s">
        <v>258</v>
      </c>
      <c r="D165" s="2" t="s">
        <v>245</v>
      </c>
      <c r="E165" s="2"/>
      <c r="F165" s="2" t="s">
        <v>251</v>
      </c>
      <c r="G165" s="2">
        <v>14</v>
      </c>
      <c r="H165" s="2">
        <v>90</v>
      </c>
      <c r="I165" s="2">
        <v>2.7</v>
      </c>
    </row>
    <row r="166" spans="1:9" ht="15" x14ac:dyDescent="0.2">
      <c r="A166" s="1">
        <v>48</v>
      </c>
      <c r="B166" s="2" t="s">
        <v>259</v>
      </c>
      <c r="C166" s="2" t="s">
        <v>260</v>
      </c>
      <c r="D166" s="2" t="s">
        <v>261</v>
      </c>
      <c r="E166" s="2"/>
      <c r="F166" s="2" t="s">
        <v>262</v>
      </c>
      <c r="G166" s="2">
        <v>7</v>
      </c>
      <c r="H166" s="2">
        <v>97</v>
      </c>
      <c r="I166" s="2">
        <v>3.2</v>
      </c>
    </row>
    <row r="167" spans="1:9" ht="15" x14ac:dyDescent="0.2">
      <c r="A167" s="1">
        <v>49</v>
      </c>
      <c r="B167" s="2" t="s">
        <v>263</v>
      </c>
      <c r="C167" s="2" t="s">
        <v>264</v>
      </c>
      <c r="D167" s="2" t="s">
        <v>261</v>
      </c>
      <c r="E167" s="2"/>
      <c r="F167" s="2" t="s">
        <v>262</v>
      </c>
      <c r="G167" s="2">
        <v>14</v>
      </c>
      <c r="H167" s="2">
        <v>97</v>
      </c>
      <c r="I167" s="2">
        <v>3.2</v>
      </c>
    </row>
    <row r="168" spans="1:9" ht="15" x14ac:dyDescent="0.2">
      <c r="A168" s="1" t="e">
        <v>#N/A</v>
      </c>
      <c r="B168" s="4" t="s">
        <v>265</v>
      </c>
      <c r="C168" s="2" t="s">
        <v>266</v>
      </c>
      <c r="D168" s="2" t="s">
        <v>267</v>
      </c>
      <c r="E168" s="2"/>
      <c r="F168" s="2" t="s">
        <v>268</v>
      </c>
      <c r="G168" s="2">
        <v>7</v>
      </c>
      <c r="H168" s="2">
        <v>142</v>
      </c>
      <c r="I168" s="2">
        <v>2.7</v>
      </c>
    </row>
    <row r="169" spans="1:9" ht="15" x14ac:dyDescent="0.2">
      <c r="A169" s="1">
        <v>51</v>
      </c>
      <c r="B169" s="2" t="s">
        <v>269</v>
      </c>
      <c r="C169" s="2" t="s">
        <v>270</v>
      </c>
      <c r="D169" s="2" t="s">
        <v>267</v>
      </c>
      <c r="E169" s="2"/>
      <c r="F169" s="2" t="s">
        <v>268</v>
      </c>
      <c r="G169" s="2">
        <v>10</v>
      </c>
      <c r="H169" s="2">
        <v>142</v>
      </c>
      <c r="I169" s="2">
        <v>2.7</v>
      </c>
    </row>
    <row r="170" spans="1:9" ht="15" x14ac:dyDescent="0.2">
      <c r="A170" s="1">
        <v>52</v>
      </c>
      <c r="B170" s="2" t="s">
        <v>271</v>
      </c>
      <c r="C170" s="2" t="s">
        <v>272</v>
      </c>
      <c r="D170" s="2" t="s">
        <v>267</v>
      </c>
      <c r="E170" s="2"/>
      <c r="F170" s="2" t="s">
        <v>268</v>
      </c>
      <c r="G170" s="2">
        <v>20</v>
      </c>
      <c r="H170" s="2">
        <v>142</v>
      </c>
      <c r="I170" s="2">
        <v>2.7</v>
      </c>
    </row>
    <row r="171" spans="1:9" ht="15" x14ac:dyDescent="0.2">
      <c r="A171" s="1" t="e">
        <v>#N/A</v>
      </c>
      <c r="B171" s="4"/>
      <c r="C171" s="2"/>
      <c r="D171" s="2"/>
      <c r="E171" s="2"/>
      <c r="F171" s="2"/>
      <c r="G171" s="2"/>
      <c r="H171" s="2"/>
      <c r="I171" s="2"/>
    </row>
    <row r="172" spans="1:9" ht="15" x14ac:dyDescent="0.2">
      <c r="A172" s="5" t="e">
        <v>#N/A</v>
      </c>
      <c r="B172" s="4" t="s">
        <v>273</v>
      </c>
      <c r="C172" s="2" t="s">
        <v>274</v>
      </c>
      <c r="D172" s="2" t="s">
        <v>267</v>
      </c>
      <c r="E172" s="2"/>
      <c r="F172" s="2" t="s">
        <v>268</v>
      </c>
      <c r="G172" s="2">
        <v>20</v>
      </c>
      <c r="H172" s="2">
        <v>124</v>
      </c>
      <c r="I172" s="2">
        <v>2.7</v>
      </c>
    </row>
    <row r="173" spans="1:9" ht="15" x14ac:dyDescent="0.2">
      <c r="A173" s="1" t="e">
        <v>#N/A</v>
      </c>
      <c r="B173" s="4"/>
      <c r="C173" s="2"/>
      <c r="D173" s="2"/>
      <c r="E173" s="2"/>
      <c r="F173" s="2"/>
      <c r="G173" s="2">
        <v>13</v>
      </c>
      <c r="H173" s="2"/>
      <c r="I173" s="2"/>
    </row>
    <row r="174" spans="1:9" ht="15" x14ac:dyDescent="0.2">
      <c r="A174" s="1" t="e">
        <v>#N/A</v>
      </c>
      <c r="B174" s="4" t="s">
        <v>275</v>
      </c>
      <c r="C174" s="2" t="s">
        <v>276</v>
      </c>
      <c r="D174" s="2" t="s">
        <v>277</v>
      </c>
      <c r="E174" s="2"/>
      <c r="F174" s="2" t="s">
        <v>278</v>
      </c>
      <c r="G174" s="2">
        <v>10</v>
      </c>
      <c r="H174" s="2">
        <v>217</v>
      </c>
      <c r="I174" s="2">
        <v>2.7</v>
      </c>
    </row>
    <row r="175" spans="1:9" ht="15" x14ac:dyDescent="0.2">
      <c r="A175" s="5" t="e">
        <v>#N/A</v>
      </c>
      <c r="B175" s="4" t="s">
        <v>279</v>
      </c>
      <c r="C175" s="2" t="s">
        <v>280</v>
      </c>
      <c r="D175" s="2" t="s">
        <v>277</v>
      </c>
      <c r="E175" s="2"/>
      <c r="F175" s="2" t="s">
        <v>278</v>
      </c>
      <c r="G175" s="2">
        <v>10</v>
      </c>
      <c r="H175" s="2">
        <v>173</v>
      </c>
      <c r="I175" s="2">
        <v>2.7</v>
      </c>
    </row>
    <row r="176" spans="1:9" ht="15" x14ac:dyDescent="0.2">
      <c r="A176" s="1">
        <v>57</v>
      </c>
      <c r="B176" s="2" t="s">
        <v>281</v>
      </c>
      <c r="C176" s="2" t="s">
        <v>282</v>
      </c>
      <c r="D176" s="2" t="s">
        <v>277</v>
      </c>
      <c r="E176" s="2"/>
      <c r="F176" s="2" t="s">
        <v>278</v>
      </c>
      <c r="G176" s="2">
        <v>10</v>
      </c>
      <c r="H176" s="2">
        <v>287</v>
      </c>
      <c r="I176" s="2">
        <v>2.7</v>
      </c>
    </row>
    <row r="177" spans="1:9" ht="15" x14ac:dyDescent="0.2">
      <c r="A177" s="1">
        <v>58</v>
      </c>
      <c r="B177" s="2" t="s">
        <v>283</v>
      </c>
      <c r="C177" s="2" t="s">
        <v>284</v>
      </c>
      <c r="D177" s="2" t="s">
        <v>277</v>
      </c>
      <c r="E177" s="2"/>
      <c r="F177" s="2" t="s">
        <v>278</v>
      </c>
      <c r="G177" s="2">
        <v>20</v>
      </c>
      <c r="H177" s="2">
        <v>187</v>
      </c>
      <c r="I177" s="2">
        <v>2.7</v>
      </c>
    </row>
    <row r="178" spans="1:9" ht="15" x14ac:dyDescent="0.2">
      <c r="A178" s="1" t="e">
        <v>#N/A</v>
      </c>
      <c r="B178" s="4" t="s">
        <v>285</v>
      </c>
      <c r="C178" s="2" t="s">
        <v>286</v>
      </c>
      <c r="D178" s="2" t="s">
        <v>277</v>
      </c>
      <c r="E178" s="2"/>
      <c r="F178" s="2" t="s">
        <v>278</v>
      </c>
      <c r="G178" s="2">
        <v>10</v>
      </c>
      <c r="H178" s="2">
        <v>187</v>
      </c>
      <c r="I178" s="2">
        <v>2.7</v>
      </c>
    </row>
    <row r="179" spans="1:9" ht="15" x14ac:dyDescent="0.2">
      <c r="A179" s="1">
        <v>60</v>
      </c>
      <c r="B179" s="2" t="s">
        <v>287</v>
      </c>
      <c r="C179" s="2" t="s">
        <v>288</v>
      </c>
      <c r="D179" s="2" t="s">
        <v>289</v>
      </c>
      <c r="E179" s="2"/>
      <c r="F179" s="2" t="s">
        <v>267</v>
      </c>
      <c r="G179" s="2">
        <v>12</v>
      </c>
      <c r="H179" s="2">
        <v>202</v>
      </c>
      <c r="I179" s="2">
        <v>2.7</v>
      </c>
    </row>
    <row r="180" spans="1:9" ht="15" x14ac:dyDescent="0.2">
      <c r="A180" s="1" t="e">
        <v>#N/A</v>
      </c>
      <c r="B180" s="4" t="s">
        <v>290</v>
      </c>
      <c r="C180" s="2" t="s">
        <v>291</v>
      </c>
      <c r="D180" s="2" t="s">
        <v>289</v>
      </c>
      <c r="E180" s="2"/>
      <c r="F180" s="2" t="s">
        <v>267</v>
      </c>
      <c r="G180" s="2">
        <v>10</v>
      </c>
      <c r="H180" s="2">
        <v>202</v>
      </c>
      <c r="I180" s="2">
        <v>2.7</v>
      </c>
    </row>
    <row r="181" spans="1:9" ht="15" x14ac:dyDescent="0.2">
      <c r="A181" s="1" t="e">
        <v>#N/A</v>
      </c>
      <c r="B181" s="4"/>
      <c r="C181" s="2"/>
      <c r="D181" s="2"/>
      <c r="E181" s="2"/>
      <c r="F181" s="2"/>
      <c r="G181" s="2"/>
      <c r="H181" s="2">
        <v>188</v>
      </c>
      <c r="I181" s="2">
        <v>3.2</v>
      </c>
    </row>
    <row r="182" spans="1:9" ht="15" x14ac:dyDescent="0.2">
      <c r="A182" s="1">
        <v>62</v>
      </c>
      <c r="B182" s="2" t="s">
        <v>292</v>
      </c>
      <c r="C182" s="2" t="s">
        <v>293</v>
      </c>
      <c r="D182" s="2" t="s">
        <v>289</v>
      </c>
      <c r="E182" s="2"/>
      <c r="F182" s="2" t="s">
        <v>267</v>
      </c>
      <c r="G182" s="2">
        <v>20</v>
      </c>
      <c r="H182" s="2">
        <v>188</v>
      </c>
      <c r="I182" s="2">
        <v>2.7</v>
      </c>
    </row>
    <row r="183" spans="1:9" ht="15" x14ac:dyDescent="0.2">
      <c r="A183" s="1" t="e">
        <v>#N/A</v>
      </c>
      <c r="B183" s="4" t="s">
        <v>294</v>
      </c>
      <c r="C183" s="2" t="s">
        <v>295</v>
      </c>
      <c r="D183" s="2" t="s">
        <v>289</v>
      </c>
      <c r="E183" s="2"/>
      <c r="F183" s="2" t="s">
        <v>267</v>
      </c>
      <c r="G183" s="2">
        <v>20</v>
      </c>
      <c r="H183" s="2">
        <v>202</v>
      </c>
      <c r="I183" s="2">
        <v>2.7</v>
      </c>
    </row>
    <row r="184" spans="1:9" ht="15" x14ac:dyDescent="0.2">
      <c r="A184" s="1" t="e">
        <v>#N/A</v>
      </c>
      <c r="B184" s="4" t="s">
        <v>296</v>
      </c>
      <c r="C184" s="2" t="s">
        <v>297</v>
      </c>
      <c r="D184" s="2" t="s">
        <v>289</v>
      </c>
      <c r="E184" s="2"/>
      <c r="F184" s="2" t="s">
        <v>267</v>
      </c>
      <c r="G184" s="2">
        <v>10</v>
      </c>
      <c r="H184" s="2">
        <v>188</v>
      </c>
      <c r="I184" s="2">
        <v>2.7</v>
      </c>
    </row>
    <row r="185" spans="1:9" ht="15" x14ac:dyDescent="0.2">
      <c r="A185" s="1" t="e">
        <v>#N/A</v>
      </c>
      <c r="B185" s="4"/>
      <c r="C185" s="2" t="s">
        <v>298</v>
      </c>
      <c r="D185" s="2"/>
      <c r="E185" s="2"/>
      <c r="F185" s="2"/>
      <c r="G185" s="2">
        <v>12</v>
      </c>
      <c r="H185" s="2"/>
      <c r="I185" s="2"/>
    </row>
    <row r="186" spans="1:9" ht="15" x14ac:dyDescent="0.2">
      <c r="A186" s="1">
        <v>74</v>
      </c>
      <c r="B186" s="2" t="s">
        <v>299</v>
      </c>
      <c r="C186" s="2" t="s">
        <v>300</v>
      </c>
      <c r="D186" s="2" t="s">
        <v>301</v>
      </c>
      <c r="E186" s="2"/>
      <c r="F186" s="2" t="s">
        <v>302</v>
      </c>
      <c r="G186" s="2">
        <v>20</v>
      </c>
      <c r="H186" s="2">
        <v>241</v>
      </c>
      <c r="I186" s="2">
        <v>3.2</v>
      </c>
    </row>
    <row r="187" spans="1:9" ht="15" x14ac:dyDescent="0.2">
      <c r="A187" s="1" t="e">
        <v>#N/A</v>
      </c>
      <c r="B187" s="4" t="s">
        <v>303</v>
      </c>
      <c r="C187" s="2" t="s">
        <v>304</v>
      </c>
      <c r="D187" s="2" t="s">
        <v>301</v>
      </c>
      <c r="E187" s="2"/>
      <c r="F187" s="2" t="s">
        <v>302</v>
      </c>
      <c r="G187" s="2">
        <v>20</v>
      </c>
      <c r="H187" s="2">
        <v>287</v>
      </c>
      <c r="I187" s="2">
        <v>2.7</v>
      </c>
    </row>
    <row r="188" spans="1:9" ht="15" x14ac:dyDescent="0.2">
      <c r="A188" s="1" t="e">
        <v>#N/A</v>
      </c>
      <c r="B188" s="4" t="s">
        <v>305</v>
      </c>
      <c r="C188" s="2" t="s">
        <v>306</v>
      </c>
      <c r="D188" s="2" t="s">
        <v>301</v>
      </c>
      <c r="E188" s="2"/>
      <c r="F188" s="2" t="s">
        <v>302</v>
      </c>
      <c r="G188" s="2">
        <v>10</v>
      </c>
      <c r="H188" s="2">
        <v>287</v>
      </c>
      <c r="I188" s="2">
        <v>2.7</v>
      </c>
    </row>
    <row r="189" spans="1:9" ht="15" x14ac:dyDescent="0.2">
      <c r="A189" s="1">
        <v>100</v>
      </c>
      <c r="B189" s="2" t="s">
        <v>307</v>
      </c>
      <c r="C189" s="2" t="s">
        <v>308</v>
      </c>
      <c r="D189" s="2" t="s">
        <v>309</v>
      </c>
      <c r="E189" s="2"/>
      <c r="F189" s="2"/>
      <c r="G189" s="2">
        <v>20</v>
      </c>
      <c r="H189" s="2">
        <v>459</v>
      </c>
      <c r="I189" s="2">
        <v>3</v>
      </c>
    </row>
    <row r="190" spans="1:9" ht="15" x14ac:dyDescent="0.2">
      <c r="A190" s="1">
        <v>133</v>
      </c>
      <c r="B190" s="6" t="s">
        <v>310</v>
      </c>
      <c r="C190" s="6" t="s">
        <v>311</v>
      </c>
      <c r="D190" s="6" t="s">
        <v>312</v>
      </c>
      <c r="E190" s="6"/>
      <c r="F190" s="6"/>
      <c r="G190" s="6">
        <v>20</v>
      </c>
      <c r="H190" s="6">
        <v>449</v>
      </c>
      <c r="I190" s="6">
        <v>5</v>
      </c>
    </row>
    <row r="191" spans="1:9" ht="15" x14ac:dyDescent="0.2">
      <c r="A191" s="1"/>
      <c r="B191" s="2"/>
      <c r="C191" s="2"/>
      <c r="D191" s="2"/>
      <c r="E191" s="2"/>
      <c r="F191" s="2"/>
      <c r="G191" s="2"/>
      <c r="H191" s="2"/>
      <c r="I191" s="2"/>
    </row>
    <row r="192" spans="1:9" ht="15" x14ac:dyDescent="0.2">
      <c r="A192" s="1">
        <v>652</v>
      </c>
      <c r="B192" s="2" t="s">
        <v>313</v>
      </c>
      <c r="C192" s="2"/>
      <c r="D192" s="2"/>
      <c r="E192" s="2"/>
      <c r="F192" s="2"/>
      <c r="G192" s="2"/>
      <c r="H192" s="2"/>
      <c r="I192" s="2"/>
    </row>
    <row r="193" spans="1:9" ht="16.5" x14ac:dyDescent="0.4">
      <c r="A193" s="7">
        <v>42</v>
      </c>
      <c r="B193" s="8" t="s">
        <v>314</v>
      </c>
      <c r="C193" s="2"/>
      <c r="D193" s="2"/>
      <c r="E193" s="2"/>
      <c r="F193" s="2"/>
      <c r="G193" s="2"/>
      <c r="H193" s="2"/>
      <c r="I193" s="2"/>
    </row>
    <row r="194" spans="1:9" ht="30" x14ac:dyDescent="0.2">
      <c r="A194" s="1" t="s">
        <v>52</v>
      </c>
      <c r="B194" s="2" t="s">
        <v>315</v>
      </c>
      <c r="C194" s="2"/>
      <c r="D194" s="2"/>
      <c r="E194" s="9" t="s">
        <v>316</v>
      </c>
      <c r="F194" s="2"/>
      <c r="G194" s="2"/>
      <c r="H194" s="2"/>
      <c r="I194" s="2"/>
    </row>
    <row r="195" spans="1:9" ht="15" x14ac:dyDescent="0.2">
      <c r="A195" s="1" t="s">
        <v>317</v>
      </c>
      <c r="B195" s="2" t="s">
        <v>318</v>
      </c>
      <c r="C195" s="2"/>
      <c r="D195" s="2"/>
      <c r="E195" s="2"/>
      <c r="F195" s="2"/>
      <c r="G195" s="2"/>
      <c r="H195" s="2"/>
      <c r="I195" s="2"/>
    </row>
    <row r="196" spans="1:9" ht="15" x14ac:dyDescent="0.2">
      <c r="A196" s="1"/>
      <c r="B196" s="2"/>
      <c r="C196" s="2"/>
      <c r="D196" s="2"/>
      <c r="E196" s="2"/>
      <c r="F196" s="2"/>
      <c r="G196" s="2"/>
      <c r="H196" s="2"/>
      <c r="I196" s="2"/>
    </row>
    <row r="197" spans="1:9" ht="30" x14ac:dyDescent="0.2">
      <c r="A197" s="1" t="s">
        <v>219</v>
      </c>
      <c r="B197" s="2" t="s">
        <v>319</v>
      </c>
      <c r="C197" s="2"/>
      <c r="D197" s="2"/>
      <c r="E197" s="9" t="s">
        <v>320</v>
      </c>
      <c r="F197" s="2"/>
      <c r="G197" s="2"/>
      <c r="H197" s="2"/>
      <c r="I197" s="2"/>
    </row>
  </sheetData>
  <phoneticPr fontId="2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5203B-52CC-4168-8F38-052253CCDCFC}">
  <dimension ref="A1:CV47"/>
  <sheetViews>
    <sheetView tabSelected="1" topLeftCell="A16" zoomScale="85" zoomScaleNormal="85" workbookViewId="0">
      <selection activeCell="B17" sqref="B17"/>
    </sheetView>
  </sheetViews>
  <sheetFormatPr defaultRowHeight="12" x14ac:dyDescent="0.2"/>
  <cols>
    <col min="1" max="1" width="12.5703125" customWidth="1"/>
    <col min="2" max="2" width="24.42578125" customWidth="1"/>
    <col min="3" max="3" width="9.42578125" bestFit="1" customWidth="1"/>
    <col min="4" max="4" width="11.7109375" customWidth="1"/>
    <col min="6" max="6" width="9.140625" style="12"/>
    <col min="8" max="8" width="13" customWidth="1"/>
    <col min="10" max="10" width="9.140625" style="12"/>
    <col min="14" max="14" width="9.140625" style="12"/>
    <col min="15" max="15" width="9.140625" hidden="1" customWidth="1"/>
    <col min="19" max="19" width="9.140625" style="12"/>
    <col min="20" max="20" width="3.140625" customWidth="1"/>
    <col min="21" max="21" width="0" style="11" hidden="1" customWidth="1"/>
    <col min="22" max="22" width="9.42578125" style="11" hidden="1" customWidth="1"/>
    <col min="23" max="23" width="0" style="20" hidden="1" customWidth="1"/>
    <col min="24" max="24" width="0" style="11" hidden="1" customWidth="1"/>
    <col min="25" max="25" width="0" hidden="1" customWidth="1"/>
    <col min="26" max="26" width="0" style="11" hidden="1" customWidth="1"/>
    <col min="27" max="27" width="0" hidden="1" customWidth="1"/>
    <col min="28" max="28" width="0" style="11" hidden="1" customWidth="1"/>
    <col min="29" max="29" width="0" hidden="1" customWidth="1"/>
    <col min="30" max="30" width="9.42578125" style="11" hidden="1" customWidth="1"/>
    <col min="31" max="31" width="7.42578125" style="14" hidden="1" customWidth="1"/>
    <col min="32" max="32" width="14.5703125" style="12" hidden="1" customWidth="1"/>
    <col min="33" max="33" width="13.5703125" style="14" hidden="1" customWidth="1"/>
    <col min="34" max="34" width="12.5703125" style="14" hidden="1" customWidth="1"/>
    <col min="35" max="39" width="9.42578125" style="14" hidden="1" customWidth="1"/>
    <col min="40" max="40" width="15.28515625" style="12" hidden="1" customWidth="1"/>
    <col min="41" max="47" width="9.42578125" style="14" hidden="1" customWidth="1"/>
    <col min="48" max="48" width="15.28515625" style="12" hidden="1" customWidth="1"/>
    <col min="49" max="64" width="9.42578125" style="14" hidden="1" customWidth="1"/>
    <col min="65" max="72" width="0" hidden="1" customWidth="1"/>
    <col min="73" max="92" width="0" style="12" hidden="1" customWidth="1"/>
    <col min="93" max="93" width="13.140625" style="12" hidden="1" customWidth="1"/>
    <col min="94" max="96" width="0" style="12" hidden="1" customWidth="1"/>
    <col min="97" max="97" width="14.5703125" style="12" hidden="1" customWidth="1"/>
    <col min="98" max="100" width="0" style="12" hidden="1" customWidth="1"/>
  </cols>
  <sheetData>
    <row r="1" spans="1:100" x14ac:dyDescent="0.2">
      <c r="W1" s="20" t="s">
        <v>325</v>
      </c>
    </row>
    <row r="2" spans="1:100" ht="47.25" x14ac:dyDescent="0.2">
      <c r="A2" s="23" t="s">
        <v>331</v>
      </c>
      <c r="B2" s="23" t="s">
        <v>360</v>
      </c>
      <c r="C2" s="24" t="s">
        <v>327</v>
      </c>
      <c r="D2" s="23" t="s">
        <v>365</v>
      </c>
      <c r="E2" s="23" t="s">
        <v>359</v>
      </c>
      <c r="F2" s="25" t="s">
        <v>366</v>
      </c>
      <c r="G2" s="24" t="s">
        <v>328</v>
      </c>
      <c r="H2" s="23" t="s">
        <v>358</v>
      </c>
      <c r="I2" s="23" t="s">
        <v>356</v>
      </c>
      <c r="J2" s="25" t="s">
        <v>367</v>
      </c>
      <c r="K2" s="24" t="s">
        <v>329</v>
      </c>
      <c r="L2" s="23" t="s">
        <v>351</v>
      </c>
      <c r="M2" s="23" t="s">
        <v>353</v>
      </c>
      <c r="N2" s="25" t="s">
        <v>9</v>
      </c>
      <c r="O2" s="23" t="s">
        <v>61</v>
      </c>
      <c r="P2" s="23" t="s">
        <v>330</v>
      </c>
      <c r="Q2" s="23" t="s">
        <v>352</v>
      </c>
      <c r="R2" s="23" t="s">
        <v>354</v>
      </c>
      <c r="S2" s="23" t="s">
        <v>368</v>
      </c>
      <c r="W2" s="21" t="s">
        <v>11</v>
      </c>
      <c r="X2" s="19"/>
      <c r="Y2" t="s">
        <v>12</v>
      </c>
      <c r="AA2" s="18" t="s">
        <v>13</v>
      </c>
      <c r="AB2" s="19"/>
      <c r="AC2" t="s">
        <v>14</v>
      </c>
      <c r="AE2" s="14" t="s">
        <v>332</v>
      </c>
      <c r="AF2" s="12" t="s">
        <v>47</v>
      </c>
      <c r="AG2" s="14" t="s">
        <v>335</v>
      </c>
      <c r="AH2" s="14" t="s">
        <v>336</v>
      </c>
      <c r="AI2" s="14" t="s">
        <v>333</v>
      </c>
      <c r="AJ2" s="14" t="s">
        <v>334</v>
      </c>
      <c r="AK2" s="14" t="s">
        <v>340</v>
      </c>
      <c r="AL2" s="14" t="s">
        <v>337</v>
      </c>
      <c r="AN2" s="12" t="s">
        <v>43</v>
      </c>
      <c r="AO2" s="14" t="s">
        <v>341</v>
      </c>
      <c r="AP2" s="14" t="s">
        <v>342</v>
      </c>
      <c r="AQ2" s="14" t="s">
        <v>333</v>
      </c>
      <c r="AR2" s="14" t="s">
        <v>334</v>
      </c>
      <c r="AS2" s="14" t="s">
        <v>340</v>
      </c>
      <c r="AT2" s="14" t="s">
        <v>337</v>
      </c>
      <c r="AV2" s="12" t="s">
        <v>43</v>
      </c>
      <c r="AW2" s="14" t="s">
        <v>341</v>
      </c>
      <c r="AX2" s="14" t="s">
        <v>342</v>
      </c>
      <c r="AY2" s="14" t="s">
        <v>333</v>
      </c>
      <c r="AZ2" s="14" t="s">
        <v>334</v>
      </c>
      <c r="BA2" s="14" t="s">
        <v>340</v>
      </c>
      <c r="BB2" s="14" t="s">
        <v>337</v>
      </c>
      <c r="BE2" s="14" t="s">
        <v>345</v>
      </c>
      <c r="BF2" s="14" t="s">
        <v>321</v>
      </c>
      <c r="BG2" s="14" t="s">
        <v>347</v>
      </c>
      <c r="BH2" s="14" t="s">
        <v>333</v>
      </c>
      <c r="BI2" s="14" t="s">
        <v>334</v>
      </c>
      <c r="BL2" s="14" t="s">
        <v>343</v>
      </c>
      <c r="BM2" t="s">
        <v>15</v>
      </c>
      <c r="BN2" t="s">
        <v>16</v>
      </c>
      <c r="BO2" t="s">
        <v>17</v>
      </c>
      <c r="BP2" t="s">
        <v>18</v>
      </c>
      <c r="BQ2" t="s">
        <v>19</v>
      </c>
      <c r="BR2" t="s">
        <v>20</v>
      </c>
      <c r="BS2" t="s">
        <v>21</v>
      </c>
      <c r="BT2" t="s">
        <v>22</v>
      </c>
      <c r="BU2" s="12" t="s">
        <v>23</v>
      </c>
      <c r="BV2" s="12" t="s">
        <v>24</v>
      </c>
      <c r="BW2" s="12" t="s">
        <v>25</v>
      </c>
      <c r="BX2" s="12" t="s">
        <v>26</v>
      </c>
      <c r="BY2" s="12" t="s">
        <v>27</v>
      </c>
      <c r="BZ2" s="12" t="s">
        <v>28</v>
      </c>
      <c r="CA2" s="12" t="s">
        <v>29</v>
      </c>
      <c r="CB2" s="12" t="s">
        <v>30</v>
      </c>
      <c r="CC2" s="12" t="s">
        <v>31</v>
      </c>
      <c r="CD2" s="12" t="s">
        <v>32</v>
      </c>
      <c r="CE2" s="12" t="s">
        <v>33</v>
      </c>
      <c r="CF2" s="12" t="s">
        <v>34</v>
      </c>
      <c r="CG2" s="12" t="s">
        <v>35</v>
      </c>
      <c r="CH2" s="12" t="s">
        <v>36</v>
      </c>
      <c r="CI2" s="12" t="s">
        <v>37</v>
      </c>
      <c r="CJ2" s="12" t="s">
        <v>38</v>
      </c>
      <c r="CK2" s="12" t="s">
        <v>39</v>
      </c>
      <c r="CL2" s="12" t="s">
        <v>40</v>
      </c>
      <c r="CM2" s="12" t="s">
        <v>41</v>
      </c>
      <c r="CN2" s="12" t="s">
        <v>42</v>
      </c>
      <c r="CO2" s="12" t="s">
        <v>43</v>
      </c>
      <c r="CP2" s="12" t="s">
        <v>44</v>
      </c>
      <c r="CQ2" s="12" t="s">
        <v>45</v>
      </c>
      <c r="CR2" s="12" t="s">
        <v>46</v>
      </c>
      <c r="CS2" s="12" t="s">
        <v>47</v>
      </c>
      <c r="CT2" s="12" t="s">
        <v>48</v>
      </c>
      <c r="CU2" s="12" t="s">
        <v>49</v>
      </c>
      <c r="CV2" s="12" t="s">
        <v>50</v>
      </c>
    </row>
    <row r="3" spans="1:100" ht="15.75" x14ac:dyDescent="0.2">
      <c r="A3" s="23">
        <v>400</v>
      </c>
      <c r="B3" s="23" t="str">
        <f t="shared" ref="B3:B47" si="0">C3&amp;"x"&amp;K3&amp;"x"&amp;O3&amp;"x"&amp;P3&amp;"ø"</f>
        <v>40x6x8x5ø</v>
      </c>
      <c r="C3" s="23">
        <f>IFERROR(VLOOKUP($A3,Sheet1!$C$3:$H$800,2,FALSE),0)</f>
        <v>40</v>
      </c>
      <c r="D3" s="23">
        <v>40</v>
      </c>
      <c r="E3" s="23">
        <v>39.5</v>
      </c>
      <c r="F3" s="25">
        <v>39.777499999999897</v>
      </c>
      <c r="G3" s="23">
        <f>IFERROR(VLOOKUP($A3,Sheet1!$C$3:$H$800,3,FALSE),0)</f>
        <v>38</v>
      </c>
      <c r="H3" s="23">
        <v>37</v>
      </c>
      <c r="I3" s="23">
        <v>36.5</v>
      </c>
      <c r="J3" s="25">
        <v>36.777499999999897</v>
      </c>
      <c r="K3" s="23">
        <f>IFERROR(VLOOKUP($A3,Sheet1!$C$3:$H$800,5,FALSE),0)</f>
        <v>6</v>
      </c>
      <c r="L3" s="23">
        <v>6</v>
      </c>
      <c r="M3" s="23">
        <v>5.5</v>
      </c>
      <c r="N3" s="25">
        <v>5.7774999999999999</v>
      </c>
      <c r="O3" s="23">
        <f>IFERROR(VLOOKUP($A3,Sheet1!$C$3:$H$800,6,FALSE),0)</f>
        <v>8</v>
      </c>
      <c r="P3" s="23">
        <f>IFERROR(VLOOKUP($A3,Sheet1!$C$3:$I$800,7,FALSE),0)</f>
        <v>5</v>
      </c>
      <c r="Q3" s="23">
        <v>5</v>
      </c>
      <c r="R3" s="23">
        <v>4.5</v>
      </c>
      <c r="S3" s="25">
        <v>4.7774999999999999</v>
      </c>
      <c r="U3" s="13">
        <f>N3-$K3</f>
        <v>-0.22250000000000014</v>
      </c>
      <c r="V3" s="13">
        <f>S3-$P3</f>
        <v>-0.22250000000000014</v>
      </c>
      <c r="W3" s="20">
        <v>39.799999999999997</v>
      </c>
      <c r="X3" s="13">
        <f>W3-$C3</f>
        <v>-0.20000000000000284</v>
      </c>
      <c r="Y3">
        <v>36.799999999999997</v>
      </c>
      <c r="Z3" s="13">
        <f>Y3-$G3</f>
        <v>-1.2000000000000028</v>
      </c>
      <c r="AA3">
        <v>5.8</v>
      </c>
      <c r="AB3" s="13">
        <f>AA3-$K3</f>
        <v>-0.20000000000000018</v>
      </c>
      <c r="AC3">
        <v>4.8</v>
      </c>
      <c r="AD3" s="13">
        <f>AC3-$P3</f>
        <v>-0.20000000000000018</v>
      </c>
      <c r="AF3" s="12">
        <v>0.66390887928991305</v>
      </c>
      <c r="AG3" s="14">
        <f t="shared" ref="AG3:AG47" si="1">W3-CS3</f>
        <v>39.136091120710084</v>
      </c>
      <c r="AH3" s="14">
        <f t="shared" ref="AH3:AH47" si="2">W3+CS3</f>
        <v>40.46390887928991</v>
      </c>
      <c r="AI3" s="15">
        <f t="shared" ref="AI3:AI47" si="3">IF(AH3-D3&gt;0,1,0)</f>
        <v>1</v>
      </c>
      <c r="AJ3" s="15">
        <f t="shared" ref="AJ3:AJ47" si="4">IF(AG3-E3&lt;0,1,0)</f>
        <v>1</v>
      </c>
      <c r="AK3" s="14">
        <f>AH3-AG3</f>
        <v>1.3278177585798261</v>
      </c>
      <c r="AL3" s="16">
        <f>(AH3-AG3)/C3</f>
        <v>3.3195443964495655E-2</v>
      </c>
      <c r="AM3" s="15"/>
      <c r="AN3" s="12">
        <v>0.33195443964495602</v>
      </c>
      <c r="AO3" s="14">
        <f t="shared" ref="AO3:AO47" si="5">W3-AN3</f>
        <v>39.468045560355044</v>
      </c>
      <c r="AP3" s="14">
        <f t="shared" ref="AP3:AP47" si="6">W3+AN3</f>
        <v>40.13195443964495</v>
      </c>
      <c r="AQ3" s="15">
        <f t="shared" ref="AQ3:AQ47" si="7">IF(AP3-D3&gt;0,1,0)</f>
        <v>1</v>
      </c>
      <c r="AR3" s="15">
        <f t="shared" ref="AR3:AR47" si="8">IF(AO3-E3&lt;0,1,0)</f>
        <v>1</v>
      </c>
      <c r="AS3" s="14">
        <f>AP3-AO3</f>
        <v>0.66390887928990594</v>
      </c>
      <c r="AT3" s="16">
        <f>(AP3-AO3)/C3</f>
        <v>1.6597721982247647E-2</v>
      </c>
      <c r="AU3" s="16"/>
      <c r="AV3" s="12">
        <v>0.33195443964495602</v>
      </c>
      <c r="AW3" s="14">
        <f t="shared" ref="AW3:AW47" si="9">AD3-AV3</f>
        <v>-0.53195443964495626</v>
      </c>
      <c r="AX3" s="14">
        <f t="shared" ref="AX3:AX47" si="10">AD3+AV3</f>
        <v>0.13195443964495585</v>
      </c>
      <c r="AY3" s="15">
        <f t="shared" ref="AY3:AY47" si="11">IF(AX3-I3&gt;0,1,0)</f>
        <v>0</v>
      </c>
      <c r="AZ3" s="15" t="e">
        <f>IF(AW3-#REF!&lt;0,1,0)</f>
        <v>#REF!</v>
      </c>
      <c r="BA3" s="14">
        <f>AX3-AW3</f>
        <v>0.66390887928991216</v>
      </c>
      <c r="BB3" s="16">
        <f>(AX3-AW3)/D3</f>
        <v>1.6597721982247803E-2</v>
      </c>
      <c r="BE3" s="14" t="e">
        <f>BF3-BF3*#REF!/100</f>
        <v>#REF!</v>
      </c>
      <c r="BF3" s="14">
        <f t="shared" ref="BF3:BF47" si="12">C3</f>
        <v>40</v>
      </c>
      <c r="BG3" s="14" t="e">
        <f>BF3+#REF!*BF3/100</f>
        <v>#REF!</v>
      </c>
      <c r="BH3" s="15" t="e">
        <f t="shared" ref="BH3:BH47" si="13">IF(BG3-$D3&gt;0,1,0)</f>
        <v>#REF!</v>
      </c>
      <c r="BI3" s="15" t="e">
        <f t="shared" ref="BI3:BI47" si="14">IF(BE3-$E3&lt;0,1,0)</f>
        <v>#REF!</v>
      </c>
      <c r="BM3">
        <v>39.700000000000003</v>
      </c>
      <c r="BN3">
        <v>36.700000000000003</v>
      </c>
      <c r="BO3">
        <v>5.7</v>
      </c>
      <c r="BP3">
        <v>4.7</v>
      </c>
      <c r="BQ3">
        <v>39.9</v>
      </c>
      <c r="BR3">
        <v>36.9</v>
      </c>
      <c r="BS3">
        <v>5.9</v>
      </c>
      <c r="BT3">
        <v>4.9000000000000004</v>
      </c>
      <c r="BU3" s="12">
        <v>1.2243749999999699E-2</v>
      </c>
      <c r="BV3" s="12">
        <v>1.2243749999999699E-2</v>
      </c>
      <c r="BW3" s="12">
        <v>1.2243749999999999E-2</v>
      </c>
      <c r="BX3" s="12">
        <v>1.2243749999999999E-2</v>
      </c>
      <c r="BY3" s="12">
        <v>0.110651479881652</v>
      </c>
      <c r="BZ3" s="12">
        <v>0.110651479881652</v>
      </c>
      <c r="CA3" s="12">
        <v>0.110651479881653</v>
      </c>
      <c r="CB3" s="12">
        <v>0.110651479881653</v>
      </c>
      <c r="CC3" s="12">
        <v>359.48457302644402</v>
      </c>
      <c r="CD3" s="12">
        <v>332.37241869096999</v>
      </c>
      <c r="CE3" s="12">
        <v>52.213490557733799</v>
      </c>
      <c r="CF3" s="12">
        <v>43.176105779242398</v>
      </c>
      <c r="CG3" s="12">
        <v>1.7495535144715899E-2</v>
      </c>
      <c r="CH3" s="12">
        <v>1.7495535144715899E-2</v>
      </c>
      <c r="CI3" s="12">
        <v>1.74955351447162E-2</v>
      </c>
      <c r="CJ3" s="12">
        <v>1.74955351447162E-2</v>
      </c>
      <c r="CK3" s="12">
        <v>39.782921922514198</v>
      </c>
      <c r="CL3" s="12">
        <v>36.782921922514198</v>
      </c>
      <c r="CM3" s="12">
        <v>5.7829219225142001</v>
      </c>
      <c r="CN3" s="12">
        <v>4.7829219225142001</v>
      </c>
      <c r="CO3" s="12">
        <v>0.33195443964495602</v>
      </c>
      <c r="CP3" s="12">
        <v>0.33195443964495602</v>
      </c>
      <c r="CQ3" s="12">
        <v>0.33195443964496102</v>
      </c>
      <c r="CR3" s="12">
        <v>0.33195443964496102</v>
      </c>
      <c r="CS3" s="12">
        <v>0.66390887928991305</v>
      </c>
      <c r="CT3" s="12">
        <v>0.66390887928991305</v>
      </c>
      <c r="CU3" s="12">
        <v>0.66390887928992204</v>
      </c>
      <c r="CV3" s="12">
        <v>0.66390887928992204</v>
      </c>
    </row>
    <row r="4" spans="1:100" ht="15.75" x14ac:dyDescent="0.2">
      <c r="A4" s="23">
        <v>403</v>
      </c>
      <c r="B4" s="23" t="str">
        <f t="shared" si="0"/>
        <v>40x6x11x6ø</v>
      </c>
      <c r="C4" s="23">
        <f>IFERROR(VLOOKUP($A4,Sheet1!$C$3:$H$800,2,FALSE),0)</f>
        <v>40</v>
      </c>
      <c r="D4" s="23">
        <v>39.5</v>
      </c>
      <c r="E4" s="23">
        <v>39.299999999999997</v>
      </c>
      <c r="F4" s="25">
        <v>39.381818181818097</v>
      </c>
      <c r="G4" s="23">
        <f>IFERROR(VLOOKUP($A4,Sheet1!$C$3:$H$800,3,FALSE),0)</f>
        <v>38</v>
      </c>
      <c r="H4" s="23">
        <v>37.5</v>
      </c>
      <c r="I4" s="23">
        <v>37.299999999999997</v>
      </c>
      <c r="J4" s="25">
        <v>37.381818181818097</v>
      </c>
      <c r="K4" s="23">
        <f>IFERROR(VLOOKUP($A4,Sheet1!$C$3:$H$800,5,FALSE),0)</f>
        <v>6</v>
      </c>
      <c r="L4" s="23">
        <v>6.5</v>
      </c>
      <c r="M4" s="23">
        <v>6.3</v>
      </c>
      <c r="N4" s="25">
        <v>6.3818181818181801</v>
      </c>
      <c r="O4" s="23">
        <f>IFERROR(VLOOKUP($A4,Sheet1!$C$3:$H$800,6,FALSE),0)</f>
        <v>11</v>
      </c>
      <c r="P4" s="23">
        <f>IFERROR(VLOOKUP($A4,Sheet1!$C$3:$I$800,7,FALSE),0)</f>
        <v>6</v>
      </c>
      <c r="Q4" s="23">
        <v>6.5</v>
      </c>
      <c r="R4" s="23">
        <v>6.3</v>
      </c>
      <c r="S4" s="25">
        <v>6.3818181818181801</v>
      </c>
      <c r="U4" s="13">
        <f>N4-$K4</f>
        <v>0.38181818181818006</v>
      </c>
      <c r="V4" s="13">
        <f>S4-$P4</f>
        <v>0.38181818181818006</v>
      </c>
      <c r="W4" s="20">
        <v>39.4</v>
      </c>
      <c r="X4" s="13">
        <f t="shared" ref="X4:X47" si="15">W4-$C4</f>
        <v>-0.60000000000000142</v>
      </c>
      <c r="Y4">
        <v>37.4</v>
      </c>
      <c r="Z4" s="13">
        <f t="shared" ref="Z4:Z46" si="16">Y4-$G4</f>
        <v>-0.60000000000000142</v>
      </c>
      <c r="AA4">
        <v>6.4</v>
      </c>
      <c r="AB4" s="13">
        <f t="shared" ref="AB4:AB46" si="17">AA4-$K4</f>
        <v>0.40000000000000036</v>
      </c>
      <c r="AC4">
        <v>6.4</v>
      </c>
      <c r="AD4" s="13">
        <f t="shared" ref="AD4:AD47" si="18">AC4-$P4</f>
        <v>0.40000000000000036</v>
      </c>
      <c r="AF4" s="12">
        <v>0.42949133858246802</v>
      </c>
      <c r="AG4" s="14">
        <f t="shared" si="1"/>
        <v>38.970508661417533</v>
      </c>
      <c r="AH4" s="14">
        <f t="shared" si="2"/>
        <v>39.829491338582464</v>
      </c>
      <c r="AI4" s="15">
        <f t="shared" si="3"/>
        <v>1</v>
      </c>
      <c r="AJ4" s="15">
        <f t="shared" si="4"/>
        <v>1</v>
      </c>
      <c r="AK4" s="14">
        <f t="shared" ref="AK4:AK47" si="19">AH4-AG4</f>
        <v>0.85898267716493137</v>
      </c>
      <c r="AL4" s="16">
        <f>(AH4-AG4)/C4</f>
        <v>2.1474566929123286E-2</v>
      </c>
      <c r="AM4" s="15"/>
      <c r="AN4" s="12">
        <v>0.21474566929123401</v>
      </c>
      <c r="AO4" s="14">
        <f t="shared" si="5"/>
        <v>39.185254330708766</v>
      </c>
      <c r="AP4" s="14">
        <f t="shared" si="6"/>
        <v>39.614745669291231</v>
      </c>
      <c r="AQ4" s="15">
        <f t="shared" si="7"/>
        <v>1</v>
      </c>
      <c r="AR4" s="15">
        <f t="shared" si="8"/>
        <v>1</v>
      </c>
      <c r="AS4" s="14">
        <f t="shared" ref="AS4:AS47" si="20">AP4-AO4</f>
        <v>0.42949133858246569</v>
      </c>
      <c r="AT4" s="16">
        <f>(AP4-AO4)/C4</f>
        <v>1.0737283464561643E-2</v>
      </c>
      <c r="AU4" s="16"/>
      <c r="AV4" s="12">
        <v>0.21474566929123401</v>
      </c>
      <c r="AW4" s="14">
        <f t="shared" si="9"/>
        <v>0.18525433070876635</v>
      </c>
      <c r="AX4" s="14">
        <f t="shared" si="10"/>
        <v>0.61474566929123431</v>
      </c>
      <c r="AY4" s="15">
        <f t="shared" si="11"/>
        <v>0</v>
      </c>
      <c r="AZ4" s="15" t="e">
        <f>IF(AW4-#REF!&lt;0,1,0)</f>
        <v>#REF!</v>
      </c>
      <c r="BA4" s="14">
        <f t="shared" ref="BA4:BA47" si="21">AX4-AW4</f>
        <v>0.42949133858246796</v>
      </c>
      <c r="BB4" s="16">
        <f>(AX4-AW4)/D4</f>
        <v>1.0873198445125772E-2</v>
      </c>
      <c r="BE4" s="14" t="e">
        <f>BF4-BF4*#REF!/100</f>
        <v>#REF!</v>
      </c>
      <c r="BF4" s="14">
        <f t="shared" si="12"/>
        <v>40</v>
      </c>
      <c r="BG4" s="14" t="e">
        <f>BF4+#REF!*BF4/100</f>
        <v>#REF!</v>
      </c>
      <c r="BH4" s="15" t="e">
        <f t="shared" si="13"/>
        <v>#REF!</v>
      </c>
      <c r="BI4" s="15" t="e">
        <f t="shared" si="14"/>
        <v>#REF!</v>
      </c>
      <c r="BM4">
        <v>39.299999999999997</v>
      </c>
      <c r="BN4">
        <v>37.299999999999997</v>
      </c>
      <c r="BO4">
        <v>6.3</v>
      </c>
      <c r="BP4">
        <v>6.3</v>
      </c>
      <c r="BQ4">
        <v>39.4</v>
      </c>
      <c r="BR4">
        <v>37.4</v>
      </c>
      <c r="BS4">
        <v>6.4</v>
      </c>
      <c r="BT4">
        <v>6.4</v>
      </c>
      <c r="BU4" s="12">
        <v>5.1239669421489003E-3</v>
      </c>
      <c r="BV4" s="12">
        <v>5.1239669421489003E-3</v>
      </c>
      <c r="BW4" s="12">
        <v>5.1239669421487702E-3</v>
      </c>
      <c r="BX4" s="12">
        <v>5.1239669421487702E-3</v>
      </c>
      <c r="BY4" s="12">
        <v>7.1581889763744702E-2</v>
      </c>
      <c r="BZ4" s="12">
        <v>7.1581889763744702E-2</v>
      </c>
      <c r="CA4" s="12">
        <v>7.15818897637438E-2</v>
      </c>
      <c r="CB4" s="12">
        <v>7.15818897637438E-2</v>
      </c>
      <c r="CC4" s="12">
        <v>550.164550164817</v>
      </c>
      <c r="CD4" s="12">
        <v>522.224522224775</v>
      </c>
      <c r="CE4" s="12">
        <v>89.154089154133601</v>
      </c>
      <c r="CF4" s="12">
        <v>89.154089154133601</v>
      </c>
      <c r="CG4" s="12">
        <v>1.52613101757187E-2</v>
      </c>
      <c r="CH4" s="12">
        <v>1.52613101757187E-2</v>
      </c>
      <c r="CI4" s="12">
        <v>1.5261310175718501E-2</v>
      </c>
      <c r="CJ4" s="12">
        <v>1.5261310175718501E-2</v>
      </c>
      <c r="CK4" s="12">
        <v>39.388195477451603</v>
      </c>
      <c r="CL4" s="12">
        <v>37.388195477451603</v>
      </c>
      <c r="CM4" s="12">
        <v>6.3881954774516698</v>
      </c>
      <c r="CN4" s="12">
        <v>6.3881954774516698</v>
      </c>
      <c r="CO4" s="12">
        <v>0.21474566929123401</v>
      </c>
      <c r="CP4" s="12">
        <v>0.21474566929123401</v>
      </c>
      <c r="CQ4" s="12">
        <v>0.21474566929123101</v>
      </c>
      <c r="CR4" s="12">
        <v>0.21474566929123101</v>
      </c>
      <c r="CS4" s="12">
        <v>0.42949133858246802</v>
      </c>
      <c r="CT4" s="12">
        <v>0.42949133858246802</v>
      </c>
      <c r="CU4" s="12">
        <v>0.42949133858246302</v>
      </c>
      <c r="CV4" s="12">
        <v>0.42949133858246302</v>
      </c>
    </row>
    <row r="5" spans="1:100" ht="15.75" x14ac:dyDescent="0.2">
      <c r="A5" s="23">
        <v>412</v>
      </c>
      <c r="B5" s="23" t="str">
        <f t="shared" si="0"/>
        <v>41x9x19x4ø</v>
      </c>
      <c r="C5" s="23">
        <f>IFERROR(VLOOKUP($A5,Sheet1!$C$3:$H$800,2,FALSE),0)</f>
        <v>41</v>
      </c>
      <c r="D5" s="23">
        <v>40.1</v>
      </c>
      <c r="E5" s="23">
        <v>39.799999999999997</v>
      </c>
      <c r="F5" s="25">
        <v>39.963636363636297</v>
      </c>
      <c r="G5" s="23">
        <f>IFERROR(VLOOKUP($A5,Sheet1!$C$3:$H$800,3,FALSE),0)</f>
        <v>38</v>
      </c>
      <c r="H5" s="23">
        <v>37.1</v>
      </c>
      <c r="I5" s="23">
        <v>36.799999999999997</v>
      </c>
      <c r="J5" s="25">
        <v>36.963636363636297</v>
      </c>
      <c r="K5" s="23">
        <f>IFERROR(VLOOKUP($A5,Sheet1!$C$3:$H$800,5,FALSE),0)</f>
        <v>9</v>
      </c>
      <c r="L5" s="23">
        <v>9.1</v>
      </c>
      <c r="M5" s="23">
        <v>8.8000000000000007</v>
      </c>
      <c r="N5" s="25">
        <v>8.9636363636363594</v>
      </c>
      <c r="O5" s="23">
        <f>IFERROR(VLOOKUP($A5,Sheet1!$C$3:$H$800,6,FALSE),0)</f>
        <v>19</v>
      </c>
      <c r="P5" s="23">
        <f>IFERROR(VLOOKUP($A5,Sheet1!$C$3:$I$800,7,FALSE),0)</f>
        <v>4</v>
      </c>
      <c r="Q5" s="23">
        <v>4.0999999999999996</v>
      </c>
      <c r="R5" s="23">
        <v>3.8</v>
      </c>
      <c r="S5" s="25">
        <v>3.9636363636363598</v>
      </c>
      <c r="U5" s="13">
        <f>N5-$K5</f>
        <v>-3.6363636363640595E-2</v>
      </c>
      <c r="V5" s="13">
        <f>S5-$P5</f>
        <v>-3.6363636363640151E-2</v>
      </c>
      <c r="W5" s="20">
        <v>40</v>
      </c>
      <c r="X5" s="13">
        <f t="shared" si="15"/>
        <v>-1</v>
      </c>
      <c r="Y5">
        <v>37</v>
      </c>
      <c r="Z5" s="13">
        <f t="shared" si="16"/>
        <v>-1</v>
      </c>
      <c r="AA5">
        <v>9</v>
      </c>
      <c r="AB5" s="13">
        <f t="shared" si="17"/>
        <v>0</v>
      </c>
      <c r="AC5">
        <v>4</v>
      </c>
      <c r="AD5" s="13">
        <f t="shared" si="18"/>
        <v>0</v>
      </c>
      <c r="AF5" s="12">
        <v>0.42601361868582299</v>
      </c>
      <c r="AG5" s="14">
        <f t="shared" si="1"/>
        <v>39.573986381314178</v>
      </c>
      <c r="AH5" s="14">
        <f t="shared" si="2"/>
        <v>40.426013618685822</v>
      </c>
      <c r="AI5" s="15">
        <f t="shared" si="3"/>
        <v>1</v>
      </c>
      <c r="AJ5" s="15">
        <f t="shared" si="4"/>
        <v>1</v>
      </c>
      <c r="AK5" s="14">
        <f t="shared" si="19"/>
        <v>0.85202723737164376</v>
      </c>
      <c r="AL5" s="16">
        <f>(AH5-AG5)/C5</f>
        <v>2.0781152131015702E-2</v>
      </c>
      <c r="AM5" s="15"/>
      <c r="AN5" s="12">
        <v>0.213006809342911</v>
      </c>
      <c r="AO5" s="14">
        <f t="shared" si="5"/>
        <v>39.786993190657086</v>
      </c>
      <c r="AP5" s="14">
        <f t="shared" si="6"/>
        <v>40.213006809342914</v>
      </c>
      <c r="AQ5" s="15">
        <f t="shared" si="7"/>
        <v>1</v>
      </c>
      <c r="AR5" s="15">
        <f t="shared" si="8"/>
        <v>1</v>
      </c>
      <c r="AS5" s="14">
        <f t="shared" si="20"/>
        <v>0.42601361868582899</v>
      </c>
      <c r="AT5" s="16">
        <f>(AP5-AO5)/C5</f>
        <v>1.0390576065508025E-2</v>
      </c>
      <c r="AU5" s="16"/>
      <c r="AV5" s="12">
        <v>0.213006809342911</v>
      </c>
      <c r="AW5" s="14">
        <f t="shared" si="9"/>
        <v>-0.213006809342911</v>
      </c>
      <c r="AX5" s="14">
        <f t="shared" si="10"/>
        <v>0.213006809342911</v>
      </c>
      <c r="AY5" s="15">
        <f t="shared" si="11"/>
        <v>0</v>
      </c>
      <c r="AZ5" s="15" t="e">
        <f>IF(AW5-#REF!&lt;0,1,0)</f>
        <v>#REF!</v>
      </c>
      <c r="BA5" s="14">
        <f t="shared" si="21"/>
        <v>0.42601361868582199</v>
      </c>
      <c r="BB5" s="16">
        <f>(AX5-AW5)/D5</f>
        <v>1.0623781014609026E-2</v>
      </c>
      <c r="BE5" s="14" t="e">
        <f>BF5-BF5*#REF!/100</f>
        <v>#REF!</v>
      </c>
      <c r="BF5" s="14">
        <f t="shared" si="12"/>
        <v>41</v>
      </c>
      <c r="BG5" s="14" t="e">
        <f>BF5+#REF!*BF5/100</f>
        <v>#REF!</v>
      </c>
      <c r="BH5" s="15" t="e">
        <f t="shared" si="13"/>
        <v>#REF!</v>
      </c>
      <c r="BI5" s="15" t="e">
        <f t="shared" si="14"/>
        <v>#REF!</v>
      </c>
      <c r="BM5">
        <v>39.9</v>
      </c>
      <c r="BN5">
        <v>36.9</v>
      </c>
      <c r="BO5">
        <v>8.9</v>
      </c>
      <c r="BP5">
        <v>3.9</v>
      </c>
      <c r="BQ5">
        <v>40</v>
      </c>
      <c r="BR5">
        <v>37</v>
      </c>
      <c r="BS5">
        <v>9</v>
      </c>
      <c r="BT5">
        <v>4</v>
      </c>
      <c r="BU5" s="12">
        <v>5.0413223140497202E-3</v>
      </c>
      <c r="BV5" s="12">
        <v>5.0413223140497202E-3</v>
      </c>
      <c r="BW5" s="12">
        <v>5.0413223140495502E-3</v>
      </c>
      <c r="BX5" s="12">
        <v>5.0413223140495901E-3</v>
      </c>
      <c r="BY5" s="12">
        <v>7.1002269780970503E-2</v>
      </c>
      <c r="BZ5" s="12">
        <v>7.1002269780970503E-2</v>
      </c>
      <c r="CA5" s="12">
        <v>7.1002269780969296E-2</v>
      </c>
      <c r="CB5" s="12">
        <v>7.1002269780969601E-2</v>
      </c>
      <c r="CC5" s="12">
        <v>562.85012418500196</v>
      </c>
      <c r="CD5" s="12">
        <v>520.59795380714695</v>
      </c>
      <c r="CE5" s="12">
        <v>126.24436361383501</v>
      </c>
      <c r="CF5" s="12">
        <v>55.824079650742597</v>
      </c>
      <c r="CG5" s="12">
        <v>1.5137734780177201E-2</v>
      </c>
      <c r="CH5" s="12">
        <v>1.5137734780177201E-2</v>
      </c>
      <c r="CI5" s="12">
        <v>1.51377347801769E-2</v>
      </c>
      <c r="CJ5" s="12">
        <v>1.5137734780176999E-2</v>
      </c>
      <c r="CK5" s="12">
        <v>39.969962020398597</v>
      </c>
      <c r="CL5" s="12">
        <v>36.969962020398597</v>
      </c>
      <c r="CM5" s="12">
        <v>8.9699620203986594</v>
      </c>
      <c r="CN5" s="12">
        <v>3.9699620203986599</v>
      </c>
      <c r="CO5" s="12">
        <v>0.213006809342911</v>
      </c>
      <c r="CP5" s="12">
        <v>0.213006809342911</v>
      </c>
      <c r="CQ5" s="12">
        <v>0.213006809342908</v>
      </c>
      <c r="CR5" s="12">
        <v>0.213006809342908</v>
      </c>
      <c r="CS5" s="12">
        <v>0.42601361868582299</v>
      </c>
      <c r="CT5" s="12">
        <v>0.42601361868582299</v>
      </c>
      <c r="CU5" s="12">
        <v>0.426013618685816</v>
      </c>
      <c r="CV5" s="12">
        <v>0.426013618685817</v>
      </c>
    </row>
    <row r="6" spans="1:100" ht="15.75" x14ac:dyDescent="0.2">
      <c r="A6" s="23">
        <v>414</v>
      </c>
      <c r="B6" s="23" t="str">
        <f t="shared" si="0"/>
        <v>0x0x0x0ø</v>
      </c>
      <c r="C6" s="26">
        <f>IFERROR(VLOOKUP($A6,Sheet1!$C$3:$H$800,2,FALSE),0)</f>
        <v>0</v>
      </c>
      <c r="D6" s="23">
        <v>47.7</v>
      </c>
      <c r="E6" s="23">
        <v>47.2</v>
      </c>
      <c r="F6" s="25">
        <v>47.5266666666666</v>
      </c>
      <c r="G6" s="26">
        <f>IFERROR(VLOOKUP($A6,Sheet1!$C$3:$H$800,3,FALSE),0)</f>
        <v>0</v>
      </c>
      <c r="H6" s="23">
        <v>42.7</v>
      </c>
      <c r="I6" s="23">
        <v>42.2</v>
      </c>
      <c r="J6" s="25">
        <v>42.5266666666666</v>
      </c>
      <c r="K6" s="26">
        <f>IFERROR(VLOOKUP($A6,Sheet1!$C$3:$H$800,5,FALSE),0)</f>
        <v>0</v>
      </c>
      <c r="L6" s="23">
        <v>7.7</v>
      </c>
      <c r="M6" s="23">
        <v>7.2</v>
      </c>
      <c r="N6" s="25">
        <v>7.5266666666666602</v>
      </c>
      <c r="O6" s="26">
        <f>IFERROR(VLOOKUP($A6,Sheet1!$C$3:$H$800,6,FALSE),0)</f>
        <v>0</v>
      </c>
      <c r="P6" s="26">
        <f>IFERROR(VLOOKUP($A6,Sheet1!$C$3:$I$800,7,FALSE),0)</f>
        <v>0</v>
      </c>
      <c r="Q6" s="23">
        <v>5.7</v>
      </c>
      <c r="R6" s="23">
        <v>5.2</v>
      </c>
      <c r="S6" s="25">
        <v>5.5266666666666602</v>
      </c>
      <c r="T6" s="10"/>
      <c r="U6" s="13"/>
      <c r="V6" s="13"/>
      <c r="W6" s="20">
        <v>47.6</v>
      </c>
      <c r="X6" s="13"/>
      <c r="Y6">
        <v>42.6</v>
      </c>
      <c r="Z6" s="13"/>
      <c r="AA6">
        <v>7.6</v>
      </c>
      <c r="AB6" s="13"/>
      <c r="AC6">
        <v>5.6</v>
      </c>
      <c r="AD6" s="13"/>
      <c r="AF6" s="12">
        <v>1.01508620323596</v>
      </c>
      <c r="AG6" s="14">
        <f t="shared" si="1"/>
        <v>46.584913796764042</v>
      </c>
      <c r="AH6" s="14">
        <f t="shared" si="2"/>
        <v>48.615086203235961</v>
      </c>
      <c r="AI6" s="15">
        <f t="shared" si="3"/>
        <v>1</v>
      </c>
      <c r="AJ6" s="15">
        <f t="shared" si="4"/>
        <v>1</v>
      </c>
      <c r="AK6" s="14">
        <f t="shared" si="19"/>
        <v>2.0301724064719195</v>
      </c>
      <c r="AL6" s="16"/>
      <c r="AM6" s="15"/>
      <c r="AN6" s="12">
        <v>0.507543101617982</v>
      </c>
      <c r="AO6" s="14">
        <f t="shared" si="5"/>
        <v>47.092456898382018</v>
      </c>
      <c r="AP6" s="14">
        <f t="shared" si="6"/>
        <v>48.107543101617985</v>
      </c>
      <c r="AQ6" s="15">
        <f t="shared" si="7"/>
        <v>1</v>
      </c>
      <c r="AR6" s="15">
        <f t="shared" si="8"/>
        <v>1</v>
      </c>
      <c r="AS6" s="14">
        <f t="shared" si="20"/>
        <v>1.0150862032359669</v>
      </c>
      <c r="AT6" s="16"/>
      <c r="AU6" s="16"/>
      <c r="AV6" s="12">
        <v>0.507543101617982</v>
      </c>
      <c r="AW6" s="14">
        <f t="shared" si="9"/>
        <v>-0.507543101617982</v>
      </c>
      <c r="AX6" s="14">
        <f t="shared" si="10"/>
        <v>0.507543101617982</v>
      </c>
      <c r="AY6" s="15">
        <f t="shared" si="11"/>
        <v>0</v>
      </c>
      <c r="AZ6" s="15" t="e">
        <f>IF(AW6-#REF!&lt;0,1,0)</f>
        <v>#REF!</v>
      </c>
      <c r="BA6" s="14">
        <f t="shared" si="21"/>
        <v>1.015086203235964</v>
      </c>
      <c r="BB6" s="16"/>
      <c r="BE6" s="14" t="e">
        <f>BF6-BF6*#REF!/100</f>
        <v>#REF!</v>
      </c>
      <c r="BF6" s="14">
        <f t="shared" si="12"/>
        <v>0</v>
      </c>
      <c r="BG6" s="14" t="e">
        <f>BF6+#REF!*BF6/100</f>
        <v>#REF!</v>
      </c>
      <c r="BH6" s="15" t="e">
        <f t="shared" si="13"/>
        <v>#REF!</v>
      </c>
      <c r="BI6" s="15" t="e">
        <f t="shared" si="14"/>
        <v>#REF!</v>
      </c>
      <c r="BM6">
        <v>47.45</v>
      </c>
      <c r="BN6">
        <v>42.45</v>
      </c>
      <c r="BO6">
        <v>7.45</v>
      </c>
      <c r="BP6">
        <v>5.45</v>
      </c>
      <c r="BQ6">
        <v>47.65</v>
      </c>
      <c r="BR6">
        <v>42.65</v>
      </c>
      <c r="BS6">
        <v>7.65</v>
      </c>
      <c r="BT6">
        <v>5.65</v>
      </c>
      <c r="BU6" s="12">
        <v>2.8622222222222399E-2</v>
      </c>
      <c r="BV6" s="12">
        <v>2.8622222222222399E-2</v>
      </c>
      <c r="BW6" s="12">
        <v>2.8622222222222202E-2</v>
      </c>
      <c r="BX6" s="12">
        <v>2.8622222222222202E-2</v>
      </c>
      <c r="BY6" s="12">
        <v>0.16918103387266001</v>
      </c>
      <c r="BZ6" s="12">
        <v>0.16918103387266001</v>
      </c>
      <c r="CA6" s="12">
        <v>0.16918103387266001</v>
      </c>
      <c r="CB6" s="12">
        <v>0.16918103387266001</v>
      </c>
      <c r="CC6" s="12">
        <v>280.92195430392599</v>
      </c>
      <c r="CD6" s="12">
        <v>251.36781406995999</v>
      </c>
      <c r="CE6" s="12">
        <v>44.488832432197199</v>
      </c>
      <c r="CF6" s="12">
        <v>32.667176338610702</v>
      </c>
      <c r="CG6" s="12">
        <v>4.3682355112197799E-2</v>
      </c>
      <c r="CH6" s="12">
        <v>4.3682355112197799E-2</v>
      </c>
      <c r="CI6" s="12">
        <v>4.3682355112197702E-2</v>
      </c>
      <c r="CJ6" s="12">
        <v>4.3682355112197702E-2</v>
      </c>
      <c r="CK6" s="12">
        <v>47.548772988426002</v>
      </c>
      <c r="CL6" s="12">
        <v>42.548772988426002</v>
      </c>
      <c r="CM6" s="12">
        <v>7.5487729884260197</v>
      </c>
      <c r="CN6" s="12">
        <v>5.5487729884260197</v>
      </c>
      <c r="CO6" s="12">
        <v>0.507543101617982</v>
      </c>
      <c r="CP6" s="12">
        <v>0.507543101617982</v>
      </c>
      <c r="CQ6" s="12">
        <v>0.50754310161798</v>
      </c>
      <c r="CR6" s="12">
        <v>0.50754310161798</v>
      </c>
      <c r="CS6" s="12">
        <v>1.01508620323596</v>
      </c>
      <c r="CT6" s="12">
        <v>1.01508620323596</v>
      </c>
      <c r="CU6" s="12">
        <v>1.01508620323596</v>
      </c>
      <c r="CV6" s="12">
        <v>1.01508620323596</v>
      </c>
    </row>
    <row r="7" spans="1:100" ht="15.75" x14ac:dyDescent="0.2">
      <c r="A7" s="23">
        <v>431</v>
      </c>
      <c r="B7" s="23" t="str">
        <f t="shared" si="0"/>
        <v>43x9x16x4ø</v>
      </c>
      <c r="C7" s="23">
        <f>IFERROR(VLOOKUP($A7,Sheet1!$C$3:$H$800,2,FALSE),0)</f>
        <v>43</v>
      </c>
      <c r="D7" s="23">
        <v>42.4</v>
      </c>
      <c r="E7" s="23">
        <v>42.1</v>
      </c>
      <c r="F7" s="25">
        <v>42.21</v>
      </c>
      <c r="G7" s="23">
        <f>IFERROR(VLOOKUP($A7,Sheet1!$C$3:$H$800,3,FALSE),0)</f>
        <v>37</v>
      </c>
      <c r="H7" s="23">
        <v>36.4</v>
      </c>
      <c r="I7" s="23">
        <v>36.1</v>
      </c>
      <c r="J7" s="25">
        <v>36.21</v>
      </c>
      <c r="K7" s="23">
        <f>IFERROR(VLOOKUP($A7,Sheet1!$C$3:$H$800,5,FALSE),0)</f>
        <v>9</v>
      </c>
      <c r="L7" s="23">
        <v>8.4</v>
      </c>
      <c r="M7" s="23">
        <v>8.1</v>
      </c>
      <c r="N7" s="25">
        <v>8.2099999999999902</v>
      </c>
      <c r="O7" s="23">
        <f>IFERROR(VLOOKUP($A7,Sheet1!$C$3:$H$800,6,FALSE),0)</f>
        <v>16</v>
      </c>
      <c r="P7" s="23">
        <f>IFERROR(VLOOKUP($A7,Sheet1!$C$3:$I$800,7,FALSE),0)</f>
        <v>4</v>
      </c>
      <c r="Q7" s="23">
        <v>3.4</v>
      </c>
      <c r="R7" s="23">
        <v>3.1</v>
      </c>
      <c r="S7" s="25">
        <v>3.21</v>
      </c>
      <c r="U7" s="13">
        <f t="shared" ref="U7:U36" si="22">N7-$K7</f>
        <v>-0.79000000000000981</v>
      </c>
      <c r="V7" s="13">
        <f>S7-$P7</f>
        <v>-0.79</v>
      </c>
      <c r="W7" s="20">
        <v>42.2</v>
      </c>
      <c r="X7" s="13">
        <f t="shared" si="15"/>
        <v>-0.79999999999999716</v>
      </c>
      <c r="Y7">
        <v>36.200000000000003</v>
      </c>
      <c r="Z7" s="13">
        <f t="shared" si="16"/>
        <v>-0.79999999999999716</v>
      </c>
      <c r="AA7">
        <v>8.1999999999999993</v>
      </c>
      <c r="AB7" s="13">
        <f t="shared" si="17"/>
        <v>-0.80000000000000071</v>
      </c>
      <c r="AC7">
        <v>3.2</v>
      </c>
      <c r="AD7" s="13">
        <f t="shared" si="18"/>
        <v>-0.79999999999999982</v>
      </c>
      <c r="AF7" s="12">
        <v>0.47370877129307298</v>
      </c>
      <c r="AG7" s="14">
        <f t="shared" si="1"/>
        <v>41.726291228706927</v>
      </c>
      <c r="AH7" s="14">
        <f t="shared" si="2"/>
        <v>42.673708771293079</v>
      </c>
      <c r="AI7" s="15">
        <f t="shared" si="3"/>
        <v>1</v>
      </c>
      <c r="AJ7" s="15">
        <f t="shared" si="4"/>
        <v>1</v>
      </c>
      <c r="AK7" s="14">
        <f t="shared" si="19"/>
        <v>0.94741754258615174</v>
      </c>
      <c r="AL7" s="16">
        <f t="shared" ref="AL7:AL36" si="23">(AH7-AG7)/C7</f>
        <v>2.2032966106654693E-2</v>
      </c>
      <c r="AM7" s="15"/>
      <c r="AN7" s="12">
        <v>0.23685438564653599</v>
      </c>
      <c r="AO7" s="14">
        <f t="shared" si="5"/>
        <v>41.963145614353465</v>
      </c>
      <c r="AP7" s="14">
        <f t="shared" si="6"/>
        <v>42.436854385646541</v>
      </c>
      <c r="AQ7" s="15">
        <f t="shared" si="7"/>
        <v>1</v>
      </c>
      <c r="AR7" s="15">
        <f t="shared" si="8"/>
        <v>1</v>
      </c>
      <c r="AS7" s="14">
        <f t="shared" si="20"/>
        <v>0.47370877129307587</v>
      </c>
      <c r="AT7" s="16">
        <f t="shared" ref="AT7:AT36" si="24">(AP7-AO7)/C7</f>
        <v>1.1016483053327347E-2</v>
      </c>
      <c r="AU7" s="16"/>
      <c r="AV7" s="12">
        <v>0.23685438564653599</v>
      </c>
      <c r="AW7" s="14">
        <f t="shared" si="9"/>
        <v>-1.0368543856465358</v>
      </c>
      <c r="AX7" s="14">
        <f t="shared" si="10"/>
        <v>-0.56314561435346389</v>
      </c>
      <c r="AY7" s="15">
        <f t="shared" si="11"/>
        <v>0</v>
      </c>
      <c r="AZ7" s="15" t="e">
        <f>IF(AW7-#REF!&lt;0,1,0)</f>
        <v>#REF!</v>
      </c>
      <c r="BA7" s="14">
        <f t="shared" si="21"/>
        <v>0.47370877129307187</v>
      </c>
      <c r="BB7" s="16">
        <f t="shared" ref="BB7:BB36" si="25">(AX7-AW7)/D7</f>
        <v>1.1172376681440374E-2</v>
      </c>
      <c r="BE7" s="14" t="e">
        <f>BF7-BF7*#REF!/100</f>
        <v>#REF!</v>
      </c>
      <c r="BF7" s="14">
        <f t="shared" si="12"/>
        <v>43</v>
      </c>
      <c r="BG7" s="14" t="e">
        <f>BF7+#REF!*BF7/100</f>
        <v>#REF!</v>
      </c>
      <c r="BH7" s="15" t="e">
        <f t="shared" si="13"/>
        <v>#REF!</v>
      </c>
      <c r="BI7" s="15" t="e">
        <f t="shared" si="14"/>
        <v>#REF!</v>
      </c>
      <c r="BM7">
        <v>42.2</v>
      </c>
      <c r="BN7">
        <v>36.200000000000003</v>
      </c>
      <c r="BO7">
        <v>8.1999999999999993</v>
      </c>
      <c r="BP7">
        <v>3.2</v>
      </c>
      <c r="BQ7">
        <v>42.2</v>
      </c>
      <c r="BR7">
        <v>36.200000000000003</v>
      </c>
      <c r="BS7">
        <v>8.1999999999999993</v>
      </c>
      <c r="BT7">
        <v>3.2</v>
      </c>
      <c r="BU7" s="12">
        <v>6.2333333333331499E-3</v>
      </c>
      <c r="BV7" s="12">
        <v>6.2333333333331499E-3</v>
      </c>
      <c r="BW7" s="12">
        <v>6.2333333333333702E-3</v>
      </c>
      <c r="BX7" s="12">
        <v>6.2333333333333199E-3</v>
      </c>
      <c r="BY7" s="12">
        <v>7.89514618821789E-2</v>
      </c>
      <c r="BZ7" s="12">
        <v>7.89514618821789E-2</v>
      </c>
      <c r="CA7" s="12">
        <v>7.8951461882180302E-2</v>
      </c>
      <c r="CB7" s="12">
        <v>7.8951461882179996E-2</v>
      </c>
      <c r="CC7" s="12">
        <v>534.63227904495204</v>
      </c>
      <c r="CD7" s="12">
        <v>458.63621947921598</v>
      </c>
      <c r="CE7" s="12">
        <v>103.98794150578</v>
      </c>
      <c r="CF7" s="12">
        <v>40.657891867668098</v>
      </c>
      <c r="CG7" s="12">
        <v>1.44144988736262E-2</v>
      </c>
      <c r="CH7" s="12">
        <v>1.44144988736262E-2</v>
      </c>
      <c r="CI7" s="12">
        <v>1.44144988736264E-2</v>
      </c>
      <c r="CJ7" s="12">
        <v>1.44144988736264E-2</v>
      </c>
      <c r="CK7" s="12">
        <v>42.215158162176301</v>
      </c>
      <c r="CL7" s="12">
        <v>36.215158162176301</v>
      </c>
      <c r="CM7" s="12">
        <v>8.2151581621762997</v>
      </c>
      <c r="CN7" s="12">
        <v>3.2151581621763001</v>
      </c>
      <c r="CO7" s="12">
        <v>0.23685438564653599</v>
      </c>
      <c r="CP7" s="12">
        <v>0.23685438564653599</v>
      </c>
      <c r="CQ7" s="12">
        <v>0.23685438564654099</v>
      </c>
      <c r="CR7" s="12">
        <v>0.23685438564653999</v>
      </c>
      <c r="CS7" s="12">
        <v>0.47370877129307298</v>
      </c>
      <c r="CT7" s="12">
        <v>0.47370877129307298</v>
      </c>
      <c r="CU7" s="12">
        <v>0.47370877129308198</v>
      </c>
      <c r="CV7" s="12">
        <v>0.47370877129307998</v>
      </c>
    </row>
    <row r="8" spans="1:100" ht="15.75" x14ac:dyDescent="0.2">
      <c r="A8" s="23">
        <v>433</v>
      </c>
      <c r="B8" s="23" t="str">
        <f t="shared" si="0"/>
        <v>43x9x19x4.5ø</v>
      </c>
      <c r="C8" s="23">
        <f>IFERROR(VLOOKUP($A8,Sheet1!$C$3:$H$800,2,FALSE),0)</f>
        <v>43</v>
      </c>
      <c r="D8" s="23">
        <v>42.4</v>
      </c>
      <c r="E8" s="23">
        <v>42.1</v>
      </c>
      <c r="F8" s="25">
        <v>42.262499999999903</v>
      </c>
      <c r="G8" s="23">
        <f>IFERROR(VLOOKUP($A8,Sheet1!$C$3:$H$800,3,FALSE),0)</f>
        <v>41</v>
      </c>
      <c r="H8" s="23">
        <v>40.4</v>
      </c>
      <c r="I8" s="23">
        <v>40.1</v>
      </c>
      <c r="J8" s="25">
        <v>40.262499999999903</v>
      </c>
      <c r="K8" s="23">
        <f>IFERROR(VLOOKUP($A8,Sheet1!$C$3:$H$800,5,FALSE),0)</f>
        <v>9</v>
      </c>
      <c r="L8" s="23">
        <v>8.4</v>
      </c>
      <c r="M8" s="23">
        <v>8.1</v>
      </c>
      <c r="N8" s="25">
        <v>8.2624999999999993</v>
      </c>
      <c r="O8" s="23">
        <f>IFERROR(VLOOKUP($A8,Sheet1!$C$3:$H$800,6,FALSE),0)</f>
        <v>19</v>
      </c>
      <c r="P8" s="23">
        <f>IFERROR(VLOOKUP($A8,Sheet1!$C$3:$I$800,7,FALSE),0)</f>
        <v>4.5</v>
      </c>
      <c r="Q8" s="23">
        <v>3.9</v>
      </c>
      <c r="R8" s="23">
        <v>3.6</v>
      </c>
      <c r="S8" s="25">
        <v>3.76249999999999</v>
      </c>
      <c r="U8" s="13">
        <f t="shared" si="22"/>
        <v>-0.73750000000000071</v>
      </c>
      <c r="V8" s="13">
        <f>S8-$P8</f>
        <v>-0.73750000000001004</v>
      </c>
      <c r="W8" s="20">
        <v>42.3</v>
      </c>
      <c r="X8" s="13">
        <f t="shared" si="15"/>
        <v>-0.70000000000000284</v>
      </c>
      <c r="Y8">
        <v>40.299999999999997</v>
      </c>
      <c r="Z8" s="13">
        <f t="shared" si="16"/>
        <v>-0.70000000000000284</v>
      </c>
      <c r="AA8">
        <v>8.3000000000000007</v>
      </c>
      <c r="AB8" s="13">
        <f t="shared" si="17"/>
        <v>-0.69999999999999929</v>
      </c>
      <c r="AC8">
        <v>3.8</v>
      </c>
      <c r="AD8" s="13">
        <f t="shared" si="18"/>
        <v>-0.70000000000000018</v>
      </c>
      <c r="AF8" s="12">
        <v>0.46837484987986799</v>
      </c>
      <c r="AG8" s="14">
        <f t="shared" si="1"/>
        <v>41.831625150120132</v>
      </c>
      <c r="AH8" s="14">
        <f t="shared" si="2"/>
        <v>42.768374849879862</v>
      </c>
      <c r="AI8" s="15">
        <f t="shared" si="3"/>
        <v>1</v>
      </c>
      <c r="AJ8" s="15">
        <f t="shared" si="4"/>
        <v>1</v>
      </c>
      <c r="AK8" s="14">
        <f t="shared" si="19"/>
        <v>0.93674969975972999</v>
      </c>
      <c r="AL8" s="16">
        <f t="shared" si="23"/>
        <v>2.1784876738598372E-2</v>
      </c>
      <c r="AM8" s="15"/>
      <c r="AN8" s="12">
        <v>0.234187424939934</v>
      </c>
      <c r="AO8" s="14">
        <f t="shared" si="5"/>
        <v>42.065812575060065</v>
      </c>
      <c r="AP8" s="14">
        <f t="shared" si="6"/>
        <v>42.53418742493993</v>
      </c>
      <c r="AQ8" s="15">
        <f t="shared" si="7"/>
        <v>1</v>
      </c>
      <c r="AR8" s="15">
        <f t="shared" si="8"/>
        <v>1</v>
      </c>
      <c r="AS8" s="14">
        <f t="shared" si="20"/>
        <v>0.468374849879865</v>
      </c>
      <c r="AT8" s="16">
        <f t="shared" si="24"/>
        <v>1.0892438369299186E-2</v>
      </c>
      <c r="AU8" s="16"/>
      <c r="AV8" s="12">
        <v>0.234187424939934</v>
      </c>
      <c r="AW8" s="14">
        <f t="shared" si="9"/>
        <v>-0.93418742493993423</v>
      </c>
      <c r="AX8" s="14">
        <f t="shared" si="10"/>
        <v>-0.46581257506006618</v>
      </c>
      <c r="AY8" s="15">
        <f t="shared" si="11"/>
        <v>0</v>
      </c>
      <c r="AZ8" s="15" t="e">
        <f>IF(AW8-#REF!&lt;0,1,0)</f>
        <v>#REF!</v>
      </c>
      <c r="BA8" s="14">
        <f t="shared" si="21"/>
        <v>0.46837484987986805</v>
      </c>
      <c r="BB8" s="16">
        <f t="shared" si="25"/>
        <v>1.1046576648110096E-2</v>
      </c>
      <c r="BE8" s="14" t="e">
        <f>BF8-BF8*#REF!/100</f>
        <v>#REF!</v>
      </c>
      <c r="BF8" s="14">
        <f t="shared" si="12"/>
        <v>43</v>
      </c>
      <c r="BG8" s="14" t="e">
        <f>BF8+#REF!*BF8/100</f>
        <v>#REF!</v>
      </c>
      <c r="BH8" s="15" t="e">
        <f t="shared" si="13"/>
        <v>#REF!</v>
      </c>
      <c r="BI8" s="15" t="e">
        <f t="shared" si="14"/>
        <v>#REF!</v>
      </c>
      <c r="BM8">
        <v>42.2</v>
      </c>
      <c r="BN8">
        <v>40.200000000000003</v>
      </c>
      <c r="BO8">
        <v>8.1999999999999993</v>
      </c>
      <c r="BP8">
        <v>3.7</v>
      </c>
      <c r="BQ8">
        <v>42.3</v>
      </c>
      <c r="BR8">
        <v>40.299999999999997</v>
      </c>
      <c r="BS8">
        <v>8.3000000000000007</v>
      </c>
      <c r="BT8">
        <v>3.8</v>
      </c>
      <c r="BU8" s="12">
        <v>6.0937499999996897E-3</v>
      </c>
      <c r="BV8" s="12">
        <v>6.0937499999996897E-3</v>
      </c>
      <c r="BW8" s="12">
        <v>6.0937500000000696E-3</v>
      </c>
      <c r="BX8" s="12">
        <v>6.0937499999999803E-3</v>
      </c>
      <c r="BY8" s="12">
        <v>7.8062474979977994E-2</v>
      </c>
      <c r="BZ8" s="12">
        <v>7.8062474979977994E-2</v>
      </c>
      <c r="CA8" s="12">
        <v>7.8062474979980395E-2</v>
      </c>
      <c r="CB8" s="12">
        <v>7.8062474979979798E-2</v>
      </c>
      <c r="CC8" s="12">
        <v>541.39328801501301</v>
      </c>
      <c r="CD8" s="12">
        <v>515.77278340619796</v>
      </c>
      <c r="CE8" s="12">
        <v>105.84470966516101</v>
      </c>
      <c r="CF8" s="12">
        <v>48.198574295331298</v>
      </c>
      <c r="CG8" s="12">
        <v>1.9515618744994499E-2</v>
      </c>
      <c r="CH8" s="12">
        <v>1.9515618744994499E-2</v>
      </c>
      <c r="CI8" s="12">
        <v>1.9515618744995099E-2</v>
      </c>
      <c r="CJ8" s="12">
        <v>1.9515618744994901E-2</v>
      </c>
      <c r="CK8" s="12">
        <v>42.272062653185003</v>
      </c>
      <c r="CL8" s="12">
        <v>40.272062653185003</v>
      </c>
      <c r="CM8" s="12">
        <v>8.2720626531850492</v>
      </c>
      <c r="CN8" s="12">
        <v>3.7720626531850399</v>
      </c>
      <c r="CO8" s="12">
        <v>0.234187424939934</v>
      </c>
      <c r="CP8" s="12">
        <v>0.234187424939934</v>
      </c>
      <c r="CQ8" s="12">
        <v>0.23418742493994099</v>
      </c>
      <c r="CR8" s="12">
        <v>0.23418742493993899</v>
      </c>
      <c r="CS8" s="12">
        <v>0.46837484987986799</v>
      </c>
      <c r="CT8" s="12">
        <v>0.46837484987986799</v>
      </c>
      <c r="CU8" s="12">
        <v>0.46837484987988198</v>
      </c>
      <c r="CV8" s="12">
        <v>0.46837484987987898</v>
      </c>
    </row>
    <row r="9" spans="1:100" ht="15.75" x14ac:dyDescent="0.2">
      <c r="A9" s="23">
        <v>434</v>
      </c>
      <c r="B9" s="23" t="str">
        <f t="shared" si="0"/>
        <v>43x9x19x5ø</v>
      </c>
      <c r="C9" s="23">
        <f>IFERROR(VLOOKUP($A9,Sheet1!$C$3:$H$800,2,FALSE),0)</f>
        <v>43</v>
      </c>
      <c r="D9" s="23">
        <v>42.5</v>
      </c>
      <c r="E9" s="23">
        <v>42.1</v>
      </c>
      <c r="F9" s="25">
        <v>42.349999999999902</v>
      </c>
      <c r="G9" s="23">
        <f>IFERROR(VLOOKUP($A9,Sheet1!$C$3:$H$800,3,FALSE),0)</f>
        <v>41</v>
      </c>
      <c r="H9" s="23">
        <v>40.5</v>
      </c>
      <c r="I9" s="23">
        <v>40.1</v>
      </c>
      <c r="J9" s="25">
        <v>40.349999999999902</v>
      </c>
      <c r="K9" s="23">
        <f>IFERROR(VLOOKUP($A9,Sheet1!$C$3:$H$800,5,FALSE),0)</f>
        <v>9</v>
      </c>
      <c r="L9" s="23">
        <v>8.5</v>
      </c>
      <c r="M9" s="23">
        <v>8.1</v>
      </c>
      <c r="N9" s="25">
        <v>8.35</v>
      </c>
      <c r="O9" s="23">
        <f>IFERROR(VLOOKUP($A9,Sheet1!$C$3:$H$800,6,FALSE),0)</f>
        <v>19</v>
      </c>
      <c r="P9" s="23">
        <f>IFERROR(VLOOKUP($A9,Sheet1!$C$3:$I$800,7,FALSE),0)</f>
        <v>5</v>
      </c>
      <c r="Q9" s="23">
        <v>4.5</v>
      </c>
      <c r="R9" s="23">
        <v>4.0999999999999996</v>
      </c>
      <c r="S9" s="25">
        <v>4.3499999999999996</v>
      </c>
      <c r="U9" s="13">
        <f t="shared" si="22"/>
        <v>-0.65000000000000036</v>
      </c>
      <c r="V9" s="13">
        <f>S9-$P9</f>
        <v>-0.65000000000000036</v>
      </c>
      <c r="W9" s="20">
        <v>42.4</v>
      </c>
      <c r="X9" s="13">
        <f t="shared" si="15"/>
        <v>-0.60000000000000142</v>
      </c>
      <c r="Y9">
        <v>40.4</v>
      </c>
      <c r="Z9" s="13">
        <f t="shared" si="16"/>
        <v>-0.60000000000000142</v>
      </c>
      <c r="AA9">
        <v>8.4</v>
      </c>
      <c r="AB9" s="13">
        <f t="shared" si="17"/>
        <v>-0.59999999999999964</v>
      </c>
      <c r="AC9">
        <v>4.4000000000000004</v>
      </c>
      <c r="AD9" s="13">
        <f t="shared" si="18"/>
        <v>-0.59999999999999964</v>
      </c>
      <c r="AF9" s="12">
        <v>0.57445626465380095</v>
      </c>
      <c r="AG9" s="14">
        <f t="shared" si="1"/>
        <v>41.825543735346194</v>
      </c>
      <c r="AH9" s="14">
        <f t="shared" si="2"/>
        <v>42.974456264653803</v>
      </c>
      <c r="AI9" s="15">
        <f t="shared" si="3"/>
        <v>1</v>
      </c>
      <c r="AJ9" s="15">
        <f t="shared" si="4"/>
        <v>1</v>
      </c>
      <c r="AK9" s="14">
        <f t="shared" si="19"/>
        <v>1.1489125293076086</v>
      </c>
      <c r="AL9" s="16">
        <f t="shared" si="23"/>
        <v>2.67188960304095E-2</v>
      </c>
      <c r="AM9" s="15"/>
      <c r="AN9" s="12">
        <v>0.28722813232689998</v>
      </c>
      <c r="AO9" s="14">
        <f t="shared" si="5"/>
        <v>42.112771867673096</v>
      </c>
      <c r="AP9" s="14">
        <f t="shared" si="6"/>
        <v>42.687228132326901</v>
      </c>
      <c r="AQ9" s="15">
        <f t="shared" si="7"/>
        <v>1</v>
      </c>
      <c r="AR9" s="17">
        <f t="shared" si="8"/>
        <v>0</v>
      </c>
      <c r="AS9" s="14">
        <f t="shared" si="20"/>
        <v>0.57445626465380428</v>
      </c>
      <c r="AT9" s="16">
        <f t="shared" si="24"/>
        <v>1.335944801520475E-2</v>
      </c>
      <c r="AU9" s="16"/>
      <c r="AV9" s="12">
        <v>0.28722813232689998</v>
      </c>
      <c r="AW9" s="14">
        <f t="shared" si="9"/>
        <v>-0.88722813232689957</v>
      </c>
      <c r="AX9" s="14">
        <f t="shared" si="10"/>
        <v>-0.31277186767309967</v>
      </c>
      <c r="AY9" s="15">
        <f t="shared" si="11"/>
        <v>0</v>
      </c>
      <c r="AZ9" s="17" t="e">
        <f>IF(AW9-#REF!&lt;0,1,0)</f>
        <v>#REF!</v>
      </c>
      <c r="BA9" s="14">
        <f t="shared" si="21"/>
        <v>0.57445626465379984</v>
      </c>
      <c r="BB9" s="16">
        <f t="shared" si="25"/>
        <v>1.3516617991854114E-2</v>
      </c>
      <c r="BE9" s="14" t="e">
        <f>BF9-BF9*#REF!/100</f>
        <v>#REF!</v>
      </c>
      <c r="BF9" s="14">
        <f t="shared" si="12"/>
        <v>43</v>
      </c>
      <c r="BG9" s="14" t="e">
        <f>BF9+#REF!*BF9/100</f>
        <v>#REF!</v>
      </c>
      <c r="BH9" s="15" t="e">
        <f t="shared" si="13"/>
        <v>#REF!</v>
      </c>
      <c r="BI9" s="15" t="e">
        <f t="shared" si="14"/>
        <v>#REF!</v>
      </c>
      <c r="BM9">
        <v>42.3</v>
      </c>
      <c r="BN9">
        <v>40.299999999999997</v>
      </c>
      <c r="BO9">
        <v>8.3000000000000007</v>
      </c>
      <c r="BP9">
        <v>4.3</v>
      </c>
      <c r="BQ9">
        <v>42.4</v>
      </c>
      <c r="BR9">
        <v>40.4</v>
      </c>
      <c r="BS9">
        <v>8.4</v>
      </c>
      <c r="BT9">
        <v>4.4000000000000004</v>
      </c>
      <c r="BU9" s="12">
        <v>9.1666666666666095E-3</v>
      </c>
      <c r="BV9" s="12">
        <v>9.1666666666666095E-3</v>
      </c>
      <c r="BW9" s="12">
        <v>9.1666666666666806E-3</v>
      </c>
      <c r="BX9" s="12">
        <v>9.1666666666666893E-3</v>
      </c>
      <c r="BY9" s="12">
        <v>9.5742710775633497E-2</v>
      </c>
      <c r="BZ9" s="12">
        <v>9.5742710775633497E-2</v>
      </c>
      <c r="CA9" s="12">
        <v>9.5742710775633802E-2</v>
      </c>
      <c r="CB9" s="12">
        <v>9.5742710775633899E-2</v>
      </c>
      <c r="CC9" s="12">
        <v>442.33132378342901</v>
      </c>
      <c r="CD9" s="12">
        <v>421.442005068745</v>
      </c>
      <c r="CE9" s="12">
        <v>87.212905633804496</v>
      </c>
      <c r="CF9" s="12">
        <v>45.434268204436997</v>
      </c>
      <c r="CG9" s="12">
        <v>2.2566773346210899E-2</v>
      </c>
      <c r="CH9" s="12">
        <v>2.2566773346210899E-2</v>
      </c>
      <c r="CI9" s="12">
        <v>2.2566773346210999E-2</v>
      </c>
      <c r="CJ9" s="12">
        <v>2.2566773346210999E-2</v>
      </c>
      <c r="CK9" s="12">
        <v>42.360425317395503</v>
      </c>
      <c r="CL9" s="12">
        <v>40.360425317395503</v>
      </c>
      <c r="CM9" s="12">
        <v>8.3604253173955705</v>
      </c>
      <c r="CN9" s="12">
        <v>4.3604253173955598</v>
      </c>
      <c r="CO9" s="12">
        <v>0.28722813232689998</v>
      </c>
      <c r="CP9" s="12">
        <v>0.28722813232689998</v>
      </c>
      <c r="CQ9" s="12">
        <v>0.28722813232690098</v>
      </c>
      <c r="CR9" s="12">
        <v>0.28722813232690098</v>
      </c>
      <c r="CS9" s="12">
        <v>0.57445626465380095</v>
      </c>
      <c r="CT9" s="12">
        <v>0.57445626465380095</v>
      </c>
      <c r="CU9" s="12">
        <v>0.57445626465380295</v>
      </c>
      <c r="CV9" s="12">
        <v>0.57445626465380295</v>
      </c>
    </row>
    <row r="10" spans="1:100" ht="15.75" x14ac:dyDescent="0.2">
      <c r="A10" s="23">
        <v>442</v>
      </c>
      <c r="B10" s="23" t="str">
        <f t="shared" si="0"/>
        <v>44x10x18x4ø</v>
      </c>
      <c r="C10" s="23">
        <f>IFERROR(VLOOKUP($A10,Sheet1!$C$3:$H$800,2,FALSE),0)</f>
        <v>44</v>
      </c>
      <c r="D10" s="23">
        <v>42.7</v>
      </c>
      <c r="E10" s="23">
        <v>42.5</v>
      </c>
      <c r="F10" s="25">
        <v>42.663333333333298</v>
      </c>
      <c r="G10" s="23">
        <f>IFERROR(VLOOKUP($A10,Sheet1!$C$3:$H$800,3,FALSE),0)</f>
        <v>42</v>
      </c>
      <c r="H10" s="23">
        <v>40.700000000000003</v>
      </c>
      <c r="I10" s="23">
        <v>40.5</v>
      </c>
      <c r="J10" s="25">
        <v>40.663333333333298</v>
      </c>
      <c r="K10" s="23">
        <f>IFERROR(VLOOKUP($A10,Sheet1!$C$3:$H$800,5,FALSE),0)</f>
        <v>10</v>
      </c>
      <c r="L10" s="23">
        <v>10.7</v>
      </c>
      <c r="M10" s="23">
        <v>10.5</v>
      </c>
      <c r="N10" s="25">
        <v>10.6633333333333</v>
      </c>
      <c r="O10" s="23">
        <f>IFERROR(VLOOKUP($A10,Sheet1!$C$3:$H$800,6,FALSE),0)</f>
        <v>18</v>
      </c>
      <c r="P10" s="23">
        <f>IFERROR(VLOOKUP($A10,Sheet1!$C$3:$I$800,7,FALSE),0)</f>
        <v>4</v>
      </c>
      <c r="Q10" s="23">
        <v>4.7</v>
      </c>
      <c r="R10" s="23">
        <v>4.5</v>
      </c>
      <c r="S10" s="25">
        <v>4.6633333333333304</v>
      </c>
      <c r="U10" s="13">
        <f t="shared" si="22"/>
        <v>0.66333333333330025</v>
      </c>
      <c r="V10" s="13">
        <f>S10-$P10</f>
        <v>0.66333333333333044</v>
      </c>
      <c r="W10" s="20">
        <v>42.7</v>
      </c>
      <c r="X10" s="13">
        <f t="shared" si="15"/>
        <v>-1.2999999999999972</v>
      </c>
      <c r="Y10">
        <v>40.700000000000003</v>
      </c>
      <c r="Z10" s="13">
        <f t="shared" si="16"/>
        <v>-1.2999999999999972</v>
      </c>
      <c r="AA10">
        <v>10.7</v>
      </c>
      <c r="AB10" s="13">
        <f t="shared" si="17"/>
        <v>0.69999999999999929</v>
      </c>
      <c r="AC10">
        <v>4.7</v>
      </c>
      <c r="AD10" s="13">
        <f t="shared" si="18"/>
        <v>0.70000000000000018</v>
      </c>
      <c r="AF10" s="12">
        <v>0.39446165846632603</v>
      </c>
      <c r="AG10" s="14">
        <f t="shared" si="1"/>
        <v>42.305538341533676</v>
      </c>
      <c r="AH10" s="14">
        <f t="shared" si="2"/>
        <v>43.094461658466329</v>
      </c>
      <c r="AI10" s="15">
        <f t="shared" si="3"/>
        <v>1</v>
      </c>
      <c r="AJ10" s="15">
        <f t="shared" si="4"/>
        <v>1</v>
      </c>
      <c r="AK10" s="14">
        <f t="shared" si="19"/>
        <v>0.78892331693265305</v>
      </c>
      <c r="AL10" s="16">
        <f t="shared" si="23"/>
        <v>1.7930075384833023E-2</v>
      </c>
      <c r="AM10" s="15"/>
      <c r="AN10" s="12">
        <v>0.19723082923316301</v>
      </c>
      <c r="AO10" s="14">
        <f t="shared" si="5"/>
        <v>42.50276917076684</v>
      </c>
      <c r="AP10" s="14">
        <f t="shared" si="6"/>
        <v>42.897230829233166</v>
      </c>
      <c r="AQ10" s="15">
        <f t="shared" si="7"/>
        <v>1</v>
      </c>
      <c r="AR10" s="17">
        <f t="shared" si="8"/>
        <v>0</v>
      </c>
      <c r="AS10" s="14">
        <f t="shared" si="20"/>
        <v>0.39446165846632653</v>
      </c>
      <c r="AT10" s="16">
        <f t="shared" si="24"/>
        <v>8.9650376924165116E-3</v>
      </c>
      <c r="AU10" s="16"/>
      <c r="AV10" s="12">
        <v>0.19723082923316301</v>
      </c>
      <c r="AW10" s="14">
        <f t="shared" si="9"/>
        <v>0.50276917076683714</v>
      </c>
      <c r="AX10" s="14">
        <f t="shared" si="10"/>
        <v>0.89723082923316322</v>
      </c>
      <c r="AY10" s="15">
        <f t="shared" si="11"/>
        <v>0</v>
      </c>
      <c r="AZ10" s="17" t="e">
        <f>IF(AW10-#REF!&lt;0,1,0)</f>
        <v>#REF!</v>
      </c>
      <c r="BA10" s="14">
        <f t="shared" si="21"/>
        <v>0.39446165846632608</v>
      </c>
      <c r="BB10" s="16">
        <f t="shared" si="25"/>
        <v>9.2379779500310552E-3</v>
      </c>
      <c r="BE10" s="14" t="e">
        <f>BF10-BF10*#REF!/100</f>
        <v>#REF!</v>
      </c>
      <c r="BF10" s="14">
        <f t="shared" si="12"/>
        <v>44</v>
      </c>
      <c r="BG10" s="14" t="e">
        <f>BF10+#REF!*BF10/100</f>
        <v>#REF!</v>
      </c>
      <c r="BH10" s="15" t="e">
        <f t="shared" si="13"/>
        <v>#REF!</v>
      </c>
      <c r="BI10" s="15" t="e">
        <f t="shared" si="14"/>
        <v>#REF!</v>
      </c>
      <c r="BM10">
        <v>42.625</v>
      </c>
      <c r="BN10">
        <v>40.625</v>
      </c>
      <c r="BO10">
        <v>10.625</v>
      </c>
      <c r="BP10">
        <v>4.625</v>
      </c>
      <c r="BQ10">
        <v>42.7</v>
      </c>
      <c r="BR10">
        <v>40.700000000000003</v>
      </c>
      <c r="BS10">
        <v>10.7</v>
      </c>
      <c r="BT10">
        <v>4.7</v>
      </c>
      <c r="BU10" s="12">
        <v>4.3222222222223401E-3</v>
      </c>
      <c r="BV10" s="12">
        <v>4.3222222222223401E-3</v>
      </c>
      <c r="BW10" s="12">
        <v>4.3222222222221796E-3</v>
      </c>
      <c r="BX10" s="12">
        <v>4.3222222222222299E-3</v>
      </c>
      <c r="BY10" s="12">
        <v>6.5743609744387602E-2</v>
      </c>
      <c r="BZ10" s="12">
        <v>6.5743609744387602E-2</v>
      </c>
      <c r="CA10" s="12">
        <v>6.5743609744386394E-2</v>
      </c>
      <c r="CB10" s="12">
        <v>6.5743609744386797E-2</v>
      </c>
      <c r="CC10" s="12">
        <v>648.93505998847797</v>
      </c>
      <c r="CD10" s="12">
        <v>618.51385239467504</v>
      </c>
      <c r="CE10" s="12">
        <v>162.19573848763</v>
      </c>
      <c r="CF10" s="12">
        <v>70.932115706218596</v>
      </c>
      <c r="CG10" s="12">
        <v>1.20030860229391E-2</v>
      </c>
      <c r="CH10" s="12">
        <v>1.20030860229391E-2</v>
      </c>
      <c r="CI10" s="12">
        <v>1.20030860229389E-2</v>
      </c>
      <c r="CJ10" s="12">
        <v>1.2003086022938999E-2</v>
      </c>
      <c r="CK10" s="12">
        <v>42.667628582503298</v>
      </c>
      <c r="CL10" s="12">
        <v>40.667628582503298</v>
      </c>
      <c r="CM10" s="12">
        <v>10.6676285825032</v>
      </c>
      <c r="CN10" s="12">
        <v>4.6676285825032897</v>
      </c>
      <c r="CO10" s="12">
        <v>0.19723082923316301</v>
      </c>
      <c r="CP10" s="12">
        <v>0.19723082923316301</v>
      </c>
      <c r="CQ10" s="12">
        <v>0.19723082923315899</v>
      </c>
      <c r="CR10" s="12">
        <v>0.19723082923315999</v>
      </c>
      <c r="CS10" s="12">
        <v>0.39446165846632603</v>
      </c>
      <c r="CT10" s="12">
        <v>0.39446165846632603</v>
      </c>
      <c r="CU10" s="12">
        <v>0.39446165846631798</v>
      </c>
      <c r="CV10" s="12">
        <v>0.39446165846632097</v>
      </c>
    </row>
    <row r="11" spans="1:100" ht="15.75" x14ac:dyDescent="0.2">
      <c r="A11" s="23">
        <v>452</v>
      </c>
      <c r="B11" s="23" t="str">
        <f t="shared" si="0"/>
        <v>45x10x12x6.0×3ø</v>
      </c>
      <c r="C11" s="23">
        <f>IFERROR(VLOOKUP($A11,Sheet1!$C$3:$H$800,2,FALSE),0)</f>
        <v>45</v>
      </c>
      <c r="D11" s="23">
        <v>44.7</v>
      </c>
      <c r="E11" s="23">
        <v>44.5</v>
      </c>
      <c r="F11" s="25">
        <v>44.603333333333303</v>
      </c>
      <c r="G11" s="23">
        <f>IFERROR(VLOOKUP($A11,Sheet1!$C$3:$H$800,3,FALSE),0)</f>
        <v>42</v>
      </c>
      <c r="H11" s="23">
        <v>41.7</v>
      </c>
      <c r="I11" s="23">
        <v>41.5</v>
      </c>
      <c r="J11" s="25">
        <v>41.603333333333303</v>
      </c>
      <c r="K11" s="23">
        <f>IFERROR(VLOOKUP($A11,Sheet1!$C$3:$H$800,5,FALSE),0)</f>
        <v>10</v>
      </c>
      <c r="L11" s="23">
        <v>9.6999999999999993</v>
      </c>
      <c r="M11" s="23">
        <v>9.5</v>
      </c>
      <c r="N11" s="25">
        <v>9.6033333333333299</v>
      </c>
      <c r="O11" s="23">
        <f>IFERROR(VLOOKUP($A11,Sheet1!$C$3:$H$800,6,FALSE),0)</f>
        <v>12</v>
      </c>
      <c r="P11" s="23" t="str">
        <f>IFERROR(VLOOKUP($A11,Sheet1!$C$3:$I$800,7,FALSE),0)</f>
        <v>6.0×3</v>
      </c>
      <c r="Q11" s="23"/>
      <c r="R11" s="23"/>
      <c r="S11" s="25">
        <v>5.6033333333333299</v>
      </c>
      <c r="U11" s="13">
        <f t="shared" si="22"/>
        <v>-0.39666666666667005</v>
      </c>
      <c r="V11" s="13"/>
      <c r="W11" s="20">
        <v>44.6</v>
      </c>
      <c r="X11" s="13">
        <f t="shared" si="15"/>
        <v>-0.39999999999999858</v>
      </c>
      <c r="Y11">
        <v>41.6</v>
      </c>
      <c r="Z11" s="13">
        <f t="shared" si="16"/>
        <v>-0.39999999999999858</v>
      </c>
      <c r="AA11">
        <v>9.6</v>
      </c>
      <c r="AB11" s="13">
        <f t="shared" si="17"/>
        <v>-0.40000000000000036</v>
      </c>
      <c r="AC11">
        <v>5.6</v>
      </c>
      <c r="AD11" s="13"/>
      <c r="AF11" s="12">
        <v>0.423792402008347</v>
      </c>
      <c r="AG11" s="14">
        <f t="shared" si="1"/>
        <v>44.176207597991656</v>
      </c>
      <c r="AH11" s="14">
        <f t="shared" si="2"/>
        <v>45.023792402008347</v>
      </c>
      <c r="AI11" s="15">
        <f t="shared" si="3"/>
        <v>1</v>
      </c>
      <c r="AJ11" s="15">
        <f t="shared" si="4"/>
        <v>1</v>
      </c>
      <c r="AK11" s="14">
        <f t="shared" si="19"/>
        <v>0.8475848040166909</v>
      </c>
      <c r="AL11" s="16">
        <f t="shared" si="23"/>
        <v>1.8835217867037575E-2</v>
      </c>
      <c r="AM11" s="15"/>
      <c r="AN11" s="12">
        <v>0.211896201004173</v>
      </c>
      <c r="AO11" s="14">
        <f t="shared" si="5"/>
        <v>44.388103798995829</v>
      </c>
      <c r="AP11" s="14">
        <f t="shared" si="6"/>
        <v>44.811896201004174</v>
      </c>
      <c r="AQ11" s="15">
        <f t="shared" si="7"/>
        <v>1</v>
      </c>
      <c r="AR11" s="15">
        <f t="shared" si="8"/>
        <v>1</v>
      </c>
      <c r="AS11" s="14">
        <f t="shared" si="20"/>
        <v>0.42379240200834545</v>
      </c>
      <c r="AT11" s="16">
        <f t="shared" si="24"/>
        <v>9.4176089335187875E-3</v>
      </c>
      <c r="AU11" s="16"/>
      <c r="AV11" s="12">
        <v>0.211896201004173</v>
      </c>
      <c r="AW11" s="14">
        <f t="shared" si="9"/>
        <v>-0.211896201004173</v>
      </c>
      <c r="AX11" s="14">
        <f t="shared" si="10"/>
        <v>0.211896201004173</v>
      </c>
      <c r="AY11" s="15">
        <f t="shared" si="11"/>
        <v>0</v>
      </c>
      <c r="AZ11" s="15" t="e">
        <f>IF(AW11-#REF!&lt;0,1,0)</f>
        <v>#REF!</v>
      </c>
      <c r="BA11" s="14">
        <f t="shared" si="21"/>
        <v>0.423792402008346</v>
      </c>
      <c r="BB11" s="16">
        <f t="shared" si="25"/>
        <v>9.4808143626028182E-3</v>
      </c>
      <c r="BE11" s="14" t="e">
        <f>BF11-BF11*#REF!/100</f>
        <v>#REF!</v>
      </c>
      <c r="BF11" s="14">
        <f t="shared" si="12"/>
        <v>45</v>
      </c>
      <c r="BG11" s="14" t="e">
        <f>BF11+#REF!*BF11/100</f>
        <v>#REF!</v>
      </c>
      <c r="BH11" s="15" t="e">
        <f t="shared" si="13"/>
        <v>#REF!</v>
      </c>
      <c r="BI11" s="15" t="e">
        <f t="shared" si="14"/>
        <v>#REF!</v>
      </c>
      <c r="BM11">
        <v>44.6</v>
      </c>
      <c r="BN11">
        <v>41.6</v>
      </c>
      <c r="BO11">
        <v>9.6</v>
      </c>
      <c r="BP11">
        <v>5.6</v>
      </c>
      <c r="BQ11">
        <v>44.674999999999997</v>
      </c>
      <c r="BR11">
        <v>41.674999999999997</v>
      </c>
      <c r="BS11">
        <v>9.6749999999999901</v>
      </c>
      <c r="BT11">
        <v>5.6749999999999998</v>
      </c>
      <c r="BU11" s="12">
        <v>4.9888888888890296E-3</v>
      </c>
      <c r="BV11" s="12">
        <v>4.9888888888890296E-3</v>
      </c>
      <c r="BW11" s="12">
        <v>4.98888888888885E-3</v>
      </c>
      <c r="BX11" s="12">
        <v>4.9888888888888899E-3</v>
      </c>
      <c r="BY11" s="12">
        <v>7.0632067001391297E-2</v>
      </c>
      <c r="BZ11" s="12">
        <v>7.0632067001391297E-2</v>
      </c>
      <c r="CA11" s="12">
        <v>7.0632067001390006E-2</v>
      </c>
      <c r="CB11" s="12">
        <v>7.0632067001390297E-2</v>
      </c>
      <c r="CC11" s="12">
        <v>631.48843332667502</v>
      </c>
      <c r="CD11" s="12">
        <v>589.01480729020398</v>
      </c>
      <c r="CE11" s="12">
        <v>135.962796234525</v>
      </c>
      <c r="CF11" s="12">
        <v>79.331294852563602</v>
      </c>
      <c r="CG11" s="12">
        <v>1.2895592126626E-2</v>
      </c>
      <c r="CH11" s="12">
        <v>1.2895592126626099E-2</v>
      </c>
      <c r="CI11" s="12">
        <v>1.2895592126625799E-2</v>
      </c>
      <c r="CJ11" s="12">
        <v>1.28955921266259E-2</v>
      </c>
      <c r="CK11" s="12">
        <v>44.6079479617107</v>
      </c>
      <c r="CL11" s="12">
        <v>41.6079479617107</v>
      </c>
      <c r="CM11" s="12">
        <v>9.6079479617107495</v>
      </c>
      <c r="CN11" s="12">
        <v>5.6079479617107504</v>
      </c>
      <c r="CO11" s="12">
        <v>0.211896201004173</v>
      </c>
      <c r="CP11" s="12">
        <v>0.211896201004173</v>
      </c>
      <c r="CQ11" s="12">
        <v>0.21189620100417</v>
      </c>
      <c r="CR11" s="12">
        <v>0.211896201004171</v>
      </c>
      <c r="CS11" s="12">
        <v>0.423792402008347</v>
      </c>
      <c r="CT11" s="12">
        <v>0.423792402008347</v>
      </c>
      <c r="CU11" s="12">
        <v>0.42379240200834001</v>
      </c>
      <c r="CV11" s="12">
        <v>0.42379240200834201</v>
      </c>
    </row>
    <row r="12" spans="1:100" ht="15.75" x14ac:dyDescent="0.2">
      <c r="A12" s="23">
        <v>453</v>
      </c>
      <c r="B12" s="23" t="str">
        <f t="shared" si="0"/>
        <v>45x10x17x5.0×12ø</v>
      </c>
      <c r="C12" s="23">
        <f>IFERROR(VLOOKUP($A12,Sheet1!$C$3:$H$800,2,FALSE),0)</f>
        <v>45</v>
      </c>
      <c r="D12" s="23">
        <v>44.3</v>
      </c>
      <c r="E12" s="23">
        <v>44.1</v>
      </c>
      <c r="F12" s="25">
        <v>44.22</v>
      </c>
      <c r="G12" s="23">
        <f>IFERROR(VLOOKUP($A12,Sheet1!$C$3:$H$800,3,FALSE),0)</f>
        <v>42</v>
      </c>
      <c r="H12" s="23">
        <v>41.3</v>
      </c>
      <c r="I12" s="23">
        <v>41.1</v>
      </c>
      <c r="J12" s="25">
        <v>41.22</v>
      </c>
      <c r="K12" s="23">
        <f>IFERROR(VLOOKUP($A12,Sheet1!$C$3:$H$800,5,FALSE),0)</f>
        <v>10</v>
      </c>
      <c r="L12" s="23">
        <v>9.3000000000000007</v>
      </c>
      <c r="M12" s="23">
        <v>9.1</v>
      </c>
      <c r="N12" s="25">
        <v>9.21999999999999</v>
      </c>
      <c r="O12" s="23">
        <f>IFERROR(VLOOKUP($A12,Sheet1!$C$3:$H$800,6,FALSE),0)</f>
        <v>17</v>
      </c>
      <c r="P12" s="23" t="str">
        <f>IFERROR(VLOOKUP($A12,Sheet1!$C$3:$I$800,7,FALSE),0)</f>
        <v>5.0×12</v>
      </c>
      <c r="Q12" s="23"/>
      <c r="R12" s="23"/>
      <c r="S12" s="25">
        <v>4.22</v>
      </c>
      <c r="U12" s="13">
        <f t="shared" si="22"/>
        <v>-0.78000000000001002</v>
      </c>
      <c r="V12" s="13"/>
      <c r="W12" s="20">
        <v>44.2</v>
      </c>
      <c r="X12" s="13">
        <f t="shared" si="15"/>
        <v>-0.79999999999999716</v>
      </c>
      <c r="Y12">
        <v>41.2</v>
      </c>
      <c r="Z12" s="13">
        <f t="shared" si="16"/>
        <v>-0.79999999999999716</v>
      </c>
      <c r="AA12">
        <v>9.1999999999999993</v>
      </c>
      <c r="AB12" s="13">
        <f t="shared" si="17"/>
        <v>-0.80000000000000071</v>
      </c>
      <c r="AC12">
        <v>4.2</v>
      </c>
      <c r="AD12" s="13"/>
      <c r="AF12" s="12">
        <v>0.359999999999988</v>
      </c>
      <c r="AG12" s="14">
        <f t="shared" si="1"/>
        <v>43.840000000000018</v>
      </c>
      <c r="AH12" s="14">
        <f t="shared" si="2"/>
        <v>44.559999999999988</v>
      </c>
      <c r="AI12" s="15">
        <f t="shared" si="3"/>
        <v>1</v>
      </c>
      <c r="AJ12" s="15">
        <f t="shared" si="4"/>
        <v>1</v>
      </c>
      <c r="AK12" s="14">
        <f t="shared" si="19"/>
        <v>0.71999999999997044</v>
      </c>
      <c r="AL12" s="16">
        <f t="shared" si="23"/>
        <v>1.5999999999999345E-2</v>
      </c>
      <c r="AM12" s="15"/>
      <c r="AN12" s="12">
        <v>0.179999999999994</v>
      </c>
      <c r="AO12" s="14">
        <f t="shared" si="5"/>
        <v>44.02000000000001</v>
      </c>
      <c r="AP12" s="14">
        <f t="shared" si="6"/>
        <v>44.379999999999995</v>
      </c>
      <c r="AQ12" s="15">
        <f t="shared" si="7"/>
        <v>1</v>
      </c>
      <c r="AR12" s="15">
        <f t="shared" si="8"/>
        <v>1</v>
      </c>
      <c r="AS12" s="14">
        <f t="shared" si="20"/>
        <v>0.35999999999998522</v>
      </c>
      <c r="AT12" s="16">
        <f t="shared" si="24"/>
        <v>7.9999999999996723E-3</v>
      </c>
      <c r="AU12" s="16"/>
      <c r="AV12" s="12">
        <v>0.179999999999994</v>
      </c>
      <c r="AW12" s="14">
        <f t="shared" si="9"/>
        <v>-0.179999999999994</v>
      </c>
      <c r="AX12" s="14">
        <f t="shared" si="10"/>
        <v>0.179999999999994</v>
      </c>
      <c r="AY12" s="15">
        <f t="shared" si="11"/>
        <v>0</v>
      </c>
      <c r="AZ12" s="15" t="e">
        <f>IF(AW12-#REF!&lt;0,1,0)</f>
        <v>#REF!</v>
      </c>
      <c r="BA12" s="14">
        <f t="shared" si="21"/>
        <v>0.359999999999988</v>
      </c>
      <c r="BB12" s="16">
        <f t="shared" si="25"/>
        <v>8.1264108352141762E-3</v>
      </c>
      <c r="BE12" s="14" t="e">
        <f>BF12-BF12*#REF!/100</f>
        <v>#REF!</v>
      </c>
      <c r="BF12" s="14">
        <f t="shared" si="12"/>
        <v>45</v>
      </c>
      <c r="BG12" s="14" t="e">
        <f>BF12+#REF!*BF12/100</f>
        <v>#REF!</v>
      </c>
      <c r="BH12" s="15" t="e">
        <f t="shared" si="13"/>
        <v>#REF!</v>
      </c>
      <c r="BI12" s="15" t="e">
        <f t="shared" si="14"/>
        <v>#REF!</v>
      </c>
      <c r="BM12">
        <v>44.2</v>
      </c>
      <c r="BN12">
        <v>41.2</v>
      </c>
      <c r="BO12">
        <v>9.1999999999999993</v>
      </c>
      <c r="BP12">
        <v>4.2</v>
      </c>
      <c r="BQ12">
        <v>44.274999999999999</v>
      </c>
      <c r="BR12">
        <v>41.274999999999999</v>
      </c>
      <c r="BS12">
        <v>9.2750000000000004</v>
      </c>
      <c r="BT12">
        <v>4.2750000000000004</v>
      </c>
      <c r="BU12" s="12">
        <v>3.5999999999997601E-3</v>
      </c>
      <c r="BV12" s="12">
        <v>3.5999999999997601E-3</v>
      </c>
      <c r="BW12" s="12">
        <v>3.6000000000000502E-3</v>
      </c>
      <c r="BX12" s="12">
        <v>3.5999999999999899E-3</v>
      </c>
      <c r="BY12" s="12">
        <v>5.9999999999997999E-2</v>
      </c>
      <c r="BZ12" s="12">
        <v>5.9999999999997999E-2</v>
      </c>
      <c r="CA12" s="12">
        <v>6.0000000000000497E-2</v>
      </c>
      <c r="CB12" s="12">
        <v>5.9999999999999901E-2</v>
      </c>
      <c r="CC12" s="12">
        <v>737.00000000002399</v>
      </c>
      <c r="CD12" s="12">
        <v>687.00000000002296</v>
      </c>
      <c r="CE12" s="12">
        <v>153.66666666666501</v>
      </c>
      <c r="CF12" s="12">
        <v>70.3333333333333</v>
      </c>
      <c r="CG12" s="12">
        <v>1.8973665961009599E-2</v>
      </c>
      <c r="CH12" s="12">
        <v>1.8973665961009599E-2</v>
      </c>
      <c r="CI12" s="12">
        <v>1.89736659610104E-2</v>
      </c>
      <c r="CJ12" s="12">
        <v>1.8973665961010199E-2</v>
      </c>
      <c r="CK12" s="12">
        <v>44.231760000000001</v>
      </c>
      <c r="CL12" s="12">
        <v>41.231760000000001</v>
      </c>
      <c r="CM12" s="12">
        <v>9.2317599999999995</v>
      </c>
      <c r="CN12" s="12">
        <v>4.2317599999999898</v>
      </c>
      <c r="CO12" s="12">
        <v>0.179999999999994</v>
      </c>
      <c r="CP12" s="12">
        <v>0.179999999999994</v>
      </c>
      <c r="CQ12" s="12">
        <v>0.18000000000000099</v>
      </c>
      <c r="CR12" s="12">
        <v>0.17999999999999899</v>
      </c>
      <c r="CS12" s="12">
        <v>0.359999999999988</v>
      </c>
      <c r="CT12" s="12">
        <v>0.359999999999988</v>
      </c>
      <c r="CU12" s="12">
        <v>0.36000000000000298</v>
      </c>
      <c r="CV12" s="12">
        <v>0.35999999999999899</v>
      </c>
    </row>
    <row r="13" spans="1:100" ht="15.75" x14ac:dyDescent="0.2">
      <c r="A13" s="23">
        <v>460</v>
      </c>
      <c r="B13" s="23" t="str">
        <f t="shared" si="0"/>
        <v>46x6x10x5ø</v>
      </c>
      <c r="C13" s="23">
        <f>IFERROR(VLOOKUP($A13,Sheet1!$C$3:$H$800,2,FALSE),0)</f>
        <v>46</v>
      </c>
      <c r="D13" s="23">
        <v>45.8</v>
      </c>
      <c r="E13" s="23">
        <v>45.5</v>
      </c>
      <c r="F13" s="25">
        <v>45.625</v>
      </c>
      <c r="G13" s="23">
        <f>IFERROR(VLOOKUP($A13,Sheet1!$C$3:$H$800,3,FALSE),0)</f>
        <v>44</v>
      </c>
      <c r="H13" s="23">
        <v>43.8</v>
      </c>
      <c r="I13" s="23">
        <v>43.5</v>
      </c>
      <c r="J13" s="25">
        <v>43.625</v>
      </c>
      <c r="K13" s="23">
        <f>IFERROR(VLOOKUP($A13,Sheet1!$C$3:$H$800,5,FALSE),0)</f>
        <v>6</v>
      </c>
      <c r="L13" s="23">
        <v>5.8</v>
      </c>
      <c r="M13" s="23">
        <v>5.5</v>
      </c>
      <c r="N13" s="25">
        <v>5.625</v>
      </c>
      <c r="O13" s="23">
        <f>IFERROR(VLOOKUP($A13,Sheet1!$C$3:$H$800,6,FALSE),0)</f>
        <v>10</v>
      </c>
      <c r="P13" s="23">
        <f>IFERROR(VLOOKUP($A13,Sheet1!$C$3:$I$800,7,FALSE),0)</f>
        <v>5</v>
      </c>
      <c r="Q13" s="23">
        <v>4.8</v>
      </c>
      <c r="R13" s="23">
        <v>4.5</v>
      </c>
      <c r="S13" s="25">
        <v>4.625</v>
      </c>
      <c r="U13" s="13">
        <f t="shared" si="22"/>
        <v>-0.375</v>
      </c>
      <c r="V13" s="13">
        <f t="shared" ref="V13:V36" si="26">S13-$P13</f>
        <v>-0.375</v>
      </c>
      <c r="W13" s="20">
        <v>45.6</v>
      </c>
      <c r="X13" s="13">
        <f t="shared" si="15"/>
        <v>-0.39999999999999858</v>
      </c>
      <c r="Y13">
        <v>43.6</v>
      </c>
      <c r="Z13" s="13">
        <f t="shared" si="16"/>
        <v>-0.39999999999999858</v>
      </c>
      <c r="AA13">
        <v>5.6</v>
      </c>
      <c r="AB13" s="13">
        <f t="shared" si="17"/>
        <v>-0.40000000000000036</v>
      </c>
      <c r="AC13">
        <v>4.5999999999999996</v>
      </c>
      <c r="AD13" s="13">
        <f t="shared" si="18"/>
        <v>-0.40000000000000036</v>
      </c>
      <c r="AF13" s="12">
        <v>0.68738635424337302</v>
      </c>
      <c r="AG13" s="14">
        <f t="shared" si="1"/>
        <v>44.912613645756629</v>
      </c>
      <c r="AH13" s="14">
        <f t="shared" si="2"/>
        <v>46.287386354243374</v>
      </c>
      <c r="AI13" s="15">
        <f t="shared" si="3"/>
        <v>1</v>
      </c>
      <c r="AJ13" s="15">
        <f t="shared" si="4"/>
        <v>1</v>
      </c>
      <c r="AK13" s="14">
        <f t="shared" si="19"/>
        <v>1.3747727084867449</v>
      </c>
      <c r="AL13" s="16">
        <f t="shared" si="23"/>
        <v>2.9886363227972716E-2</v>
      </c>
      <c r="AM13" s="15"/>
      <c r="AN13" s="12">
        <v>0.34369317712168601</v>
      </c>
      <c r="AO13" s="14">
        <f t="shared" si="5"/>
        <v>45.256306822878315</v>
      </c>
      <c r="AP13" s="14">
        <f t="shared" si="6"/>
        <v>45.943693177121688</v>
      </c>
      <c r="AQ13" s="15">
        <f t="shared" si="7"/>
        <v>1</v>
      </c>
      <c r="AR13" s="15">
        <f t="shared" si="8"/>
        <v>1</v>
      </c>
      <c r="AS13" s="14">
        <f t="shared" si="20"/>
        <v>0.68738635424337247</v>
      </c>
      <c r="AT13" s="16">
        <f t="shared" si="24"/>
        <v>1.4943181613986358E-2</v>
      </c>
      <c r="AU13" s="16"/>
      <c r="AV13" s="12">
        <v>0.34369317712168601</v>
      </c>
      <c r="AW13" s="14">
        <f t="shared" si="9"/>
        <v>-0.74369317712168637</v>
      </c>
      <c r="AX13" s="14">
        <f t="shared" si="10"/>
        <v>-5.6306822878314344E-2</v>
      </c>
      <c r="AY13" s="15">
        <f t="shared" si="11"/>
        <v>0</v>
      </c>
      <c r="AZ13" s="15" t="e">
        <f>IF(AW13-#REF!&lt;0,1,0)</f>
        <v>#REF!</v>
      </c>
      <c r="BA13" s="14">
        <f t="shared" si="21"/>
        <v>0.68738635424337202</v>
      </c>
      <c r="BB13" s="16">
        <f t="shared" si="25"/>
        <v>1.5008435682169696E-2</v>
      </c>
      <c r="BE13" s="14" t="e">
        <f>BF13-BF13*#REF!/100</f>
        <v>#REF!</v>
      </c>
      <c r="BF13" s="14">
        <f t="shared" si="12"/>
        <v>46</v>
      </c>
      <c r="BG13" s="14" t="e">
        <f>BF13+#REF!*BF13/100</f>
        <v>#REF!</v>
      </c>
      <c r="BH13" s="15" t="e">
        <f t="shared" si="13"/>
        <v>#REF!</v>
      </c>
      <c r="BI13" s="15" t="e">
        <f t="shared" si="14"/>
        <v>#REF!</v>
      </c>
      <c r="BM13">
        <v>45.5</v>
      </c>
      <c r="BN13">
        <v>43.5</v>
      </c>
      <c r="BO13">
        <v>5.5</v>
      </c>
      <c r="BP13">
        <v>4.5</v>
      </c>
      <c r="BQ13">
        <v>45.7</v>
      </c>
      <c r="BR13">
        <v>43.7</v>
      </c>
      <c r="BS13">
        <v>5.7</v>
      </c>
      <c r="BT13">
        <v>4.7</v>
      </c>
      <c r="BU13" s="12">
        <v>1.3124999999999901E-2</v>
      </c>
      <c r="BV13" s="12">
        <v>1.3124999999999901E-2</v>
      </c>
      <c r="BW13" s="12">
        <v>1.3124999999999901E-2</v>
      </c>
      <c r="BX13" s="12">
        <v>1.3124999999999901E-2</v>
      </c>
      <c r="BY13" s="12">
        <v>0.114564392373895</v>
      </c>
      <c r="BZ13" s="12">
        <v>0.114564392373895</v>
      </c>
      <c r="CA13" s="12">
        <v>0.114564392373895</v>
      </c>
      <c r="CB13" s="12">
        <v>0.114564392373895</v>
      </c>
      <c r="CC13" s="12">
        <v>398.247649680687</v>
      </c>
      <c r="CD13" s="12">
        <v>380.79021846180802</v>
      </c>
      <c r="CE13" s="12">
        <v>49.099025303098202</v>
      </c>
      <c r="CF13" s="12">
        <v>40.370309693658598</v>
      </c>
      <c r="CG13" s="12">
        <v>2.8641098093473899E-2</v>
      </c>
      <c r="CH13" s="12">
        <v>2.8641098093473899E-2</v>
      </c>
      <c r="CI13" s="12">
        <v>2.8641098093473899E-2</v>
      </c>
      <c r="CJ13" s="12">
        <v>2.8641098093473899E-2</v>
      </c>
      <c r="CK13" s="12">
        <v>45.639034138065803</v>
      </c>
      <c r="CL13" s="12">
        <v>43.639034138065803</v>
      </c>
      <c r="CM13" s="12">
        <v>5.6390341380658002</v>
      </c>
      <c r="CN13" s="12">
        <v>4.6390341380658002</v>
      </c>
      <c r="CO13" s="12">
        <v>0.34369317712168601</v>
      </c>
      <c r="CP13" s="12">
        <v>0.34369317712168601</v>
      </c>
      <c r="CQ13" s="12">
        <v>0.34369317712168701</v>
      </c>
      <c r="CR13" s="12">
        <v>0.34369317712168701</v>
      </c>
      <c r="CS13" s="12">
        <v>0.68738635424337302</v>
      </c>
      <c r="CT13" s="12">
        <v>0.68738635424337302</v>
      </c>
      <c r="CU13" s="12">
        <v>0.68738635424337502</v>
      </c>
      <c r="CV13" s="12">
        <v>0.68738635424337502</v>
      </c>
    </row>
    <row r="14" spans="1:100" ht="15.75" x14ac:dyDescent="0.2">
      <c r="A14" s="23">
        <v>471</v>
      </c>
      <c r="B14" s="23" t="str">
        <f t="shared" si="0"/>
        <v>47x9x13x6ø</v>
      </c>
      <c r="C14" s="23">
        <f>IFERROR(VLOOKUP($A14,Sheet1!$C$3:$H$800,2,FALSE),0)</f>
        <v>47</v>
      </c>
      <c r="D14" s="23">
        <v>46.5</v>
      </c>
      <c r="E14" s="23">
        <v>45.5</v>
      </c>
      <c r="F14" s="25">
        <v>46.159090909090899</v>
      </c>
      <c r="G14" s="23">
        <f>IFERROR(VLOOKUP($A14,Sheet1!$C$3:$H$800,3,FALSE),0)</f>
        <v>42</v>
      </c>
      <c r="H14" s="23">
        <v>41.5</v>
      </c>
      <c r="I14" s="23">
        <v>40.5</v>
      </c>
      <c r="J14" s="25">
        <v>41.159090909090899</v>
      </c>
      <c r="K14" s="23">
        <f>IFERROR(VLOOKUP($A14,Sheet1!$C$3:$H$800,5,FALSE),0)</f>
        <v>9</v>
      </c>
      <c r="L14" s="23">
        <v>8.5</v>
      </c>
      <c r="M14" s="23">
        <v>7.5</v>
      </c>
      <c r="N14" s="25">
        <v>8.1590909090908994</v>
      </c>
      <c r="O14" s="23">
        <f>IFERROR(VLOOKUP($A14,Sheet1!$C$3:$H$800,6,FALSE),0)</f>
        <v>13</v>
      </c>
      <c r="P14" s="23">
        <f>IFERROR(VLOOKUP($A14,Sheet1!$C$3:$I$800,7,FALSE),0)</f>
        <v>6</v>
      </c>
      <c r="Q14" s="23">
        <v>5.5</v>
      </c>
      <c r="R14" s="23">
        <v>4.5</v>
      </c>
      <c r="S14" s="25">
        <v>5.1590909090909003</v>
      </c>
      <c r="U14" s="13">
        <f t="shared" si="22"/>
        <v>-0.8409090909091006</v>
      </c>
      <c r="V14" s="13">
        <f t="shared" si="26"/>
        <v>-0.84090909090909971</v>
      </c>
      <c r="W14" s="20">
        <v>46.2</v>
      </c>
      <c r="X14" s="13">
        <f t="shared" si="15"/>
        <v>-0.79999999999999716</v>
      </c>
      <c r="Y14">
        <v>41.2</v>
      </c>
      <c r="Z14" s="13">
        <f t="shared" si="16"/>
        <v>-0.79999999999999716</v>
      </c>
      <c r="AA14">
        <v>8.1999999999999993</v>
      </c>
      <c r="AB14" s="13">
        <f t="shared" si="17"/>
        <v>-0.80000000000000071</v>
      </c>
      <c r="AC14">
        <v>5.2</v>
      </c>
      <c r="AD14" s="13">
        <f t="shared" si="18"/>
        <v>-0.79999999999999982</v>
      </c>
      <c r="AF14" s="12">
        <v>1.0338486229649899</v>
      </c>
      <c r="AG14" s="14">
        <f t="shared" si="1"/>
        <v>45.166151377035014</v>
      </c>
      <c r="AH14" s="14">
        <f t="shared" si="2"/>
        <v>47.233848622964992</v>
      </c>
      <c r="AI14" s="15">
        <f t="shared" si="3"/>
        <v>1</v>
      </c>
      <c r="AJ14" s="15">
        <f t="shared" si="4"/>
        <v>1</v>
      </c>
      <c r="AK14" s="14">
        <f t="shared" si="19"/>
        <v>2.0676972459299776</v>
      </c>
      <c r="AL14" s="16">
        <f t="shared" si="23"/>
        <v>4.3993558424042074E-2</v>
      </c>
      <c r="AM14" s="15"/>
      <c r="AN14" s="12">
        <v>0.51692431148249496</v>
      </c>
      <c r="AO14" s="14">
        <f t="shared" si="5"/>
        <v>45.683075688517505</v>
      </c>
      <c r="AP14" s="14">
        <f t="shared" si="6"/>
        <v>46.716924311482501</v>
      </c>
      <c r="AQ14" s="15">
        <f t="shared" si="7"/>
        <v>1</v>
      </c>
      <c r="AR14" s="15">
        <f t="shared" si="8"/>
        <v>0</v>
      </c>
      <c r="AS14" s="14">
        <f t="shared" si="20"/>
        <v>1.0338486229649959</v>
      </c>
      <c r="AT14" s="16">
        <f t="shared" si="24"/>
        <v>2.199677921202119E-2</v>
      </c>
      <c r="AU14" s="16"/>
      <c r="AV14" s="12">
        <v>0.51692431148249496</v>
      </c>
      <c r="AW14" s="14">
        <f t="shared" si="9"/>
        <v>-1.3169243114824947</v>
      </c>
      <c r="AX14" s="14">
        <f t="shared" si="10"/>
        <v>-0.28307568851750486</v>
      </c>
      <c r="AY14" s="15">
        <f t="shared" si="11"/>
        <v>0</v>
      </c>
      <c r="AZ14" s="15" t="e">
        <f>IF(AW14-#REF!&lt;0,1,0)</f>
        <v>#REF!</v>
      </c>
      <c r="BA14" s="14">
        <f t="shared" si="21"/>
        <v>1.0338486229649897</v>
      </c>
      <c r="BB14" s="16">
        <f t="shared" si="25"/>
        <v>2.2233303719677199E-2</v>
      </c>
      <c r="BE14" s="14" t="e">
        <f>BF14-BF14*#REF!/100</f>
        <v>#REF!</v>
      </c>
      <c r="BF14" s="14">
        <f t="shared" si="12"/>
        <v>47</v>
      </c>
      <c r="BG14" s="14" t="e">
        <f>BF14+#REF!*BF14/100</f>
        <v>#REF!</v>
      </c>
      <c r="BH14" s="15" t="e">
        <f t="shared" si="13"/>
        <v>#REF!</v>
      </c>
      <c r="BI14" s="15" t="e">
        <f t="shared" si="14"/>
        <v>#REF!</v>
      </c>
      <c r="BM14">
        <v>46.1</v>
      </c>
      <c r="BN14">
        <v>41.1</v>
      </c>
      <c r="BO14">
        <v>8.1</v>
      </c>
      <c r="BP14">
        <v>5.0999999999999996</v>
      </c>
      <c r="BQ14">
        <v>46.2</v>
      </c>
      <c r="BR14">
        <v>41.2</v>
      </c>
      <c r="BS14">
        <v>8.1999999999999993</v>
      </c>
      <c r="BT14">
        <v>5.2</v>
      </c>
      <c r="BU14" s="12">
        <v>2.9690082644628E-2</v>
      </c>
      <c r="BV14" s="12">
        <v>2.9690082644628E-2</v>
      </c>
      <c r="BW14" s="12">
        <v>2.96900826446281E-2</v>
      </c>
      <c r="BX14" s="12">
        <v>2.96900826446281E-2</v>
      </c>
      <c r="BY14" s="12">
        <v>0.172308103827498</v>
      </c>
      <c r="BZ14" s="12">
        <v>0.172308103827498</v>
      </c>
      <c r="CA14" s="12">
        <v>0.172308103827498</v>
      </c>
      <c r="CB14" s="12">
        <v>0.172308103827498</v>
      </c>
      <c r="CC14" s="12">
        <v>267.88694137857698</v>
      </c>
      <c r="CD14" s="12">
        <v>238.86915353845501</v>
      </c>
      <c r="CE14" s="12">
        <v>47.351753793652897</v>
      </c>
      <c r="CF14" s="12">
        <v>29.9410810895799</v>
      </c>
      <c r="CG14" s="12">
        <v>3.6736211169899599E-2</v>
      </c>
      <c r="CH14" s="12">
        <v>3.6736211169899599E-2</v>
      </c>
      <c r="CI14" s="12">
        <v>3.6736211169899599E-2</v>
      </c>
      <c r="CJ14" s="12">
        <v>3.6736211169899599E-2</v>
      </c>
      <c r="CK14" s="12">
        <v>46.174441994704601</v>
      </c>
      <c r="CL14" s="12">
        <v>41.174441994704601</v>
      </c>
      <c r="CM14" s="12">
        <v>8.1744419947046296</v>
      </c>
      <c r="CN14" s="12">
        <v>5.1744419947046296</v>
      </c>
      <c r="CO14" s="12">
        <v>0.51692431148249496</v>
      </c>
      <c r="CP14" s="12">
        <v>0.51692431148249496</v>
      </c>
      <c r="CQ14" s="12">
        <v>0.51692431148249596</v>
      </c>
      <c r="CR14" s="12">
        <v>0.51692431148249596</v>
      </c>
      <c r="CS14" s="12">
        <v>1.0338486229649899</v>
      </c>
      <c r="CT14" s="12">
        <v>1.0338486229649899</v>
      </c>
      <c r="CU14" s="12">
        <v>1.0338486229649899</v>
      </c>
      <c r="CV14" s="12">
        <v>1.0338486229649899</v>
      </c>
    </row>
    <row r="15" spans="1:100" ht="15.75" x14ac:dyDescent="0.2">
      <c r="A15" s="23">
        <v>480</v>
      </c>
      <c r="B15" s="23" t="str">
        <f t="shared" si="0"/>
        <v>48x8x17x6ø</v>
      </c>
      <c r="C15" s="23">
        <f>IFERROR(VLOOKUP($A15,Sheet1!$C$3:$H$800,2,FALSE),0)</f>
        <v>48</v>
      </c>
      <c r="D15" s="23">
        <v>47.7</v>
      </c>
      <c r="E15" s="23">
        <v>47.2</v>
      </c>
      <c r="F15" s="25">
        <v>47.5266666666666</v>
      </c>
      <c r="G15" s="23">
        <f>IFERROR(VLOOKUP($A15,Sheet1!$C$3:$H$800,3,FALSE),0)</f>
        <v>44</v>
      </c>
      <c r="H15" s="23">
        <v>42.7</v>
      </c>
      <c r="I15" s="23">
        <v>42.2</v>
      </c>
      <c r="J15" s="25">
        <v>42.5266666666666</v>
      </c>
      <c r="K15" s="23">
        <f>IFERROR(VLOOKUP($A15,Sheet1!$C$3:$H$800,5,FALSE),0)</f>
        <v>8</v>
      </c>
      <c r="L15" s="23">
        <v>7.7</v>
      </c>
      <c r="M15" s="23">
        <v>7.2</v>
      </c>
      <c r="N15" s="25">
        <v>7.5266666666666602</v>
      </c>
      <c r="O15" s="23">
        <f>IFERROR(VLOOKUP($A15,Sheet1!$C$3:$H$800,6,FALSE),0)</f>
        <v>17</v>
      </c>
      <c r="P15" s="23">
        <f>IFERROR(VLOOKUP($A15,Sheet1!$C$3:$I$800,7,FALSE),0)</f>
        <v>6</v>
      </c>
      <c r="Q15" s="23">
        <v>5.7</v>
      </c>
      <c r="R15" s="23">
        <v>5.2</v>
      </c>
      <c r="S15" s="25">
        <v>5.5266666666666602</v>
      </c>
      <c r="U15" s="13">
        <f t="shared" si="22"/>
        <v>-0.47333333333333982</v>
      </c>
      <c r="V15" s="13">
        <f t="shared" si="26"/>
        <v>-0.47333333333333982</v>
      </c>
      <c r="W15" s="20">
        <v>47.6</v>
      </c>
      <c r="X15" s="13">
        <f t="shared" si="15"/>
        <v>-0.39999999999999858</v>
      </c>
      <c r="Y15">
        <v>42.6</v>
      </c>
      <c r="Z15" s="13">
        <f t="shared" si="16"/>
        <v>-1.3999999999999986</v>
      </c>
      <c r="AA15">
        <v>7.6</v>
      </c>
      <c r="AB15" s="13">
        <f t="shared" si="17"/>
        <v>-0.40000000000000036</v>
      </c>
      <c r="AC15">
        <v>5.6</v>
      </c>
      <c r="AD15" s="13">
        <f t="shared" si="18"/>
        <v>-0.40000000000000036</v>
      </c>
      <c r="AF15" s="12">
        <v>1.01508620323596</v>
      </c>
      <c r="AG15" s="14">
        <f t="shared" si="1"/>
        <v>46.584913796764042</v>
      </c>
      <c r="AH15" s="14">
        <f t="shared" si="2"/>
        <v>48.615086203235961</v>
      </c>
      <c r="AI15" s="15">
        <f t="shared" si="3"/>
        <v>1</v>
      </c>
      <c r="AJ15" s="15">
        <f t="shared" si="4"/>
        <v>1</v>
      </c>
      <c r="AK15" s="14">
        <f t="shared" si="19"/>
        <v>2.0301724064719195</v>
      </c>
      <c r="AL15" s="16">
        <f t="shared" si="23"/>
        <v>4.2295258468164988E-2</v>
      </c>
      <c r="AM15" s="15"/>
      <c r="AN15" s="12">
        <v>0.507543101617982</v>
      </c>
      <c r="AO15" s="14">
        <f t="shared" si="5"/>
        <v>47.092456898382018</v>
      </c>
      <c r="AP15" s="14">
        <f t="shared" si="6"/>
        <v>48.107543101617985</v>
      </c>
      <c r="AQ15" s="15">
        <f t="shared" si="7"/>
        <v>1</v>
      </c>
      <c r="AR15" s="15">
        <f t="shared" si="8"/>
        <v>1</v>
      </c>
      <c r="AS15" s="14">
        <f t="shared" si="20"/>
        <v>1.0150862032359669</v>
      </c>
      <c r="AT15" s="16">
        <f t="shared" si="24"/>
        <v>2.1147629234082643E-2</v>
      </c>
      <c r="AU15" s="16"/>
      <c r="AV15" s="12">
        <v>0.507543101617982</v>
      </c>
      <c r="AW15" s="14">
        <f t="shared" si="9"/>
        <v>-0.90754310161798235</v>
      </c>
      <c r="AX15" s="14">
        <f t="shared" si="10"/>
        <v>0.10754310161798164</v>
      </c>
      <c r="AY15" s="15">
        <f t="shared" si="11"/>
        <v>0</v>
      </c>
      <c r="AZ15" s="15" t="e">
        <f>IF(AW15-#REF!&lt;0,1,0)</f>
        <v>#REF!</v>
      </c>
      <c r="BA15" s="14">
        <f t="shared" si="21"/>
        <v>1.015086203235964</v>
      </c>
      <c r="BB15" s="16">
        <f t="shared" si="25"/>
        <v>2.1280633191529643E-2</v>
      </c>
      <c r="BE15" s="14" t="e">
        <f>BF15-BF15*#REF!/100</f>
        <v>#REF!</v>
      </c>
      <c r="BF15" s="14">
        <f t="shared" si="12"/>
        <v>48</v>
      </c>
      <c r="BG15" s="14" t="e">
        <f>BF15+#REF!*BF15/100</f>
        <v>#REF!</v>
      </c>
      <c r="BH15" s="15" t="e">
        <f t="shared" si="13"/>
        <v>#REF!</v>
      </c>
      <c r="BI15" s="15" t="e">
        <f t="shared" si="14"/>
        <v>#REF!</v>
      </c>
      <c r="BM15">
        <v>47.45</v>
      </c>
      <c r="BN15">
        <v>42.45</v>
      </c>
      <c r="BO15">
        <v>7.45</v>
      </c>
      <c r="BP15">
        <v>5.45</v>
      </c>
      <c r="BQ15">
        <v>47.65</v>
      </c>
      <c r="BR15">
        <v>42.65</v>
      </c>
      <c r="BS15">
        <v>7.65</v>
      </c>
      <c r="BT15">
        <v>5.65</v>
      </c>
      <c r="BU15" s="12">
        <v>2.8622222222222399E-2</v>
      </c>
      <c r="BV15" s="12">
        <v>2.8622222222222399E-2</v>
      </c>
      <c r="BW15" s="12">
        <v>2.8622222222222202E-2</v>
      </c>
      <c r="BX15" s="12">
        <v>2.8622222222222202E-2</v>
      </c>
      <c r="BY15" s="12">
        <v>0.16918103387266001</v>
      </c>
      <c r="BZ15" s="12">
        <v>0.16918103387266001</v>
      </c>
      <c r="CA15" s="12">
        <v>0.16918103387266001</v>
      </c>
      <c r="CB15" s="12">
        <v>0.16918103387266001</v>
      </c>
      <c r="CC15" s="12">
        <v>280.92195430392599</v>
      </c>
      <c r="CD15" s="12">
        <v>251.36781406995999</v>
      </c>
      <c r="CE15" s="12">
        <v>44.488832432197199</v>
      </c>
      <c r="CF15" s="12">
        <v>32.667176338610702</v>
      </c>
      <c r="CG15" s="12">
        <v>4.3682355112197799E-2</v>
      </c>
      <c r="CH15" s="12">
        <v>4.3682355112197799E-2</v>
      </c>
      <c r="CI15" s="12">
        <v>4.3682355112197702E-2</v>
      </c>
      <c r="CJ15" s="12">
        <v>4.3682355112197702E-2</v>
      </c>
      <c r="CK15" s="12">
        <v>47.548772988426002</v>
      </c>
      <c r="CL15" s="12">
        <v>42.548772988426002</v>
      </c>
      <c r="CM15" s="12">
        <v>7.5487729884260197</v>
      </c>
      <c r="CN15" s="12">
        <v>5.5487729884260197</v>
      </c>
      <c r="CO15" s="12">
        <v>0.507543101617982</v>
      </c>
      <c r="CP15" s="12">
        <v>0.507543101617982</v>
      </c>
      <c r="CQ15" s="12">
        <v>0.50754310161798</v>
      </c>
      <c r="CR15" s="12">
        <v>0.50754310161798</v>
      </c>
      <c r="CS15" s="12">
        <v>1.01508620323596</v>
      </c>
      <c r="CT15" s="12">
        <v>1.01508620323596</v>
      </c>
      <c r="CU15" s="12">
        <v>1.01508620323596</v>
      </c>
      <c r="CV15" s="12">
        <v>1.01508620323596</v>
      </c>
    </row>
    <row r="16" spans="1:100" ht="15.75" x14ac:dyDescent="0.2">
      <c r="A16" s="23">
        <v>499</v>
      </c>
      <c r="B16" s="23" t="str">
        <f t="shared" si="0"/>
        <v>50x10x22x4.5ø</v>
      </c>
      <c r="C16" s="23">
        <f>IFERROR(VLOOKUP($A16,Sheet1!$C$3:$H$800,2,FALSE),0)</f>
        <v>50</v>
      </c>
      <c r="D16" s="23">
        <v>50</v>
      </c>
      <c r="E16" s="23">
        <v>49.6</v>
      </c>
      <c r="F16" s="25">
        <v>49.85</v>
      </c>
      <c r="G16" s="23">
        <f>IFERROR(VLOOKUP($A16,Sheet1!$C$3:$H$800,3,FALSE),0)</f>
        <v>48</v>
      </c>
      <c r="H16" s="23">
        <v>48</v>
      </c>
      <c r="I16" s="23">
        <v>47.6</v>
      </c>
      <c r="J16" s="25">
        <v>47.85</v>
      </c>
      <c r="K16" s="23">
        <f>IFERROR(VLOOKUP($A16,Sheet1!$C$3:$H$800,5,FALSE),0)</f>
        <v>10</v>
      </c>
      <c r="L16" s="23">
        <v>11</v>
      </c>
      <c r="M16" s="23">
        <v>10.6</v>
      </c>
      <c r="N16" s="25">
        <v>10.8499999999999</v>
      </c>
      <c r="O16" s="23">
        <f>IFERROR(VLOOKUP($A16,Sheet1!$C$3:$H$800,6,FALSE),0)</f>
        <v>22</v>
      </c>
      <c r="P16" s="23">
        <f>IFERROR(VLOOKUP($A16,Sheet1!$C$3:$I$800,7,FALSE),0)</f>
        <v>4.5</v>
      </c>
      <c r="Q16" s="23">
        <v>5</v>
      </c>
      <c r="R16" s="23">
        <v>4.5999999999999996</v>
      </c>
      <c r="S16" s="25">
        <v>4.8499999999999996</v>
      </c>
      <c r="U16" s="13">
        <f t="shared" si="22"/>
        <v>0.84999999999990017</v>
      </c>
      <c r="V16" s="13">
        <f t="shared" si="26"/>
        <v>0.34999999999999964</v>
      </c>
      <c r="W16" s="20">
        <v>49.9</v>
      </c>
      <c r="X16" s="13">
        <f t="shared" si="15"/>
        <v>-0.10000000000000142</v>
      </c>
      <c r="Y16">
        <v>47.9</v>
      </c>
      <c r="Z16" s="13">
        <f t="shared" si="16"/>
        <v>-0.10000000000000142</v>
      </c>
      <c r="AA16">
        <v>10.9</v>
      </c>
      <c r="AB16" s="13">
        <f t="shared" si="17"/>
        <v>0.90000000000000036</v>
      </c>
      <c r="AC16">
        <v>4.9000000000000004</v>
      </c>
      <c r="AD16" s="13">
        <f t="shared" si="18"/>
        <v>0.40000000000000036</v>
      </c>
      <c r="AF16" s="12">
        <v>0.59497899122573705</v>
      </c>
      <c r="AG16" s="14">
        <f t="shared" si="1"/>
        <v>49.305021008774261</v>
      </c>
      <c r="AH16" s="14">
        <f t="shared" si="2"/>
        <v>50.494978991225736</v>
      </c>
      <c r="AI16" s="15">
        <f t="shared" si="3"/>
        <v>1</v>
      </c>
      <c r="AJ16" s="15">
        <f t="shared" si="4"/>
        <v>1</v>
      </c>
      <c r="AK16" s="14">
        <f t="shared" si="19"/>
        <v>1.1899579824514745</v>
      </c>
      <c r="AL16" s="16">
        <f t="shared" si="23"/>
        <v>2.379915964902949E-2</v>
      </c>
      <c r="AM16" s="15"/>
      <c r="AN16" s="12">
        <v>0.29748949561286803</v>
      </c>
      <c r="AO16" s="14">
        <f t="shared" si="5"/>
        <v>49.602510504387133</v>
      </c>
      <c r="AP16" s="14">
        <f t="shared" si="6"/>
        <v>50.197489495612864</v>
      </c>
      <c r="AQ16" s="15">
        <f t="shared" si="7"/>
        <v>1</v>
      </c>
      <c r="AR16" s="17">
        <f t="shared" si="8"/>
        <v>0</v>
      </c>
      <c r="AS16" s="14">
        <f t="shared" si="20"/>
        <v>0.59497899122573017</v>
      </c>
      <c r="AT16" s="16">
        <f t="shared" si="24"/>
        <v>1.1899579824514603E-2</v>
      </c>
      <c r="AU16" s="16"/>
      <c r="AV16" s="12">
        <v>0.29748949561286803</v>
      </c>
      <c r="AW16" s="14">
        <f t="shared" si="9"/>
        <v>0.10251050438713233</v>
      </c>
      <c r="AX16" s="14">
        <f t="shared" si="10"/>
        <v>0.69748949561286833</v>
      </c>
      <c r="AY16" s="15">
        <f t="shared" si="11"/>
        <v>0</v>
      </c>
      <c r="AZ16" s="17" t="e">
        <f>IF(AW16-#REF!&lt;0,1,0)</f>
        <v>#REF!</v>
      </c>
      <c r="BA16" s="14">
        <f t="shared" si="21"/>
        <v>0.59497899122573594</v>
      </c>
      <c r="BB16" s="16">
        <f t="shared" si="25"/>
        <v>1.1899579824514719E-2</v>
      </c>
      <c r="BE16" s="14" t="e">
        <f>BF16-BF16*#REF!/100</f>
        <v>#REF!</v>
      </c>
      <c r="BF16" s="14">
        <f t="shared" si="12"/>
        <v>50</v>
      </c>
      <c r="BG16" s="14" t="e">
        <f>BF16+#REF!*BF16/100</f>
        <v>#REF!</v>
      </c>
      <c r="BH16" s="15" t="e">
        <f t="shared" si="13"/>
        <v>#REF!</v>
      </c>
      <c r="BI16" s="15" t="e">
        <f t="shared" si="14"/>
        <v>#REF!</v>
      </c>
      <c r="BM16">
        <v>49.8</v>
      </c>
      <c r="BN16">
        <v>47.8</v>
      </c>
      <c r="BO16">
        <v>10.8</v>
      </c>
      <c r="BP16">
        <v>4.8</v>
      </c>
      <c r="BQ16">
        <v>49.9</v>
      </c>
      <c r="BR16">
        <v>47.9</v>
      </c>
      <c r="BS16">
        <v>10.9</v>
      </c>
      <c r="BT16">
        <v>4.9000000000000004</v>
      </c>
      <c r="BU16" s="12">
        <v>9.8333333333332096E-3</v>
      </c>
      <c r="BV16" s="12">
        <v>9.8333333333332096E-3</v>
      </c>
      <c r="BW16" s="12">
        <v>9.8333333333333606E-3</v>
      </c>
      <c r="BX16" s="12">
        <v>9.8333333333333502E-3</v>
      </c>
      <c r="BY16" s="12">
        <v>9.91631652042895E-2</v>
      </c>
      <c r="BZ16" s="12">
        <v>9.91631652042895E-2</v>
      </c>
      <c r="CA16" s="12">
        <v>9.9163165204290193E-2</v>
      </c>
      <c r="CB16" s="12">
        <v>9.9163165204290193E-2</v>
      </c>
      <c r="CC16" s="12">
        <v>502.70682563734499</v>
      </c>
      <c r="CD16" s="12">
        <v>482.53804627376002</v>
      </c>
      <c r="CE16" s="12">
        <v>109.415628047445</v>
      </c>
      <c r="CF16" s="12">
        <v>48.909289956692099</v>
      </c>
      <c r="CG16" s="12">
        <v>1.8104634152000199E-2</v>
      </c>
      <c r="CH16" s="12">
        <v>1.8104634152000199E-2</v>
      </c>
      <c r="CI16" s="12">
        <v>1.8104634152000299E-2</v>
      </c>
      <c r="CJ16" s="12">
        <v>1.8104634152000299E-2</v>
      </c>
      <c r="CK16" s="12">
        <v>49.856478660126598</v>
      </c>
      <c r="CL16" s="12">
        <v>47.856478660126598</v>
      </c>
      <c r="CM16" s="12">
        <v>10.8564786601266</v>
      </c>
      <c r="CN16" s="12">
        <v>4.8564786601266796</v>
      </c>
      <c r="CO16" s="12">
        <v>0.29748949561286803</v>
      </c>
      <c r="CP16" s="12">
        <v>0.29748949561286803</v>
      </c>
      <c r="CQ16" s="12">
        <v>0.29748949561287003</v>
      </c>
      <c r="CR16" s="12">
        <v>0.29748949561287003</v>
      </c>
      <c r="CS16" s="12">
        <v>0.59497899122573705</v>
      </c>
      <c r="CT16" s="12">
        <v>0.59497899122573705</v>
      </c>
      <c r="CU16" s="12">
        <v>0.59497899122574105</v>
      </c>
      <c r="CV16" s="12">
        <v>0.59497899122574105</v>
      </c>
    </row>
    <row r="17" spans="1:100" ht="15.75" x14ac:dyDescent="0.2">
      <c r="A17" s="23">
        <v>501</v>
      </c>
      <c r="B17" s="23" t="str">
        <f t="shared" si="0"/>
        <v>50x7x12x6ø</v>
      </c>
      <c r="C17" s="23">
        <f>IFERROR(VLOOKUP($A17,Sheet1!$C$3:$H$800,2,FALSE),0)</f>
        <v>50</v>
      </c>
      <c r="D17" s="23">
        <v>49.2</v>
      </c>
      <c r="E17" s="23">
        <v>48.6</v>
      </c>
      <c r="F17" s="25">
        <v>48.924999999999997</v>
      </c>
      <c r="G17" s="23">
        <f>IFERROR(VLOOKUP($A17,Sheet1!$C$3:$H$800,3,FALSE),0)</f>
        <v>48</v>
      </c>
      <c r="H17" s="23">
        <v>47.2</v>
      </c>
      <c r="I17" s="23">
        <v>46.6</v>
      </c>
      <c r="J17" s="25">
        <v>46.924999999999997</v>
      </c>
      <c r="K17" s="23">
        <f>IFERROR(VLOOKUP($A17,Sheet1!$C$3:$H$800,5,FALSE),0)</f>
        <v>7</v>
      </c>
      <c r="L17" s="23">
        <v>6.2</v>
      </c>
      <c r="M17" s="23">
        <v>5.6</v>
      </c>
      <c r="N17" s="25">
        <v>5.9249999999999901</v>
      </c>
      <c r="O17" s="23">
        <f>IFERROR(VLOOKUP($A17,Sheet1!$C$3:$H$800,6,FALSE),0)</f>
        <v>12</v>
      </c>
      <c r="P17" s="23">
        <f>IFERROR(VLOOKUP($A17,Sheet1!$C$3:$I$800,7,FALSE),0)</f>
        <v>6</v>
      </c>
      <c r="Q17" s="23">
        <v>5.2</v>
      </c>
      <c r="R17" s="23">
        <v>4.5999999999999996</v>
      </c>
      <c r="S17" s="25">
        <v>4.9249999999999901</v>
      </c>
      <c r="U17" s="13">
        <f t="shared" si="22"/>
        <v>-1.0750000000000099</v>
      </c>
      <c r="V17" s="13">
        <f t="shared" si="26"/>
        <v>-1.0750000000000099</v>
      </c>
      <c r="W17" s="20">
        <v>48.9</v>
      </c>
      <c r="X17" s="13">
        <f t="shared" si="15"/>
        <v>-1.1000000000000014</v>
      </c>
      <c r="Y17">
        <v>46.9</v>
      </c>
      <c r="Z17" s="13">
        <f t="shared" si="16"/>
        <v>-1.1000000000000014</v>
      </c>
      <c r="AA17">
        <v>5.9</v>
      </c>
      <c r="AB17" s="13">
        <f t="shared" si="17"/>
        <v>-1.0999999999999996</v>
      </c>
      <c r="AC17">
        <v>4.9000000000000004</v>
      </c>
      <c r="AD17" s="13">
        <f t="shared" si="18"/>
        <v>-1.0999999999999996</v>
      </c>
      <c r="AF17" s="12">
        <v>0.70356236397352001</v>
      </c>
      <c r="AG17" s="14">
        <f t="shared" si="1"/>
        <v>48.196437636026481</v>
      </c>
      <c r="AH17" s="14">
        <f t="shared" si="2"/>
        <v>49.603562363973516</v>
      </c>
      <c r="AI17" s="15">
        <f t="shared" si="3"/>
        <v>1</v>
      </c>
      <c r="AJ17" s="15">
        <f t="shared" si="4"/>
        <v>1</v>
      </c>
      <c r="AK17" s="14">
        <f t="shared" si="19"/>
        <v>1.4071247279470356</v>
      </c>
      <c r="AL17" s="16">
        <f t="shared" si="23"/>
        <v>2.814249455894071E-2</v>
      </c>
      <c r="AM17" s="15"/>
      <c r="AN17" s="12">
        <v>0.35178118198676001</v>
      </c>
      <c r="AO17" s="14">
        <f t="shared" si="5"/>
        <v>48.54821881801324</v>
      </c>
      <c r="AP17" s="14">
        <f t="shared" si="6"/>
        <v>49.251781181986757</v>
      </c>
      <c r="AQ17" s="15">
        <f t="shared" si="7"/>
        <v>1</v>
      </c>
      <c r="AR17" s="15">
        <f t="shared" si="8"/>
        <v>1</v>
      </c>
      <c r="AS17" s="14">
        <f t="shared" si="20"/>
        <v>0.70356236397351779</v>
      </c>
      <c r="AT17" s="16">
        <f t="shared" si="24"/>
        <v>1.4071247279470355E-2</v>
      </c>
      <c r="AU17" s="16"/>
      <c r="AV17" s="12">
        <v>0.35178118198676001</v>
      </c>
      <c r="AW17" s="14">
        <f t="shared" si="9"/>
        <v>-1.4517811819867597</v>
      </c>
      <c r="AX17" s="14">
        <f t="shared" si="10"/>
        <v>-0.74821881801323964</v>
      </c>
      <c r="AY17" s="15">
        <f t="shared" si="11"/>
        <v>0</v>
      </c>
      <c r="AZ17" s="15" t="e">
        <f>IF(AW17-#REF!&lt;0,1,0)</f>
        <v>#REF!</v>
      </c>
      <c r="BA17" s="14">
        <f t="shared" si="21"/>
        <v>0.70356236397352001</v>
      </c>
      <c r="BB17" s="16">
        <f t="shared" si="25"/>
        <v>1.4300048048242276E-2</v>
      </c>
      <c r="BE17" s="14" t="e">
        <f>BF17-BF17*#REF!/100</f>
        <v>#REF!</v>
      </c>
      <c r="BF17" s="14">
        <f t="shared" si="12"/>
        <v>50</v>
      </c>
      <c r="BG17" s="14" t="e">
        <f>BF17+#REF!*BF17/100</f>
        <v>#REF!</v>
      </c>
      <c r="BH17" s="15" t="e">
        <f t="shared" si="13"/>
        <v>#REF!</v>
      </c>
      <c r="BI17" s="15" t="e">
        <f t="shared" si="14"/>
        <v>#REF!</v>
      </c>
      <c r="BM17">
        <v>48.875</v>
      </c>
      <c r="BN17">
        <v>46.875</v>
      </c>
      <c r="BO17">
        <v>5.875</v>
      </c>
      <c r="BP17">
        <v>4.875</v>
      </c>
      <c r="BQ17">
        <v>49</v>
      </c>
      <c r="BR17">
        <v>47</v>
      </c>
      <c r="BS17">
        <v>6</v>
      </c>
      <c r="BT17">
        <v>5</v>
      </c>
      <c r="BU17" s="12">
        <v>1.37500000000002E-2</v>
      </c>
      <c r="BV17" s="12">
        <v>1.37500000000002E-2</v>
      </c>
      <c r="BW17" s="12">
        <v>1.375E-2</v>
      </c>
      <c r="BX17" s="12">
        <v>1.375E-2</v>
      </c>
      <c r="BY17" s="12">
        <v>0.11726039399558599</v>
      </c>
      <c r="BZ17" s="12">
        <v>0.11726039399558599</v>
      </c>
      <c r="CA17" s="12">
        <v>0.11726039399558499</v>
      </c>
      <c r="CB17" s="12">
        <v>0.11726039399558499</v>
      </c>
      <c r="CC17" s="12">
        <v>417.233801907925</v>
      </c>
      <c r="CD17" s="12">
        <v>400.17774459947702</v>
      </c>
      <c r="CE17" s="12">
        <v>50.528569776279603</v>
      </c>
      <c r="CF17" s="12">
        <v>42.000541122055203</v>
      </c>
      <c r="CG17" s="12">
        <v>2.0728904939721401E-2</v>
      </c>
      <c r="CH17" s="12">
        <v>2.0728904939721401E-2</v>
      </c>
      <c r="CI17" s="12">
        <v>2.07289049397212E-2</v>
      </c>
      <c r="CJ17" s="12">
        <v>2.07289049397212E-2</v>
      </c>
      <c r="CK17" s="12">
        <v>48.9321821991322</v>
      </c>
      <c r="CL17" s="12">
        <v>46.9321821991322</v>
      </c>
      <c r="CM17" s="12">
        <v>5.9321821991322201</v>
      </c>
      <c r="CN17" s="12">
        <v>4.9321821991322201</v>
      </c>
      <c r="CO17" s="12">
        <v>0.35178118198676001</v>
      </c>
      <c r="CP17" s="12">
        <v>0.35178118198676001</v>
      </c>
      <c r="CQ17" s="12">
        <v>0.35178118198675701</v>
      </c>
      <c r="CR17" s="12">
        <v>0.35178118198675701</v>
      </c>
      <c r="CS17" s="12">
        <v>0.70356236397352001</v>
      </c>
      <c r="CT17" s="12">
        <v>0.70356236397352001</v>
      </c>
      <c r="CU17" s="12">
        <v>0.70356236397351402</v>
      </c>
      <c r="CV17" s="12">
        <v>0.70356236397351402</v>
      </c>
    </row>
    <row r="18" spans="1:100" ht="15.75" x14ac:dyDescent="0.2">
      <c r="A18" s="23">
        <v>503</v>
      </c>
      <c r="B18" s="23" t="str">
        <f t="shared" si="0"/>
        <v>50x8x11x8ø</v>
      </c>
      <c r="C18" s="23">
        <f>IFERROR(VLOOKUP($A18,Sheet1!$C$3:$H$800,2,FALSE),0)</f>
        <v>50</v>
      </c>
      <c r="D18" s="23">
        <v>49.3</v>
      </c>
      <c r="E18" s="23">
        <v>49</v>
      </c>
      <c r="F18" s="25">
        <v>49.1714285714285</v>
      </c>
      <c r="G18" s="23">
        <f>IFERROR(VLOOKUP($A18,Sheet1!$C$3:$H$800,3,FALSE),0)</f>
        <v>50</v>
      </c>
      <c r="H18" s="23">
        <v>-0.7</v>
      </c>
      <c r="I18" s="23">
        <v>-1</v>
      </c>
      <c r="J18" s="25">
        <v>-0.82857142857142796</v>
      </c>
      <c r="K18" s="23">
        <f>IFERROR(VLOOKUP($A18,Sheet1!$C$3:$H$800,5,FALSE),0)</f>
        <v>8</v>
      </c>
      <c r="L18" s="23">
        <v>7.3</v>
      </c>
      <c r="M18" s="23">
        <v>7</v>
      </c>
      <c r="N18" s="25">
        <v>7.1714285714285699</v>
      </c>
      <c r="O18" s="23">
        <f>IFERROR(VLOOKUP($A18,Sheet1!$C$3:$H$800,6,FALSE),0)</f>
        <v>11</v>
      </c>
      <c r="P18" s="23">
        <f>IFERROR(VLOOKUP($A18,Sheet1!$C$3:$I$800,7,FALSE),0)</f>
        <v>8</v>
      </c>
      <c r="Q18" s="23">
        <v>7.3</v>
      </c>
      <c r="R18" s="23">
        <v>7</v>
      </c>
      <c r="S18" s="25">
        <v>7.1714285714285699</v>
      </c>
      <c r="U18" s="13">
        <f t="shared" si="22"/>
        <v>-0.82857142857143007</v>
      </c>
      <c r="V18" s="13">
        <f t="shared" si="26"/>
        <v>-0.82857142857143007</v>
      </c>
      <c r="W18" s="20">
        <v>49.2</v>
      </c>
      <c r="X18" s="13">
        <f t="shared" si="15"/>
        <v>-0.79999999999999716</v>
      </c>
      <c r="Y18">
        <v>-0.8</v>
      </c>
      <c r="Z18" s="13">
        <f t="shared" si="16"/>
        <v>-50.8</v>
      </c>
      <c r="AA18">
        <v>7.2</v>
      </c>
      <c r="AB18" s="13">
        <f t="shared" si="17"/>
        <v>-0.79999999999999982</v>
      </c>
      <c r="AC18">
        <v>7.2</v>
      </c>
      <c r="AD18" s="13">
        <f t="shared" si="18"/>
        <v>-0.79999999999999982</v>
      </c>
      <c r="AF18" s="12">
        <v>0.47723694538542699</v>
      </c>
      <c r="AG18" s="14">
        <f t="shared" si="1"/>
        <v>48.722763054614575</v>
      </c>
      <c r="AH18" s="14">
        <f t="shared" si="2"/>
        <v>49.677236945385431</v>
      </c>
      <c r="AI18" s="15">
        <f t="shared" si="3"/>
        <v>1</v>
      </c>
      <c r="AJ18" s="15">
        <f t="shared" si="4"/>
        <v>1</v>
      </c>
      <c r="AK18" s="14">
        <f t="shared" si="19"/>
        <v>0.95447389077085631</v>
      </c>
      <c r="AL18" s="16">
        <f t="shared" si="23"/>
        <v>1.9089477815417127E-2</v>
      </c>
      <c r="AM18" s="15"/>
      <c r="AN18" s="12">
        <v>0.238618472692713</v>
      </c>
      <c r="AO18" s="14">
        <f t="shared" si="5"/>
        <v>48.961381527307289</v>
      </c>
      <c r="AP18" s="14">
        <f t="shared" si="6"/>
        <v>49.438618472692717</v>
      </c>
      <c r="AQ18" s="15">
        <f t="shared" si="7"/>
        <v>1</v>
      </c>
      <c r="AR18" s="15">
        <f t="shared" si="8"/>
        <v>1</v>
      </c>
      <c r="AS18" s="14">
        <f t="shared" si="20"/>
        <v>0.47723694538542816</v>
      </c>
      <c r="AT18" s="16">
        <f t="shared" si="24"/>
        <v>9.5447389077085634E-3</v>
      </c>
      <c r="AU18" s="16"/>
      <c r="AV18" s="12">
        <v>0.238618472692713</v>
      </c>
      <c r="AW18" s="14">
        <f t="shared" si="9"/>
        <v>-1.0386184726927128</v>
      </c>
      <c r="AX18" s="14">
        <f t="shared" si="10"/>
        <v>-0.56138152730728685</v>
      </c>
      <c r="AY18" s="15">
        <f t="shared" si="11"/>
        <v>1</v>
      </c>
      <c r="AZ18" s="15" t="e">
        <f>IF(AW18-#REF!&lt;0,1,0)</f>
        <v>#REF!</v>
      </c>
      <c r="BA18" s="14">
        <f t="shared" si="21"/>
        <v>0.47723694538542594</v>
      </c>
      <c r="BB18" s="16">
        <f t="shared" si="25"/>
        <v>9.6802625838828798E-3</v>
      </c>
      <c r="BE18" s="14" t="e">
        <f>BF18-BF18*#REF!/100</f>
        <v>#REF!</v>
      </c>
      <c r="BF18" s="14">
        <f t="shared" si="12"/>
        <v>50</v>
      </c>
      <c r="BG18" s="14" t="e">
        <f>BF18+#REF!*BF18/100</f>
        <v>#REF!</v>
      </c>
      <c r="BH18" s="15" t="e">
        <f t="shared" si="13"/>
        <v>#REF!</v>
      </c>
      <c r="BI18" s="15" t="e">
        <f t="shared" si="14"/>
        <v>#REF!</v>
      </c>
      <c r="BM18">
        <v>49.1</v>
      </c>
      <c r="BN18">
        <v>-0.9</v>
      </c>
      <c r="BO18">
        <v>7.1</v>
      </c>
      <c r="BP18">
        <v>7.1</v>
      </c>
      <c r="BQ18">
        <v>49.2</v>
      </c>
      <c r="BR18">
        <v>-0.8</v>
      </c>
      <c r="BS18">
        <v>7.2</v>
      </c>
      <c r="BT18">
        <v>7.2</v>
      </c>
      <c r="BU18" s="12">
        <v>6.3265306122448099E-3</v>
      </c>
      <c r="BV18" s="12">
        <v>6.3265306122449001E-3</v>
      </c>
      <c r="BW18" s="12">
        <v>6.3265306122449096E-3</v>
      </c>
      <c r="BX18" s="12">
        <v>6.3265306122449096E-3</v>
      </c>
      <c r="BY18" s="12">
        <v>7.9539490897571202E-2</v>
      </c>
      <c r="BZ18" s="12">
        <v>7.9539490897571702E-2</v>
      </c>
      <c r="CA18" s="12">
        <v>7.9539490897571799E-2</v>
      </c>
      <c r="CB18" s="12">
        <v>7.9539490897571799E-2</v>
      </c>
      <c r="CC18" s="12">
        <v>618.20144957616299</v>
      </c>
      <c r="CD18" s="12">
        <v>-10.4171075175529</v>
      </c>
      <c r="CE18" s="12">
        <v>90.161861617440906</v>
      </c>
      <c r="CF18" s="12">
        <v>90.161861617440906</v>
      </c>
      <c r="CG18" s="12">
        <v>2.1257823118366801E-2</v>
      </c>
      <c r="CH18" s="12">
        <v>2.1257823118366999E-2</v>
      </c>
      <c r="CI18" s="12">
        <v>2.1257823118366999E-2</v>
      </c>
      <c r="CJ18" s="12">
        <v>2.1257823118366999E-2</v>
      </c>
      <c r="CK18" s="12">
        <v>49.182564100154202</v>
      </c>
      <c r="CL18" s="12">
        <v>-0.81743589984576803</v>
      </c>
      <c r="CM18" s="12">
        <v>7.18256410015423</v>
      </c>
      <c r="CN18" s="12">
        <v>7.18256410015423</v>
      </c>
      <c r="CO18" s="12">
        <v>0.238618472692713</v>
      </c>
      <c r="CP18" s="12">
        <v>0.23861847269271499</v>
      </c>
      <c r="CQ18" s="12">
        <v>0.23861847269271499</v>
      </c>
      <c r="CR18" s="12">
        <v>0.23861847269271499</v>
      </c>
      <c r="CS18" s="12">
        <v>0.47723694538542699</v>
      </c>
      <c r="CT18" s="12">
        <v>0.47723694538542999</v>
      </c>
      <c r="CU18" s="12">
        <v>0.47723694538542999</v>
      </c>
      <c r="CV18" s="12">
        <v>0.47723694538542999</v>
      </c>
    </row>
    <row r="19" spans="1:100" ht="15.75" x14ac:dyDescent="0.2">
      <c r="A19" s="23">
        <v>509</v>
      </c>
      <c r="B19" s="23" t="str">
        <f t="shared" si="0"/>
        <v>50x10x19x6ø</v>
      </c>
      <c r="C19" s="23">
        <f>IFERROR(VLOOKUP($A19,Sheet1!$C$3:$H$800,2,FALSE),0)</f>
        <v>50</v>
      </c>
      <c r="D19" s="23">
        <v>50.3</v>
      </c>
      <c r="E19" s="23">
        <v>49.7</v>
      </c>
      <c r="F19" s="25">
        <v>49.96</v>
      </c>
      <c r="G19" s="23">
        <f>IFERROR(VLOOKUP($A19,Sheet1!$C$3:$H$800,3,FALSE),0)</f>
        <v>48</v>
      </c>
      <c r="H19" s="23">
        <v>48.3</v>
      </c>
      <c r="I19" s="23">
        <v>47.7</v>
      </c>
      <c r="J19" s="25">
        <v>47.96</v>
      </c>
      <c r="K19" s="23">
        <f>IFERROR(VLOOKUP($A19,Sheet1!$C$3:$H$800,5,FALSE),0)</f>
        <v>10</v>
      </c>
      <c r="L19" s="23">
        <v>10.3</v>
      </c>
      <c r="M19" s="23">
        <v>9.6999999999999993</v>
      </c>
      <c r="N19" s="25">
        <v>9.9599999999999902</v>
      </c>
      <c r="O19" s="23">
        <f>IFERROR(VLOOKUP($A19,Sheet1!$C$3:$H$800,6,FALSE),0)</f>
        <v>19</v>
      </c>
      <c r="P19" s="23">
        <f>IFERROR(VLOOKUP($A19,Sheet1!$C$3:$I$800,7,FALSE),0)</f>
        <v>6</v>
      </c>
      <c r="Q19" s="23">
        <v>6.3</v>
      </c>
      <c r="R19" s="23">
        <v>5.7</v>
      </c>
      <c r="S19" s="25">
        <v>5.9599999999999902</v>
      </c>
      <c r="U19" s="13">
        <f t="shared" si="22"/>
        <v>-4.0000000000009805E-2</v>
      </c>
      <c r="V19" s="13">
        <f t="shared" si="26"/>
        <v>-4.0000000000009805E-2</v>
      </c>
      <c r="W19" s="20">
        <v>49.95</v>
      </c>
      <c r="X19" s="13">
        <f t="shared" si="15"/>
        <v>-4.9999999999997158E-2</v>
      </c>
      <c r="Y19">
        <v>47.95</v>
      </c>
      <c r="Z19" s="13">
        <f t="shared" si="16"/>
        <v>-4.9999999999997158E-2</v>
      </c>
      <c r="AA19">
        <v>9.9499999999999993</v>
      </c>
      <c r="AB19" s="13">
        <f t="shared" si="17"/>
        <v>-5.0000000000000711E-2</v>
      </c>
      <c r="AC19">
        <v>5.95</v>
      </c>
      <c r="AD19" s="13">
        <f t="shared" si="18"/>
        <v>-4.9999999999999822E-2</v>
      </c>
      <c r="AF19" s="12">
        <v>1.04613574644976</v>
      </c>
      <c r="AG19" s="14">
        <f t="shared" si="1"/>
        <v>48.903864253550246</v>
      </c>
      <c r="AH19" s="14">
        <f t="shared" si="2"/>
        <v>50.99613574644976</v>
      </c>
      <c r="AI19" s="15">
        <f t="shared" si="3"/>
        <v>1</v>
      </c>
      <c r="AJ19" s="15">
        <f t="shared" si="4"/>
        <v>1</v>
      </c>
      <c r="AK19" s="14">
        <f t="shared" si="19"/>
        <v>2.0922714928995134</v>
      </c>
      <c r="AL19" s="16">
        <f t="shared" si="23"/>
        <v>4.1845429857990266E-2</v>
      </c>
      <c r="AM19" s="15"/>
      <c r="AN19" s="12">
        <v>0.52306787322488002</v>
      </c>
      <c r="AO19" s="14">
        <f t="shared" si="5"/>
        <v>49.426932126775121</v>
      </c>
      <c r="AP19" s="14">
        <f t="shared" si="6"/>
        <v>50.473067873224885</v>
      </c>
      <c r="AQ19" s="15">
        <f t="shared" si="7"/>
        <v>1</v>
      </c>
      <c r="AR19" s="15">
        <f t="shared" si="8"/>
        <v>1</v>
      </c>
      <c r="AS19" s="14">
        <f t="shared" si="20"/>
        <v>1.0461357464497638</v>
      </c>
      <c r="AT19" s="16">
        <f t="shared" si="24"/>
        <v>2.0922714928995275E-2</v>
      </c>
      <c r="AU19" s="16"/>
      <c r="AV19" s="12">
        <v>0.52306787322488002</v>
      </c>
      <c r="AW19" s="14">
        <f t="shared" si="9"/>
        <v>-0.57306787322487984</v>
      </c>
      <c r="AX19" s="14">
        <f t="shared" si="10"/>
        <v>0.4730678732248802</v>
      </c>
      <c r="AY19" s="15">
        <f t="shared" si="11"/>
        <v>0</v>
      </c>
      <c r="AZ19" s="15" t="e">
        <f>IF(AW19-#REF!&lt;0,1,0)</f>
        <v>#REF!</v>
      </c>
      <c r="BA19" s="14">
        <f t="shared" si="21"/>
        <v>1.04613574644976</v>
      </c>
      <c r="BB19" s="16">
        <f t="shared" si="25"/>
        <v>2.0797927364806363E-2</v>
      </c>
      <c r="BE19" s="14" t="e">
        <f>BF19-BF19*#REF!/100</f>
        <v>#REF!</v>
      </c>
      <c r="BF19" s="14">
        <f t="shared" si="12"/>
        <v>50</v>
      </c>
      <c r="BG19" s="14" t="e">
        <f>BF19+#REF!*BF19/100</f>
        <v>#REF!</v>
      </c>
      <c r="BH19" s="15" t="e">
        <f t="shared" si="13"/>
        <v>#REF!</v>
      </c>
      <c r="BI19" s="15" t="e">
        <f t="shared" si="14"/>
        <v>#REF!</v>
      </c>
      <c r="BM19">
        <v>49.824999999999903</v>
      </c>
      <c r="BN19">
        <v>47.824999999999903</v>
      </c>
      <c r="BO19">
        <v>9.8249999999999993</v>
      </c>
      <c r="BP19">
        <v>5.8250000000000002</v>
      </c>
      <c r="BQ19">
        <v>50</v>
      </c>
      <c r="BR19">
        <v>48</v>
      </c>
      <c r="BS19">
        <v>10</v>
      </c>
      <c r="BT19">
        <v>6</v>
      </c>
      <c r="BU19" s="12">
        <v>3.04E-2</v>
      </c>
      <c r="BV19" s="12">
        <v>3.04E-2</v>
      </c>
      <c r="BW19" s="12">
        <v>3.0399999999999899E-2</v>
      </c>
      <c r="BX19" s="12">
        <v>3.0399999999999899E-2</v>
      </c>
      <c r="BY19" s="12">
        <v>0.17435595774162599</v>
      </c>
      <c r="BZ19" s="12">
        <v>0.17435595774162599</v>
      </c>
      <c r="CA19" s="12">
        <v>0.17435595774162599</v>
      </c>
      <c r="CB19" s="12">
        <v>0.17435595774162599</v>
      </c>
      <c r="CC19" s="12">
        <v>286.54025160433099</v>
      </c>
      <c r="CD19" s="12">
        <v>275.06946491080299</v>
      </c>
      <c r="CE19" s="12">
        <v>57.1245177337698</v>
      </c>
      <c r="CF19" s="12">
        <v>34.182944346713697</v>
      </c>
      <c r="CG19" s="12">
        <v>5.5136195008360797E-2</v>
      </c>
      <c r="CH19" s="12">
        <v>5.5136195008360797E-2</v>
      </c>
      <c r="CI19" s="12">
        <v>5.5136195008360797E-2</v>
      </c>
      <c r="CJ19" s="12">
        <v>5.5136195008360797E-2</v>
      </c>
      <c r="CK19" s="12">
        <v>49.994173767717299</v>
      </c>
      <c r="CL19" s="12">
        <v>47.994173767717299</v>
      </c>
      <c r="CM19" s="12">
        <v>9.9941737677173492</v>
      </c>
      <c r="CN19" s="12">
        <v>5.9941737677173501</v>
      </c>
      <c r="CO19" s="12">
        <v>0.52306787322488002</v>
      </c>
      <c r="CP19" s="12">
        <v>0.52306787322488002</v>
      </c>
      <c r="CQ19" s="12">
        <v>0.52306787322488002</v>
      </c>
      <c r="CR19" s="12">
        <v>0.52306787322488002</v>
      </c>
      <c r="CS19" s="12">
        <v>1.04613574644976</v>
      </c>
      <c r="CT19" s="12">
        <v>1.04613574644976</v>
      </c>
      <c r="CU19" s="12">
        <v>1.04613574644976</v>
      </c>
      <c r="CV19" s="12">
        <v>1.04613574644976</v>
      </c>
    </row>
    <row r="20" spans="1:100" ht="15.75" x14ac:dyDescent="0.2">
      <c r="A20" s="23">
        <v>560</v>
      </c>
      <c r="B20" s="23" t="str">
        <f t="shared" si="0"/>
        <v>56x10x13x6.5ø</v>
      </c>
      <c r="C20" s="23">
        <f>IFERROR(VLOOKUP($A20,Sheet1!$C$3:$H$800,2,FALSE),0)</f>
        <v>56</v>
      </c>
      <c r="D20" s="23">
        <v>55.9</v>
      </c>
      <c r="E20" s="23">
        <v>55.1</v>
      </c>
      <c r="F20" s="25">
        <v>55.452777777777698</v>
      </c>
      <c r="G20" s="23">
        <f>IFERROR(VLOOKUP($A20,Sheet1!$C$3:$H$800,3,FALSE),0)</f>
        <v>54</v>
      </c>
      <c r="H20" s="23">
        <v>52.9</v>
      </c>
      <c r="I20" s="23">
        <v>52.1</v>
      </c>
      <c r="J20" s="25">
        <v>52.452777777777698</v>
      </c>
      <c r="K20" s="23">
        <f>IFERROR(VLOOKUP($A20,Sheet1!$C$3:$H$800,5,FALSE),0)</f>
        <v>10</v>
      </c>
      <c r="L20" s="23">
        <v>10.9</v>
      </c>
      <c r="M20" s="23">
        <v>10.1</v>
      </c>
      <c r="N20" s="25">
        <v>10.452777777777699</v>
      </c>
      <c r="O20" s="23">
        <f>IFERROR(VLOOKUP($A20,Sheet1!$C$3:$H$800,6,FALSE),0)</f>
        <v>13</v>
      </c>
      <c r="P20" s="23">
        <f>IFERROR(VLOOKUP($A20,Sheet1!$C$3:$I$800,7,FALSE),0)</f>
        <v>6.5</v>
      </c>
      <c r="Q20" s="23">
        <v>7.4</v>
      </c>
      <c r="R20" s="23">
        <v>6.6</v>
      </c>
      <c r="S20" s="25">
        <v>6.9527777777777704</v>
      </c>
      <c r="U20" s="13">
        <f t="shared" si="22"/>
        <v>0.45277777777769934</v>
      </c>
      <c r="V20" s="13">
        <f t="shared" si="26"/>
        <v>0.4527777777777704</v>
      </c>
      <c r="W20" s="20">
        <v>55.4</v>
      </c>
      <c r="X20" s="13">
        <f t="shared" si="15"/>
        <v>-0.60000000000000142</v>
      </c>
      <c r="Y20">
        <v>52.4</v>
      </c>
      <c r="Z20" s="13">
        <f t="shared" si="16"/>
        <v>-1.6000000000000014</v>
      </c>
      <c r="AA20">
        <v>10.4</v>
      </c>
      <c r="AB20" s="13">
        <f t="shared" si="17"/>
        <v>0.40000000000000036</v>
      </c>
      <c r="AC20">
        <v>6.9</v>
      </c>
      <c r="AD20" s="13">
        <f t="shared" si="18"/>
        <v>0.40000000000000036</v>
      </c>
      <c r="AF20" s="12">
        <v>1.29217731841346</v>
      </c>
      <c r="AG20" s="14">
        <f t="shared" si="1"/>
        <v>54.107822681586541</v>
      </c>
      <c r="AH20" s="14">
        <f t="shared" si="2"/>
        <v>56.692177318413457</v>
      </c>
      <c r="AI20" s="15">
        <f t="shared" si="3"/>
        <v>1</v>
      </c>
      <c r="AJ20" s="15">
        <f t="shared" si="4"/>
        <v>1</v>
      </c>
      <c r="AK20" s="14">
        <f t="shared" si="19"/>
        <v>2.5843546368269159</v>
      </c>
      <c r="AL20" s="16">
        <f t="shared" si="23"/>
        <v>4.6149189943337783E-2</v>
      </c>
      <c r="AM20" s="15"/>
      <c r="AN20" s="12">
        <v>0.64608865920673297</v>
      </c>
      <c r="AO20" s="14">
        <f t="shared" si="5"/>
        <v>54.753911340793266</v>
      </c>
      <c r="AP20" s="14">
        <f t="shared" si="6"/>
        <v>56.046088659206731</v>
      </c>
      <c r="AQ20" s="15">
        <f t="shared" si="7"/>
        <v>1</v>
      </c>
      <c r="AR20" s="15">
        <f t="shared" si="8"/>
        <v>1</v>
      </c>
      <c r="AS20" s="14">
        <f t="shared" si="20"/>
        <v>1.2921773184134651</v>
      </c>
      <c r="AT20" s="16">
        <f t="shared" si="24"/>
        <v>2.307459497166902E-2</v>
      </c>
      <c r="AU20" s="16"/>
      <c r="AV20" s="12">
        <v>0.64608865920673297</v>
      </c>
      <c r="AW20" s="14">
        <f t="shared" si="9"/>
        <v>-0.24608865920673262</v>
      </c>
      <c r="AX20" s="14">
        <f t="shared" si="10"/>
        <v>1.0460886592067333</v>
      </c>
      <c r="AY20" s="15">
        <f t="shared" si="11"/>
        <v>0</v>
      </c>
      <c r="AZ20" s="15" t="e">
        <f>IF(AW20-#REF!&lt;0,1,0)</f>
        <v>#REF!</v>
      </c>
      <c r="BA20" s="14">
        <f t="shared" si="21"/>
        <v>1.2921773184134659</v>
      </c>
      <c r="BB20" s="16">
        <f t="shared" si="25"/>
        <v>2.3115873316877745E-2</v>
      </c>
      <c r="BE20" s="14" t="e">
        <f>BF20-BF20*#REF!/100</f>
        <v>#REF!</v>
      </c>
      <c r="BF20" s="14">
        <f t="shared" si="12"/>
        <v>56</v>
      </c>
      <c r="BG20" s="14" t="e">
        <f>BF20+#REF!*BF20/100</f>
        <v>#REF!</v>
      </c>
      <c r="BH20" s="15" t="e">
        <f t="shared" si="13"/>
        <v>#REF!</v>
      </c>
      <c r="BI20" s="15" t="e">
        <f t="shared" si="14"/>
        <v>#REF!</v>
      </c>
      <c r="BM20">
        <v>55.3</v>
      </c>
      <c r="BN20">
        <v>52.3</v>
      </c>
      <c r="BO20">
        <v>10.3</v>
      </c>
      <c r="BP20">
        <v>6.8</v>
      </c>
      <c r="BQ20">
        <v>55.6</v>
      </c>
      <c r="BR20">
        <v>52.6</v>
      </c>
      <c r="BS20">
        <v>10.6</v>
      </c>
      <c r="BT20">
        <v>7.1</v>
      </c>
      <c r="BU20" s="12">
        <v>4.6381172839505998E-2</v>
      </c>
      <c r="BV20" s="12">
        <v>4.6381172839505998E-2</v>
      </c>
      <c r="BW20" s="12">
        <v>4.6381172839506199E-2</v>
      </c>
      <c r="BX20" s="12">
        <v>4.6381172839506102E-2</v>
      </c>
      <c r="BY20" s="12">
        <v>0.21536288640224399</v>
      </c>
      <c r="BZ20" s="12">
        <v>0.21536288640224399</v>
      </c>
      <c r="CA20" s="12">
        <v>0.21536288640224399</v>
      </c>
      <c r="CB20" s="12">
        <v>0.21536288640224399</v>
      </c>
      <c r="CC20" s="12">
        <v>257.48530168845201</v>
      </c>
      <c r="CD20" s="12">
        <v>243.555324940291</v>
      </c>
      <c r="CE20" s="12">
        <v>48.535650466044302</v>
      </c>
      <c r="CF20" s="12">
        <v>32.284010926523798</v>
      </c>
      <c r="CG20" s="12">
        <v>3.5893814400374001E-2</v>
      </c>
      <c r="CH20" s="12">
        <v>3.5893814400374001E-2</v>
      </c>
      <c r="CI20" s="12">
        <v>3.5893814400374098E-2</v>
      </c>
      <c r="CJ20" s="12">
        <v>3.5893814400374098E-2</v>
      </c>
      <c r="CK20" s="12">
        <v>55.464503090481898</v>
      </c>
      <c r="CL20" s="12">
        <v>52.464503090481898</v>
      </c>
      <c r="CM20" s="12">
        <v>10.4645030904818</v>
      </c>
      <c r="CN20" s="12">
        <v>6.9645030904818999</v>
      </c>
      <c r="CO20" s="12">
        <v>0.64608865920673297</v>
      </c>
      <c r="CP20" s="12">
        <v>0.64608865920673297</v>
      </c>
      <c r="CQ20" s="12">
        <v>0.64608865920673397</v>
      </c>
      <c r="CR20" s="12">
        <v>0.64608865920673397</v>
      </c>
      <c r="CS20" s="12">
        <v>1.29217731841346</v>
      </c>
      <c r="CT20" s="12">
        <v>1.29217731841346</v>
      </c>
      <c r="CU20" s="12">
        <v>1.29217731841346</v>
      </c>
      <c r="CV20" s="12">
        <v>1.29217731841346</v>
      </c>
    </row>
    <row r="21" spans="1:100" ht="15.75" x14ac:dyDescent="0.2">
      <c r="A21" s="23">
        <v>564</v>
      </c>
      <c r="B21" s="23" t="str">
        <f t="shared" si="0"/>
        <v>56x10x19x6ø</v>
      </c>
      <c r="C21" s="23">
        <f>IFERROR(VLOOKUP($A21,Sheet1!$C$3:$H$800,2,FALSE),0)</f>
        <v>56</v>
      </c>
      <c r="D21" s="23">
        <v>55.9</v>
      </c>
      <c r="E21" s="23">
        <v>55.4</v>
      </c>
      <c r="F21" s="25">
        <v>55.65</v>
      </c>
      <c r="G21" s="23">
        <f>IFERROR(VLOOKUP($A21,Sheet1!$C$3:$H$800,3,FALSE),0)</f>
        <v>54</v>
      </c>
      <c r="H21" s="23">
        <v>53.9</v>
      </c>
      <c r="I21" s="23">
        <v>53.4</v>
      </c>
      <c r="J21" s="25">
        <v>53.65</v>
      </c>
      <c r="K21" s="23">
        <f>IFERROR(VLOOKUP($A21,Sheet1!$C$3:$H$800,5,FALSE),0)</f>
        <v>10</v>
      </c>
      <c r="L21" s="23">
        <v>9.9</v>
      </c>
      <c r="M21" s="23">
        <v>9.4</v>
      </c>
      <c r="N21" s="25">
        <v>9.6499999999999897</v>
      </c>
      <c r="O21" s="23">
        <f>IFERROR(VLOOKUP($A21,Sheet1!$C$3:$H$800,6,FALSE),0)</f>
        <v>19</v>
      </c>
      <c r="P21" s="23">
        <f>IFERROR(VLOOKUP($A21,Sheet1!$C$3:$I$800,7,FALSE),0)</f>
        <v>6</v>
      </c>
      <c r="Q21" s="23">
        <v>5.9</v>
      </c>
      <c r="R21" s="23">
        <v>5.4</v>
      </c>
      <c r="S21" s="25">
        <v>5.6499999999999897</v>
      </c>
      <c r="U21" s="13">
        <f t="shared" si="22"/>
        <v>-0.3500000000000103</v>
      </c>
      <c r="V21" s="13">
        <f t="shared" si="26"/>
        <v>-0.3500000000000103</v>
      </c>
      <c r="W21" s="20">
        <v>55.65</v>
      </c>
      <c r="X21" s="13">
        <f t="shared" si="15"/>
        <v>-0.35000000000000142</v>
      </c>
      <c r="Y21">
        <v>53.65</v>
      </c>
      <c r="Z21" s="13">
        <f t="shared" si="16"/>
        <v>-0.35000000000000142</v>
      </c>
      <c r="AA21">
        <v>9.6499999999999897</v>
      </c>
      <c r="AB21" s="13">
        <f t="shared" si="17"/>
        <v>-0.3500000000000103</v>
      </c>
      <c r="AC21">
        <v>5.65</v>
      </c>
      <c r="AD21" s="13">
        <f t="shared" si="18"/>
        <v>-0.34999999999999964</v>
      </c>
      <c r="AF21" s="12">
        <v>0.73484692283495101</v>
      </c>
      <c r="AG21" s="14">
        <f t="shared" si="1"/>
        <v>54.915153077165044</v>
      </c>
      <c r="AH21" s="14">
        <f t="shared" si="2"/>
        <v>56.384846922834953</v>
      </c>
      <c r="AI21" s="15">
        <f t="shared" si="3"/>
        <v>1</v>
      </c>
      <c r="AJ21" s="15">
        <f t="shared" si="4"/>
        <v>1</v>
      </c>
      <c r="AK21" s="14">
        <f t="shared" si="19"/>
        <v>1.4696938456699087</v>
      </c>
      <c r="AL21" s="16">
        <f t="shared" si="23"/>
        <v>2.6244532958391225E-2</v>
      </c>
      <c r="AM21" s="15"/>
      <c r="AN21" s="12">
        <v>0.36742346141747501</v>
      </c>
      <c r="AO21" s="14">
        <f t="shared" si="5"/>
        <v>55.282576538582525</v>
      </c>
      <c r="AP21" s="14">
        <f t="shared" si="6"/>
        <v>56.017423461417472</v>
      </c>
      <c r="AQ21" s="15">
        <f t="shared" si="7"/>
        <v>1</v>
      </c>
      <c r="AR21" s="15">
        <f t="shared" si="8"/>
        <v>1</v>
      </c>
      <c r="AS21" s="14">
        <f t="shared" si="20"/>
        <v>0.73484692283494724</v>
      </c>
      <c r="AT21" s="16">
        <f t="shared" si="24"/>
        <v>1.3122266479195486E-2</v>
      </c>
      <c r="AU21" s="16"/>
      <c r="AV21" s="12">
        <v>0.36742346141747501</v>
      </c>
      <c r="AW21" s="14">
        <f t="shared" si="9"/>
        <v>-0.71742346141747459</v>
      </c>
      <c r="AX21" s="14">
        <f t="shared" si="10"/>
        <v>1.7423461417475361E-2</v>
      </c>
      <c r="AY21" s="15">
        <f t="shared" si="11"/>
        <v>0</v>
      </c>
      <c r="AZ21" s="15" t="e">
        <f>IF(AW21-#REF!&lt;0,1,0)</f>
        <v>#REF!</v>
      </c>
      <c r="BA21" s="14">
        <f t="shared" si="21"/>
        <v>0.7348469228349499</v>
      </c>
      <c r="BB21" s="16">
        <f t="shared" si="25"/>
        <v>1.3145741016725401E-2</v>
      </c>
      <c r="BE21" s="14" t="e">
        <f>BF21-BF21*#REF!/100</f>
        <v>#REF!</v>
      </c>
      <c r="BF21" s="14">
        <f t="shared" si="12"/>
        <v>56</v>
      </c>
      <c r="BG21" s="14" t="e">
        <f>BF21+#REF!*BF21/100</f>
        <v>#REF!</v>
      </c>
      <c r="BH21" s="15" t="e">
        <f t="shared" si="13"/>
        <v>#REF!</v>
      </c>
      <c r="BI21" s="15" t="e">
        <f t="shared" si="14"/>
        <v>#REF!</v>
      </c>
      <c r="BM21">
        <v>55.6</v>
      </c>
      <c r="BN21">
        <v>53.6</v>
      </c>
      <c r="BO21">
        <v>9.6</v>
      </c>
      <c r="BP21">
        <v>5.6</v>
      </c>
      <c r="BQ21">
        <v>55.7</v>
      </c>
      <c r="BR21">
        <v>53.7</v>
      </c>
      <c r="BS21">
        <v>9.6999999999999993</v>
      </c>
      <c r="BT21">
        <v>5.7</v>
      </c>
      <c r="BU21" s="12">
        <v>1.4999999999999901E-2</v>
      </c>
      <c r="BV21" s="12">
        <v>1.4999999999999901E-2</v>
      </c>
      <c r="BW21" s="12">
        <v>1.4999999999999999E-2</v>
      </c>
      <c r="BX21" s="12">
        <v>1.4999999999999999E-2</v>
      </c>
      <c r="BY21" s="12">
        <v>0.122474487139158</v>
      </c>
      <c r="BZ21" s="12">
        <v>0.122474487139158</v>
      </c>
      <c r="CA21" s="12">
        <v>0.122474487139158</v>
      </c>
      <c r="CB21" s="12">
        <v>0.122474487139158</v>
      </c>
      <c r="CC21" s="12">
        <v>454.38034728628003</v>
      </c>
      <c r="CD21" s="12">
        <v>438.05041566772599</v>
      </c>
      <c r="CE21" s="12">
        <v>78.791920059525495</v>
      </c>
      <c r="CF21" s="12">
        <v>46.132056822416502</v>
      </c>
      <c r="CG21" s="12">
        <v>3.06186217847896E-2</v>
      </c>
      <c r="CH21" s="12">
        <v>3.06186217847896E-2</v>
      </c>
      <c r="CI21" s="12">
        <v>3.0618621784789701E-2</v>
      </c>
      <c r="CJ21" s="12">
        <v>3.0618621784789701E-2</v>
      </c>
      <c r="CK21" s="12">
        <v>55.665003124674499</v>
      </c>
      <c r="CL21" s="12">
        <v>53.665003124674499</v>
      </c>
      <c r="CM21" s="12">
        <v>9.6650031246745396</v>
      </c>
      <c r="CN21" s="12">
        <v>5.6650031246745396</v>
      </c>
      <c r="CO21" s="12">
        <v>0.36742346141747501</v>
      </c>
      <c r="CP21" s="12">
        <v>0.36742346141747501</v>
      </c>
      <c r="CQ21" s="12">
        <v>0.367423461417476</v>
      </c>
      <c r="CR21" s="12">
        <v>0.367423461417476</v>
      </c>
      <c r="CS21" s="12">
        <v>0.73484692283495101</v>
      </c>
      <c r="CT21" s="12">
        <v>0.73484692283495101</v>
      </c>
      <c r="CU21" s="12">
        <v>0.73484692283495301</v>
      </c>
      <c r="CV21" s="12">
        <v>0.73484692283495301</v>
      </c>
    </row>
    <row r="22" spans="1:100" ht="15.75" x14ac:dyDescent="0.2">
      <c r="A22" s="23">
        <v>573</v>
      </c>
      <c r="B22" s="23" t="str">
        <f t="shared" si="0"/>
        <v>56x10x17x6ø</v>
      </c>
      <c r="C22" s="23">
        <f>IFERROR(VLOOKUP($A22,Sheet1!$C$3:$H$800,2,FALSE),0)</f>
        <v>56</v>
      </c>
      <c r="D22" s="23">
        <v>55.3</v>
      </c>
      <c r="E22" s="23">
        <v>55.1</v>
      </c>
      <c r="F22" s="25">
        <v>55.207142857142799</v>
      </c>
      <c r="G22" s="23">
        <f>IFERROR(VLOOKUP($A22,Sheet1!$C$3:$H$800,3,FALSE),0)</f>
        <v>54</v>
      </c>
      <c r="H22" s="23">
        <v>52.3</v>
      </c>
      <c r="I22" s="23">
        <v>52.1</v>
      </c>
      <c r="J22" s="25">
        <v>52.207142857142799</v>
      </c>
      <c r="K22" s="23">
        <f>IFERROR(VLOOKUP($A22,Sheet1!$C$3:$H$800,5,FALSE),0)</f>
        <v>10</v>
      </c>
      <c r="L22" s="23">
        <v>10.3</v>
      </c>
      <c r="M22" s="23">
        <v>10.1</v>
      </c>
      <c r="N22" s="25">
        <v>10.2071428571428</v>
      </c>
      <c r="O22" s="23">
        <f>IFERROR(VLOOKUP($A22,Sheet1!$C$3:$H$800,6,FALSE),0)</f>
        <v>17</v>
      </c>
      <c r="P22" s="23">
        <f>IFERROR(VLOOKUP($A22,Sheet1!$C$3:$I$800,7,FALSE),0)</f>
        <v>6</v>
      </c>
      <c r="Q22" s="23">
        <v>6.3</v>
      </c>
      <c r="R22" s="23">
        <v>6.1</v>
      </c>
      <c r="S22" s="25">
        <v>6.2071428571428502</v>
      </c>
      <c r="U22" s="13">
        <f t="shared" si="22"/>
        <v>0.20714285714280045</v>
      </c>
      <c r="V22" s="13">
        <f t="shared" si="26"/>
        <v>0.20714285714285019</v>
      </c>
      <c r="W22" s="20">
        <v>55.2</v>
      </c>
      <c r="X22" s="13">
        <f t="shared" si="15"/>
        <v>-0.79999999999999716</v>
      </c>
      <c r="Y22">
        <v>52.2</v>
      </c>
      <c r="Z22" s="13">
        <f t="shared" si="16"/>
        <v>-1.7999999999999972</v>
      </c>
      <c r="AA22">
        <v>10.199999999999999</v>
      </c>
      <c r="AB22" s="13">
        <f t="shared" si="17"/>
        <v>0.19999999999999929</v>
      </c>
      <c r="AC22">
        <v>6.2</v>
      </c>
      <c r="AD22" s="13">
        <f t="shared" si="18"/>
        <v>0.20000000000000018</v>
      </c>
      <c r="AF22" s="12">
        <v>0.422093905791251</v>
      </c>
      <c r="AG22" s="14">
        <f t="shared" si="1"/>
        <v>54.777906094208753</v>
      </c>
      <c r="AH22" s="14">
        <f t="shared" si="2"/>
        <v>55.622093905791253</v>
      </c>
      <c r="AI22" s="15">
        <f t="shared" si="3"/>
        <v>1</v>
      </c>
      <c r="AJ22" s="15">
        <f t="shared" si="4"/>
        <v>1</v>
      </c>
      <c r="AK22" s="14">
        <f t="shared" si="19"/>
        <v>0.84418781158250056</v>
      </c>
      <c r="AL22" s="16">
        <f t="shared" si="23"/>
        <v>1.507478234968751E-2</v>
      </c>
      <c r="AM22" s="15"/>
      <c r="AN22" s="12">
        <v>0.211046952895625</v>
      </c>
      <c r="AO22" s="14">
        <f t="shared" si="5"/>
        <v>54.988953047104381</v>
      </c>
      <c r="AP22" s="14">
        <f t="shared" si="6"/>
        <v>55.411046952895624</v>
      </c>
      <c r="AQ22" s="15">
        <f t="shared" si="7"/>
        <v>1</v>
      </c>
      <c r="AR22" s="15">
        <f t="shared" si="8"/>
        <v>1</v>
      </c>
      <c r="AS22" s="14">
        <f t="shared" si="20"/>
        <v>0.42209390579124317</v>
      </c>
      <c r="AT22" s="16">
        <f t="shared" si="24"/>
        <v>7.5373911748436283E-3</v>
      </c>
      <c r="AU22" s="16"/>
      <c r="AV22" s="12">
        <v>0.211046952895625</v>
      </c>
      <c r="AW22" s="14">
        <f t="shared" si="9"/>
        <v>-1.1046952895624823E-2</v>
      </c>
      <c r="AX22" s="14">
        <f t="shared" si="10"/>
        <v>0.41104695289562521</v>
      </c>
      <c r="AY22" s="15">
        <f t="shared" si="11"/>
        <v>0</v>
      </c>
      <c r="AZ22" s="15" t="e">
        <f>IF(AW22-#REF!&lt;0,1,0)</f>
        <v>#REF!</v>
      </c>
      <c r="BA22" s="14">
        <f t="shared" si="21"/>
        <v>0.42209390579125006</v>
      </c>
      <c r="BB22" s="16">
        <f t="shared" si="25"/>
        <v>7.6328011897151913E-3</v>
      </c>
      <c r="BE22" s="14" t="e">
        <f>BF22-BF22*#REF!/100</f>
        <v>#REF!</v>
      </c>
      <c r="BF22" s="14">
        <f t="shared" si="12"/>
        <v>56</v>
      </c>
      <c r="BG22" s="14" t="e">
        <f>BF22+#REF!*BF22/100</f>
        <v>#REF!</v>
      </c>
      <c r="BH22" s="15" t="e">
        <f t="shared" si="13"/>
        <v>#REF!</v>
      </c>
      <c r="BI22" s="15" t="e">
        <f t="shared" si="14"/>
        <v>#REF!</v>
      </c>
      <c r="BM22">
        <v>55.2</v>
      </c>
      <c r="BN22">
        <v>52.2</v>
      </c>
      <c r="BO22">
        <v>10.199999999999999</v>
      </c>
      <c r="BP22">
        <v>6.2</v>
      </c>
      <c r="BQ22">
        <v>55.274999999999999</v>
      </c>
      <c r="BR22">
        <v>52.274999999999999</v>
      </c>
      <c r="BS22">
        <v>10.275</v>
      </c>
      <c r="BT22">
        <v>6.2750000000000004</v>
      </c>
      <c r="BU22" s="12">
        <v>4.9489795918364896E-3</v>
      </c>
      <c r="BV22" s="12">
        <v>4.9489795918364896E-3</v>
      </c>
      <c r="BW22" s="12">
        <v>4.9489795918367897E-3</v>
      </c>
      <c r="BX22" s="12">
        <v>4.9489795918367403E-3</v>
      </c>
      <c r="BY22" s="12">
        <v>7.0348984298541903E-2</v>
      </c>
      <c r="BZ22" s="12">
        <v>7.0348984298541903E-2</v>
      </c>
      <c r="CA22" s="12">
        <v>7.0348984298543998E-2</v>
      </c>
      <c r="CB22" s="12">
        <v>7.0348984298543596E-2</v>
      </c>
      <c r="CC22" s="12">
        <v>784.76105103179202</v>
      </c>
      <c r="CD22" s="12">
        <v>742.11651209617901</v>
      </c>
      <c r="CE22" s="12">
        <v>145.09296699759301</v>
      </c>
      <c r="CF22" s="12">
        <v>88.233581750111398</v>
      </c>
      <c r="CG22" s="12">
        <v>1.88015569109059E-2</v>
      </c>
      <c r="CH22" s="12">
        <v>1.88015569109059E-2</v>
      </c>
      <c r="CI22" s="12">
        <v>1.88015569109065E-2</v>
      </c>
      <c r="CJ22" s="12">
        <v>1.8801556910906399E-2</v>
      </c>
      <c r="CK22" s="12">
        <v>55.216991714944598</v>
      </c>
      <c r="CL22" s="12">
        <v>52.216991714944598</v>
      </c>
      <c r="CM22" s="12">
        <v>10.2169917149446</v>
      </c>
      <c r="CN22" s="12">
        <v>6.2169917149446503</v>
      </c>
      <c r="CO22" s="12">
        <v>0.211046952895625</v>
      </c>
      <c r="CP22" s="12">
        <v>0.211046952895625</v>
      </c>
      <c r="CQ22" s="12">
        <v>0.211046952895632</v>
      </c>
      <c r="CR22" s="12">
        <v>0.21104695289563</v>
      </c>
      <c r="CS22" s="12">
        <v>0.422093905791251</v>
      </c>
      <c r="CT22" s="12">
        <v>0.422093905791251</v>
      </c>
      <c r="CU22" s="12">
        <v>0.42209390579126399</v>
      </c>
      <c r="CV22" s="12">
        <v>0.42209390579126099</v>
      </c>
    </row>
    <row r="23" spans="1:100" ht="15.75" x14ac:dyDescent="0.2">
      <c r="A23" s="23">
        <v>600</v>
      </c>
      <c r="B23" s="23" t="str">
        <f t="shared" si="0"/>
        <v>60x7.5x12x7ø</v>
      </c>
      <c r="C23" s="23">
        <f>IFERROR(VLOOKUP($A23,Sheet1!$C$3:$H$800,2,FALSE),0)</f>
        <v>60</v>
      </c>
      <c r="D23" s="23">
        <v>60</v>
      </c>
      <c r="E23" s="23">
        <v>59.2</v>
      </c>
      <c r="F23" s="25">
        <v>59.474999999999902</v>
      </c>
      <c r="G23" s="23">
        <f>IFERROR(VLOOKUP($A23,Sheet1!$C$3:$H$800,3,FALSE),0)</f>
        <v>56</v>
      </c>
      <c r="H23" s="23">
        <v>56</v>
      </c>
      <c r="I23" s="23">
        <v>55.2</v>
      </c>
      <c r="J23" s="25">
        <v>55.474999999999902</v>
      </c>
      <c r="K23" s="23">
        <f>IFERROR(VLOOKUP($A23,Sheet1!$C$3:$H$800,5,FALSE),0)</f>
        <v>7.5</v>
      </c>
      <c r="L23" s="23">
        <v>7.5</v>
      </c>
      <c r="M23" s="23">
        <v>6.7</v>
      </c>
      <c r="N23" s="25">
        <v>6.9749999999999996</v>
      </c>
      <c r="O23" s="23">
        <f>IFERROR(VLOOKUP($A23,Sheet1!$C$3:$H$800,6,FALSE),0)</f>
        <v>12</v>
      </c>
      <c r="P23" s="23">
        <f>IFERROR(VLOOKUP($A23,Sheet1!$C$3:$I$800,7,FALSE),0)</f>
        <v>7</v>
      </c>
      <c r="Q23" s="23">
        <v>7</v>
      </c>
      <c r="R23" s="23">
        <v>6.2</v>
      </c>
      <c r="S23" s="25">
        <v>6.4749999999999996</v>
      </c>
      <c r="U23" s="13">
        <f t="shared" si="22"/>
        <v>-0.52500000000000036</v>
      </c>
      <c r="V23" s="13">
        <f t="shared" si="26"/>
        <v>-0.52500000000000036</v>
      </c>
      <c r="W23" s="20">
        <v>59.5</v>
      </c>
      <c r="X23" s="13">
        <f t="shared" si="15"/>
        <v>-0.5</v>
      </c>
      <c r="Y23">
        <v>55.5</v>
      </c>
      <c r="Z23" s="13">
        <f t="shared" si="16"/>
        <v>-0.5</v>
      </c>
      <c r="AA23">
        <v>7</v>
      </c>
      <c r="AB23" s="13">
        <f t="shared" si="17"/>
        <v>-0.5</v>
      </c>
      <c r="AC23">
        <v>6.5</v>
      </c>
      <c r="AD23" s="13">
        <f t="shared" si="18"/>
        <v>-0.5</v>
      </c>
      <c r="AF23" s="12">
        <v>0.87280336518927104</v>
      </c>
      <c r="AG23" s="14">
        <f t="shared" si="1"/>
        <v>58.62719663481073</v>
      </c>
      <c r="AH23" s="14">
        <f t="shared" si="2"/>
        <v>60.37280336518927</v>
      </c>
      <c r="AI23" s="15">
        <f t="shared" si="3"/>
        <v>1</v>
      </c>
      <c r="AJ23" s="15">
        <f t="shared" si="4"/>
        <v>1</v>
      </c>
      <c r="AK23" s="14">
        <f t="shared" si="19"/>
        <v>1.7456067303785403</v>
      </c>
      <c r="AL23" s="16">
        <f t="shared" si="23"/>
        <v>2.9093445506309004E-2</v>
      </c>
      <c r="AM23" s="15"/>
      <c r="AN23" s="12">
        <v>0.43640168259463502</v>
      </c>
      <c r="AO23" s="14">
        <f t="shared" si="5"/>
        <v>59.063598317405365</v>
      </c>
      <c r="AP23" s="14">
        <f t="shared" si="6"/>
        <v>59.936401682594635</v>
      </c>
      <c r="AQ23" s="17">
        <f t="shared" si="7"/>
        <v>0</v>
      </c>
      <c r="AR23" s="15">
        <f t="shared" si="8"/>
        <v>1</v>
      </c>
      <c r="AS23" s="14">
        <f t="shared" si="20"/>
        <v>0.87280336518927015</v>
      </c>
      <c r="AT23" s="16">
        <f t="shared" si="24"/>
        <v>1.4546722753154502E-2</v>
      </c>
      <c r="AU23" s="16"/>
      <c r="AV23" s="12">
        <v>0.43640168259463502</v>
      </c>
      <c r="AW23" s="14">
        <f t="shared" si="9"/>
        <v>-0.93640168259463508</v>
      </c>
      <c r="AX23" s="14">
        <f t="shared" si="10"/>
        <v>-6.3598317405364979E-2</v>
      </c>
      <c r="AY23" s="17">
        <f t="shared" si="11"/>
        <v>0</v>
      </c>
      <c r="AZ23" s="15" t="e">
        <f>IF(AW23-#REF!&lt;0,1,0)</f>
        <v>#REF!</v>
      </c>
      <c r="BA23" s="14">
        <f t="shared" si="21"/>
        <v>0.87280336518927015</v>
      </c>
      <c r="BB23" s="16">
        <f t="shared" si="25"/>
        <v>1.4546722753154502E-2</v>
      </c>
      <c r="BE23" s="14" t="e">
        <f>BF23-BF23*#REF!/100</f>
        <v>#REF!</v>
      </c>
      <c r="BF23" s="14">
        <f t="shared" si="12"/>
        <v>60</v>
      </c>
      <c r="BG23" s="14" t="e">
        <f>BF23+#REF!*BF23/100</f>
        <v>#REF!</v>
      </c>
      <c r="BH23" s="15" t="e">
        <f t="shared" si="13"/>
        <v>#REF!</v>
      </c>
      <c r="BI23" s="15" t="e">
        <f t="shared" si="14"/>
        <v>#REF!</v>
      </c>
      <c r="BM23">
        <v>59.4</v>
      </c>
      <c r="BN23">
        <v>55.4</v>
      </c>
      <c r="BO23">
        <v>6.9</v>
      </c>
      <c r="BP23">
        <v>6.4</v>
      </c>
      <c r="BQ23">
        <v>59.5</v>
      </c>
      <c r="BR23">
        <v>55.5</v>
      </c>
      <c r="BS23">
        <v>7</v>
      </c>
      <c r="BT23">
        <v>6.5</v>
      </c>
      <c r="BU23" s="12">
        <v>2.11607142857143E-2</v>
      </c>
      <c r="BV23" s="12">
        <v>2.11607142857143E-2</v>
      </c>
      <c r="BW23" s="12">
        <v>2.1160714285714199E-2</v>
      </c>
      <c r="BX23" s="12">
        <v>2.1160714285714199E-2</v>
      </c>
      <c r="BY23" s="12">
        <v>0.14546722753154501</v>
      </c>
      <c r="BZ23" s="12">
        <v>0.14546722753154501</v>
      </c>
      <c r="CA23" s="12">
        <v>0.14546722753154401</v>
      </c>
      <c r="CB23" s="12">
        <v>0.14546722753154401</v>
      </c>
      <c r="CC23" s="12">
        <v>408.85497722916699</v>
      </c>
      <c r="CD23" s="12">
        <v>381.35737472531298</v>
      </c>
      <c r="CE23" s="12">
        <v>47.948944366094103</v>
      </c>
      <c r="CF23" s="12">
        <v>44.511744053112402</v>
      </c>
      <c r="CG23" s="12">
        <v>2.74907219970369E-2</v>
      </c>
      <c r="CH23" s="12">
        <v>2.74907219970369E-2</v>
      </c>
      <c r="CI23" s="12">
        <v>2.74907219970368E-2</v>
      </c>
      <c r="CJ23" s="12">
        <v>2.74907219970368E-2</v>
      </c>
      <c r="CK23" s="12">
        <v>59.485182705927102</v>
      </c>
      <c r="CL23" s="12">
        <v>55.485182705927102</v>
      </c>
      <c r="CM23" s="12">
        <v>6.9851827059272003</v>
      </c>
      <c r="CN23" s="12">
        <v>6.4851827059272003</v>
      </c>
      <c r="CO23" s="12">
        <v>0.43640168259463502</v>
      </c>
      <c r="CP23" s="12">
        <v>0.43640168259463502</v>
      </c>
      <c r="CQ23" s="12">
        <v>0.43640168259463402</v>
      </c>
      <c r="CR23" s="12">
        <v>0.43640168259463402</v>
      </c>
      <c r="CS23" s="12">
        <v>0.87280336518927104</v>
      </c>
      <c r="CT23" s="12">
        <v>0.87280336518927104</v>
      </c>
      <c r="CU23" s="12">
        <v>0.87280336518926904</v>
      </c>
      <c r="CV23" s="12">
        <v>0.87280336518926904</v>
      </c>
    </row>
    <row r="24" spans="1:100" ht="15.75" x14ac:dyDescent="0.2">
      <c r="A24" s="23">
        <v>601</v>
      </c>
      <c r="B24" s="23" t="str">
        <f t="shared" si="0"/>
        <v>60x10x17x6ø</v>
      </c>
      <c r="C24" s="23">
        <f>IFERROR(VLOOKUP($A24,Sheet1!$C$3:$H$800,2,FALSE),0)</f>
        <v>60</v>
      </c>
      <c r="D24" s="23">
        <v>59.5</v>
      </c>
      <c r="E24" s="23">
        <v>59.1</v>
      </c>
      <c r="F24" s="25">
        <v>59.3</v>
      </c>
      <c r="G24" s="23">
        <f>IFERROR(VLOOKUP($A24,Sheet1!$C$3:$H$800,3,FALSE),0)</f>
        <v>55</v>
      </c>
      <c r="H24" s="23">
        <v>54.5</v>
      </c>
      <c r="I24" s="23">
        <v>54.1</v>
      </c>
      <c r="J24" s="25">
        <v>54.3</v>
      </c>
      <c r="K24" s="23">
        <f>IFERROR(VLOOKUP($A24,Sheet1!$C$3:$H$800,5,FALSE),0)</f>
        <v>10</v>
      </c>
      <c r="L24" s="23">
        <v>9.5</v>
      </c>
      <c r="M24" s="23">
        <v>9.1</v>
      </c>
      <c r="N24" s="25">
        <v>9.3000000000000007</v>
      </c>
      <c r="O24" s="23">
        <f>IFERROR(VLOOKUP($A24,Sheet1!$C$3:$H$800,6,FALSE),0)</f>
        <v>17</v>
      </c>
      <c r="P24" s="23">
        <f>IFERROR(VLOOKUP($A24,Sheet1!$C$3:$I$800,7,FALSE),0)</f>
        <v>6</v>
      </c>
      <c r="Q24" s="23">
        <v>5.5</v>
      </c>
      <c r="R24" s="23">
        <v>5.0999999999999996</v>
      </c>
      <c r="S24" s="25">
        <v>5.3</v>
      </c>
      <c r="U24" s="13">
        <f t="shared" si="22"/>
        <v>-0.69999999999999929</v>
      </c>
      <c r="V24" s="13">
        <f t="shared" si="26"/>
        <v>-0.70000000000000018</v>
      </c>
      <c r="W24" s="20">
        <v>59.3</v>
      </c>
      <c r="X24" s="13">
        <f t="shared" si="15"/>
        <v>-0.70000000000000284</v>
      </c>
      <c r="Y24">
        <v>54.3</v>
      </c>
      <c r="Z24" s="13">
        <f t="shared" si="16"/>
        <v>-0.70000000000000284</v>
      </c>
      <c r="AA24">
        <v>9.3000000000000007</v>
      </c>
      <c r="AB24" s="13">
        <f t="shared" si="17"/>
        <v>-0.69999999999999929</v>
      </c>
      <c r="AC24">
        <v>5.3</v>
      </c>
      <c r="AD24" s="13">
        <f t="shared" si="18"/>
        <v>-0.70000000000000018</v>
      </c>
      <c r="AF24" s="12">
        <v>0.57965506984756898</v>
      </c>
      <c r="AG24" s="14">
        <f t="shared" si="1"/>
        <v>58.720344930152429</v>
      </c>
      <c r="AH24" s="14">
        <f t="shared" si="2"/>
        <v>59.879655069847566</v>
      </c>
      <c r="AI24" s="15">
        <f t="shared" si="3"/>
        <v>1</v>
      </c>
      <c r="AJ24" s="15">
        <f t="shared" si="4"/>
        <v>1</v>
      </c>
      <c r="AK24" s="14">
        <f t="shared" si="19"/>
        <v>1.1593101396951369</v>
      </c>
      <c r="AL24" s="16">
        <f t="shared" si="23"/>
        <v>1.9321835661585615E-2</v>
      </c>
      <c r="AM24" s="15"/>
      <c r="AN24" s="12">
        <v>0.28982753492378399</v>
      </c>
      <c r="AO24" s="14">
        <f t="shared" si="5"/>
        <v>59.010172465076216</v>
      </c>
      <c r="AP24" s="14">
        <f t="shared" si="6"/>
        <v>59.589827534923778</v>
      </c>
      <c r="AQ24" s="15">
        <f t="shared" si="7"/>
        <v>1</v>
      </c>
      <c r="AR24" s="15">
        <f t="shared" si="8"/>
        <v>1</v>
      </c>
      <c r="AS24" s="14">
        <f t="shared" si="20"/>
        <v>0.57965506984756132</v>
      </c>
      <c r="AT24" s="16">
        <f t="shared" si="24"/>
        <v>9.6609178307926879E-3</v>
      </c>
      <c r="AU24" s="16"/>
      <c r="AV24" s="12">
        <v>0.28982753492378399</v>
      </c>
      <c r="AW24" s="14">
        <f t="shared" si="9"/>
        <v>-0.98982753492378417</v>
      </c>
      <c r="AX24" s="14">
        <f t="shared" si="10"/>
        <v>-0.41017246507621619</v>
      </c>
      <c r="AY24" s="15">
        <f t="shared" si="11"/>
        <v>0</v>
      </c>
      <c r="AZ24" s="15" t="e">
        <f>IF(AW24-#REF!&lt;0,1,0)</f>
        <v>#REF!</v>
      </c>
      <c r="BA24" s="14">
        <f t="shared" si="21"/>
        <v>0.57965506984756798</v>
      </c>
      <c r="BB24" s="16">
        <f t="shared" si="25"/>
        <v>9.7421020142448404E-3</v>
      </c>
      <c r="BE24" s="14" t="e">
        <f>BF24-BF24*#REF!/100</f>
        <v>#REF!</v>
      </c>
      <c r="BF24" s="14">
        <f t="shared" si="12"/>
        <v>60</v>
      </c>
      <c r="BG24" s="14" t="e">
        <f>BF24+#REF!*BF24/100</f>
        <v>#REF!</v>
      </c>
      <c r="BH24" s="15" t="e">
        <f t="shared" si="13"/>
        <v>#REF!</v>
      </c>
      <c r="BI24" s="15" t="e">
        <f t="shared" si="14"/>
        <v>#REF!</v>
      </c>
      <c r="BM24">
        <v>59.2</v>
      </c>
      <c r="BN24">
        <v>54.2</v>
      </c>
      <c r="BO24">
        <v>9.1999999999999993</v>
      </c>
      <c r="BP24">
        <v>5.2</v>
      </c>
      <c r="BQ24">
        <v>59.4</v>
      </c>
      <c r="BR24">
        <v>54.4</v>
      </c>
      <c r="BS24">
        <v>9.4</v>
      </c>
      <c r="BT24">
        <v>5.4</v>
      </c>
      <c r="BU24" s="12">
        <v>9.3333333333330704E-3</v>
      </c>
      <c r="BV24" s="12">
        <v>9.3333333333330704E-3</v>
      </c>
      <c r="BW24" s="12">
        <v>9.3333333333333896E-3</v>
      </c>
      <c r="BX24" s="12">
        <v>9.3333333333333393E-3</v>
      </c>
      <c r="BY24" s="12">
        <v>9.6609178307928201E-2</v>
      </c>
      <c r="BZ24" s="12">
        <v>9.6609178307928201E-2</v>
      </c>
      <c r="CA24" s="12">
        <v>9.6609178307929894E-2</v>
      </c>
      <c r="CB24" s="12">
        <v>9.6609178307929602E-2</v>
      </c>
      <c r="CC24" s="12">
        <v>613.81331503503202</v>
      </c>
      <c r="CD24" s="12">
        <v>562.05839808435496</v>
      </c>
      <c r="CE24" s="12">
        <v>96.264145528258098</v>
      </c>
      <c r="CF24" s="12">
        <v>54.860211967717099</v>
      </c>
      <c r="CG24" s="12">
        <v>1.7638342073763601E-2</v>
      </c>
      <c r="CH24" s="12">
        <v>1.7638342073763601E-2</v>
      </c>
      <c r="CI24" s="12">
        <v>1.7638342073763899E-2</v>
      </c>
      <c r="CJ24" s="12">
        <v>1.7638342073763899E-2</v>
      </c>
      <c r="CK24" s="12">
        <v>59.3063117996494</v>
      </c>
      <c r="CL24" s="12">
        <v>54.3063117996494</v>
      </c>
      <c r="CM24" s="12">
        <v>9.3063117996494498</v>
      </c>
      <c r="CN24" s="12">
        <v>5.3063117996494498</v>
      </c>
      <c r="CO24" s="12">
        <v>0.28982753492378399</v>
      </c>
      <c r="CP24" s="12">
        <v>0.28982753492378399</v>
      </c>
      <c r="CQ24" s="12">
        <v>0.28982753492378899</v>
      </c>
      <c r="CR24" s="12">
        <v>0.28982753492378799</v>
      </c>
      <c r="CS24" s="12">
        <v>0.57965506984756898</v>
      </c>
      <c r="CT24" s="12">
        <v>0.57965506984756898</v>
      </c>
      <c r="CU24" s="12">
        <v>0.57965506984757897</v>
      </c>
      <c r="CV24" s="12">
        <v>0.57965506984757698</v>
      </c>
    </row>
    <row r="25" spans="1:100" ht="15.75" x14ac:dyDescent="0.2">
      <c r="A25" s="23">
        <v>620</v>
      </c>
      <c r="B25" s="23" t="str">
        <f t="shared" si="0"/>
        <v>62x10x17x7ø</v>
      </c>
      <c r="C25" s="23">
        <f>IFERROR(VLOOKUP($A25,Sheet1!$C$3:$H$800,2,FALSE),0)</f>
        <v>62</v>
      </c>
      <c r="D25" s="23">
        <v>61.3</v>
      </c>
      <c r="E25" s="23">
        <v>61</v>
      </c>
      <c r="F25" s="25">
        <v>61.156666666666602</v>
      </c>
      <c r="G25" s="23">
        <f>IFERROR(VLOOKUP($A25,Sheet1!$C$3:$H$800,3,FALSE),0)</f>
        <v>58</v>
      </c>
      <c r="H25" s="23">
        <v>57.3</v>
      </c>
      <c r="I25" s="23">
        <v>57</v>
      </c>
      <c r="J25" s="25">
        <v>57.156666666666602</v>
      </c>
      <c r="K25" s="23">
        <f>IFERROR(VLOOKUP($A25,Sheet1!$C$3:$H$800,5,FALSE),0)</f>
        <v>10</v>
      </c>
      <c r="L25" s="23">
        <v>9.3000000000000007</v>
      </c>
      <c r="M25" s="23">
        <v>9</v>
      </c>
      <c r="N25" s="25">
        <v>9.1566666666666592</v>
      </c>
      <c r="O25" s="23">
        <f>IFERROR(VLOOKUP($A25,Sheet1!$C$3:$H$800,6,FALSE),0)</f>
        <v>17</v>
      </c>
      <c r="P25" s="23">
        <f>IFERROR(VLOOKUP($A25,Sheet1!$C$3:$I$800,7,FALSE),0)</f>
        <v>7</v>
      </c>
      <c r="Q25" s="23">
        <v>6.3</v>
      </c>
      <c r="R25" s="23">
        <v>6</v>
      </c>
      <c r="S25" s="25">
        <v>6.1566666666666601</v>
      </c>
      <c r="U25" s="13">
        <f t="shared" si="22"/>
        <v>-0.84333333333334082</v>
      </c>
      <c r="V25" s="13">
        <f t="shared" si="26"/>
        <v>-0.84333333333333993</v>
      </c>
      <c r="W25" s="20">
        <v>61.15</v>
      </c>
      <c r="X25" s="13">
        <f t="shared" si="15"/>
        <v>-0.85000000000000142</v>
      </c>
      <c r="Y25">
        <v>57.15</v>
      </c>
      <c r="Z25" s="13">
        <f t="shared" si="16"/>
        <v>-0.85000000000000142</v>
      </c>
      <c r="AA25">
        <v>9.1499999999999897</v>
      </c>
      <c r="AB25" s="13">
        <f t="shared" si="17"/>
        <v>-0.8500000000000103</v>
      </c>
      <c r="AC25">
        <v>6.15</v>
      </c>
      <c r="AD25" s="13">
        <f t="shared" si="18"/>
        <v>-0.84999999999999964</v>
      </c>
      <c r="AF25" s="12">
        <v>0.61351446600711301</v>
      </c>
      <c r="AG25" s="14">
        <f t="shared" si="1"/>
        <v>60.536485533992888</v>
      </c>
      <c r="AH25" s="14">
        <f t="shared" si="2"/>
        <v>61.763514466007109</v>
      </c>
      <c r="AI25" s="15">
        <f t="shared" si="3"/>
        <v>1</v>
      </c>
      <c r="AJ25" s="15">
        <f t="shared" si="4"/>
        <v>1</v>
      </c>
      <c r="AK25" s="14">
        <f t="shared" si="19"/>
        <v>1.2270289320142211</v>
      </c>
      <c r="AL25" s="16">
        <f t="shared" si="23"/>
        <v>1.9790789226035825E-2</v>
      </c>
      <c r="AM25" s="15"/>
      <c r="AN25" s="12">
        <v>0.30675723300355601</v>
      </c>
      <c r="AO25" s="14">
        <f t="shared" si="5"/>
        <v>60.84324276699644</v>
      </c>
      <c r="AP25" s="14">
        <f t="shared" si="6"/>
        <v>61.456757233003557</v>
      </c>
      <c r="AQ25" s="15">
        <f t="shared" si="7"/>
        <v>1</v>
      </c>
      <c r="AR25" s="15">
        <f t="shared" si="8"/>
        <v>1</v>
      </c>
      <c r="AS25" s="14">
        <f t="shared" si="20"/>
        <v>0.61351446600711768</v>
      </c>
      <c r="AT25" s="16">
        <f t="shared" si="24"/>
        <v>9.895394613018027E-3</v>
      </c>
      <c r="AU25" s="16"/>
      <c r="AV25" s="12">
        <v>0.30675723300355601</v>
      </c>
      <c r="AW25" s="14">
        <f t="shared" si="9"/>
        <v>-1.1567572330035556</v>
      </c>
      <c r="AX25" s="14">
        <f t="shared" si="10"/>
        <v>-0.54324276699644369</v>
      </c>
      <c r="AY25" s="15">
        <f t="shared" si="11"/>
        <v>0</v>
      </c>
      <c r="AZ25" s="15" t="e">
        <f>IF(AW25-#REF!&lt;0,1,0)</f>
        <v>#REF!</v>
      </c>
      <c r="BA25" s="14">
        <f t="shared" si="21"/>
        <v>0.6135144660071119</v>
      </c>
      <c r="BB25" s="16">
        <f t="shared" si="25"/>
        <v>1.0008392593916997E-2</v>
      </c>
      <c r="BE25" s="14" t="e">
        <f>BF25-BF25*#REF!/100</f>
        <v>#REF!</v>
      </c>
      <c r="BF25" s="14">
        <f t="shared" si="12"/>
        <v>62</v>
      </c>
      <c r="BG25" s="14" t="e">
        <f>BF25+#REF!*BF25/100</f>
        <v>#REF!</v>
      </c>
      <c r="BH25" s="15" t="e">
        <f t="shared" si="13"/>
        <v>#REF!</v>
      </c>
      <c r="BI25" s="15" t="e">
        <f t="shared" si="14"/>
        <v>#REF!</v>
      </c>
      <c r="BM25">
        <v>61.1</v>
      </c>
      <c r="BN25">
        <v>57.1</v>
      </c>
      <c r="BO25">
        <v>9.1</v>
      </c>
      <c r="BP25">
        <v>6.1</v>
      </c>
      <c r="BQ25">
        <v>61.2</v>
      </c>
      <c r="BR25">
        <v>57.2</v>
      </c>
      <c r="BS25">
        <v>9.1999999999999993</v>
      </c>
      <c r="BT25">
        <v>6.2</v>
      </c>
      <c r="BU25" s="12">
        <v>1.04555555555553E-2</v>
      </c>
      <c r="BV25" s="12">
        <v>1.04555555555553E-2</v>
      </c>
      <c r="BW25" s="12">
        <v>1.04555555555556E-2</v>
      </c>
      <c r="BX25" s="12">
        <v>1.0455555555555499E-2</v>
      </c>
      <c r="BY25" s="12">
        <v>0.102252411001185</v>
      </c>
      <c r="BZ25" s="12">
        <v>0.102252411001185</v>
      </c>
      <c r="CA25" s="12">
        <v>0.102252411001186</v>
      </c>
      <c r="CB25" s="12">
        <v>0.102252411001186</v>
      </c>
      <c r="CC25" s="12">
        <v>598.09510668611597</v>
      </c>
      <c r="CD25" s="12">
        <v>558.97622468778695</v>
      </c>
      <c r="CE25" s="12">
        <v>89.549640707840098</v>
      </c>
      <c r="CF25" s="12">
        <v>60.210479209093897</v>
      </c>
      <c r="CG25" s="12">
        <v>1.8668650688212898E-2</v>
      </c>
      <c r="CH25" s="12">
        <v>1.8668650688212898E-2</v>
      </c>
      <c r="CI25" s="12">
        <v>1.86686506882131E-2</v>
      </c>
      <c r="CJ25" s="12">
        <v>1.8668650688212999E-2</v>
      </c>
      <c r="CK25" s="12">
        <v>61.1633471575187</v>
      </c>
      <c r="CL25" s="12">
        <v>57.1633471575187</v>
      </c>
      <c r="CM25" s="12">
        <v>9.1633471575187393</v>
      </c>
      <c r="CN25" s="12">
        <v>6.1633471575187402</v>
      </c>
      <c r="CO25" s="12">
        <v>0.30675723300355601</v>
      </c>
      <c r="CP25" s="12">
        <v>0.30675723300355601</v>
      </c>
      <c r="CQ25" s="12">
        <v>0.30675723300356</v>
      </c>
      <c r="CR25" s="12">
        <v>0.306757233003559</v>
      </c>
      <c r="CS25" s="12">
        <v>0.61351446600711301</v>
      </c>
      <c r="CT25" s="12">
        <v>0.61351446600711301</v>
      </c>
      <c r="CU25" s="12">
        <v>0.61351446600712001</v>
      </c>
      <c r="CV25" s="12">
        <v>0.61351446600711801</v>
      </c>
    </row>
    <row r="26" spans="1:100" ht="15.75" x14ac:dyDescent="0.2">
      <c r="A26" s="23">
        <v>701</v>
      </c>
      <c r="B26" s="23" t="str">
        <f t="shared" si="0"/>
        <v>70x10x21x7ø</v>
      </c>
      <c r="C26" s="23">
        <f>IFERROR(VLOOKUP($A26,Sheet1!$C$3:$H$800,2,FALSE),0)</f>
        <v>70</v>
      </c>
      <c r="D26" s="23">
        <v>68.7</v>
      </c>
      <c r="E26" s="23">
        <v>68.400000000000006</v>
      </c>
      <c r="F26" s="25">
        <v>68.5</v>
      </c>
      <c r="G26" s="23">
        <f>IFERROR(VLOOKUP($A26,Sheet1!$C$3:$H$800,3,FALSE),0)</f>
        <v>67</v>
      </c>
      <c r="H26" s="23">
        <v>65.7</v>
      </c>
      <c r="I26" s="23">
        <v>65.400000000000006</v>
      </c>
      <c r="J26" s="25">
        <v>65.5</v>
      </c>
      <c r="K26" s="23">
        <f>IFERROR(VLOOKUP($A26,Sheet1!$C$3:$H$800,5,FALSE),0)</f>
        <v>10</v>
      </c>
      <c r="L26" s="23">
        <v>10.7</v>
      </c>
      <c r="M26" s="23">
        <v>10.4</v>
      </c>
      <c r="N26" s="25">
        <v>10.5</v>
      </c>
      <c r="O26" s="23">
        <f>IFERROR(VLOOKUP($A26,Sheet1!$C$3:$H$800,6,FALSE),0)</f>
        <v>21</v>
      </c>
      <c r="P26" s="23">
        <f>IFERROR(VLOOKUP($A26,Sheet1!$C$3:$I$800,7,FALSE),0)</f>
        <v>7</v>
      </c>
      <c r="Q26" s="23">
        <v>7.7</v>
      </c>
      <c r="R26" s="23">
        <v>7.4</v>
      </c>
      <c r="S26" s="25">
        <v>7.5</v>
      </c>
      <c r="U26" s="13">
        <f t="shared" si="22"/>
        <v>0.5</v>
      </c>
      <c r="V26" s="13">
        <f t="shared" si="26"/>
        <v>0.5</v>
      </c>
      <c r="W26" s="20">
        <v>68.5</v>
      </c>
      <c r="X26" s="13">
        <f t="shared" si="15"/>
        <v>-1.5</v>
      </c>
      <c r="Y26">
        <v>65.5</v>
      </c>
      <c r="Z26" s="13">
        <f t="shared" si="16"/>
        <v>-1.5</v>
      </c>
      <c r="AA26">
        <v>10.5</v>
      </c>
      <c r="AB26" s="13">
        <f t="shared" si="17"/>
        <v>0.5</v>
      </c>
      <c r="AC26">
        <v>7.5</v>
      </c>
      <c r="AD26" s="13">
        <f t="shared" si="18"/>
        <v>0.5</v>
      </c>
      <c r="AF26" s="12">
        <v>0.65726706900619303</v>
      </c>
      <c r="AG26" s="14">
        <f t="shared" si="1"/>
        <v>67.842732930993805</v>
      </c>
      <c r="AH26" s="14">
        <f t="shared" si="2"/>
        <v>69.157267069006195</v>
      </c>
      <c r="AI26" s="15">
        <f t="shared" si="3"/>
        <v>1</v>
      </c>
      <c r="AJ26" s="15">
        <f t="shared" si="4"/>
        <v>1</v>
      </c>
      <c r="AK26" s="14">
        <f t="shared" si="19"/>
        <v>1.3145341380123909</v>
      </c>
      <c r="AL26" s="16">
        <f t="shared" si="23"/>
        <v>1.8779059114462728E-2</v>
      </c>
      <c r="AM26" s="15"/>
      <c r="AN26" s="12">
        <v>0.32863353450309601</v>
      </c>
      <c r="AO26" s="14">
        <f t="shared" si="5"/>
        <v>68.171366465496902</v>
      </c>
      <c r="AP26" s="14">
        <f t="shared" si="6"/>
        <v>68.828633534503098</v>
      </c>
      <c r="AQ26" s="15">
        <f t="shared" si="7"/>
        <v>1</v>
      </c>
      <c r="AR26" s="15">
        <f t="shared" si="8"/>
        <v>1</v>
      </c>
      <c r="AS26" s="14">
        <f t="shared" si="20"/>
        <v>0.65726706900619547</v>
      </c>
      <c r="AT26" s="16">
        <f t="shared" si="24"/>
        <v>9.3895295572313641E-3</v>
      </c>
      <c r="AU26" s="16"/>
      <c r="AV26" s="12">
        <v>0.32863353450309601</v>
      </c>
      <c r="AW26" s="14">
        <f t="shared" si="9"/>
        <v>0.17136646549690399</v>
      </c>
      <c r="AX26" s="14">
        <f t="shared" si="10"/>
        <v>0.82863353450309596</v>
      </c>
      <c r="AY26" s="15">
        <f t="shared" si="11"/>
        <v>0</v>
      </c>
      <c r="AZ26" s="15" t="e">
        <f>IF(AW26-#REF!&lt;0,1,0)</f>
        <v>#REF!</v>
      </c>
      <c r="BA26" s="14">
        <f t="shared" si="21"/>
        <v>0.65726706900619192</v>
      </c>
      <c r="BB26" s="16">
        <f t="shared" si="25"/>
        <v>9.5672062446316136E-3</v>
      </c>
      <c r="BE26" s="14" t="e">
        <f>BF26-BF26*#REF!/100</f>
        <v>#REF!</v>
      </c>
      <c r="BF26" s="14">
        <f t="shared" si="12"/>
        <v>70</v>
      </c>
      <c r="BG26" s="14" t="e">
        <f>BF26+#REF!*BF26/100</f>
        <v>#REF!</v>
      </c>
      <c r="BH26" s="15" t="e">
        <f t="shared" si="13"/>
        <v>#REF!</v>
      </c>
      <c r="BI26" s="15" t="e">
        <f t="shared" si="14"/>
        <v>#REF!</v>
      </c>
      <c r="BM26">
        <v>68.400000000000006</v>
      </c>
      <c r="BN26">
        <v>65.400000000000006</v>
      </c>
      <c r="BO26">
        <v>10.4</v>
      </c>
      <c r="BP26">
        <v>7.4</v>
      </c>
      <c r="BQ26">
        <v>68.5</v>
      </c>
      <c r="BR26">
        <v>65.5</v>
      </c>
      <c r="BS26">
        <v>10.5</v>
      </c>
      <c r="BT26">
        <v>7.5</v>
      </c>
      <c r="BU26" s="12">
        <v>1.19999999999997E-2</v>
      </c>
      <c r="BV26" s="12">
        <v>1.19999999999997E-2</v>
      </c>
      <c r="BW26" s="12">
        <v>1.19999999999999E-2</v>
      </c>
      <c r="BX26" s="12">
        <v>1.19999999999999E-2</v>
      </c>
      <c r="BY26" s="12">
        <v>0.109544511501032</v>
      </c>
      <c r="BZ26" s="12">
        <v>0.109544511501032</v>
      </c>
      <c r="CA26" s="12">
        <v>0.109544511501032</v>
      </c>
      <c r="CB26" s="12">
        <v>0.109544511501033</v>
      </c>
      <c r="CC26" s="12">
        <v>625.31658648507005</v>
      </c>
      <c r="CD26" s="12">
        <v>597.93045860981204</v>
      </c>
      <c r="CE26" s="12">
        <v>95.851447563404406</v>
      </c>
      <c r="CF26" s="12">
        <v>68.465319688145797</v>
      </c>
      <c r="CG26" s="12">
        <v>3.4641016151377199E-2</v>
      </c>
      <c r="CH26" s="12">
        <v>3.4641016151377199E-2</v>
      </c>
      <c r="CI26" s="12">
        <v>3.46410161513774E-2</v>
      </c>
      <c r="CJ26" s="12">
        <v>3.4641016151377498E-2</v>
      </c>
      <c r="CK26" s="12">
        <v>68.5214707242542</v>
      </c>
      <c r="CL26" s="12">
        <v>65.5214707242542</v>
      </c>
      <c r="CM26" s="12">
        <v>10.5214707242542</v>
      </c>
      <c r="CN26" s="12">
        <v>7.5214707242541996</v>
      </c>
      <c r="CO26" s="12">
        <v>0.32863353450309601</v>
      </c>
      <c r="CP26" s="12">
        <v>0.32863353450309601</v>
      </c>
      <c r="CQ26" s="12">
        <v>0.32863353450309801</v>
      </c>
      <c r="CR26" s="12">
        <v>0.32863353450309901</v>
      </c>
      <c r="CS26" s="12">
        <v>0.65726706900619303</v>
      </c>
      <c r="CT26" s="12">
        <v>0.65726706900619303</v>
      </c>
      <c r="CU26" s="12">
        <v>0.65726706900619702</v>
      </c>
      <c r="CV26" s="12">
        <v>0.65726706900619802</v>
      </c>
    </row>
    <row r="27" spans="1:100" ht="15.75" x14ac:dyDescent="0.2">
      <c r="A27" s="23">
        <v>843</v>
      </c>
      <c r="B27" s="23" t="str">
        <f t="shared" si="0"/>
        <v>84x12x8x10ø</v>
      </c>
      <c r="C27" s="23">
        <f>IFERROR(VLOOKUP($A27,Sheet1!$C$3:$H$800,2,FALSE),0)</f>
        <v>84</v>
      </c>
      <c r="D27" s="23">
        <v>83.6</v>
      </c>
      <c r="E27" s="23">
        <v>83</v>
      </c>
      <c r="F27" s="25">
        <v>83.37</v>
      </c>
      <c r="G27" s="23">
        <f>IFERROR(VLOOKUP($A27,Sheet1!$C$3:$H$800,3,FALSE),0)</f>
        <v>82</v>
      </c>
      <c r="H27" s="23">
        <v>81.599999999999994</v>
      </c>
      <c r="I27" s="23">
        <v>81</v>
      </c>
      <c r="J27" s="25">
        <v>81.37</v>
      </c>
      <c r="K27" s="23">
        <f>IFERROR(VLOOKUP($A27,Sheet1!$C$3:$H$800,5,FALSE),0)</f>
        <v>12</v>
      </c>
      <c r="L27" s="23">
        <v>12.6</v>
      </c>
      <c r="M27" s="23">
        <v>12</v>
      </c>
      <c r="N27" s="25">
        <v>12.37</v>
      </c>
      <c r="O27" s="23">
        <f>IFERROR(VLOOKUP($A27,Sheet1!$C$3:$H$800,6,FALSE),0)</f>
        <v>8</v>
      </c>
      <c r="P27" s="23">
        <f>IFERROR(VLOOKUP($A27,Sheet1!$C$3:$I$800,7,FALSE),0)</f>
        <v>10</v>
      </c>
      <c r="Q27" s="23">
        <v>10.6</v>
      </c>
      <c r="R27" s="23">
        <v>10</v>
      </c>
      <c r="S27" s="25">
        <v>10.37</v>
      </c>
      <c r="U27" s="13">
        <f t="shared" si="22"/>
        <v>0.36999999999999922</v>
      </c>
      <c r="V27" s="13">
        <f t="shared" si="26"/>
        <v>0.36999999999999922</v>
      </c>
      <c r="W27" s="20">
        <v>83.4</v>
      </c>
      <c r="X27" s="13">
        <f t="shared" si="15"/>
        <v>-0.59999999999999432</v>
      </c>
      <c r="Y27">
        <v>81.400000000000006</v>
      </c>
      <c r="Z27" s="13">
        <f t="shared" si="16"/>
        <v>-0.59999999999999432</v>
      </c>
      <c r="AA27">
        <v>12.4</v>
      </c>
      <c r="AB27" s="13">
        <f t="shared" si="17"/>
        <v>0.40000000000000036</v>
      </c>
      <c r="AC27">
        <v>10.4</v>
      </c>
      <c r="AD27" s="13">
        <f t="shared" si="18"/>
        <v>0.40000000000000036</v>
      </c>
      <c r="AF27" s="12">
        <v>1.0409610943738401</v>
      </c>
      <c r="AG27" s="14">
        <f t="shared" si="1"/>
        <v>82.359038905626164</v>
      </c>
      <c r="AH27" s="14">
        <f t="shared" si="2"/>
        <v>84.440961094373847</v>
      </c>
      <c r="AI27" s="15">
        <f t="shared" si="3"/>
        <v>1</v>
      </c>
      <c r="AJ27" s="15">
        <f t="shared" si="4"/>
        <v>1</v>
      </c>
      <c r="AK27" s="14">
        <f t="shared" si="19"/>
        <v>2.0819221887476829</v>
      </c>
      <c r="AL27" s="16">
        <f t="shared" si="23"/>
        <v>2.4784787961281939E-2</v>
      </c>
      <c r="AM27" s="15"/>
      <c r="AN27" s="12">
        <v>0.52048054718692005</v>
      </c>
      <c r="AO27" s="14">
        <f t="shared" si="5"/>
        <v>82.879519452813085</v>
      </c>
      <c r="AP27" s="14">
        <f t="shared" si="6"/>
        <v>83.920480547186926</v>
      </c>
      <c r="AQ27" s="15">
        <f t="shared" si="7"/>
        <v>1</v>
      </c>
      <c r="AR27" s="15">
        <f t="shared" si="8"/>
        <v>1</v>
      </c>
      <c r="AS27" s="14">
        <f t="shared" si="20"/>
        <v>1.0409610943738414</v>
      </c>
      <c r="AT27" s="16">
        <f t="shared" si="24"/>
        <v>1.2392393980640969E-2</v>
      </c>
      <c r="AU27" s="16"/>
      <c r="AV27" s="12">
        <v>0.52048054718692005</v>
      </c>
      <c r="AW27" s="14">
        <f t="shared" si="9"/>
        <v>-0.1204805471869197</v>
      </c>
      <c r="AX27" s="14">
        <f t="shared" si="10"/>
        <v>0.92048054718692041</v>
      </c>
      <c r="AY27" s="15">
        <f t="shared" si="11"/>
        <v>0</v>
      </c>
      <c r="AZ27" s="15" t="e">
        <f>IF(AW27-#REF!&lt;0,1,0)</f>
        <v>#REF!</v>
      </c>
      <c r="BA27" s="14">
        <f t="shared" si="21"/>
        <v>1.0409610943738401</v>
      </c>
      <c r="BB27" s="16">
        <f t="shared" si="25"/>
        <v>1.24516877317445E-2</v>
      </c>
      <c r="BE27" s="14" t="e">
        <f>BF27-BF27*#REF!/100</f>
        <v>#REF!</v>
      </c>
      <c r="BF27" s="14">
        <f t="shared" si="12"/>
        <v>84</v>
      </c>
      <c r="BG27" s="14" t="e">
        <f>BF27+#REF!*BF27/100</f>
        <v>#REF!</v>
      </c>
      <c r="BH27" s="15" t="e">
        <f t="shared" si="13"/>
        <v>#REF!</v>
      </c>
      <c r="BI27" s="15" t="e">
        <f t="shared" si="14"/>
        <v>#REF!</v>
      </c>
      <c r="BM27">
        <v>83.3</v>
      </c>
      <c r="BN27">
        <v>81.3</v>
      </c>
      <c r="BO27">
        <v>12.3</v>
      </c>
      <c r="BP27">
        <v>10.3</v>
      </c>
      <c r="BQ27">
        <v>83.474999999999994</v>
      </c>
      <c r="BR27">
        <v>81.474999999999994</v>
      </c>
      <c r="BS27">
        <v>12.475</v>
      </c>
      <c r="BT27">
        <v>10.475</v>
      </c>
      <c r="BU27" s="12">
        <v>3.0099999999999499E-2</v>
      </c>
      <c r="BV27" s="12">
        <v>3.0099999999999499E-2</v>
      </c>
      <c r="BW27" s="12">
        <v>3.0099999999999901E-2</v>
      </c>
      <c r="BX27" s="12">
        <v>3.0099999999999901E-2</v>
      </c>
      <c r="BY27" s="12">
        <v>0.17349351572897301</v>
      </c>
      <c r="BZ27" s="12">
        <v>0.17349351572897301</v>
      </c>
      <c r="CA27" s="12">
        <v>0.17349351572897401</v>
      </c>
      <c r="CB27" s="12">
        <v>0.17349351572897401</v>
      </c>
      <c r="CC27" s="12">
        <v>480.53669124002403</v>
      </c>
      <c r="CD27" s="12">
        <v>469.00888288593899</v>
      </c>
      <c r="CE27" s="12">
        <v>71.2994946700139</v>
      </c>
      <c r="CF27" s="12">
        <v>59.771686315929102</v>
      </c>
      <c r="CG27" s="12">
        <v>5.4863466897380399E-2</v>
      </c>
      <c r="CH27" s="12">
        <v>5.4863466897380399E-2</v>
      </c>
      <c r="CI27" s="12">
        <v>5.4863466897380697E-2</v>
      </c>
      <c r="CJ27" s="12">
        <v>5.4863466897380697E-2</v>
      </c>
      <c r="CK27" s="12">
        <v>83.4040047290828</v>
      </c>
      <c r="CL27" s="12">
        <v>81.4040047290828</v>
      </c>
      <c r="CM27" s="12">
        <v>12.4040047290828</v>
      </c>
      <c r="CN27" s="12">
        <v>10.4040047290828</v>
      </c>
      <c r="CO27" s="12">
        <v>0.52048054718692005</v>
      </c>
      <c r="CP27" s="12">
        <v>0.52048054718692005</v>
      </c>
      <c r="CQ27" s="12">
        <v>0.52048054718692305</v>
      </c>
      <c r="CR27" s="12">
        <v>0.52048054718692305</v>
      </c>
      <c r="CS27" s="12">
        <v>1.0409610943738401</v>
      </c>
      <c r="CT27" s="12">
        <v>1.0409610943738401</v>
      </c>
      <c r="CU27" s="12">
        <v>1.0409610943738401</v>
      </c>
      <c r="CV27" s="12">
        <v>1.0409610943738401</v>
      </c>
    </row>
    <row r="28" spans="1:100" ht="15.75" x14ac:dyDescent="0.2">
      <c r="A28" s="23">
        <v>901</v>
      </c>
      <c r="B28" s="23" t="str">
        <f t="shared" si="0"/>
        <v>90x14x36x7.5ø</v>
      </c>
      <c r="C28" s="23">
        <f>IFERROR(VLOOKUP($A28,Sheet1!$C$3:$H$800,2,FALSE),0)</f>
        <v>90</v>
      </c>
      <c r="D28" s="23">
        <v>87.6</v>
      </c>
      <c r="E28" s="23">
        <v>87.2</v>
      </c>
      <c r="F28" s="25">
        <v>87.432142857142793</v>
      </c>
      <c r="G28" s="23">
        <f>IFERROR(VLOOKUP($A28,Sheet1!$C$3:$H$800,3,FALSE),0)</f>
        <v>87</v>
      </c>
      <c r="H28" s="23">
        <v>84.6</v>
      </c>
      <c r="I28" s="23">
        <v>84.2</v>
      </c>
      <c r="J28" s="25">
        <v>84.432142857142793</v>
      </c>
      <c r="K28" s="23">
        <f>IFERROR(VLOOKUP($A28,Sheet1!$C$3:$H$800,5,FALSE),0)</f>
        <v>14</v>
      </c>
      <c r="L28" s="23">
        <v>14.6</v>
      </c>
      <c r="M28" s="23">
        <v>14.2</v>
      </c>
      <c r="N28" s="25">
        <v>14.4321428571428</v>
      </c>
      <c r="O28" s="23">
        <f>IFERROR(VLOOKUP($A28,Sheet1!$C$3:$H$800,6,FALSE),0)</f>
        <v>36</v>
      </c>
      <c r="P28" s="23">
        <f>IFERROR(VLOOKUP($A28,Sheet1!$C$3:$I$800,7,FALSE),0)</f>
        <v>7.5</v>
      </c>
      <c r="Q28" s="23">
        <v>8.1</v>
      </c>
      <c r="R28" s="23">
        <v>7.7</v>
      </c>
      <c r="S28" s="25">
        <v>7.9321428571428498</v>
      </c>
      <c r="U28" s="13">
        <f t="shared" si="22"/>
        <v>0.4321428571428001</v>
      </c>
      <c r="V28" s="13">
        <f t="shared" si="26"/>
        <v>0.43214285714284983</v>
      </c>
      <c r="W28" s="20">
        <v>87.45</v>
      </c>
      <c r="X28" s="13">
        <f t="shared" si="15"/>
        <v>-2.5499999999999972</v>
      </c>
      <c r="Y28">
        <v>84.45</v>
      </c>
      <c r="Z28" s="13">
        <f t="shared" si="16"/>
        <v>-2.5499999999999972</v>
      </c>
      <c r="AA28">
        <v>14.45</v>
      </c>
      <c r="AB28" s="13">
        <f t="shared" si="17"/>
        <v>0.44999999999999929</v>
      </c>
      <c r="AC28">
        <v>7.95</v>
      </c>
      <c r="AD28" s="13">
        <f t="shared" si="18"/>
        <v>0.45000000000000018</v>
      </c>
      <c r="AF28" s="12">
        <v>0.69996355590260595</v>
      </c>
      <c r="AG28" s="14">
        <f t="shared" si="1"/>
        <v>86.750036444097404</v>
      </c>
      <c r="AH28" s="14">
        <f t="shared" si="2"/>
        <v>88.149963555902602</v>
      </c>
      <c r="AI28" s="15">
        <f t="shared" si="3"/>
        <v>1</v>
      </c>
      <c r="AJ28" s="15">
        <f t="shared" si="4"/>
        <v>1</v>
      </c>
      <c r="AK28" s="14">
        <f t="shared" si="19"/>
        <v>1.3999271118051979</v>
      </c>
      <c r="AL28" s="16">
        <f t="shared" si="23"/>
        <v>1.555474568672442E-2</v>
      </c>
      <c r="AM28" s="15"/>
      <c r="AN28" s="12">
        <v>0.34998177795130297</v>
      </c>
      <c r="AO28" s="14">
        <f t="shared" si="5"/>
        <v>87.100018222048703</v>
      </c>
      <c r="AP28" s="14">
        <f t="shared" si="6"/>
        <v>87.799981777951302</v>
      </c>
      <c r="AQ28" s="15">
        <f t="shared" si="7"/>
        <v>1</v>
      </c>
      <c r="AR28" s="15">
        <f t="shared" si="8"/>
        <v>1</v>
      </c>
      <c r="AS28" s="14">
        <f t="shared" si="20"/>
        <v>0.69996355590259896</v>
      </c>
      <c r="AT28" s="16">
        <f t="shared" si="24"/>
        <v>7.7773728433622102E-3</v>
      </c>
      <c r="AU28" s="16"/>
      <c r="AV28" s="12">
        <v>0.34998177795130297</v>
      </c>
      <c r="AW28" s="14">
        <f t="shared" si="9"/>
        <v>0.1000182220486972</v>
      </c>
      <c r="AX28" s="14">
        <f t="shared" si="10"/>
        <v>0.79998177795130321</v>
      </c>
      <c r="AY28" s="15">
        <f t="shared" si="11"/>
        <v>0</v>
      </c>
      <c r="AZ28" s="15" t="e">
        <f>IF(AW28-#REF!&lt;0,1,0)</f>
        <v>#REF!</v>
      </c>
      <c r="BA28" s="14">
        <f t="shared" si="21"/>
        <v>0.69996355590260606</v>
      </c>
      <c r="BB28" s="16">
        <f t="shared" si="25"/>
        <v>7.9904515513996126E-3</v>
      </c>
      <c r="BE28" s="14" t="e">
        <f>BF28-BF28*#REF!/100</f>
        <v>#REF!</v>
      </c>
      <c r="BF28" s="14">
        <f t="shared" si="12"/>
        <v>90</v>
      </c>
      <c r="BG28" s="14" t="e">
        <f>BF28+#REF!*BF28/100</f>
        <v>#REF!</v>
      </c>
      <c r="BH28" s="15" t="e">
        <f t="shared" si="13"/>
        <v>#REF!</v>
      </c>
      <c r="BI28" s="15" t="e">
        <f t="shared" si="14"/>
        <v>#REF!</v>
      </c>
      <c r="BM28">
        <v>87.4</v>
      </c>
      <c r="BN28">
        <v>84.4</v>
      </c>
      <c r="BO28">
        <v>14.4</v>
      </c>
      <c r="BP28">
        <v>7.9</v>
      </c>
      <c r="BQ28">
        <v>87.5</v>
      </c>
      <c r="BR28">
        <v>84.5</v>
      </c>
      <c r="BS28">
        <v>14.5</v>
      </c>
      <c r="BT28">
        <v>8</v>
      </c>
      <c r="BU28" s="12">
        <v>1.36096938775505E-2</v>
      </c>
      <c r="BV28" s="12">
        <v>1.36096938775505E-2</v>
      </c>
      <c r="BW28" s="12">
        <v>1.3609693877551E-2</v>
      </c>
      <c r="BX28" s="12">
        <v>1.3609693877550901E-2</v>
      </c>
      <c r="BY28" s="12">
        <v>0.11666059265043401</v>
      </c>
      <c r="BZ28" s="12">
        <v>0.11666059265043401</v>
      </c>
      <c r="CA28" s="12">
        <v>0.116660592650436</v>
      </c>
      <c r="CB28" s="12">
        <v>0.116660592650436</v>
      </c>
      <c r="CC28" s="12">
        <v>749.45738634405302</v>
      </c>
      <c r="CD28" s="12">
        <v>723.74176179730205</v>
      </c>
      <c r="CE28" s="12">
        <v>123.71052237311601</v>
      </c>
      <c r="CF28" s="12">
        <v>67.993335855157696</v>
      </c>
      <c r="CG28" s="12">
        <v>2.20467797110327E-2</v>
      </c>
      <c r="CH28" s="12">
        <v>2.20467797110327E-2</v>
      </c>
      <c r="CI28" s="12">
        <v>2.2046779711033099E-2</v>
      </c>
      <c r="CJ28" s="12">
        <v>2.2046779711033099E-2</v>
      </c>
      <c r="CK28" s="12">
        <v>87.440309098628305</v>
      </c>
      <c r="CL28" s="12">
        <v>84.440309098628305</v>
      </c>
      <c r="CM28" s="12">
        <v>14.440309098628299</v>
      </c>
      <c r="CN28" s="12">
        <v>7.9403090986283802</v>
      </c>
      <c r="CO28" s="12">
        <v>0.34998177795130297</v>
      </c>
      <c r="CP28" s="12">
        <v>0.34998177795130297</v>
      </c>
      <c r="CQ28" s="12">
        <v>0.34998177795130803</v>
      </c>
      <c r="CR28" s="12">
        <v>0.34998177795130803</v>
      </c>
      <c r="CS28" s="12">
        <v>0.69996355590260595</v>
      </c>
      <c r="CT28" s="12">
        <v>0.69996355590260595</v>
      </c>
      <c r="CU28" s="12">
        <v>0.69996355590261705</v>
      </c>
      <c r="CV28" s="12">
        <v>0.69996355590261605</v>
      </c>
    </row>
    <row r="29" spans="1:100" ht="15.75" x14ac:dyDescent="0.2">
      <c r="A29" s="23">
        <v>72</v>
      </c>
      <c r="B29" s="23" t="str">
        <f t="shared" si="0"/>
        <v>70x12x199x3ø</v>
      </c>
      <c r="C29" s="23">
        <f>IFERROR(VLOOKUP($A29,Sheet1!$C$3:$H$800,2,FALSE),0)</f>
        <v>70</v>
      </c>
      <c r="D29" s="23">
        <v>69.7</v>
      </c>
      <c r="E29" s="23">
        <v>69.2</v>
      </c>
      <c r="F29" s="25">
        <v>69.44</v>
      </c>
      <c r="G29" s="23">
        <f>IFERROR(VLOOKUP($A29,Sheet1!$C$3:$H$800,3,FALSE),0)</f>
        <v>70</v>
      </c>
      <c r="H29" s="23">
        <v>0.7</v>
      </c>
      <c r="I29" s="23">
        <v>0.2</v>
      </c>
      <c r="J29" s="25">
        <v>0.44</v>
      </c>
      <c r="K29" s="23">
        <f>IFERROR(VLOOKUP($A29,Sheet1!$C$3:$H$800,5,FALSE),0)</f>
        <v>12</v>
      </c>
      <c r="L29" s="23">
        <v>12.7</v>
      </c>
      <c r="M29" s="23">
        <v>12.2</v>
      </c>
      <c r="N29" s="25">
        <v>12.44</v>
      </c>
      <c r="O29" s="23">
        <f>IFERROR(VLOOKUP($A29,Sheet1!$C$3:$H$800,6,FALSE),0)</f>
        <v>199</v>
      </c>
      <c r="P29" s="23">
        <f>IFERROR(VLOOKUP($A29,Sheet1!$C$3:$I$800,7,FALSE),0)</f>
        <v>3</v>
      </c>
      <c r="Q29" s="23">
        <v>3.7</v>
      </c>
      <c r="R29" s="23">
        <v>3.2</v>
      </c>
      <c r="S29" s="25">
        <v>3.44</v>
      </c>
      <c r="U29" s="13">
        <f t="shared" si="22"/>
        <v>0.4399999999999995</v>
      </c>
      <c r="V29" s="13">
        <f t="shared" si="26"/>
        <v>0.43999999999999995</v>
      </c>
      <c r="W29" s="20">
        <v>69.45</v>
      </c>
      <c r="X29" s="13">
        <f t="shared" si="15"/>
        <v>-0.54999999999999716</v>
      </c>
      <c r="Y29">
        <v>0.45</v>
      </c>
      <c r="Z29" s="13">
        <f t="shared" si="16"/>
        <v>-69.55</v>
      </c>
      <c r="AA29">
        <v>12.45</v>
      </c>
      <c r="AB29" s="13">
        <f t="shared" si="17"/>
        <v>0.44999999999999929</v>
      </c>
      <c r="AC29">
        <v>3.45</v>
      </c>
      <c r="AD29" s="13">
        <f t="shared" si="18"/>
        <v>0.45000000000000018</v>
      </c>
      <c r="AF29" s="12">
        <v>1.04613574644975</v>
      </c>
      <c r="AG29" s="14">
        <f t="shared" si="1"/>
        <v>68.403864253550253</v>
      </c>
      <c r="AH29" s="14">
        <f t="shared" si="2"/>
        <v>70.496135746449752</v>
      </c>
      <c r="AI29" s="15">
        <f t="shared" si="3"/>
        <v>1</v>
      </c>
      <c r="AJ29" s="15">
        <f t="shared" si="4"/>
        <v>1</v>
      </c>
      <c r="AK29" s="14">
        <f t="shared" si="19"/>
        <v>2.0922714928994992</v>
      </c>
      <c r="AL29" s="16">
        <f t="shared" si="23"/>
        <v>2.9889592755707132E-2</v>
      </c>
      <c r="AM29" s="15"/>
      <c r="AN29" s="12">
        <v>0.52306787322487502</v>
      </c>
      <c r="AO29" s="14">
        <f t="shared" si="5"/>
        <v>68.926932126775128</v>
      </c>
      <c r="AP29" s="14">
        <f t="shared" si="6"/>
        <v>69.973067873224878</v>
      </c>
      <c r="AQ29" s="15">
        <f t="shared" si="7"/>
        <v>1</v>
      </c>
      <c r="AR29" s="15">
        <f t="shared" si="8"/>
        <v>1</v>
      </c>
      <c r="AS29" s="14">
        <f t="shared" si="20"/>
        <v>1.0461357464497496</v>
      </c>
      <c r="AT29" s="16">
        <f t="shared" si="24"/>
        <v>1.4944796377853566E-2</v>
      </c>
      <c r="AU29" s="16"/>
      <c r="AV29" s="12">
        <v>0.52306787322487502</v>
      </c>
      <c r="AW29" s="14">
        <f t="shared" si="9"/>
        <v>-7.3067873224874846E-2</v>
      </c>
      <c r="AX29" s="14">
        <f t="shared" si="10"/>
        <v>0.9730678732248752</v>
      </c>
      <c r="AY29" s="15">
        <f t="shared" si="11"/>
        <v>1</v>
      </c>
      <c r="AZ29" s="15" t="e">
        <f>IF(AW29-#REF!&lt;0,1,0)</f>
        <v>#REF!</v>
      </c>
      <c r="BA29" s="14">
        <f t="shared" si="21"/>
        <v>1.04613574644975</v>
      </c>
      <c r="BB29" s="16">
        <f t="shared" si="25"/>
        <v>1.5009121182923243E-2</v>
      </c>
      <c r="BE29" s="14" t="e">
        <f>BF29-BF29*#REF!/100</f>
        <v>#REF!</v>
      </c>
      <c r="BF29" s="14">
        <f t="shared" si="12"/>
        <v>70</v>
      </c>
      <c r="BG29" s="14" t="e">
        <f>BF29+#REF!*BF29/100</f>
        <v>#REF!</v>
      </c>
      <c r="BH29" s="15" t="e">
        <f t="shared" si="13"/>
        <v>#REF!</v>
      </c>
      <c r="BI29" s="15" t="e">
        <f t="shared" si="14"/>
        <v>#REF!</v>
      </c>
      <c r="BM29">
        <v>69.3</v>
      </c>
      <c r="BN29">
        <v>0.3</v>
      </c>
      <c r="BO29">
        <v>12.3</v>
      </c>
      <c r="BP29">
        <v>3.3</v>
      </c>
      <c r="BQ29">
        <v>69.599999999999994</v>
      </c>
      <c r="BR29">
        <v>0.6</v>
      </c>
      <c r="BS29">
        <v>12.6</v>
      </c>
      <c r="BT29">
        <v>3.6</v>
      </c>
      <c r="BU29" s="12">
        <v>3.03999999999994E-2</v>
      </c>
      <c r="BV29" s="12">
        <v>3.04E-2</v>
      </c>
      <c r="BW29" s="12">
        <v>3.0399999999999899E-2</v>
      </c>
      <c r="BX29" s="12">
        <v>3.04E-2</v>
      </c>
      <c r="BY29" s="12">
        <v>0.17435595774162499</v>
      </c>
      <c r="BZ29" s="12">
        <v>0.17435595774162599</v>
      </c>
      <c r="CA29" s="12">
        <v>0.17435595774162599</v>
      </c>
      <c r="CB29" s="12">
        <v>0.17435595774162599</v>
      </c>
      <c r="CC29" s="12">
        <v>398.26571399929901</v>
      </c>
      <c r="CD29" s="12">
        <v>2.52357307257618</v>
      </c>
      <c r="CE29" s="12">
        <v>71.348293233744698</v>
      </c>
      <c r="CF29" s="12">
        <v>19.729753112868298</v>
      </c>
      <c r="CG29" s="12">
        <v>5.5136195008360298E-2</v>
      </c>
      <c r="CH29" s="12">
        <v>5.5136195008360797E-2</v>
      </c>
      <c r="CI29" s="12">
        <v>5.5136195008360797E-2</v>
      </c>
      <c r="CJ29" s="12">
        <v>5.5136195008360797E-2</v>
      </c>
      <c r="CK29" s="12">
        <v>69.474173767717303</v>
      </c>
      <c r="CL29" s="12">
        <v>0.47417376771735797</v>
      </c>
      <c r="CM29" s="12">
        <v>12.4741737677173</v>
      </c>
      <c r="CN29" s="12">
        <v>3.4741737677173501</v>
      </c>
      <c r="CO29" s="12">
        <v>0.52306787322487502</v>
      </c>
      <c r="CP29" s="12">
        <v>0.52306787322488002</v>
      </c>
      <c r="CQ29" s="12">
        <v>0.52306787322488002</v>
      </c>
      <c r="CR29" s="12">
        <v>0.52306787322488002</v>
      </c>
      <c r="CS29" s="12">
        <v>1.04613574644975</v>
      </c>
      <c r="CT29" s="12">
        <v>1.04613574644976</v>
      </c>
      <c r="CU29" s="12">
        <v>1.04613574644976</v>
      </c>
      <c r="CV29" s="12">
        <v>1.04613574644976</v>
      </c>
    </row>
    <row r="30" spans="1:100" ht="15.75" x14ac:dyDescent="0.2">
      <c r="A30" s="23">
        <v>31</v>
      </c>
      <c r="B30" s="23" t="str">
        <f t="shared" si="0"/>
        <v>30x5x36x2.7ø</v>
      </c>
      <c r="C30" s="23">
        <f>IFERROR(VLOOKUP($A30,Sheet1!$C$3:$H$800,2,FALSE),0)</f>
        <v>30</v>
      </c>
      <c r="D30" s="23">
        <v>30.1</v>
      </c>
      <c r="E30" s="23">
        <v>29.6</v>
      </c>
      <c r="F30" s="25">
        <v>29.88</v>
      </c>
      <c r="G30" s="23">
        <f>IFERROR(VLOOKUP($A30,Sheet1!$C$3:$H$800,3,FALSE),0)</f>
        <v>30</v>
      </c>
      <c r="H30" s="23">
        <v>0.1</v>
      </c>
      <c r="I30" s="23">
        <v>-0.4</v>
      </c>
      <c r="J30" s="25">
        <v>-0.119999999999999</v>
      </c>
      <c r="K30" s="23">
        <f>IFERROR(VLOOKUP($A30,Sheet1!$C$3:$H$800,5,FALSE),0)</f>
        <v>5</v>
      </c>
      <c r="L30" s="23">
        <v>5.0999999999999996</v>
      </c>
      <c r="M30" s="23">
        <v>4.5999999999999996</v>
      </c>
      <c r="N30" s="25">
        <v>4.88</v>
      </c>
      <c r="O30" s="23">
        <f>IFERROR(VLOOKUP($A30,Sheet1!$C$3:$H$800,6,FALSE),0)</f>
        <v>36</v>
      </c>
      <c r="P30" s="23">
        <f>IFERROR(VLOOKUP($A30,Sheet1!$C$3:$I$800,7,FALSE),0)</f>
        <v>2.7</v>
      </c>
      <c r="Q30" s="23">
        <v>2.1</v>
      </c>
      <c r="R30" s="23">
        <v>1.6</v>
      </c>
      <c r="S30" s="25">
        <v>1.88</v>
      </c>
      <c r="U30" s="13">
        <f t="shared" si="22"/>
        <v>-0.12000000000000011</v>
      </c>
      <c r="V30" s="13">
        <f t="shared" si="26"/>
        <v>-0.82000000000000028</v>
      </c>
      <c r="W30" s="20">
        <v>29.9</v>
      </c>
      <c r="X30" s="13">
        <f t="shared" si="15"/>
        <v>-0.10000000000000142</v>
      </c>
      <c r="Y30">
        <v>-9.9999999999999895E-2</v>
      </c>
      <c r="Z30" s="13">
        <f t="shared" si="16"/>
        <v>-30.1</v>
      </c>
      <c r="AA30">
        <v>4.9000000000000004</v>
      </c>
      <c r="AB30" s="13">
        <f t="shared" si="17"/>
        <v>-9.9999999999999645E-2</v>
      </c>
      <c r="AC30">
        <v>1.9</v>
      </c>
      <c r="AD30" s="13">
        <f t="shared" si="18"/>
        <v>-0.80000000000000027</v>
      </c>
      <c r="AF30" s="12">
        <v>1.3362634470792001</v>
      </c>
      <c r="AG30" s="14">
        <f t="shared" si="1"/>
        <v>28.563736552920798</v>
      </c>
      <c r="AH30" s="14">
        <f t="shared" si="2"/>
        <v>31.2362634470792</v>
      </c>
      <c r="AI30" s="15">
        <f t="shared" si="3"/>
        <v>1</v>
      </c>
      <c r="AJ30" s="15">
        <f t="shared" si="4"/>
        <v>1</v>
      </c>
      <c r="AK30" s="14">
        <f t="shared" si="19"/>
        <v>2.6725268941584019</v>
      </c>
      <c r="AL30" s="16">
        <f t="shared" si="23"/>
        <v>8.9084229805280066E-2</v>
      </c>
      <c r="AM30" s="15"/>
      <c r="AN30" s="12">
        <v>0.66813172353960404</v>
      </c>
      <c r="AO30" s="14">
        <f t="shared" si="5"/>
        <v>29.231868276460396</v>
      </c>
      <c r="AP30" s="14">
        <f t="shared" si="6"/>
        <v>30.568131723539601</v>
      </c>
      <c r="AQ30" s="15">
        <f t="shared" si="7"/>
        <v>1</v>
      </c>
      <c r="AR30" s="15">
        <f t="shared" si="8"/>
        <v>1</v>
      </c>
      <c r="AS30" s="14">
        <f t="shared" si="20"/>
        <v>1.3362634470792045</v>
      </c>
      <c r="AT30" s="16">
        <f t="shared" si="24"/>
        <v>4.4542114902640151E-2</v>
      </c>
      <c r="AU30" s="16"/>
      <c r="AV30" s="12">
        <v>0.66813172353960404</v>
      </c>
      <c r="AW30" s="14">
        <f t="shared" si="9"/>
        <v>-1.4681317235396043</v>
      </c>
      <c r="AX30" s="14">
        <f t="shared" si="10"/>
        <v>-0.13186827646039623</v>
      </c>
      <c r="AY30" s="15">
        <f t="shared" si="11"/>
        <v>1</v>
      </c>
      <c r="AZ30" s="15" t="e">
        <f>IF(AW30-#REF!&lt;0,1,0)</f>
        <v>#REF!</v>
      </c>
      <c r="BA30" s="14">
        <f t="shared" si="21"/>
        <v>1.3362634470792081</v>
      </c>
      <c r="BB30" s="16">
        <f t="shared" si="25"/>
        <v>4.4394134454458736E-2</v>
      </c>
      <c r="BE30" s="14" t="e">
        <f>BF30-BF30*#REF!/100</f>
        <v>#REF!</v>
      </c>
      <c r="BF30" s="14">
        <f t="shared" si="12"/>
        <v>30</v>
      </c>
      <c r="BG30" s="14" t="e">
        <f>BF30+#REF!*BF30/100</f>
        <v>#REF!</v>
      </c>
      <c r="BH30" s="15" t="e">
        <f t="shared" si="13"/>
        <v>#REF!</v>
      </c>
      <c r="BI30" s="15" t="e">
        <f t="shared" si="14"/>
        <v>#REF!</v>
      </c>
      <c r="BM30">
        <v>29.7</v>
      </c>
      <c r="BN30">
        <v>-0.3</v>
      </c>
      <c r="BO30">
        <v>4.7</v>
      </c>
      <c r="BP30">
        <v>1.7</v>
      </c>
      <c r="BQ30">
        <v>30.1</v>
      </c>
      <c r="BR30">
        <v>0.1</v>
      </c>
      <c r="BS30">
        <v>5.0999999999999996</v>
      </c>
      <c r="BT30">
        <v>2.1</v>
      </c>
      <c r="BU30" s="12">
        <v>4.9600000000000199E-2</v>
      </c>
      <c r="BV30" s="12">
        <v>4.9599999999999998E-2</v>
      </c>
      <c r="BW30" s="12">
        <v>4.9599999999999901E-2</v>
      </c>
      <c r="BX30" s="12">
        <v>4.9599999999999998E-2</v>
      </c>
      <c r="BY30" s="12">
        <v>0.222710574513201</v>
      </c>
      <c r="BZ30" s="12">
        <v>0.2227105745132</v>
      </c>
      <c r="CA30" s="12">
        <v>0.2227105745132</v>
      </c>
      <c r="CB30" s="12">
        <v>0.2227105745132</v>
      </c>
      <c r="CC30" s="12">
        <v>134.165160614</v>
      </c>
      <c r="CD30" s="12">
        <v>-0.53881590608032404</v>
      </c>
      <c r="CE30" s="12">
        <v>21.911846847266499</v>
      </c>
      <c r="CF30" s="12">
        <v>8.4414491952584196</v>
      </c>
      <c r="CG30" s="12">
        <v>7.0427267446636202E-2</v>
      </c>
      <c r="CH30" s="12">
        <v>7.0427267446635994E-2</v>
      </c>
      <c r="CI30" s="12">
        <v>7.0427267446635994E-2</v>
      </c>
      <c r="CJ30" s="12">
        <v>7.0427267446635994E-2</v>
      </c>
      <c r="CK30" s="12">
        <v>29.923651272604499</v>
      </c>
      <c r="CL30" s="12">
        <v>-7.6348727395412597E-2</v>
      </c>
      <c r="CM30" s="12">
        <v>4.9236512726045802</v>
      </c>
      <c r="CN30" s="12">
        <v>1.92365127260458</v>
      </c>
      <c r="CO30" s="12">
        <v>0.66813172353960404</v>
      </c>
      <c r="CP30" s="12">
        <v>0.66813172353960204</v>
      </c>
      <c r="CQ30" s="12">
        <v>0.66813172353960204</v>
      </c>
      <c r="CR30" s="12">
        <v>0.66813172353960204</v>
      </c>
      <c r="CS30" s="12">
        <v>1.3362634470792001</v>
      </c>
      <c r="CT30" s="12">
        <v>1.3362634470792001</v>
      </c>
      <c r="CU30" s="12">
        <v>1.3362634470792001</v>
      </c>
      <c r="CV30" s="12">
        <v>1.3362634470792001</v>
      </c>
    </row>
    <row r="31" spans="1:100" ht="15.75" x14ac:dyDescent="0.2">
      <c r="A31" s="23" t="s">
        <v>51</v>
      </c>
      <c r="B31" s="23" t="str">
        <f t="shared" si="0"/>
        <v>40x8x62x3ø</v>
      </c>
      <c r="C31" s="23">
        <f>IFERROR(VLOOKUP($A31,Sheet1!$C$3:$H$800,2,FALSE),0)</f>
        <v>40</v>
      </c>
      <c r="D31" s="23">
        <v>39.299999999999997</v>
      </c>
      <c r="E31" s="23">
        <v>39.1</v>
      </c>
      <c r="F31" s="25">
        <v>39.18</v>
      </c>
      <c r="G31" s="23">
        <f>IFERROR(VLOOKUP($A31,Sheet1!$C$3:$H$800,3,FALSE),0)</f>
        <v>40</v>
      </c>
      <c r="H31" s="23">
        <v>0.3</v>
      </c>
      <c r="I31" s="23">
        <v>0.1</v>
      </c>
      <c r="J31" s="25">
        <v>0.18</v>
      </c>
      <c r="K31" s="23">
        <f>IFERROR(VLOOKUP($A31,Sheet1!$C$3:$H$800,5,FALSE),0)</f>
        <v>8</v>
      </c>
      <c r="L31" s="23">
        <v>7.3</v>
      </c>
      <c r="M31" s="23">
        <v>7.1</v>
      </c>
      <c r="N31" s="25">
        <v>7.18</v>
      </c>
      <c r="O31" s="23">
        <f>IFERROR(VLOOKUP($A31,Sheet1!$C$3:$H$800,6,FALSE),0)</f>
        <v>62</v>
      </c>
      <c r="P31" s="23">
        <f>IFERROR(VLOOKUP($A31,Sheet1!$C$3:$I$800,7,FALSE),0)</f>
        <v>3</v>
      </c>
      <c r="Q31" s="23">
        <v>3.3</v>
      </c>
      <c r="R31" s="23">
        <v>3.1</v>
      </c>
      <c r="S31" s="25">
        <v>3.18</v>
      </c>
      <c r="U31" s="13">
        <f t="shared" si="22"/>
        <v>-0.82000000000000028</v>
      </c>
      <c r="V31" s="13">
        <f t="shared" si="26"/>
        <v>0.18000000000000016</v>
      </c>
      <c r="W31" s="20">
        <v>39.200000000000003</v>
      </c>
      <c r="X31" s="13">
        <f t="shared" si="15"/>
        <v>-0.79999999999999716</v>
      </c>
      <c r="Y31">
        <v>0.2</v>
      </c>
      <c r="Z31" s="13">
        <f t="shared" si="16"/>
        <v>-39.799999999999997</v>
      </c>
      <c r="AA31">
        <v>7.2</v>
      </c>
      <c r="AB31" s="13">
        <f t="shared" si="17"/>
        <v>-0.79999999999999982</v>
      </c>
      <c r="AC31">
        <v>3.2</v>
      </c>
      <c r="AD31" s="13">
        <f t="shared" si="18"/>
        <v>0.20000000000000018</v>
      </c>
      <c r="AF31" s="12">
        <v>0.44899888641286501</v>
      </c>
      <c r="AG31" s="14">
        <f t="shared" si="1"/>
        <v>38.751001113587137</v>
      </c>
      <c r="AH31" s="14">
        <f t="shared" si="2"/>
        <v>39.648998886412869</v>
      </c>
      <c r="AI31" s="15">
        <f t="shared" si="3"/>
        <v>1</v>
      </c>
      <c r="AJ31" s="15">
        <f t="shared" si="4"/>
        <v>1</v>
      </c>
      <c r="AK31" s="14">
        <f t="shared" si="19"/>
        <v>0.89799777282573245</v>
      </c>
      <c r="AL31" s="16">
        <f t="shared" si="23"/>
        <v>2.244994432064331E-2</v>
      </c>
      <c r="AM31" s="15"/>
      <c r="AN31" s="12">
        <v>0.224499443206432</v>
      </c>
      <c r="AO31" s="14">
        <f t="shared" si="5"/>
        <v>38.97550055679357</v>
      </c>
      <c r="AP31" s="14">
        <f t="shared" si="6"/>
        <v>39.424499443206436</v>
      </c>
      <c r="AQ31" s="15">
        <f t="shared" si="7"/>
        <v>1</v>
      </c>
      <c r="AR31" s="15">
        <f t="shared" si="8"/>
        <v>1</v>
      </c>
      <c r="AS31" s="14">
        <f t="shared" si="20"/>
        <v>0.44899888641286623</v>
      </c>
      <c r="AT31" s="16">
        <f t="shared" si="24"/>
        <v>1.1224972160321655E-2</v>
      </c>
      <c r="AU31" s="16"/>
      <c r="AV31" s="12">
        <v>0.224499443206432</v>
      </c>
      <c r="AW31" s="14">
        <f t="shared" si="9"/>
        <v>-2.4499443206431826E-2</v>
      </c>
      <c r="AX31" s="14">
        <f t="shared" si="10"/>
        <v>0.42449944320643218</v>
      </c>
      <c r="AY31" s="15">
        <f t="shared" si="11"/>
        <v>1</v>
      </c>
      <c r="AZ31" s="15" t="e">
        <f>IF(AW31-#REF!&lt;0,1,0)</f>
        <v>#REF!</v>
      </c>
      <c r="BA31" s="14">
        <f t="shared" si="21"/>
        <v>0.44899888641286401</v>
      </c>
      <c r="BB31" s="16">
        <f t="shared" si="25"/>
        <v>1.1424908051217915E-2</v>
      </c>
      <c r="BE31" s="14" t="e">
        <f>BF31-BF31*#REF!/100</f>
        <v>#REF!</v>
      </c>
      <c r="BF31" s="14">
        <f t="shared" si="12"/>
        <v>40</v>
      </c>
      <c r="BG31" s="14" t="e">
        <f>BF31+#REF!*BF31/100</f>
        <v>#REF!</v>
      </c>
      <c r="BH31" s="15" t="e">
        <f t="shared" si="13"/>
        <v>#REF!</v>
      </c>
      <c r="BI31" s="15" t="e">
        <f t="shared" si="14"/>
        <v>#REF!</v>
      </c>
      <c r="BM31">
        <v>39.1</v>
      </c>
      <c r="BN31">
        <v>0.1</v>
      </c>
      <c r="BO31">
        <v>7.1</v>
      </c>
      <c r="BP31">
        <v>3.1</v>
      </c>
      <c r="BQ31">
        <v>39.200000000000003</v>
      </c>
      <c r="BR31">
        <v>0.2</v>
      </c>
      <c r="BS31">
        <v>7.2</v>
      </c>
      <c r="BT31">
        <v>3.2</v>
      </c>
      <c r="BU31" s="12">
        <v>5.59999999999981E-3</v>
      </c>
      <c r="BV31" s="12">
        <v>5.5999999999999904E-3</v>
      </c>
      <c r="BW31" s="12">
        <v>5.6000000000000104E-3</v>
      </c>
      <c r="BX31" s="12">
        <v>5.59999999999998E-3</v>
      </c>
      <c r="BY31" s="12">
        <v>7.4833147735477598E-2</v>
      </c>
      <c r="BZ31" s="12">
        <v>7.4833147735478805E-2</v>
      </c>
      <c r="CA31" s="12">
        <v>7.4833147735478903E-2</v>
      </c>
      <c r="CB31" s="12">
        <v>7.4833147735478694E-2</v>
      </c>
      <c r="CC31" s="12">
        <v>523.56477290644796</v>
      </c>
      <c r="CD31" s="12">
        <v>2.4053511772118199</v>
      </c>
      <c r="CE31" s="12">
        <v>95.946785846560203</v>
      </c>
      <c r="CF31" s="12">
        <v>42.494537464075499</v>
      </c>
      <c r="CG31" s="12">
        <v>2.3664319132397998E-2</v>
      </c>
      <c r="CH31" s="12">
        <v>2.3664319132398401E-2</v>
      </c>
      <c r="CI31" s="12">
        <v>2.3664319132398401E-2</v>
      </c>
      <c r="CJ31" s="12">
        <v>2.3664319132398401E-2</v>
      </c>
      <c r="CK31" s="12">
        <v>39.194667296956098</v>
      </c>
      <c r="CL31" s="12">
        <v>0.19466729695615301</v>
      </c>
      <c r="CM31" s="12">
        <v>7.1946672969561503</v>
      </c>
      <c r="CN31" s="12">
        <v>3.1946672969561498</v>
      </c>
      <c r="CO31" s="12">
        <v>0.224499443206432</v>
      </c>
      <c r="CP31" s="12">
        <v>0.224499443206436</v>
      </c>
      <c r="CQ31" s="12">
        <v>0.224499443206436</v>
      </c>
      <c r="CR31" s="12">
        <v>0.224499443206436</v>
      </c>
      <c r="CS31" s="12">
        <v>0.44899888641286501</v>
      </c>
      <c r="CT31" s="12">
        <v>0.448998886412872</v>
      </c>
      <c r="CU31" s="12">
        <v>0.448998886412873</v>
      </c>
      <c r="CV31" s="12">
        <v>0.448998886412872</v>
      </c>
    </row>
    <row r="32" spans="1:100" ht="15.75" x14ac:dyDescent="0.2">
      <c r="A32" s="23">
        <v>45</v>
      </c>
      <c r="B32" s="23" t="str">
        <f t="shared" si="0"/>
        <v>45x5x53x3ø</v>
      </c>
      <c r="C32" s="23">
        <f>IFERROR(VLOOKUP($A32,Sheet1!$C$3:$H$800,2,FALSE),0)</f>
        <v>45</v>
      </c>
      <c r="D32" s="23">
        <v>43.1</v>
      </c>
      <c r="E32" s="23">
        <v>42.8</v>
      </c>
      <c r="F32" s="25">
        <v>43</v>
      </c>
      <c r="G32" s="23">
        <f>IFERROR(VLOOKUP($A32,Sheet1!$C$3:$H$800,3,FALSE),0)</f>
        <v>44</v>
      </c>
      <c r="H32" s="23">
        <v>42.1</v>
      </c>
      <c r="I32" s="23">
        <v>41.8</v>
      </c>
      <c r="J32" s="25">
        <v>42</v>
      </c>
      <c r="K32" s="23">
        <f>IFERROR(VLOOKUP($A32,Sheet1!$C$3:$H$800,5,FALSE),0)</f>
        <v>5</v>
      </c>
      <c r="L32" s="23">
        <v>5.0999999999999996</v>
      </c>
      <c r="M32" s="23">
        <v>4.8</v>
      </c>
      <c r="N32" s="25">
        <v>5</v>
      </c>
      <c r="O32" s="23">
        <f>IFERROR(VLOOKUP($A32,Sheet1!$C$3:$H$800,6,FALSE),0)</f>
        <v>53</v>
      </c>
      <c r="P32" s="23">
        <f>IFERROR(VLOOKUP($A32,Sheet1!$C$3:$I$800,7,FALSE),0)</f>
        <v>3</v>
      </c>
      <c r="Q32" s="23">
        <v>3.1</v>
      </c>
      <c r="R32" s="23">
        <v>2.8</v>
      </c>
      <c r="S32" s="25">
        <v>3</v>
      </c>
      <c r="U32" s="13">
        <f t="shared" si="22"/>
        <v>0</v>
      </c>
      <c r="V32" s="13">
        <f t="shared" si="26"/>
        <v>0</v>
      </c>
      <c r="W32" s="20">
        <v>43</v>
      </c>
      <c r="X32" s="13">
        <f t="shared" si="15"/>
        <v>-2</v>
      </c>
      <c r="Y32">
        <v>42</v>
      </c>
      <c r="Z32" s="13">
        <f t="shared" si="16"/>
        <v>-2</v>
      </c>
      <c r="AA32">
        <v>5</v>
      </c>
      <c r="AB32" s="13">
        <f t="shared" si="17"/>
        <v>0</v>
      </c>
      <c r="AC32">
        <v>3</v>
      </c>
      <c r="AD32" s="13">
        <f t="shared" si="18"/>
        <v>0</v>
      </c>
      <c r="AF32" s="12">
        <v>0.60000000000000797</v>
      </c>
      <c r="AG32" s="14">
        <f t="shared" si="1"/>
        <v>42.399999999999991</v>
      </c>
      <c r="AH32" s="14">
        <f t="shared" si="2"/>
        <v>43.600000000000009</v>
      </c>
      <c r="AI32" s="15">
        <f t="shared" si="3"/>
        <v>1</v>
      </c>
      <c r="AJ32" s="15">
        <f t="shared" si="4"/>
        <v>1</v>
      </c>
      <c r="AK32" s="14">
        <f t="shared" si="19"/>
        <v>1.2000000000000171</v>
      </c>
      <c r="AL32" s="16">
        <f t="shared" si="23"/>
        <v>2.6666666666667047E-2</v>
      </c>
      <c r="AM32" s="15"/>
      <c r="AN32" s="12">
        <v>0.30000000000000399</v>
      </c>
      <c r="AO32" s="14">
        <f t="shared" si="5"/>
        <v>42.699999999999996</v>
      </c>
      <c r="AP32" s="14">
        <f t="shared" si="6"/>
        <v>43.300000000000004</v>
      </c>
      <c r="AQ32" s="15">
        <f t="shared" si="7"/>
        <v>1</v>
      </c>
      <c r="AR32" s="15">
        <f t="shared" si="8"/>
        <v>1</v>
      </c>
      <c r="AS32" s="14">
        <f t="shared" si="20"/>
        <v>0.60000000000000853</v>
      </c>
      <c r="AT32" s="16">
        <f t="shared" si="24"/>
        <v>1.3333333333333523E-2</v>
      </c>
      <c r="AU32" s="16"/>
      <c r="AV32" s="12">
        <v>0.30000000000000399</v>
      </c>
      <c r="AW32" s="14">
        <f t="shared" si="9"/>
        <v>-0.30000000000000399</v>
      </c>
      <c r="AX32" s="14">
        <f t="shared" si="10"/>
        <v>0.30000000000000399</v>
      </c>
      <c r="AY32" s="15">
        <f t="shared" si="11"/>
        <v>0</v>
      </c>
      <c r="AZ32" s="15" t="e">
        <f>IF(AW32-#REF!&lt;0,1,0)</f>
        <v>#REF!</v>
      </c>
      <c r="BA32" s="14">
        <f t="shared" si="21"/>
        <v>0.60000000000000797</v>
      </c>
      <c r="BB32" s="16">
        <f t="shared" si="25"/>
        <v>1.3921113689095313E-2</v>
      </c>
      <c r="BE32" s="14" t="e">
        <f>BF32-BF32*#REF!/100</f>
        <v>#REF!</v>
      </c>
      <c r="BF32" s="14">
        <f t="shared" si="12"/>
        <v>45</v>
      </c>
      <c r="BG32" s="14" t="e">
        <f>BF32+#REF!*BF32/100</f>
        <v>#REF!</v>
      </c>
      <c r="BH32" s="15" t="e">
        <f t="shared" si="13"/>
        <v>#REF!</v>
      </c>
      <c r="BI32" s="15" t="e">
        <f t="shared" si="14"/>
        <v>#REF!</v>
      </c>
      <c r="BM32">
        <v>42.975000000000001</v>
      </c>
      <c r="BN32">
        <v>41.975000000000001</v>
      </c>
      <c r="BO32">
        <v>4.9749999999999996</v>
      </c>
      <c r="BP32">
        <v>2.9750000000000001</v>
      </c>
      <c r="BQ32">
        <v>43.1</v>
      </c>
      <c r="BR32">
        <v>42.1</v>
      </c>
      <c r="BS32">
        <v>5.0999999999999996</v>
      </c>
      <c r="BT32">
        <v>3.1</v>
      </c>
      <c r="BU32" s="12">
        <v>1.00000000000002E-2</v>
      </c>
      <c r="BV32" s="12">
        <v>1.00000000000002E-2</v>
      </c>
      <c r="BW32" s="12">
        <v>9.9999999999999707E-3</v>
      </c>
      <c r="BX32" s="12">
        <v>0.01</v>
      </c>
      <c r="BY32" s="12">
        <v>0.100000000000001</v>
      </c>
      <c r="BZ32" s="12">
        <v>0.100000000000001</v>
      </c>
      <c r="CA32" s="12">
        <v>9.9999999999999797E-2</v>
      </c>
      <c r="CB32" s="12">
        <v>0.1</v>
      </c>
      <c r="CC32" s="12">
        <v>429.99999999999301</v>
      </c>
      <c r="CD32" s="12">
        <v>419.99999999999397</v>
      </c>
      <c r="CE32" s="12">
        <v>50</v>
      </c>
      <c r="CF32" s="12">
        <v>29.999999999999901</v>
      </c>
      <c r="CG32" s="12">
        <v>3.5355339059327799E-2</v>
      </c>
      <c r="CH32" s="12">
        <v>3.5355339059327799E-2</v>
      </c>
      <c r="CI32" s="12">
        <v>3.53553390593273E-2</v>
      </c>
      <c r="CJ32" s="12">
        <v>3.5355339059327397E-2</v>
      </c>
      <c r="CK32" s="12">
        <v>43.024500000000003</v>
      </c>
      <c r="CL32" s="12">
        <v>42.024500000000003</v>
      </c>
      <c r="CM32" s="12">
        <v>5.0244999999999997</v>
      </c>
      <c r="CN32" s="12">
        <v>3.0245000000000002</v>
      </c>
      <c r="CO32" s="12">
        <v>0.30000000000000399</v>
      </c>
      <c r="CP32" s="12">
        <v>0.30000000000000399</v>
      </c>
      <c r="CQ32" s="12">
        <v>0.29999999999999899</v>
      </c>
      <c r="CR32" s="12">
        <v>0.3</v>
      </c>
      <c r="CS32" s="12">
        <v>0.60000000000000797</v>
      </c>
      <c r="CT32" s="12">
        <v>0.60000000000000797</v>
      </c>
      <c r="CU32" s="12">
        <v>0.59999999999999898</v>
      </c>
      <c r="CV32" s="12">
        <v>0.6</v>
      </c>
    </row>
    <row r="33" spans="1:100" ht="15.75" x14ac:dyDescent="0.2">
      <c r="A33" s="23">
        <v>60</v>
      </c>
      <c r="B33" s="23" t="str">
        <f t="shared" si="0"/>
        <v>60x7x72x3ø</v>
      </c>
      <c r="C33" s="23">
        <f>IFERROR(VLOOKUP($A33,Sheet1!$C$3:$H$800,2,FALSE),0)</f>
        <v>60</v>
      </c>
      <c r="D33" s="23">
        <v>58.8</v>
      </c>
      <c r="E33" s="23">
        <v>58.6</v>
      </c>
      <c r="F33" s="25">
        <v>58.6799999999999</v>
      </c>
      <c r="G33" s="23">
        <f>IFERROR(VLOOKUP($A33,Sheet1!$C$3:$H$800,3,FALSE),0)</f>
        <v>55</v>
      </c>
      <c r="H33" s="23">
        <v>53.8</v>
      </c>
      <c r="I33" s="23">
        <v>53.6</v>
      </c>
      <c r="J33" s="25">
        <v>53.68</v>
      </c>
      <c r="K33" s="23">
        <f>IFERROR(VLOOKUP($A33,Sheet1!$C$3:$H$800,5,FALSE),0)</f>
        <v>7</v>
      </c>
      <c r="L33" s="23">
        <v>6.8</v>
      </c>
      <c r="M33" s="23">
        <v>6.6</v>
      </c>
      <c r="N33" s="25">
        <v>6.68</v>
      </c>
      <c r="O33" s="23">
        <f>IFERROR(VLOOKUP($A33,Sheet1!$C$3:$H$800,6,FALSE),0)</f>
        <v>72</v>
      </c>
      <c r="P33" s="23">
        <f>IFERROR(VLOOKUP($A33,Sheet1!$C$3:$I$800,7,FALSE),0)</f>
        <v>3</v>
      </c>
      <c r="Q33" s="23">
        <v>3.8</v>
      </c>
      <c r="R33" s="23">
        <v>3.6</v>
      </c>
      <c r="S33" s="25">
        <v>3.6799999999999899</v>
      </c>
      <c r="U33" s="13">
        <f t="shared" si="22"/>
        <v>-0.32000000000000028</v>
      </c>
      <c r="V33" s="13">
        <f t="shared" si="26"/>
        <v>0.67999999999998995</v>
      </c>
      <c r="W33" s="20">
        <v>58.7</v>
      </c>
      <c r="X33" s="13">
        <f t="shared" si="15"/>
        <v>-1.2999999999999972</v>
      </c>
      <c r="Y33">
        <v>53.7</v>
      </c>
      <c r="Z33" s="13">
        <f t="shared" si="16"/>
        <v>-1.2999999999999972</v>
      </c>
      <c r="AA33">
        <v>6.7</v>
      </c>
      <c r="AB33" s="13">
        <f t="shared" si="17"/>
        <v>-0.29999999999999982</v>
      </c>
      <c r="AC33">
        <v>3.7</v>
      </c>
      <c r="AD33" s="13">
        <f t="shared" si="18"/>
        <v>0.70000000000000018</v>
      </c>
      <c r="AF33" s="12">
        <v>0.44899888641286501</v>
      </c>
      <c r="AG33" s="14">
        <f t="shared" si="1"/>
        <v>58.251001113587137</v>
      </c>
      <c r="AH33" s="14">
        <f t="shared" si="2"/>
        <v>59.148998886412869</v>
      </c>
      <c r="AI33" s="15">
        <f t="shared" si="3"/>
        <v>1</v>
      </c>
      <c r="AJ33" s="15">
        <f t="shared" si="4"/>
        <v>1</v>
      </c>
      <c r="AK33" s="14">
        <f t="shared" si="19"/>
        <v>0.89799777282573245</v>
      </c>
      <c r="AL33" s="16">
        <f t="shared" si="23"/>
        <v>1.4966629547095541E-2</v>
      </c>
      <c r="AM33" s="15"/>
      <c r="AN33" s="12">
        <v>0.224499443206432</v>
      </c>
      <c r="AO33" s="14">
        <f t="shared" si="5"/>
        <v>58.47550055679357</v>
      </c>
      <c r="AP33" s="14">
        <f t="shared" si="6"/>
        <v>58.924499443206436</v>
      </c>
      <c r="AQ33" s="15">
        <f t="shared" si="7"/>
        <v>1</v>
      </c>
      <c r="AR33" s="15">
        <f t="shared" si="8"/>
        <v>1</v>
      </c>
      <c r="AS33" s="14">
        <f t="shared" si="20"/>
        <v>0.44899888641286623</v>
      </c>
      <c r="AT33" s="16">
        <f t="shared" si="24"/>
        <v>7.4833147735477706E-3</v>
      </c>
      <c r="AU33" s="16"/>
      <c r="AV33" s="12">
        <v>0.224499443206432</v>
      </c>
      <c r="AW33" s="14">
        <f t="shared" si="9"/>
        <v>0.47550055679356817</v>
      </c>
      <c r="AX33" s="14">
        <f t="shared" si="10"/>
        <v>0.92449944320643218</v>
      </c>
      <c r="AY33" s="15">
        <f t="shared" si="11"/>
        <v>0</v>
      </c>
      <c r="AZ33" s="15" t="e">
        <f>IF(AW33-#REF!&lt;0,1,0)</f>
        <v>#REF!</v>
      </c>
      <c r="BA33" s="14">
        <f t="shared" si="21"/>
        <v>0.44899888641286401</v>
      </c>
      <c r="BB33" s="16">
        <f t="shared" si="25"/>
        <v>7.6360354832119733E-3</v>
      </c>
      <c r="BE33" s="14" t="e">
        <f>BF33-BF33*#REF!/100</f>
        <v>#REF!</v>
      </c>
      <c r="BF33" s="14">
        <f t="shared" si="12"/>
        <v>60</v>
      </c>
      <c r="BG33" s="14" t="e">
        <f>BF33+#REF!*BF33/100</f>
        <v>#REF!</v>
      </c>
      <c r="BH33" s="15" t="e">
        <f t="shared" si="13"/>
        <v>#REF!</v>
      </c>
      <c r="BI33" s="15" t="e">
        <f t="shared" si="14"/>
        <v>#REF!</v>
      </c>
      <c r="BM33">
        <v>58.6</v>
      </c>
      <c r="BN33">
        <v>53.6</v>
      </c>
      <c r="BO33">
        <v>6.6</v>
      </c>
      <c r="BP33">
        <v>3.6</v>
      </c>
      <c r="BQ33">
        <v>58.7</v>
      </c>
      <c r="BR33">
        <v>53.7</v>
      </c>
      <c r="BS33">
        <v>6.7</v>
      </c>
      <c r="BT33">
        <v>3.7</v>
      </c>
      <c r="BU33" s="12">
        <v>5.59999999999981E-3</v>
      </c>
      <c r="BV33" s="12">
        <v>5.59999999999981E-3</v>
      </c>
      <c r="BW33" s="12">
        <v>5.6000000000000104E-3</v>
      </c>
      <c r="BX33" s="12">
        <v>5.59999999999998E-3</v>
      </c>
      <c r="BY33" s="12">
        <v>7.4833147735477598E-2</v>
      </c>
      <c r="BZ33" s="12">
        <v>7.4833147735477598E-2</v>
      </c>
      <c r="CA33" s="12">
        <v>7.4833147735478903E-2</v>
      </c>
      <c r="CB33" s="12">
        <v>7.4833147735478694E-2</v>
      </c>
      <c r="CC33" s="12">
        <v>784.14448377106498</v>
      </c>
      <c r="CD33" s="12">
        <v>717.32917329295799</v>
      </c>
      <c r="CE33" s="12">
        <v>89.265254798749595</v>
      </c>
      <c r="CF33" s="12">
        <v>49.176068511886101</v>
      </c>
      <c r="CG33" s="12">
        <v>2.3664319132397998E-2</v>
      </c>
      <c r="CH33" s="12">
        <v>2.3664319132397998E-2</v>
      </c>
      <c r="CI33" s="12">
        <v>2.3664319132398401E-2</v>
      </c>
      <c r="CJ33" s="12">
        <v>2.3664319132398401E-2</v>
      </c>
      <c r="CK33" s="12">
        <v>58.694667296956098</v>
      </c>
      <c r="CL33" s="12">
        <v>53.694667296956098</v>
      </c>
      <c r="CM33" s="12">
        <v>6.6946672969561503</v>
      </c>
      <c r="CN33" s="12">
        <v>3.6946672969561498</v>
      </c>
      <c r="CO33" s="12">
        <v>0.224499443206432</v>
      </c>
      <c r="CP33" s="12">
        <v>0.224499443206432</v>
      </c>
      <c r="CQ33" s="12">
        <v>0.224499443206436</v>
      </c>
      <c r="CR33" s="12">
        <v>0.224499443206436</v>
      </c>
      <c r="CS33" s="12">
        <v>0.44899888641286501</v>
      </c>
      <c r="CT33" s="12">
        <v>0.44899888641286501</v>
      </c>
      <c r="CU33" s="12">
        <v>0.448998886412873</v>
      </c>
      <c r="CV33" s="12">
        <v>0.448998886412872</v>
      </c>
    </row>
    <row r="34" spans="1:100" ht="15.75" x14ac:dyDescent="0.2">
      <c r="A34" s="23">
        <v>55</v>
      </c>
      <c r="B34" s="23" t="str">
        <f t="shared" si="0"/>
        <v>56x6x95x3ø</v>
      </c>
      <c r="C34" s="23">
        <f>IFERROR(VLOOKUP($A34,Sheet1!$C$3:$H$800,2,FALSE),0)</f>
        <v>56</v>
      </c>
      <c r="D34" s="23">
        <v>54.5</v>
      </c>
      <c r="E34" s="23">
        <v>54.3</v>
      </c>
      <c r="F34" s="25">
        <v>54.4</v>
      </c>
      <c r="G34" s="23">
        <f>IFERROR(VLOOKUP($A34,Sheet1!$C$3:$H$800,3,FALSE),0)</f>
        <v>56</v>
      </c>
      <c r="H34" s="23">
        <v>0.5</v>
      </c>
      <c r="I34" s="23">
        <v>0.3</v>
      </c>
      <c r="J34" s="25">
        <v>0.4</v>
      </c>
      <c r="K34" s="23">
        <f>IFERROR(VLOOKUP($A34,Sheet1!$C$3:$H$800,5,FALSE),0)</f>
        <v>6</v>
      </c>
      <c r="L34" s="23">
        <v>6.5</v>
      </c>
      <c r="M34" s="23">
        <v>6.3</v>
      </c>
      <c r="N34" s="25">
        <v>6.4</v>
      </c>
      <c r="O34" s="23">
        <f>IFERROR(VLOOKUP($A34,Sheet1!$C$3:$H$800,6,FALSE),0)</f>
        <v>95</v>
      </c>
      <c r="P34" s="23">
        <f>IFERROR(VLOOKUP($A34,Sheet1!$C$3:$I$800,7,FALSE),0)</f>
        <v>3</v>
      </c>
      <c r="Q34" s="23">
        <v>3.5</v>
      </c>
      <c r="R34" s="23">
        <v>3.3</v>
      </c>
      <c r="S34" s="25">
        <v>3.4</v>
      </c>
      <c r="U34" s="13">
        <f t="shared" si="22"/>
        <v>0.40000000000000036</v>
      </c>
      <c r="V34" s="13">
        <f t="shared" si="26"/>
        <v>0.39999999999999991</v>
      </c>
      <c r="W34" s="20">
        <v>54.4</v>
      </c>
      <c r="X34" s="13">
        <f t="shared" si="15"/>
        <v>-1.6000000000000014</v>
      </c>
      <c r="Y34">
        <v>0.4</v>
      </c>
      <c r="Z34" s="13">
        <f t="shared" si="16"/>
        <v>-55.6</v>
      </c>
      <c r="AA34">
        <v>6.4</v>
      </c>
      <c r="AB34" s="13">
        <f t="shared" si="17"/>
        <v>0.40000000000000036</v>
      </c>
      <c r="AC34">
        <v>3.4</v>
      </c>
      <c r="AD34" s="13">
        <f t="shared" si="18"/>
        <v>0.39999999999999991</v>
      </c>
      <c r="AF34" s="12">
        <v>0.46475800154489599</v>
      </c>
      <c r="AG34" s="14">
        <f t="shared" si="1"/>
        <v>53.935241998455105</v>
      </c>
      <c r="AH34" s="14">
        <f t="shared" si="2"/>
        <v>54.864758001544892</v>
      </c>
      <c r="AI34" s="15">
        <f t="shared" si="3"/>
        <v>1</v>
      </c>
      <c r="AJ34" s="15">
        <f t="shared" si="4"/>
        <v>1</v>
      </c>
      <c r="AK34" s="14">
        <f t="shared" si="19"/>
        <v>0.92951600308978755</v>
      </c>
      <c r="AL34" s="16">
        <f t="shared" si="23"/>
        <v>1.6598500055174777E-2</v>
      </c>
      <c r="AM34" s="15"/>
      <c r="AN34" s="12">
        <v>0.232379000772448</v>
      </c>
      <c r="AO34" s="14">
        <f t="shared" si="5"/>
        <v>54.167620999227552</v>
      </c>
      <c r="AP34" s="14">
        <f t="shared" si="6"/>
        <v>54.632379000772445</v>
      </c>
      <c r="AQ34" s="15">
        <f t="shared" si="7"/>
        <v>1</v>
      </c>
      <c r="AR34" s="15">
        <f t="shared" si="8"/>
        <v>1</v>
      </c>
      <c r="AS34" s="14">
        <f t="shared" si="20"/>
        <v>0.46475800154489377</v>
      </c>
      <c r="AT34" s="16">
        <f t="shared" si="24"/>
        <v>8.2992500275873883E-3</v>
      </c>
      <c r="AU34" s="16"/>
      <c r="AV34" s="12">
        <v>0.232379000772448</v>
      </c>
      <c r="AW34" s="14">
        <f t="shared" si="9"/>
        <v>0.16762099922755191</v>
      </c>
      <c r="AX34" s="14">
        <f t="shared" si="10"/>
        <v>0.63237900077244791</v>
      </c>
      <c r="AY34" s="15">
        <f t="shared" si="11"/>
        <v>1</v>
      </c>
      <c r="AZ34" s="15" t="e">
        <f>IF(AW34-#REF!&lt;0,1,0)</f>
        <v>#REF!</v>
      </c>
      <c r="BA34" s="14">
        <f t="shared" si="21"/>
        <v>0.46475800154489599</v>
      </c>
      <c r="BB34" s="16">
        <f t="shared" si="25"/>
        <v>8.5276697531173583E-3</v>
      </c>
      <c r="BE34" s="14" t="e">
        <f>BF34-BF34*#REF!/100</f>
        <v>#REF!</v>
      </c>
      <c r="BF34" s="14">
        <f t="shared" si="12"/>
        <v>56</v>
      </c>
      <c r="BG34" s="14" t="e">
        <f>BF34+#REF!*BF34/100</f>
        <v>#REF!</v>
      </c>
      <c r="BH34" s="15" t="e">
        <f t="shared" si="13"/>
        <v>#REF!</v>
      </c>
      <c r="BI34" s="15" t="e">
        <f t="shared" si="14"/>
        <v>#REF!</v>
      </c>
      <c r="BM34">
        <v>54.324999999999903</v>
      </c>
      <c r="BN34">
        <v>0.32500000000000001</v>
      </c>
      <c r="BO34">
        <v>6.3250000000000002</v>
      </c>
      <c r="BP34">
        <v>3.32499999999999</v>
      </c>
      <c r="BQ34">
        <v>54.475000000000001</v>
      </c>
      <c r="BR34">
        <v>0.47499999999999998</v>
      </c>
      <c r="BS34">
        <v>6.4749999999999996</v>
      </c>
      <c r="BT34">
        <v>3.4750000000000001</v>
      </c>
      <c r="BU34" s="12">
        <v>6.0000000000001701E-3</v>
      </c>
      <c r="BV34" s="12">
        <v>6.0000000000000001E-3</v>
      </c>
      <c r="BW34" s="12">
        <v>6.0000000000000097E-3</v>
      </c>
      <c r="BX34" s="12">
        <v>6.0000000000000097E-3</v>
      </c>
      <c r="BY34" s="12">
        <v>7.7459666924149406E-2</v>
      </c>
      <c r="BZ34" s="12">
        <v>7.7459666924148296E-2</v>
      </c>
      <c r="CA34" s="12">
        <v>7.7459666924148393E-2</v>
      </c>
      <c r="CB34" s="12">
        <v>7.7459666924148393E-2</v>
      </c>
      <c r="CC34" s="12">
        <v>702.30098011226801</v>
      </c>
      <c r="CD34" s="12">
        <v>5.1639777949432197</v>
      </c>
      <c r="CE34" s="12">
        <v>82.623644719091502</v>
      </c>
      <c r="CF34" s="12">
        <v>43.893811257017298</v>
      </c>
      <c r="CG34" s="12">
        <v>2.4494897427832101E-2</v>
      </c>
      <c r="CH34" s="12">
        <v>2.4494897427831699E-2</v>
      </c>
      <c r="CI34" s="12">
        <v>2.4494897427831699E-2</v>
      </c>
      <c r="CJ34" s="12">
        <v>2.4494897427831799E-2</v>
      </c>
      <c r="CK34" s="12">
        <v>54.415182094717103</v>
      </c>
      <c r="CL34" s="12">
        <v>0.41518209471713302</v>
      </c>
      <c r="CM34" s="12">
        <v>6.4151820947171299</v>
      </c>
      <c r="CN34" s="12">
        <v>3.4151820947171299</v>
      </c>
      <c r="CO34" s="12">
        <v>0.232379000772448</v>
      </c>
      <c r="CP34" s="12">
        <v>0.232379000772445</v>
      </c>
      <c r="CQ34" s="12">
        <v>0.232379000772445</v>
      </c>
      <c r="CR34" s="12">
        <v>0.232379000772445</v>
      </c>
      <c r="CS34" s="12">
        <v>0.46475800154489599</v>
      </c>
      <c r="CT34" s="12">
        <v>0.46475800154489</v>
      </c>
      <c r="CU34" s="12">
        <v>0.46475800154489</v>
      </c>
      <c r="CV34" s="12">
        <v>0.46475800154489</v>
      </c>
    </row>
    <row r="35" spans="1:100" ht="15.75" x14ac:dyDescent="0.2">
      <c r="A35" s="23">
        <v>80</v>
      </c>
      <c r="B35" s="23" t="str">
        <f t="shared" si="0"/>
        <v>80x12x109x3.5ø</v>
      </c>
      <c r="C35" s="23">
        <f>IFERROR(VLOOKUP($A35,Sheet1!$C$3:$H$800,2,FALSE),0)</f>
        <v>80</v>
      </c>
      <c r="D35" s="23">
        <v>78.599999999999994</v>
      </c>
      <c r="E35" s="23">
        <v>78.099999999999994</v>
      </c>
      <c r="F35" s="25">
        <v>78.37</v>
      </c>
      <c r="G35" s="23">
        <f>IFERROR(VLOOKUP($A35,Sheet1!$C$3:$H$800,3,FALSE),0)</f>
        <v>74</v>
      </c>
      <c r="H35" s="23">
        <v>70.599999999999994</v>
      </c>
      <c r="I35" s="23">
        <v>70.099999999999994</v>
      </c>
      <c r="J35" s="25">
        <v>70.37</v>
      </c>
      <c r="K35" s="23">
        <f>IFERROR(VLOOKUP($A35,Sheet1!$C$3:$H$800,5,FALSE),0)</f>
        <v>12</v>
      </c>
      <c r="L35" s="23">
        <v>12.6</v>
      </c>
      <c r="M35" s="23">
        <v>12.1</v>
      </c>
      <c r="N35" s="25">
        <v>12.37</v>
      </c>
      <c r="O35" s="23">
        <f>IFERROR(VLOOKUP($A35,Sheet1!$C$3:$H$800,6,FALSE),0)</f>
        <v>109</v>
      </c>
      <c r="P35" s="23">
        <f>IFERROR(VLOOKUP($A35,Sheet1!$C$3:$I$800,7,FALSE),0)</f>
        <v>3.5</v>
      </c>
      <c r="Q35" s="23">
        <v>3.6</v>
      </c>
      <c r="R35" s="23">
        <v>3.1</v>
      </c>
      <c r="S35" s="25">
        <v>3.37</v>
      </c>
      <c r="U35" s="13">
        <f t="shared" si="22"/>
        <v>0.36999999999999922</v>
      </c>
      <c r="V35" s="13">
        <f t="shared" si="26"/>
        <v>-0.12999999999999989</v>
      </c>
      <c r="W35" s="20">
        <v>78.349999999999994</v>
      </c>
      <c r="X35" s="13">
        <f t="shared" si="15"/>
        <v>-1.6500000000000057</v>
      </c>
      <c r="Y35">
        <v>70.349999999999994</v>
      </c>
      <c r="Z35" s="13">
        <f t="shared" si="16"/>
        <v>-3.6500000000000057</v>
      </c>
      <c r="AA35">
        <v>12.35</v>
      </c>
      <c r="AB35" s="13">
        <f t="shared" si="17"/>
        <v>0.34999999999999964</v>
      </c>
      <c r="AC35">
        <v>3.3499999999999899</v>
      </c>
      <c r="AD35" s="13">
        <f t="shared" si="18"/>
        <v>-0.15000000000001013</v>
      </c>
      <c r="AF35" s="12">
        <v>0.93145048177559897</v>
      </c>
      <c r="AG35" s="14">
        <f t="shared" si="1"/>
        <v>77.418549518224395</v>
      </c>
      <c r="AH35" s="14">
        <f t="shared" si="2"/>
        <v>79.281450481775593</v>
      </c>
      <c r="AI35" s="15">
        <f t="shared" si="3"/>
        <v>1</v>
      </c>
      <c r="AJ35" s="15">
        <f t="shared" si="4"/>
        <v>1</v>
      </c>
      <c r="AK35" s="14">
        <f t="shared" si="19"/>
        <v>1.8629009635511977</v>
      </c>
      <c r="AL35" s="16">
        <f t="shared" si="23"/>
        <v>2.3286262044389973E-2</v>
      </c>
      <c r="AM35" s="15"/>
      <c r="AN35" s="12">
        <v>0.46572524088779899</v>
      </c>
      <c r="AO35" s="14">
        <f t="shared" si="5"/>
        <v>77.884274759112202</v>
      </c>
      <c r="AP35" s="14">
        <f t="shared" si="6"/>
        <v>78.815725240887787</v>
      </c>
      <c r="AQ35" s="15">
        <f t="shared" si="7"/>
        <v>1</v>
      </c>
      <c r="AR35" s="15">
        <f t="shared" si="8"/>
        <v>1</v>
      </c>
      <c r="AS35" s="14">
        <f t="shared" si="20"/>
        <v>0.93145048177558465</v>
      </c>
      <c r="AT35" s="16">
        <f t="shared" si="24"/>
        <v>1.1643131022194808E-2</v>
      </c>
      <c r="AU35" s="16"/>
      <c r="AV35" s="12">
        <v>0.46572524088779899</v>
      </c>
      <c r="AW35" s="14">
        <f t="shared" si="9"/>
        <v>-0.61572524088780911</v>
      </c>
      <c r="AX35" s="14">
        <f t="shared" si="10"/>
        <v>0.31572524088778886</v>
      </c>
      <c r="AY35" s="15">
        <f t="shared" si="11"/>
        <v>0</v>
      </c>
      <c r="AZ35" s="15" t="e">
        <f>IF(AW35-#REF!&lt;0,1,0)</f>
        <v>#REF!</v>
      </c>
      <c r="BA35" s="14">
        <f t="shared" si="21"/>
        <v>0.93145048177559797</v>
      </c>
      <c r="BB35" s="16">
        <f t="shared" si="25"/>
        <v>1.1850515035312953E-2</v>
      </c>
      <c r="BE35" s="14" t="e">
        <f>BF35-BF35*#REF!/100</f>
        <v>#REF!</v>
      </c>
      <c r="BF35" s="14">
        <f t="shared" si="12"/>
        <v>80</v>
      </c>
      <c r="BG35" s="14" t="e">
        <f>BF35+#REF!*BF35/100</f>
        <v>#REF!</v>
      </c>
      <c r="BH35" s="15" t="e">
        <f t="shared" si="13"/>
        <v>#REF!</v>
      </c>
      <c r="BI35" s="15" t="e">
        <f t="shared" si="14"/>
        <v>#REF!</v>
      </c>
      <c r="BM35">
        <v>78.3</v>
      </c>
      <c r="BN35">
        <v>70.3</v>
      </c>
      <c r="BO35">
        <v>12.3</v>
      </c>
      <c r="BP35">
        <v>3.3</v>
      </c>
      <c r="BQ35">
        <v>78.474999999999994</v>
      </c>
      <c r="BR35">
        <v>70.474999999999994</v>
      </c>
      <c r="BS35">
        <v>12.475</v>
      </c>
      <c r="BT35">
        <v>3.4750000000000001</v>
      </c>
      <c r="BU35" s="12">
        <v>2.4099999999999799E-2</v>
      </c>
      <c r="BV35" s="12">
        <v>2.4099999999999799E-2</v>
      </c>
      <c r="BW35" s="12">
        <v>2.4099999999999899E-2</v>
      </c>
      <c r="BX35" s="12">
        <v>2.41E-2</v>
      </c>
      <c r="BY35" s="12">
        <v>0.15524174696259899</v>
      </c>
      <c r="BZ35" s="12">
        <v>0.15524174696259899</v>
      </c>
      <c r="CA35" s="12">
        <v>0.15524174696260001</v>
      </c>
      <c r="CB35" s="12">
        <v>0.15524174696260001</v>
      </c>
      <c r="CC35" s="12">
        <v>504.82554811033202</v>
      </c>
      <c r="CD35" s="12">
        <v>453.29301799826499</v>
      </c>
      <c r="CE35" s="12">
        <v>79.682174685782797</v>
      </c>
      <c r="CF35" s="12">
        <v>21.708078309708</v>
      </c>
      <c r="CG35" s="12">
        <v>4.9091750834534098E-2</v>
      </c>
      <c r="CH35" s="12">
        <v>4.9091750834534098E-2</v>
      </c>
      <c r="CI35" s="12">
        <v>4.9091750834534202E-2</v>
      </c>
      <c r="CJ35" s="12">
        <v>4.9091750834534299E-2</v>
      </c>
      <c r="CK35" s="12">
        <v>78.400427382404601</v>
      </c>
      <c r="CL35" s="12">
        <v>70.400427382404601</v>
      </c>
      <c r="CM35" s="12">
        <v>12.400427382404599</v>
      </c>
      <c r="CN35" s="12">
        <v>3.4004273824046698</v>
      </c>
      <c r="CO35" s="12">
        <v>0.46572524088779899</v>
      </c>
      <c r="CP35" s="12">
        <v>0.46572524088779899</v>
      </c>
      <c r="CQ35" s="12">
        <v>0.46572524088779998</v>
      </c>
      <c r="CR35" s="12">
        <v>0.46572524088779998</v>
      </c>
      <c r="CS35" s="12">
        <v>0.93145048177559897</v>
      </c>
      <c r="CT35" s="12">
        <v>0.93145048177559897</v>
      </c>
      <c r="CU35" s="12">
        <v>0.93145048177560097</v>
      </c>
      <c r="CV35" s="12">
        <v>0.93145048177560097</v>
      </c>
    </row>
    <row r="36" spans="1:100" ht="15.75" x14ac:dyDescent="0.2">
      <c r="A36" s="23">
        <v>105</v>
      </c>
      <c r="B36" s="23" t="str">
        <f t="shared" si="0"/>
        <v>105x15x188x4ø</v>
      </c>
      <c r="C36" s="23">
        <f>IFERROR(VLOOKUP($A36,Sheet1!$C$3:$H$800,2,FALSE),0)</f>
        <v>105</v>
      </c>
      <c r="D36" s="23">
        <v>102.9</v>
      </c>
      <c r="E36" s="23">
        <v>102.2</v>
      </c>
      <c r="F36" s="25">
        <v>102.64</v>
      </c>
      <c r="G36" s="23">
        <f>IFERROR(VLOOKUP($A36,Sheet1!$C$3:$H$800,3,FALSE),0)</f>
        <v>102</v>
      </c>
      <c r="H36" s="23">
        <v>98.9</v>
      </c>
      <c r="I36" s="23">
        <v>98.2</v>
      </c>
      <c r="J36" s="25">
        <v>98.64</v>
      </c>
      <c r="K36" s="23">
        <f>IFERROR(VLOOKUP($A36,Sheet1!$C$3:$H$800,5,FALSE),0)</f>
        <v>15</v>
      </c>
      <c r="L36" s="23">
        <v>15.9</v>
      </c>
      <c r="M36" s="23">
        <v>15.2</v>
      </c>
      <c r="N36" s="25">
        <v>15.64</v>
      </c>
      <c r="O36" s="23">
        <f>IFERROR(VLOOKUP($A36,Sheet1!$C$3:$H$800,6,FALSE),0)</f>
        <v>188</v>
      </c>
      <c r="P36" s="23">
        <f>IFERROR(VLOOKUP($A36,Sheet1!$C$3:$I$800,7,FALSE),0)</f>
        <v>4</v>
      </c>
      <c r="Q36" s="23">
        <v>4.9000000000000004</v>
      </c>
      <c r="R36" s="23">
        <v>4.2</v>
      </c>
      <c r="S36" s="25">
        <v>4.6399999999999997</v>
      </c>
      <c r="U36" s="13">
        <f t="shared" si="22"/>
        <v>0.64000000000000057</v>
      </c>
      <c r="V36" s="13">
        <f t="shared" si="26"/>
        <v>0.63999999999999968</v>
      </c>
      <c r="W36" s="20">
        <v>102.7</v>
      </c>
      <c r="X36" s="13">
        <f t="shared" si="15"/>
        <v>-2.2999999999999972</v>
      </c>
      <c r="Y36">
        <v>98.7</v>
      </c>
      <c r="Z36" s="13">
        <f t="shared" si="16"/>
        <v>-3.2999999999999972</v>
      </c>
      <c r="AA36">
        <v>15.7</v>
      </c>
      <c r="AB36" s="13">
        <f t="shared" si="17"/>
        <v>0.69999999999999929</v>
      </c>
      <c r="AC36">
        <v>4.7</v>
      </c>
      <c r="AD36" s="13">
        <f t="shared" si="18"/>
        <v>0.70000000000000018</v>
      </c>
      <c r="AF36" s="12">
        <v>1.2924395537122799</v>
      </c>
      <c r="AG36" s="14">
        <f t="shared" si="1"/>
        <v>101.40756044628772</v>
      </c>
      <c r="AH36" s="14">
        <f t="shared" si="2"/>
        <v>103.99243955371229</v>
      </c>
      <c r="AI36" s="15">
        <f t="shared" si="3"/>
        <v>1</v>
      </c>
      <c r="AJ36" s="15">
        <f t="shared" si="4"/>
        <v>1</v>
      </c>
      <c r="AK36" s="14">
        <f t="shared" si="19"/>
        <v>2.5848791074245696</v>
      </c>
      <c r="AL36" s="16">
        <f t="shared" si="23"/>
        <v>2.4617896261186378E-2</v>
      </c>
      <c r="AM36" s="15"/>
      <c r="AN36" s="12">
        <v>0.64621977685614096</v>
      </c>
      <c r="AO36" s="14">
        <f t="shared" si="5"/>
        <v>102.05378022314386</v>
      </c>
      <c r="AP36" s="14">
        <f t="shared" si="6"/>
        <v>103.34621977685615</v>
      </c>
      <c r="AQ36" s="15">
        <f t="shared" si="7"/>
        <v>1</v>
      </c>
      <c r="AR36" s="15">
        <f t="shared" si="8"/>
        <v>1</v>
      </c>
      <c r="AS36" s="14">
        <f t="shared" si="20"/>
        <v>1.2924395537122848</v>
      </c>
      <c r="AT36" s="16">
        <f t="shared" si="24"/>
        <v>1.2308948130593189E-2</v>
      </c>
      <c r="AU36" s="16"/>
      <c r="AV36" s="12">
        <v>0.64621977685614096</v>
      </c>
      <c r="AW36" s="14">
        <f t="shared" si="9"/>
        <v>5.3780223143859218E-2</v>
      </c>
      <c r="AX36" s="14">
        <f t="shared" si="10"/>
        <v>1.3462197768561412</v>
      </c>
      <c r="AY36" s="15">
        <f t="shared" si="11"/>
        <v>0</v>
      </c>
      <c r="AZ36" s="15" t="e">
        <f>IF(AW36-#REF!&lt;0,1,0)</f>
        <v>#REF!</v>
      </c>
      <c r="BA36" s="14">
        <f t="shared" si="21"/>
        <v>1.2924395537122821</v>
      </c>
      <c r="BB36" s="16">
        <f t="shared" si="25"/>
        <v>1.2560151153666493E-2</v>
      </c>
      <c r="BE36" s="14" t="e">
        <f>BF36-BF36*#REF!/100</f>
        <v>#REF!</v>
      </c>
      <c r="BF36" s="14">
        <f t="shared" si="12"/>
        <v>105</v>
      </c>
      <c r="BG36" s="14" t="e">
        <f>BF36+#REF!*BF36/100</f>
        <v>#REF!</v>
      </c>
      <c r="BH36" s="15" t="e">
        <f t="shared" si="13"/>
        <v>#REF!</v>
      </c>
      <c r="BI36" s="15" t="e">
        <f t="shared" si="14"/>
        <v>#REF!</v>
      </c>
      <c r="BM36">
        <v>102.6</v>
      </c>
      <c r="BN36">
        <v>98.6</v>
      </c>
      <c r="BO36">
        <v>15.6</v>
      </c>
      <c r="BP36">
        <v>4.5999999999999996</v>
      </c>
      <c r="BQ36">
        <v>102.8</v>
      </c>
      <c r="BR36">
        <v>98.8</v>
      </c>
      <c r="BS36">
        <v>15.8</v>
      </c>
      <c r="BT36">
        <v>4.8</v>
      </c>
      <c r="BU36" s="12">
        <v>4.6400000000000101E-2</v>
      </c>
      <c r="BV36" s="12">
        <v>4.6400000000000101E-2</v>
      </c>
      <c r="BW36" s="12">
        <v>4.6399999999999997E-2</v>
      </c>
      <c r="BX36" s="12">
        <v>4.6399999999999997E-2</v>
      </c>
      <c r="BY36" s="12">
        <v>0.21540659228538001</v>
      </c>
      <c r="BZ36" s="12">
        <v>0.21540659228538001</v>
      </c>
      <c r="CA36" s="12">
        <v>0.21540659228538001</v>
      </c>
      <c r="CB36" s="12">
        <v>0.21540659228538001</v>
      </c>
      <c r="CC36" s="12">
        <v>476.49423776231401</v>
      </c>
      <c r="CD36" s="12">
        <v>457.92470394460901</v>
      </c>
      <c r="CE36" s="12">
        <v>72.606877227227201</v>
      </c>
      <c r="CF36" s="12">
        <v>21.540659228538001</v>
      </c>
      <c r="CG36" s="12">
        <v>6.8117545463705603E-2</v>
      </c>
      <c r="CH36" s="12">
        <v>6.8117545463705603E-2</v>
      </c>
      <c r="CI36" s="12">
        <v>6.8117545463705603E-2</v>
      </c>
      <c r="CJ36" s="12">
        <v>6.8117545463705603E-2</v>
      </c>
      <c r="CK36" s="12">
        <v>102.682219692087</v>
      </c>
      <c r="CL36" s="12">
        <v>98.682219692087898</v>
      </c>
      <c r="CM36" s="12">
        <v>15.6822196920879</v>
      </c>
      <c r="CN36" s="12">
        <v>4.68221969208793</v>
      </c>
      <c r="CO36" s="12">
        <v>0.64621977685614096</v>
      </c>
      <c r="CP36" s="12">
        <v>0.64621977685614096</v>
      </c>
      <c r="CQ36" s="12">
        <v>0.64621977685614096</v>
      </c>
      <c r="CR36" s="12">
        <v>0.64621977685613996</v>
      </c>
      <c r="CS36" s="12">
        <v>1.2924395537122799</v>
      </c>
      <c r="CT36" s="12">
        <v>1.2924395537122799</v>
      </c>
      <c r="CU36" s="12">
        <v>1.2924395537122799</v>
      </c>
      <c r="CV36" s="12">
        <v>1.2924395537122799</v>
      </c>
    </row>
    <row r="37" spans="1:100" ht="15.75" x14ac:dyDescent="0.2">
      <c r="A37" s="23" t="s">
        <v>52</v>
      </c>
      <c r="B37" s="23" t="str">
        <f t="shared" si="0"/>
        <v>0x0x0x0ø</v>
      </c>
      <c r="C37" s="26">
        <f>IFERROR(VLOOKUP($A37,Sheet1!$C$3:$H$800,2,FALSE),0)</f>
        <v>0</v>
      </c>
      <c r="D37" s="23">
        <v>49.6</v>
      </c>
      <c r="E37" s="23">
        <v>49.3</v>
      </c>
      <c r="F37" s="25">
        <v>49.45</v>
      </c>
      <c r="G37" s="26">
        <f>IFERROR(VLOOKUP($A37,Sheet1!$C$3:$H$800,3,FALSE),0)</f>
        <v>0</v>
      </c>
      <c r="H37" s="23">
        <v>48.6</v>
      </c>
      <c r="I37" s="23">
        <v>48.3</v>
      </c>
      <c r="J37" s="25">
        <v>48.45</v>
      </c>
      <c r="K37" s="26">
        <f>IFERROR(VLOOKUP($A37,Sheet1!$C$3:$H$800,5,FALSE),0)</f>
        <v>0</v>
      </c>
      <c r="L37" s="23">
        <v>8.6</v>
      </c>
      <c r="M37" s="23">
        <v>8.3000000000000007</v>
      </c>
      <c r="N37" s="25">
        <v>8.4499999999999993</v>
      </c>
      <c r="O37" s="26">
        <f>IFERROR(VLOOKUP($A37,Sheet1!$C$3:$H$800,6,FALSE),0)</f>
        <v>0</v>
      </c>
      <c r="P37" s="26">
        <f>IFERROR(VLOOKUP($A37,Sheet1!$C$3:$I$800,7,FALSE),0)</f>
        <v>0</v>
      </c>
      <c r="Q37" s="23">
        <v>3.6</v>
      </c>
      <c r="R37" s="23">
        <v>3.3</v>
      </c>
      <c r="S37" s="25">
        <v>3.45</v>
      </c>
      <c r="U37" s="13"/>
      <c r="V37" s="13"/>
      <c r="W37" s="20">
        <v>49.45</v>
      </c>
      <c r="X37" s="13"/>
      <c r="Y37">
        <v>48.45</v>
      </c>
      <c r="Z37" s="13"/>
      <c r="AA37">
        <v>8.4499999999999993</v>
      </c>
      <c r="AB37" s="13"/>
      <c r="AC37">
        <v>3.45</v>
      </c>
      <c r="AD37" s="13"/>
      <c r="AF37" s="12">
        <v>0.61481704595758402</v>
      </c>
      <c r="AG37" s="14">
        <f t="shared" si="1"/>
        <v>48.835182954042416</v>
      </c>
      <c r="AH37" s="14">
        <f t="shared" si="2"/>
        <v>50.064817045957589</v>
      </c>
      <c r="AI37" s="15">
        <f t="shared" si="3"/>
        <v>1</v>
      </c>
      <c r="AJ37" s="15">
        <f t="shared" si="4"/>
        <v>1</v>
      </c>
      <c r="AK37" s="14">
        <f t="shared" si="19"/>
        <v>1.2296340919151731</v>
      </c>
      <c r="AL37" s="16"/>
      <c r="AM37" s="15"/>
      <c r="AN37" s="12">
        <v>0.30740852297879201</v>
      </c>
      <c r="AO37" s="14">
        <f t="shared" si="5"/>
        <v>49.142591477021213</v>
      </c>
      <c r="AP37" s="14">
        <f t="shared" si="6"/>
        <v>49.757408522978793</v>
      </c>
      <c r="AQ37" s="15">
        <f t="shared" si="7"/>
        <v>1</v>
      </c>
      <c r="AR37" s="15">
        <f t="shared" si="8"/>
        <v>1</v>
      </c>
      <c r="AS37" s="14">
        <f t="shared" si="20"/>
        <v>0.61481704595757947</v>
      </c>
      <c r="AT37" s="16"/>
      <c r="AU37" s="16"/>
      <c r="AV37" s="12">
        <v>0.30740852297879201</v>
      </c>
      <c r="AW37" s="14">
        <f t="shared" si="9"/>
        <v>-0.30740852297879201</v>
      </c>
      <c r="AX37" s="14">
        <f t="shared" si="10"/>
        <v>0.30740852297879201</v>
      </c>
      <c r="AY37" s="15">
        <f t="shared" si="11"/>
        <v>0</v>
      </c>
      <c r="AZ37" s="15" t="e">
        <f>IF(AW37-#REF!&lt;0,1,0)</f>
        <v>#REF!</v>
      </c>
      <c r="BA37" s="14">
        <f t="shared" si="21"/>
        <v>0.61481704595758402</v>
      </c>
      <c r="BB37" s="16"/>
      <c r="BE37" s="14" t="e">
        <f>BF37-BF37*#REF!/100</f>
        <v>#REF!</v>
      </c>
      <c r="BF37" s="14">
        <f t="shared" si="12"/>
        <v>0</v>
      </c>
      <c r="BG37" s="14" t="e">
        <f>BF37+#REF!*BF37/100</f>
        <v>#REF!</v>
      </c>
      <c r="BH37" s="15" t="e">
        <f t="shared" si="13"/>
        <v>#REF!</v>
      </c>
      <c r="BI37" s="15" t="e">
        <f t="shared" si="14"/>
        <v>#REF!</v>
      </c>
      <c r="BM37">
        <v>49.4</v>
      </c>
      <c r="BN37">
        <v>48.4</v>
      </c>
      <c r="BO37">
        <v>8.4</v>
      </c>
      <c r="BP37">
        <v>3.4</v>
      </c>
      <c r="BQ37">
        <v>49.5</v>
      </c>
      <c r="BR37">
        <v>48.5</v>
      </c>
      <c r="BS37">
        <v>8.5</v>
      </c>
      <c r="BT37">
        <v>3.5</v>
      </c>
      <c r="BU37" s="12">
        <v>1.05000000000002E-2</v>
      </c>
      <c r="BV37" s="12">
        <v>1.05000000000002E-2</v>
      </c>
      <c r="BW37" s="12">
        <v>1.04999999999999E-2</v>
      </c>
      <c r="BX37" s="12">
        <v>1.0500000000000001E-2</v>
      </c>
      <c r="BY37" s="12">
        <v>0.102469507659597</v>
      </c>
      <c r="BZ37" s="12">
        <v>0.102469507659597</v>
      </c>
      <c r="CA37" s="12">
        <v>0.102469507659595</v>
      </c>
      <c r="CB37" s="12">
        <v>0.102469507659596</v>
      </c>
      <c r="CC37" s="12">
        <v>482.58258607304202</v>
      </c>
      <c r="CD37" s="12">
        <v>472.823585343557</v>
      </c>
      <c r="CE37" s="12">
        <v>82.463556164151299</v>
      </c>
      <c r="CF37" s="12">
        <v>33.668552516724297</v>
      </c>
      <c r="CG37" s="12">
        <v>3.24037034920397E-2</v>
      </c>
      <c r="CH37" s="12">
        <v>3.24037034920397E-2</v>
      </c>
      <c r="CI37" s="12">
        <v>3.2403703492039103E-2</v>
      </c>
      <c r="CJ37" s="12">
        <v>3.2403703492039297E-2</v>
      </c>
      <c r="CK37" s="12">
        <v>49.470084023501201</v>
      </c>
      <c r="CL37" s="12">
        <v>48.470084023501201</v>
      </c>
      <c r="CM37" s="12">
        <v>8.4700840235012809</v>
      </c>
      <c r="CN37" s="12">
        <v>3.47008402350128</v>
      </c>
      <c r="CO37" s="12">
        <v>0.30740852297879201</v>
      </c>
      <c r="CP37" s="12">
        <v>0.30740852297879201</v>
      </c>
      <c r="CQ37" s="12">
        <v>0.30740852297878601</v>
      </c>
      <c r="CR37" s="12">
        <v>0.30740852297878801</v>
      </c>
      <c r="CS37" s="12">
        <v>0.61481704595758402</v>
      </c>
      <c r="CT37" s="12">
        <v>0.61481704595758402</v>
      </c>
      <c r="CU37" s="12">
        <v>0.61481704595757303</v>
      </c>
      <c r="CV37" s="12">
        <v>0.61481704595757602</v>
      </c>
    </row>
    <row r="38" spans="1:100" ht="15.75" x14ac:dyDescent="0.2">
      <c r="A38" s="23" t="s">
        <v>53</v>
      </c>
      <c r="B38" s="23" t="str">
        <f t="shared" si="0"/>
        <v>60x7x93x3ø</v>
      </c>
      <c r="C38" s="23">
        <f>IFERROR(VLOOKUP($A38,Sheet1!$C$3:$H$800,2,FALSE),0)</f>
        <v>60</v>
      </c>
      <c r="D38" s="23">
        <v>58.7</v>
      </c>
      <c r="E38" s="23">
        <v>58.3</v>
      </c>
      <c r="F38" s="25">
        <v>58.538095238095202</v>
      </c>
      <c r="G38" s="23">
        <f>IFERROR(VLOOKUP($A38,Sheet1!$C$3:$H$800,3,FALSE),0)</f>
        <v>58</v>
      </c>
      <c r="H38" s="23">
        <v>56.7</v>
      </c>
      <c r="I38" s="23">
        <v>56.3</v>
      </c>
      <c r="J38" s="25">
        <v>56.538095238095202</v>
      </c>
      <c r="K38" s="23">
        <f>IFERROR(VLOOKUP($A38,Sheet1!$C$3:$H$800,5,FALSE),0)</f>
        <v>7</v>
      </c>
      <c r="L38" s="23">
        <v>7.7</v>
      </c>
      <c r="M38" s="23">
        <v>7.3</v>
      </c>
      <c r="N38" s="25">
        <v>7.53809523809523</v>
      </c>
      <c r="O38" s="23">
        <f>IFERROR(VLOOKUP($A38,Sheet1!$C$3:$H$800,6,FALSE),0)</f>
        <v>93</v>
      </c>
      <c r="P38" s="23">
        <f>IFERROR(VLOOKUP($A38,Sheet1!$C$3:$I$800,7,FALSE),0)</f>
        <v>3</v>
      </c>
      <c r="Q38" s="23">
        <v>3.7</v>
      </c>
      <c r="R38" s="23">
        <v>3.3</v>
      </c>
      <c r="S38" s="25">
        <v>3.53809523809523</v>
      </c>
      <c r="U38" s="13">
        <f t="shared" ref="U38:U46" si="27">N38-$K38</f>
        <v>0.53809523809522997</v>
      </c>
      <c r="V38" s="13">
        <f t="shared" ref="V38:V47" si="28">S38-$P38</f>
        <v>0.53809523809522997</v>
      </c>
      <c r="W38" s="20">
        <v>58.6</v>
      </c>
      <c r="X38" s="13">
        <f t="shared" si="15"/>
        <v>-1.3999999999999986</v>
      </c>
      <c r="Y38">
        <v>56.6</v>
      </c>
      <c r="Z38" s="13">
        <f t="shared" si="16"/>
        <v>-1.3999999999999986</v>
      </c>
      <c r="AA38">
        <v>7.6</v>
      </c>
      <c r="AB38" s="13">
        <f t="shared" si="17"/>
        <v>0.59999999999999964</v>
      </c>
      <c r="AC38">
        <v>3.6</v>
      </c>
      <c r="AD38" s="13">
        <f t="shared" si="18"/>
        <v>0.60000000000000009</v>
      </c>
      <c r="AF38" s="12">
        <v>0.65402989384341403</v>
      </c>
      <c r="AG38" s="14">
        <f t="shared" si="1"/>
        <v>57.945970106156587</v>
      </c>
      <c r="AH38" s="14">
        <f t="shared" si="2"/>
        <v>59.254029893843416</v>
      </c>
      <c r="AI38" s="15">
        <f t="shared" si="3"/>
        <v>1</v>
      </c>
      <c r="AJ38" s="15">
        <f t="shared" si="4"/>
        <v>1</v>
      </c>
      <c r="AK38" s="14">
        <f t="shared" si="19"/>
        <v>1.3080597876868296</v>
      </c>
      <c r="AL38" s="16">
        <f t="shared" ref="AL38:AL47" si="29">(AH38-AG38)/C38</f>
        <v>2.1800996461447161E-2</v>
      </c>
      <c r="AM38" s="15"/>
      <c r="AN38" s="12">
        <v>0.32701494692170702</v>
      </c>
      <c r="AO38" s="14">
        <f t="shared" si="5"/>
        <v>58.272985053078294</v>
      </c>
      <c r="AP38" s="14">
        <f t="shared" si="6"/>
        <v>58.927014946921709</v>
      </c>
      <c r="AQ38" s="15">
        <f t="shared" si="7"/>
        <v>1</v>
      </c>
      <c r="AR38" s="15">
        <f t="shared" si="8"/>
        <v>1</v>
      </c>
      <c r="AS38" s="14">
        <f t="shared" si="20"/>
        <v>0.65402989384341481</v>
      </c>
      <c r="AT38" s="16">
        <f t="shared" ref="AT38:AT47" si="30">(AP38-AO38)/C38</f>
        <v>1.0900498230723581E-2</v>
      </c>
      <c r="AU38" s="16"/>
      <c r="AV38" s="12">
        <v>0.32701494692170702</v>
      </c>
      <c r="AW38" s="14">
        <f t="shared" si="9"/>
        <v>0.27298505307829307</v>
      </c>
      <c r="AX38" s="14">
        <f t="shared" si="10"/>
        <v>0.92701494692170705</v>
      </c>
      <c r="AY38" s="15">
        <f t="shared" si="11"/>
        <v>0</v>
      </c>
      <c r="AZ38" s="15" t="e">
        <f>IF(AW38-#REF!&lt;0,1,0)</f>
        <v>#REF!</v>
      </c>
      <c r="BA38" s="14">
        <f t="shared" si="21"/>
        <v>0.65402989384341392</v>
      </c>
      <c r="BB38" s="16">
        <f t="shared" ref="BB38:BB47" si="31">(AX38-AW38)/D38</f>
        <v>1.1141906198354581E-2</v>
      </c>
      <c r="BE38" s="14" t="e">
        <f>BF38-BF38*#REF!/100</f>
        <v>#REF!</v>
      </c>
      <c r="BF38" s="14">
        <f t="shared" si="12"/>
        <v>60</v>
      </c>
      <c r="BG38" s="14" t="e">
        <f>BF38+#REF!*BF38/100</f>
        <v>#REF!</v>
      </c>
      <c r="BH38" s="15" t="e">
        <f t="shared" si="13"/>
        <v>#REF!</v>
      </c>
      <c r="BI38" s="15" t="e">
        <f t="shared" si="14"/>
        <v>#REF!</v>
      </c>
      <c r="BM38">
        <v>58.5</v>
      </c>
      <c r="BN38">
        <v>56.5</v>
      </c>
      <c r="BO38">
        <v>7.5</v>
      </c>
      <c r="BP38">
        <v>3.5</v>
      </c>
      <c r="BQ38">
        <v>58.6</v>
      </c>
      <c r="BR38">
        <v>56.6</v>
      </c>
      <c r="BS38">
        <v>7.6</v>
      </c>
      <c r="BT38">
        <v>3.6</v>
      </c>
      <c r="BU38" s="12">
        <v>1.18820861678007E-2</v>
      </c>
      <c r="BV38" s="12">
        <v>1.18820861678007E-2</v>
      </c>
      <c r="BW38" s="12">
        <v>1.18820861678004E-2</v>
      </c>
      <c r="BX38" s="12">
        <v>1.18820861678004E-2</v>
      </c>
      <c r="BY38" s="12">
        <v>0.109004982307235</v>
      </c>
      <c r="BZ38" s="12">
        <v>0.109004982307235</v>
      </c>
      <c r="CA38" s="12">
        <v>0.109004982307234</v>
      </c>
      <c r="CB38" s="12">
        <v>0.109004982307234</v>
      </c>
      <c r="CC38" s="12">
        <v>537.02219842669899</v>
      </c>
      <c r="CD38" s="12">
        <v>518.67441323681703</v>
      </c>
      <c r="CE38" s="12">
        <v>69.153676084721198</v>
      </c>
      <c r="CF38" s="12">
        <v>32.458105704957497</v>
      </c>
      <c r="CG38" s="12">
        <v>2.37868372642966E-2</v>
      </c>
      <c r="CH38" s="12">
        <v>2.37868372642966E-2</v>
      </c>
      <c r="CI38" s="12">
        <v>2.3786837264296298E-2</v>
      </c>
      <c r="CJ38" s="12">
        <v>2.3786837264296298E-2</v>
      </c>
      <c r="CK38" s="12">
        <v>58.548269036443898</v>
      </c>
      <c r="CL38" s="12">
        <v>56.548269036443898</v>
      </c>
      <c r="CM38" s="12">
        <v>7.5482690364439096</v>
      </c>
      <c r="CN38" s="12">
        <v>3.54826903644391</v>
      </c>
      <c r="CO38" s="12">
        <v>0.32701494692170702</v>
      </c>
      <c r="CP38" s="12">
        <v>0.32701494692170702</v>
      </c>
      <c r="CQ38" s="12">
        <v>0.32701494692170202</v>
      </c>
      <c r="CR38" s="12">
        <v>0.32701494692170302</v>
      </c>
      <c r="CS38" s="12">
        <v>0.65402989384341403</v>
      </c>
      <c r="CT38" s="12">
        <v>0.65402989384341403</v>
      </c>
      <c r="CU38" s="12">
        <v>0.65402989384340404</v>
      </c>
      <c r="CV38" s="12">
        <v>0.65402989384340604</v>
      </c>
    </row>
    <row r="39" spans="1:100" ht="15.75" x14ac:dyDescent="0.2">
      <c r="A39" s="23" t="s">
        <v>54</v>
      </c>
      <c r="B39" s="23" t="str">
        <f t="shared" si="0"/>
        <v>30x5x55x2.7ø</v>
      </c>
      <c r="C39" s="23">
        <f>IFERROR(VLOOKUP($A39,Sheet1!$C$3:$H$800,2,FALSE),0)</f>
        <v>30</v>
      </c>
      <c r="D39" s="23">
        <v>30</v>
      </c>
      <c r="E39" s="23">
        <v>29.6</v>
      </c>
      <c r="F39" s="25">
        <v>29.85</v>
      </c>
      <c r="G39" s="23">
        <f>IFERROR(VLOOKUP($A39,Sheet1!$C$3:$H$800,3,FALSE),0)</f>
        <v>30</v>
      </c>
      <c r="H39" s="23">
        <v>30</v>
      </c>
      <c r="I39" s="23">
        <v>29.6</v>
      </c>
      <c r="J39" s="25">
        <v>29.85</v>
      </c>
      <c r="K39" s="23">
        <f>IFERROR(VLOOKUP($A39,Sheet1!$C$3:$H$800,5,FALSE),0)</f>
        <v>5</v>
      </c>
      <c r="L39" s="23">
        <v>5</v>
      </c>
      <c r="M39" s="23">
        <v>4.5999999999999996</v>
      </c>
      <c r="N39" s="25">
        <v>4.8499999999999996</v>
      </c>
      <c r="O39" s="23">
        <f>IFERROR(VLOOKUP($A39,Sheet1!$C$3:$H$800,6,FALSE),0)</f>
        <v>55</v>
      </c>
      <c r="P39" s="23">
        <f>IFERROR(VLOOKUP($A39,Sheet1!$C$3:$I$800,7,FALSE),0)</f>
        <v>2.7</v>
      </c>
      <c r="Q39" s="23">
        <v>2.7</v>
      </c>
      <c r="R39" s="23">
        <v>2.2999999999999998</v>
      </c>
      <c r="S39" s="25">
        <v>2.5499999999999998</v>
      </c>
      <c r="U39" s="13">
        <f t="shared" si="27"/>
        <v>-0.15000000000000036</v>
      </c>
      <c r="V39" s="13">
        <f t="shared" si="28"/>
        <v>-0.15000000000000036</v>
      </c>
      <c r="W39" s="20">
        <v>29.8</v>
      </c>
      <c r="X39" s="13">
        <f t="shared" si="15"/>
        <v>-0.19999999999999929</v>
      </c>
      <c r="Y39">
        <v>29.8</v>
      </c>
      <c r="Z39" s="13">
        <f t="shared" si="16"/>
        <v>-0.19999999999999929</v>
      </c>
      <c r="AA39">
        <v>4.8</v>
      </c>
      <c r="AB39" s="13">
        <f t="shared" si="17"/>
        <v>-0.20000000000000018</v>
      </c>
      <c r="AC39">
        <v>2.5</v>
      </c>
      <c r="AD39" s="13">
        <f t="shared" si="18"/>
        <v>-0.20000000000000018</v>
      </c>
      <c r="AF39" s="12">
        <v>0.69478577470128899</v>
      </c>
      <c r="AG39" s="14">
        <f t="shared" si="1"/>
        <v>29.105214225298713</v>
      </c>
      <c r="AH39" s="14">
        <f t="shared" si="2"/>
        <v>30.494785774701288</v>
      </c>
      <c r="AI39" s="15">
        <f t="shared" si="3"/>
        <v>1</v>
      </c>
      <c r="AJ39" s="15">
        <f t="shared" si="4"/>
        <v>1</v>
      </c>
      <c r="AK39" s="14">
        <f t="shared" si="19"/>
        <v>1.3895715494025751</v>
      </c>
      <c r="AL39" s="16">
        <f t="shared" si="29"/>
        <v>4.6319051646752506E-2</v>
      </c>
      <c r="AM39" s="15"/>
      <c r="AN39" s="12">
        <v>0.347392887350644</v>
      </c>
      <c r="AO39" s="14">
        <f t="shared" si="5"/>
        <v>29.452607112649357</v>
      </c>
      <c r="AP39" s="14">
        <f t="shared" si="6"/>
        <v>30.147392887350644</v>
      </c>
      <c r="AQ39" s="15">
        <f t="shared" si="7"/>
        <v>1</v>
      </c>
      <c r="AR39" s="15">
        <f t="shared" si="8"/>
        <v>1</v>
      </c>
      <c r="AS39" s="14">
        <f t="shared" si="20"/>
        <v>0.69478577470128755</v>
      </c>
      <c r="AT39" s="16">
        <f t="shared" si="30"/>
        <v>2.3159525823376253E-2</v>
      </c>
      <c r="AU39" s="16"/>
      <c r="AV39" s="12">
        <v>0.347392887350644</v>
      </c>
      <c r="AW39" s="14">
        <f t="shared" si="9"/>
        <v>-0.54739288735064418</v>
      </c>
      <c r="AX39" s="14">
        <f t="shared" si="10"/>
        <v>0.14739288735064382</v>
      </c>
      <c r="AY39" s="15">
        <f t="shared" si="11"/>
        <v>0</v>
      </c>
      <c r="AZ39" s="15" t="e">
        <f>IF(AW39-#REF!&lt;0,1,0)</f>
        <v>#REF!</v>
      </c>
      <c r="BA39" s="14">
        <f t="shared" si="21"/>
        <v>0.69478577470128799</v>
      </c>
      <c r="BB39" s="16">
        <f t="shared" si="31"/>
        <v>2.3159525823376267E-2</v>
      </c>
      <c r="BE39" s="14" t="e">
        <f>BF39-BF39*#REF!/100</f>
        <v>#REF!</v>
      </c>
      <c r="BF39" s="14">
        <f t="shared" si="12"/>
        <v>30</v>
      </c>
      <c r="BG39" s="14" t="e">
        <f>BF39+#REF!*BF39/100</f>
        <v>#REF!</v>
      </c>
      <c r="BH39" s="15" t="e">
        <f t="shared" si="13"/>
        <v>#REF!</v>
      </c>
      <c r="BI39" s="15" t="e">
        <f t="shared" si="14"/>
        <v>#REF!</v>
      </c>
      <c r="BM39">
        <v>29.8</v>
      </c>
      <c r="BN39">
        <v>29.8</v>
      </c>
      <c r="BO39">
        <v>4.8</v>
      </c>
      <c r="BP39">
        <v>2.5</v>
      </c>
      <c r="BQ39">
        <v>29.975000000000001</v>
      </c>
      <c r="BR39">
        <v>29.975000000000001</v>
      </c>
      <c r="BS39">
        <v>4.9749999999999996</v>
      </c>
      <c r="BT39">
        <v>2.6749999999999998</v>
      </c>
      <c r="BU39" s="12">
        <v>1.3409090909090799E-2</v>
      </c>
      <c r="BV39" s="12">
        <v>1.3409090909090799E-2</v>
      </c>
      <c r="BW39" s="12">
        <v>1.34090909090909E-2</v>
      </c>
      <c r="BX39" s="12">
        <v>1.34090909090909E-2</v>
      </c>
      <c r="BY39" s="12">
        <v>0.115797629116881</v>
      </c>
      <c r="BZ39" s="12">
        <v>0.115797629116881</v>
      </c>
      <c r="CA39" s="12">
        <v>0.115797629116881</v>
      </c>
      <c r="CB39" s="12">
        <v>0.115797629116881</v>
      </c>
      <c r="CC39" s="12">
        <v>257.77729844425897</v>
      </c>
      <c r="CD39" s="12">
        <v>257.77729844425897</v>
      </c>
      <c r="CE39" s="12">
        <v>41.8834136500721</v>
      </c>
      <c r="CF39" s="12">
        <v>22.021176249006899</v>
      </c>
      <c r="CG39" s="12">
        <v>2.4688137480000399E-2</v>
      </c>
      <c r="CH39" s="12">
        <v>2.4688137480000399E-2</v>
      </c>
      <c r="CI39" s="12">
        <v>2.46881374800005E-2</v>
      </c>
      <c r="CJ39" s="12">
        <v>2.46881374800005E-2</v>
      </c>
      <c r="CK39" s="12">
        <v>29.860316516048499</v>
      </c>
      <c r="CL39" s="12">
        <v>29.860316516048499</v>
      </c>
      <c r="CM39" s="12">
        <v>4.8603165160485897</v>
      </c>
      <c r="CN39" s="12">
        <v>2.5603165160485899</v>
      </c>
      <c r="CO39" s="12">
        <v>0.347392887350644</v>
      </c>
      <c r="CP39" s="12">
        <v>0.347392887350644</v>
      </c>
      <c r="CQ39" s="12">
        <v>0.347392887350645</v>
      </c>
      <c r="CR39" s="12">
        <v>0.347392887350645</v>
      </c>
      <c r="CS39" s="12">
        <v>0.69478577470128899</v>
      </c>
      <c r="CT39" s="12">
        <v>0.69478577470128899</v>
      </c>
      <c r="CU39" s="12">
        <v>0.69478577470129099</v>
      </c>
      <c r="CV39" s="12">
        <v>0.69478577470129099</v>
      </c>
    </row>
    <row r="40" spans="1:100" ht="18.75" x14ac:dyDescent="0.2">
      <c r="A40" s="27" t="s">
        <v>253</v>
      </c>
      <c r="B40" s="23" t="str">
        <f t="shared" si="0"/>
        <v>40x20x90x2.7ø</v>
      </c>
      <c r="C40" s="23">
        <v>40</v>
      </c>
      <c r="D40" s="23">
        <v>39.799999999999997</v>
      </c>
      <c r="E40" s="23">
        <v>39.200000000000003</v>
      </c>
      <c r="F40" s="25">
        <v>39.489999999999903</v>
      </c>
      <c r="G40" s="23">
        <f>IFERROR(VLOOKUP($A40,Sheet1!$C$3:$H$800,3,FALSE),0)</f>
        <v>0</v>
      </c>
      <c r="H40" s="23">
        <v>-0.2</v>
      </c>
      <c r="I40" s="23">
        <v>-0.8</v>
      </c>
      <c r="J40" s="25">
        <v>-0.51</v>
      </c>
      <c r="K40" s="23">
        <f>IFERROR(VLOOKUP($A40,Sheet1!$C$3:$H$800,5,FALSE),0)</f>
        <v>20</v>
      </c>
      <c r="L40" s="23">
        <v>19.8</v>
      </c>
      <c r="M40" s="23">
        <v>19.2</v>
      </c>
      <c r="N40" s="25">
        <v>19.489999999999998</v>
      </c>
      <c r="O40" s="23">
        <f>IFERROR(VLOOKUP($A40,Sheet1!$C$3:$H$800,6,FALSE),0)</f>
        <v>90</v>
      </c>
      <c r="P40" s="23">
        <f>IFERROR(VLOOKUP($A40,Sheet1!$C$3:$I$800,7,FALSE),0)</f>
        <v>2.7</v>
      </c>
      <c r="Q40" s="23">
        <v>2.5</v>
      </c>
      <c r="R40" s="23">
        <v>1.9</v>
      </c>
      <c r="S40" s="25">
        <v>2.19</v>
      </c>
      <c r="U40" s="13">
        <f t="shared" si="27"/>
        <v>-0.51000000000000156</v>
      </c>
      <c r="V40" s="13">
        <f t="shared" si="28"/>
        <v>-0.51000000000000023</v>
      </c>
      <c r="W40" s="20">
        <v>39.5</v>
      </c>
      <c r="X40" s="13">
        <f t="shared" si="15"/>
        <v>-0.5</v>
      </c>
      <c r="Y40">
        <v>-0.5</v>
      </c>
      <c r="Z40" s="13">
        <f t="shared" si="16"/>
        <v>-0.5</v>
      </c>
      <c r="AA40">
        <v>19.5</v>
      </c>
      <c r="AB40" s="13">
        <f t="shared" si="17"/>
        <v>-0.5</v>
      </c>
      <c r="AC40">
        <v>2.2000000000000002</v>
      </c>
      <c r="AD40" s="13">
        <f t="shared" si="18"/>
        <v>-0.5</v>
      </c>
      <c r="AF40" s="12">
        <v>1.0883014288330199</v>
      </c>
      <c r="AG40" s="14">
        <f t="shared" si="1"/>
        <v>38.41169857116698</v>
      </c>
      <c r="AH40" s="14">
        <f t="shared" si="2"/>
        <v>40.58830142883302</v>
      </c>
      <c r="AI40" s="15">
        <f t="shared" si="3"/>
        <v>1</v>
      </c>
      <c r="AJ40" s="15">
        <f t="shared" si="4"/>
        <v>1</v>
      </c>
      <c r="AK40" s="14">
        <f t="shared" si="19"/>
        <v>2.1766028576660403</v>
      </c>
      <c r="AL40" s="16">
        <f t="shared" si="29"/>
        <v>5.441507144165101E-2</v>
      </c>
      <c r="AM40" s="15"/>
      <c r="AN40" s="12">
        <v>0.54415071441651197</v>
      </c>
      <c r="AO40" s="14">
        <f t="shared" si="5"/>
        <v>38.95584928558349</v>
      </c>
      <c r="AP40" s="14">
        <f t="shared" si="6"/>
        <v>40.04415071441651</v>
      </c>
      <c r="AQ40" s="15">
        <f t="shared" si="7"/>
        <v>1</v>
      </c>
      <c r="AR40" s="15">
        <f t="shared" si="8"/>
        <v>1</v>
      </c>
      <c r="AS40" s="14">
        <f t="shared" si="20"/>
        <v>1.0883014288330202</v>
      </c>
      <c r="AT40" s="16">
        <f t="shared" si="30"/>
        <v>2.7207535720825505E-2</v>
      </c>
      <c r="AU40" s="16"/>
      <c r="AV40" s="12">
        <v>0.54415071441651197</v>
      </c>
      <c r="AW40" s="14">
        <f t="shared" si="9"/>
        <v>-1.0441507144165119</v>
      </c>
      <c r="AX40" s="14">
        <f t="shared" si="10"/>
        <v>4.4150714416511971E-2</v>
      </c>
      <c r="AY40" s="15">
        <f t="shared" si="11"/>
        <v>1</v>
      </c>
      <c r="AZ40" s="15" t="e">
        <f>IF(AW40-#REF!&lt;0,1,0)</f>
        <v>#REF!</v>
      </c>
      <c r="BA40" s="14">
        <f t="shared" si="21"/>
        <v>1.0883014288330237</v>
      </c>
      <c r="BB40" s="16">
        <f t="shared" si="31"/>
        <v>2.7344257005854869E-2</v>
      </c>
      <c r="BE40" s="14" t="e">
        <f>BF40-BF40*#REF!/100</f>
        <v>#REF!</v>
      </c>
      <c r="BF40" s="14">
        <f t="shared" si="12"/>
        <v>40</v>
      </c>
      <c r="BG40" s="14" t="e">
        <f>BF40+#REF!*BF40/100</f>
        <v>#REF!</v>
      </c>
      <c r="BH40" s="15" t="e">
        <f t="shared" si="13"/>
        <v>#REF!</v>
      </c>
      <c r="BI40" s="15" t="e">
        <f t="shared" si="14"/>
        <v>#REF!</v>
      </c>
      <c r="BM40">
        <v>39.324999999999903</v>
      </c>
      <c r="BN40">
        <v>-0.67499999999999905</v>
      </c>
      <c r="BO40">
        <v>19.324999999999999</v>
      </c>
      <c r="BP40">
        <v>2.0249999999999999</v>
      </c>
      <c r="BQ40">
        <v>39.6</v>
      </c>
      <c r="BR40">
        <v>-0.4</v>
      </c>
      <c r="BS40">
        <v>19.600000000000001</v>
      </c>
      <c r="BT40">
        <v>2.2999999999999998</v>
      </c>
      <c r="BU40" s="12">
        <v>3.2899999999999999E-2</v>
      </c>
      <c r="BV40" s="12">
        <v>3.2899999999999999E-2</v>
      </c>
      <c r="BW40" s="12">
        <v>3.2899999999999999E-2</v>
      </c>
      <c r="BX40" s="12">
        <v>3.2899999999999902E-2</v>
      </c>
      <c r="BY40" s="12">
        <v>0.18138357147216999</v>
      </c>
      <c r="BZ40" s="12">
        <v>0.18138357147216999</v>
      </c>
      <c r="CA40" s="12">
        <v>0.18138357147216999</v>
      </c>
      <c r="CB40" s="12">
        <v>0.18138357147216999</v>
      </c>
      <c r="CC40" s="12">
        <v>217.71541755124599</v>
      </c>
      <c r="CD40" s="12">
        <v>-2.81172101674185</v>
      </c>
      <c r="CE40" s="12">
        <v>107.451848267252</v>
      </c>
      <c r="CF40" s="12">
        <v>12.0738608365973</v>
      </c>
      <c r="CG40" s="12">
        <v>5.7358521598799998E-2</v>
      </c>
      <c r="CH40" s="12">
        <v>5.7358521598799901E-2</v>
      </c>
      <c r="CI40" s="12">
        <v>5.7358521598799998E-2</v>
      </c>
      <c r="CJ40" s="12">
        <v>5.7358521598799901E-2</v>
      </c>
      <c r="CK40" s="12">
        <v>39.525551180008499</v>
      </c>
      <c r="CL40" s="12">
        <v>-0.474448819991454</v>
      </c>
      <c r="CM40" s="12">
        <v>19.525551180008499</v>
      </c>
      <c r="CN40" s="12">
        <v>2.2255511800085399</v>
      </c>
      <c r="CO40" s="12">
        <v>0.54415071441651197</v>
      </c>
      <c r="CP40" s="12">
        <v>0.54415071441651097</v>
      </c>
      <c r="CQ40" s="12">
        <v>0.54415071441651197</v>
      </c>
      <c r="CR40" s="12">
        <v>0.54415071441651097</v>
      </c>
      <c r="CS40" s="12">
        <v>1.0883014288330199</v>
      </c>
      <c r="CT40" s="12">
        <v>1.0883014288330199</v>
      </c>
      <c r="CU40" s="12">
        <v>1.0883014288330199</v>
      </c>
      <c r="CV40" s="12">
        <v>1.0883014288330199</v>
      </c>
    </row>
    <row r="41" spans="1:100" ht="18.75" x14ac:dyDescent="0.2">
      <c r="A41" s="27" t="s">
        <v>323</v>
      </c>
      <c r="B41" s="23" t="str">
        <f t="shared" si="0"/>
        <v>49x14x97x3.2ø</v>
      </c>
      <c r="C41" s="23">
        <v>49</v>
      </c>
      <c r="D41" s="23">
        <v>48.5</v>
      </c>
      <c r="E41" s="23">
        <v>48.2</v>
      </c>
      <c r="F41" s="25">
        <v>48.35</v>
      </c>
      <c r="G41" s="23">
        <f>IFERROR(VLOOKUP($A41,Sheet1!$C$3:$H$800,3,FALSE),0)</f>
        <v>0</v>
      </c>
      <c r="H41" s="23"/>
      <c r="I41" s="23">
        <v>48.2</v>
      </c>
      <c r="J41" s="25">
        <v>48.35</v>
      </c>
      <c r="K41" s="23">
        <f>IFERROR(VLOOKUP($A41,Sheet1!$C$3:$H$800,5,FALSE),0)</f>
        <v>14</v>
      </c>
      <c r="L41" s="23">
        <v>13.5</v>
      </c>
      <c r="M41" s="23">
        <v>13.2</v>
      </c>
      <c r="N41" s="25">
        <v>13.35</v>
      </c>
      <c r="O41" s="23">
        <f>IFERROR(VLOOKUP($A41,Sheet1!$C$3:$H$800,6,FALSE),0)</f>
        <v>97</v>
      </c>
      <c r="P41" s="23">
        <f>IFERROR(VLOOKUP($A41,Sheet1!$C$3:$I$800,7,FALSE),0)</f>
        <v>3.2</v>
      </c>
      <c r="Q41" s="23">
        <v>2.7</v>
      </c>
      <c r="R41" s="23">
        <v>2.4</v>
      </c>
      <c r="S41" s="25">
        <v>2.5499999999999998</v>
      </c>
      <c r="U41" s="13">
        <f t="shared" si="27"/>
        <v>-0.65000000000000036</v>
      </c>
      <c r="V41" s="13">
        <f t="shared" si="28"/>
        <v>-0.65000000000000036</v>
      </c>
      <c r="W41" s="20">
        <v>48.349999999999902</v>
      </c>
      <c r="X41" s="13">
        <f t="shared" si="15"/>
        <v>-0.65000000000009805</v>
      </c>
      <c r="Y41">
        <v>48.349999999999902</v>
      </c>
      <c r="Z41" s="13"/>
      <c r="AA41">
        <v>13.35</v>
      </c>
      <c r="AB41" s="13">
        <f t="shared" si="17"/>
        <v>-0.65000000000000036</v>
      </c>
      <c r="AC41">
        <v>2.5499999999999998</v>
      </c>
      <c r="AD41" s="13">
        <f t="shared" si="18"/>
        <v>-0.65000000000000036</v>
      </c>
      <c r="AF41" s="12">
        <v>0.72249567472753196</v>
      </c>
      <c r="AG41" s="14">
        <f t="shared" si="1"/>
        <v>47.627504325272369</v>
      </c>
      <c r="AH41" s="14">
        <f t="shared" si="2"/>
        <v>49.072495674727435</v>
      </c>
      <c r="AI41" s="15">
        <f t="shared" si="3"/>
        <v>1</v>
      </c>
      <c r="AJ41" s="15">
        <f t="shared" si="4"/>
        <v>1</v>
      </c>
      <c r="AK41" s="14">
        <f t="shared" si="19"/>
        <v>1.4449913494550657</v>
      </c>
      <c r="AL41" s="16">
        <f t="shared" si="29"/>
        <v>2.9489619376633993E-2</v>
      </c>
      <c r="AM41" s="15"/>
      <c r="AN41" s="12">
        <v>0.36124783736376598</v>
      </c>
      <c r="AO41" s="14">
        <f t="shared" si="5"/>
        <v>47.988752162636139</v>
      </c>
      <c r="AP41" s="14">
        <f t="shared" si="6"/>
        <v>48.711247837363665</v>
      </c>
      <c r="AQ41" s="15">
        <f t="shared" si="7"/>
        <v>1</v>
      </c>
      <c r="AR41" s="15">
        <f t="shared" si="8"/>
        <v>1</v>
      </c>
      <c r="AS41" s="14">
        <f t="shared" si="20"/>
        <v>0.72249567472752574</v>
      </c>
      <c r="AT41" s="16">
        <f t="shared" si="30"/>
        <v>1.4744809688316853E-2</v>
      </c>
      <c r="AU41" s="16"/>
      <c r="AV41" s="12">
        <v>0.36124783736376598</v>
      </c>
      <c r="AW41" s="14">
        <f t="shared" si="9"/>
        <v>-1.0112478373637663</v>
      </c>
      <c r="AX41" s="14">
        <f t="shared" si="10"/>
        <v>-0.28875216263623438</v>
      </c>
      <c r="AY41" s="15">
        <f t="shared" si="11"/>
        <v>0</v>
      </c>
      <c r="AZ41" s="15" t="e">
        <f>IF(AW41-#REF!&lt;0,1,0)</f>
        <v>#REF!</v>
      </c>
      <c r="BA41" s="14">
        <f t="shared" si="21"/>
        <v>0.72249567472753196</v>
      </c>
      <c r="BB41" s="16">
        <f t="shared" si="31"/>
        <v>1.4896818035619215E-2</v>
      </c>
      <c r="BE41" s="14" t="e">
        <f>BF41-BF41*#REF!/100</f>
        <v>#REF!</v>
      </c>
      <c r="BF41" s="14">
        <f t="shared" si="12"/>
        <v>49</v>
      </c>
      <c r="BG41" s="14" t="e">
        <f>BF41+#REF!*BF41/100</f>
        <v>#REF!</v>
      </c>
      <c r="BH41" s="15" t="e">
        <f t="shared" si="13"/>
        <v>#REF!</v>
      </c>
      <c r="BI41" s="15" t="e">
        <f t="shared" si="14"/>
        <v>#REF!</v>
      </c>
      <c r="BM41">
        <v>48.225000000000001</v>
      </c>
      <c r="BN41">
        <v>48.225000000000001</v>
      </c>
      <c r="BO41">
        <v>13.225</v>
      </c>
      <c r="BP41">
        <v>2.4249999999999998</v>
      </c>
      <c r="BQ41">
        <v>48.475000000000001</v>
      </c>
      <c r="BR41">
        <v>48.475000000000001</v>
      </c>
      <c r="BS41">
        <v>13.475</v>
      </c>
      <c r="BT41">
        <v>2.6749999999999998</v>
      </c>
      <c r="BU41" s="12">
        <v>1.4499999999999701E-2</v>
      </c>
      <c r="BV41" s="12">
        <v>1.4499999999999701E-2</v>
      </c>
      <c r="BW41" s="12">
        <v>1.4500000000000001E-2</v>
      </c>
      <c r="BX41" s="12">
        <v>1.4500000000000001E-2</v>
      </c>
      <c r="BY41" s="12">
        <v>0.120415945787922</v>
      </c>
      <c r="BZ41" s="12">
        <v>0.120415945787922</v>
      </c>
      <c r="CA41" s="12">
        <v>0.120415945787923</v>
      </c>
      <c r="CB41" s="12">
        <v>0.120415945787923</v>
      </c>
      <c r="CC41" s="12">
        <v>401.52489509283498</v>
      </c>
      <c r="CD41" s="12">
        <v>401.52489509283498</v>
      </c>
      <c r="CE41" s="12">
        <v>110.86571560474199</v>
      </c>
      <c r="CF41" s="12">
        <v>21.1765973627036</v>
      </c>
      <c r="CG41" s="12">
        <v>3.8078865529319203E-2</v>
      </c>
      <c r="CH41" s="12">
        <v>3.8078865529319203E-2</v>
      </c>
      <c r="CI41" s="12">
        <v>3.8078865529319599E-2</v>
      </c>
      <c r="CJ41" s="12">
        <v>3.8078865529319501E-2</v>
      </c>
      <c r="CK41" s="12">
        <v>48.373601525374397</v>
      </c>
      <c r="CL41" s="12">
        <v>48.373601525374397</v>
      </c>
      <c r="CM41" s="12">
        <v>13.373601525374401</v>
      </c>
      <c r="CN41" s="12">
        <v>2.5736015253744302</v>
      </c>
      <c r="CO41" s="12">
        <v>0.36124783736376598</v>
      </c>
      <c r="CP41" s="12">
        <v>0.36124783736376598</v>
      </c>
      <c r="CQ41" s="12">
        <v>0.36124783736376898</v>
      </c>
      <c r="CR41" s="12">
        <v>0.36124783736376898</v>
      </c>
      <c r="CS41" s="12">
        <v>0.72249567472753196</v>
      </c>
      <c r="CT41" s="12">
        <v>0.72249567472753196</v>
      </c>
      <c r="CU41" s="12">
        <v>0.72249567472753895</v>
      </c>
      <c r="CV41" s="12">
        <v>0.72249567472753795</v>
      </c>
    </row>
    <row r="42" spans="1:100" ht="18.75" x14ac:dyDescent="0.2">
      <c r="A42" s="27" t="s">
        <v>270</v>
      </c>
      <c r="B42" s="23" t="str">
        <f t="shared" si="0"/>
        <v>50x10x142x2.7ø</v>
      </c>
      <c r="C42" s="23">
        <v>50</v>
      </c>
      <c r="D42" s="23">
        <v>49.7</v>
      </c>
      <c r="E42" s="23">
        <v>48.6</v>
      </c>
      <c r="F42" s="25">
        <v>49.13</v>
      </c>
      <c r="G42" s="23">
        <f>IFERROR(VLOOKUP($A42,Sheet1!$C$3:$H$800,3,FALSE),0)</f>
        <v>0</v>
      </c>
      <c r="H42" s="23"/>
      <c r="I42" s="23">
        <v>48.6</v>
      </c>
      <c r="J42" s="25">
        <v>49.13</v>
      </c>
      <c r="K42" s="23">
        <f>IFERROR(VLOOKUP($A42,Sheet1!$C$3:$H$800,5,FALSE),0)</f>
        <v>10</v>
      </c>
      <c r="L42" s="23">
        <v>9.6999999999999993</v>
      </c>
      <c r="M42" s="23">
        <v>8.6</v>
      </c>
      <c r="N42" s="25">
        <v>9.1299999999999901</v>
      </c>
      <c r="O42" s="23">
        <f>IFERROR(VLOOKUP($A42,Sheet1!$C$3:$H$800,6,FALSE),0)</f>
        <v>142</v>
      </c>
      <c r="P42" s="23">
        <f>IFERROR(VLOOKUP($A42,Sheet1!$C$3:$I$800,7,FALSE),0)</f>
        <v>2.7</v>
      </c>
      <c r="Q42" s="23">
        <v>2.4</v>
      </c>
      <c r="R42" s="23">
        <v>1.3</v>
      </c>
      <c r="S42" s="25">
        <v>1.83</v>
      </c>
      <c r="U42" s="13">
        <f t="shared" si="27"/>
        <v>-0.87000000000000988</v>
      </c>
      <c r="V42" s="13">
        <f t="shared" si="28"/>
        <v>-0.87000000000000011</v>
      </c>
      <c r="W42" s="20">
        <v>49.1</v>
      </c>
      <c r="X42" s="13">
        <f t="shared" si="15"/>
        <v>-0.89999999999999858</v>
      </c>
      <c r="Y42">
        <v>49.1</v>
      </c>
      <c r="Z42" s="13"/>
      <c r="AA42">
        <v>9.1</v>
      </c>
      <c r="AB42" s="13">
        <f t="shared" si="17"/>
        <v>-0.90000000000000036</v>
      </c>
      <c r="AC42">
        <v>1.8</v>
      </c>
      <c r="AD42" s="13">
        <f t="shared" si="18"/>
        <v>-0.90000000000000013</v>
      </c>
      <c r="AF42" s="12">
        <v>1.8109665927343901</v>
      </c>
      <c r="AG42" s="14">
        <f t="shared" si="1"/>
        <v>47.289033407265613</v>
      </c>
      <c r="AH42" s="14">
        <f t="shared" si="2"/>
        <v>50.91096659273439</v>
      </c>
      <c r="AI42" s="15">
        <f t="shared" si="3"/>
        <v>1</v>
      </c>
      <c r="AJ42" s="15">
        <f t="shared" si="4"/>
        <v>1</v>
      </c>
      <c r="AK42" s="14">
        <f t="shared" si="19"/>
        <v>3.6219331854687766</v>
      </c>
      <c r="AL42" s="16">
        <f t="shared" si="29"/>
        <v>7.2438663709375531E-2</v>
      </c>
      <c r="AM42" s="15"/>
      <c r="AN42" s="12">
        <v>0.90548329636719505</v>
      </c>
      <c r="AO42" s="14">
        <f t="shared" si="5"/>
        <v>48.194516703632807</v>
      </c>
      <c r="AP42" s="14">
        <f t="shared" si="6"/>
        <v>50.005483296367196</v>
      </c>
      <c r="AQ42" s="15">
        <f t="shared" si="7"/>
        <v>1</v>
      </c>
      <c r="AR42" s="15">
        <f t="shared" si="8"/>
        <v>1</v>
      </c>
      <c r="AS42" s="14">
        <f t="shared" si="20"/>
        <v>1.8109665927343883</v>
      </c>
      <c r="AT42" s="16">
        <f t="shared" si="30"/>
        <v>3.6219331854687765E-2</v>
      </c>
      <c r="AU42" s="16"/>
      <c r="AV42" s="12">
        <v>0.90548329636719505</v>
      </c>
      <c r="AW42" s="14">
        <f t="shared" si="9"/>
        <v>-1.8054832963671952</v>
      </c>
      <c r="AX42" s="14">
        <f t="shared" si="10"/>
        <v>5.483296367194912E-3</v>
      </c>
      <c r="AY42" s="15">
        <f t="shared" si="11"/>
        <v>0</v>
      </c>
      <c r="AZ42" s="15" t="e">
        <f>IF(AW42-#REF!&lt;0,1,0)</f>
        <v>#REF!</v>
      </c>
      <c r="BA42" s="14">
        <f t="shared" si="21"/>
        <v>1.8109665927343901</v>
      </c>
      <c r="BB42" s="16">
        <f t="shared" si="31"/>
        <v>3.6437959612361973E-2</v>
      </c>
      <c r="BE42" s="14" t="e">
        <f>BF42-BF42*#REF!/100</f>
        <v>#REF!</v>
      </c>
      <c r="BF42" s="14">
        <f t="shared" si="12"/>
        <v>50</v>
      </c>
      <c r="BG42" s="14" t="e">
        <f>BF42+#REF!*BF42/100</f>
        <v>#REF!</v>
      </c>
      <c r="BH42" s="15" t="e">
        <f t="shared" si="13"/>
        <v>#REF!</v>
      </c>
      <c r="BI42" s="15" t="e">
        <f t="shared" si="14"/>
        <v>#REF!</v>
      </c>
      <c r="BM42">
        <v>48.975000000000001</v>
      </c>
      <c r="BN42">
        <v>48.975000000000001</v>
      </c>
      <c r="BO42">
        <v>8.9749999999999996</v>
      </c>
      <c r="BP42">
        <v>1.675</v>
      </c>
      <c r="BQ42">
        <v>49.3</v>
      </c>
      <c r="BR42">
        <v>49.3</v>
      </c>
      <c r="BS42">
        <v>9.3000000000000007</v>
      </c>
      <c r="BT42">
        <v>2</v>
      </c>
      <c r="BU42" s="12">
        <v>9.1100000000000195E-2</v>
      </c>
      <c r="BV42" s="12">
        <v>9.1100000000000195E-2</v>
      </c>
      <c r="BW42" s="12">
        <v>9.1099999999999903E-2</v>
      </c>
      <c r="BX42" s="12">
        <v>9.1099999999999903E-2</v>
      </c>
      <c r="BY42" s="12">
        <v>0.30182776545573098</v>
      </c>
      <c r="BZ42" s="12">
        <v>0.30182776545573098</v>
      </c>
      <c r="CA42" s="12">
        <v>0.30182776545573098</v>
      </c>
      <c r="CB42" s="12">
        <v>0.30182776545573098</v>
      </c>
      <c r="CC42" s="12">
        <v>162.77495188627901</v>
      </c>
      <c r="CD42" s="12">
        <v>162.77495188627901</v>
      </c>
      <c r="CE42" s="12">
        <v>30.249039501765399</v>
      </c>
      <c r="CF42" s="12">
        <v>6.0630604915915303</v>
      </c>
      <c r="CG42" s="12">
        <v>6.7490740105587796E-2</v>
      </c>
      <c r="CH42" s="12">
        <v>6.7490740105587796E-2</v>
      </c>
      <c r="CI42" s="12">
        <v>6.7490740105587796E-2</v>
      </c>
      <c r="CJ42" s="12">
        <v>6.7490740105587796E-2</v>
      </c>
      <c r="CK42" s="12">
        <v>49.159579121014602</v>
      </c>
      <c r="CL42" s="12">
        <v>49.159579121014602</v>
      </c>
      <c r="CM42" s="12">
        <v>9.1595791210146604</v>
      </c>
      <c r="CN42" s="12">
        <v>1.8595791210146599</v>
      </c>
      <c r="CO42" s="12">
        <v>0.90548329636719505</v>
      </c>
      <c r="CP42" s="12">
        <v>0.90548329636719505</v>
      </c>
      <c r="CQ42" s="12">
        <v>0.90548329636719305</v>
      </c>
      <c r="CR42" s="12">
        <v>0.90548329636719405</v>
      </c>
      <c r="CS42" s="12">
        <v>1.8109665927343901</v>
      </c>
      <c r="CT42" s="12">
        <v>1.8109665927343901</v>
      </c>
      <c r="CU42" s="12">
        <v>1.8109665927343801</v>
      </c>
      <c r="CV42" s="12">
        <v>1.8109665927343801</v>
      </c>
    </row>
    <row r="43" spans="1:100" ht="18.75" x14ac:dyDescent="0.2">
      <c r="A43" s="27" t="s">
        <v>324</v>
      </c>
      <c r="B43" s="23" t="str">
        <f t="shared" si="0"/>
        <v>60x20x188x2.7ø</v>
      </c>
      <c r="C43" s="23">
        <v>60</v>
      </c>
      <c r="D43" s="23">
        <v>58.4</v>
      </c>
      <c r="E43" s="23">
        <v>57.7</v>
      </c>
      <c r="F43" s="25">
        <v>58.08</v>
      </c>
      <c r="G43" s="23">
        <f>IFERROR(VLOOKUP($A43,Sheet1!$C$3:$H$800,3,FALSE),0)</f>
        <v>0</v>
      </c>
      <c r="H43" s="23">
        <v>0.4</v>
      </c>
      <c r="I43" s="23">
        <v>-0.3</v>
      </c>
      <c r="J43" s="25">
        <v>0.08</v>
      </c>
      <c r="K43" s="23">
        <f>IFERROR(VLOOKUP($A43,Sheet1!$C$3:$H$800,5,FALSE),0)</f>
        <v>20</v>
      </c>
      <c r="L43" s="23">
        <v>20.399999999999999</v>
      </c>
      <c r="M43" s="23">
        <v>19.7</v>
      </c>
      <c r="N43" s="25">
        <v>20.079999999999998</v>
      </c>
      <c r="O43" s="23">
        <f>IFERROR(VLOOKUP($A43,Sheet1!$C$3:$H$800,6,FALSE),0)</f>
        <v>188</v>
      </c>
      <c r="P43" s="23">
        <f>IFERROR(VLOOKUP($A43,Sheet1!$C$3:$I$800,7,FALSE),0)</f>
        <v>2.7</v>
      </c>
      <c r="Q43" s="23">
        <v>2.4</v>
      </c>
      <c r="R43" s="23">
        <v>1.7</v>
      </c>
      <c r="S43" s="25">
        <v>2.08</v>
      </c>
      <c r="U43" s="13">
        <f t="shared" si="27"/>
        <v>7.9999999999998295E-2</v>
      </c>
      <c r="V43" s="13">
        <f t="shared" si="28"/>
        <v>-0.62000000000000011</v>
      </c>
      <c r="W43" s="20">
        <v>58.1</v>
      </c>
      <c r="X43" s="13">
        <f t="shared" si="15"/>
        <v>-1.8999999999999986</v>
      </c>
      <c r="Y43">
        <v>0.1</v>
      </c>
      <c r="Z43" s="13">
        <f t="shared" si="16"/>
        <v>0.1</v>
      </c>
      <c r="AA43">
        <v>20.100000000000001</v>
      </c>
      <c r="AB43" s="13">
        <f t="shared" si="17"/>
        <v>0.10000000000000142</v>
      </c>
      <c r="AC43">
        <v>2.1</v>
      </c>
      <c r="AD43" s="13">
        <f t="shared" si="18"/>
        <v>-0.60000000000000009</v>
      </c>
      <c r="AF43" s="12">
        <v>1.22376468326226</v>
      </c>
      <c r="AG43" s="14">
        <f t="shared" si="1"/>
        <v>56.876235316737741</v>
      </c>
      <c r="AH43" s="14">
        <f t="shared" si="2"/>
        <v>59.323764683262262</v>
      </c>
      <c r="AI43" s="15">
        <f t="shared" si="3"/>
        <v>1</v>
      </c>
      <c r="AJ43" s="15">
        <f t="shared" si="4"/>
        <v>1</v>
      </c>
      <c r="AK43" s="14">
        <f t="shared" si="19"/>
        <v>2.4475293665245204</v>
      </c>
      <c r="AL43" s="16">
        <f t="shared" si="29"/>
        <v>4.0792156108742005E-2</v>
      </c>
      <c r="AM43" s="15"/>
      <c r="AN43" s="12">
        <v>0.61188234163113098</v>
      </c>
      <c r="AO43" s="14">
        <f t="shared" si="5"/>
        <v>57.488117658368871</v>
      </c>
      <c r="AP43" s="14">
        <f t="shared" si="6"/>
        <v>58.711882341631132</v>
      </c>
      <c r="AQ43" s="15">
        <f t="shared" si="7"/>
        <v>1</v>
      </c>
      <c r="AR43" s="15">
        <f t="shared" si="8"/>
        <v>1</v>
      </c>
      <c r="AS43" s="14">
        <f t="shared" si="20"/>
        <v>1.2237646832622602</v>
      </c>
      <c r="AT43" s="16">
        <f t="shared" si="30"/>
        <v>2.0396078054371002E-2</v>
      </c>
      <c r="AU43" s="16"/>
      <c r="AV43" s="12">
        <v>0.61188234163113098</v>
      </c>
      <c r="AW43" s="14">
        <f t="shared" si="9"/>
        <v>-1.2118823416311311</v>
      </c>
      <c r="AX43" s="14">
        <f t="shared" si="10"/>
        <v>1.1882341631130888E-2</v>
      </c>
      <c r="AY43" s="15">
        <f t="shared" si="11"/>
        <v>1</v>
      </c>
      <c r="AZ43" s="15" t="e">
        <f>IF(AW43-#REF!&lt;0,1,0)</f>
        <v>#REF!</v>
      </c>
      <c r="BA43" s="14">
        <f t="shared" si="21"/>
        <v>1.223764683262262</v>
      </c>
      <c r="BB43" s="16">
        <f t="shared" si="31"/>
        <v>2.0954874713394897E-2</v>
      </c>
      <c r="BE43" s="14" t="e">
        <f>BF43-BF43*#REF!/100</f>
        <v>#REF!</v>
      </c>
      <c r="BF43" s="14">
        <f t="shared" si="12"/>
        <v>60</v>
      </c>
      <c r="BG43" s="14" t="e">
        <f>BF43+#REF!*BF43/100</f>
        <v>#REF!</v>
      </c>
      <c r="BH43" s="15" t="e">
        <f t="shared" si="13"/>
        <v>#REF!</v>
      </c>
      <c r="BI43" s="15" t="e">
        <f t="shared" si="14"/>
        <v>#REF!</v>
      </c>
      <c r="BM43">
        <v>57.924999999999997</v>
      </c>
      <c r="BN43">
        <v>-7.4999999999999997E-2</v>
      </c>
      <c r="BO43">
        <v>19.924999999999901</v>
      </c>
      <c r="BP43">
        <v>1.9249999999999901</v>
      </c>
      <c r="BQ43">
        <v>58.25</v>
      </c>
      <c r="BR43">
        <v>0.25</v>
      </c>
      <c r="BS43">
        <v>20.25</v>
      </c>
      <c r="BT43">
        <v>2.25</v>
      </c>
      <c r="BU43" s="12">
        <v>4.1599999999999498E-2</v>
      </c>
      <c r="BV43" s="12">
        <v>4.1599999999999998E-2</v>
      </c>
      <c r="BW43" s="12">
        <v>4.1600000000000102E-2</v>
      </c>
      <c r="BX43" s="12">
        <v>4.1599999999999901E-2</v>
      </c>
      <c r="BY43" s="12">
        <v>0.20396078054371</v>
      </c>
      <c r="BZ43" s="12">
        <v>0.203960780543711</v>
      </c>
      <c r="CA43" s="12">
        <v>0.203960780543711</v>
      </c>
      <c r="CB43" s="12">
        <v>0.203960780543711</v>
      </c>
      <c r="CC43" s="12">
        <v>284.76062822064398</v>
      </c>
      <c r="CD43" s="12">
        <v>0.39223227027636798</v>
      </c>
      <c r="CE43" s="12">
        <v>98.450299839368199</v>
      </c>
      <c r="CF43" s="12">
        <v>10.1980390271855</v>
      </c>
      <c r="CG43" s="12">
        <v>6.4498061986387994E-2</v>
      </c>
      <c r="CH43" s="12">
        <v>6.4498061986388397E-2</v>
      </c>
      <c r="CI43" s="12">
        <v>6.4498061986388494E-2</v>
      </c>
      <c r="CJ43" s="12">
        <v>6.44980619863883E-2</v>
      </c>
      <c r="CK43" s="12">
        <v>58.119976312986502</v>
      </c>
      <c r="CL43" s="12">
        <v>0.119976312986567</v>
      </c>
      <c r="CM43" s="12">
        <v>20.119976312986498</v>
      </c>
      <c r="CN43" s="12">
        <v>2.1199763129865601</v>
      </c>
      <c r="CO43" s="12">
        <v>0.61188234163113098</v>
      </c>
      <c r="CP43" s="12">
        <v>0.61188234163113397</v>
      </c>
      <c r="CQ43" s="12">
        <v>0.61188234163113497</v>
      </c>
      <c r="CR43" s="12">
        <v>0.61188234163113397</v>
      </c>
      <c r="CS43" s="12">
        <v>1.22376468326226</v>
      </c>
      <c r="CT43" s="12">
        <v>1.22376468326226</v>
      </c>
      <c r="CU43" s="12">
        <v>1.2237646832622699</v>
      </c>
      <c r="CV43" s="12">
        <v>1.22376468326226</v>
      </c>
    </row>
    <row r="44" spans="1:100" ht="18.75" x14ac:dyDescent="0.2">
      <c r="A44" s="27" t="s">
        <v>300</v>
      </c>
      <c r="B44" s="23" t="str">
        <f t="shared" si="0"/>
        <v>75x20x241x3.2ø</v>
      </c>
      <c r="C44" s="23">
        <v>75</v>
      </c>
      <c r="D44" s="23">
        <v>74.400000000000006</v>
      </c>
      <c r="E44" s="23">
        <v>73.8</v>
      </c>
      <c r="F44" s="25">
        <v>74.075000000000003</v>
      </c>
      <c r="G44" s="23">
        <f>IFERROR(VLOOKUP($A44,Sheet1!$C$3:$H$800,3,FALSE),0)</f>
        <v>0</v>
      </c>
      <c r="H44" s="23">
        <v>0.4</v>
      </c>
      <c r="I44" s="23">
        <v>-0.2</v>
      </c>
      <c r="J44" s="25">
        <v>7.4999999999999997E-2</v>
      </c>
      <c r="K44" s="23">
        <f>IFERROR(VLOOKUP($A44,Sheet1!$C$3:$H$800,5,FALSE),0)</f>
        <v>20</v>
      </c>
      <c r="L44" s="23">
        <v>20.399999999999999</v>
      </c>
      <c r="M44" s="23">
        <v>19.8</v>
      </c>
      <c r="N44" s="25">
        <v>20.074999999999999</v>
      </c>
      <c r="O44" s="23">
        <f>IFERROR(VLOOKUP($A44,Sheet1!$C$3:$H$800,6,FALSE),0)</f>
        <v>241</v>
      </c>
      <c r="P44" s="23">
        <f>IFERROR(VLOOKUP($A44,Sheet1!$C$3:$I$800,7,FALSE),0)</f>
        <v>3.2</v>
      </c>
      <c r="Q44" s="23">
        <v>3.4</v>
      </c>
      <c r="R44" s="23">
        <v>2.8</v>
      </c>
      <c r="S44" s="25">
        <v>3.0750000000000002</v>
      </c>
      <c r="U44" s="13">
        <f t="shared" si="27"/>
        <v>7.4999999999999289E-2</v>
      </c>
      <c r="V44" s="13">
        <f t="shared" si="28"/>
        <v>-0.125</v>
      </c>
      <c r="W44" s="20">
        <v>74.05</v>
      </c>
      <c r="X44" s="13">
        <f t="shared" si="15"/>
        <v>-0.95000000000000284</v>
      </c>
      <c r="Y44">
        <v>0.05</v>
      </c>
      <c r="Z44" s="13">
        <f t="shared" si="16"/>
        <v>0.05</v>
      </c>
      <c r="AA44">
        <v>20.05</v>
      </c>
      <c r="AB44" s="13">
        <f t="shared" si="17"/>
        <v>5.0000000000000711E-2</v>
      </c>
      <c r="AC44">
        <v>3.05</v>
      </c>
      <c r="AD44" s="13">
        <f t="shared" si="18"/>
        <v>-0.15000000000000036</v>
      </c>
      <c r="AF44" s="12">
        <v>1.2278029157808701</v>
      </c>
      <c r="AG44" s="14">
        <f t="shared" si="1"/>
        <v>72.822197084219127</v>
      </c>
      <c r="AH44" s="14">
        <f t="shared" si="2"/>
        <v>75.277802915780867</v>
      </c>
      <c r="AI44" s="15">
        <f t="shared" si="3"/>
        <v>1</v>
      </c>
      <c r="AJ44" s="15">
        <f t="shared" si="4"/>
        <v>1</v>
      </c>
      <c r="AK44" s="14">
        <f t="shared" si="19"/>
        <v>2.4556058315617406</v>
      </c>
      <c r="AL44" s="16">
        <f t="shared" si="29"/>
        <v>3.2741411087489874E-2</v>
      </c>
      <c r="AM44" s="15"/>
      <c r="AN44" s="12">
        <v>0.61390145789043904</v>
      </c>
      <c r="AO44" s="14">
        <f t="shared" si="5"/>
        <v>73.436098542109562</v>
      </c>
      <c r="AP44" s="14">
        <f t="shared" si="6"/>
        <v>74.663901457890432</v>
      </c>
      <c r="AQ44" s="15">
        <f t="shared" si="7"/>
        <v>1</v>
      </c>
      <c r="AR44" s="15">
        <f t="shared" si="8"/>
        <v>1</v>
      </c>
      <c r="AS44" s="14">
        <f t="shared" si="20"/>
        <v>1.2278029157808703</v>
      </c>
      <c r="AT44" s="16">
        <f t="shared" si="30"/>
        <v>1.6370705543744937E-2</v>
      </c>
      <c r="AU44" s="16"/>
      <c r="AV44" s="12">
        <v>0.61390145789043904</v>
      </c>
      <c r="AW44" s="14">
        <f t="shared" si="9"/>
        <v>-0.76390145789043939</v>
      </c>
      <c r="AX44" s="14">
        <f t="shared" si="10"/>
        <v>0.46390145789043868</v>
      </c>
      <c r="AY44" s="15">
        <f t="shared" si="11"/>
        <v>1</v>
      </c>
      <c r="AZ44" s="15" t="e">
        <f>IF(AW44-#REF!&lt;0,1,0)</f>
        <v>#REF!</v>
      </c>
      <c r="BA44" s="14">
        <f t="shared" si="21"/>
        <v>1.2278029157808781</v>
      </c>
      <c r="BB44" s="16">
        <f t="shared" si="31"/>
        <v>1.650272736264621E-2</v>
      </c>
      <c r="BE44" s="14" t="e">
        <f>BF44-BF44*#REF!/100</f>
        <v>#REF!</v>
      </c>
      <c r="BF44" s="14">
        <f t="shared" si="12"/>
        <v>75</v>
      </c>
      <c r="BG44" s="14" t="e">
        <f>BF44+#REF!*BF44/100</f>
        <v>#REF!</v>
      </c>
      <c r="BH44" s="15" t="e">
        <f t="shared" si="13"/>
        <v>#REF!</v>
      </c>
      <c r="BI44" s="15" t="e">
        <f t="shared" si="14"/>
        <v>#REF!</v>
      </c>
      <c r="BM44">
        <v>73.95</v>
      </c>
      <c r="BN44">
        <v>-0.05</v>
      </c>
      <c r="BO44">
        <v>19.95</v>
      </c>
      <c r="BP44">
        <v>2.95</v>
      </c>
      <c r="BQ44">
        <v>74.224999999999994</v>
      </c>
      <c r="BR44">
        <v>0.22500000000000001</v>
      </c>
      <c r="BS44">
        <v>20.225000000000001</v>
      </c>
      <c r="BT44">
        <v>3.2250000000000001</v>
      </c>
      <c r="BU44" s="12">
        <v>4.1875000000000703E-2</v>
      </c>
      <c r="BV44" s="12">
        <v>4.1875000000000002E-2</v>
      </c>
      <c r="BW44" s="12">
        <v>4.1874999999999801E-2</v>
      </c>
      <c r="BX44" s="12">
        <v>4.1875000000000002E-2</v>
      </c>
      <c r="BY44" s="12">
        <v>0.20463381929681301</v>
      </c>
      <c r="BZ44" s="12">
        <v>0.20463381929681099</v>
      </c>
      <c r="CA44" s="12">
        <v>0.20463381929680999</v>
      </c>
      <c r="CB44" s="12">
        <v>0.20463381929681099</v>
      </c>
      <c r="CC44" s="12">
        <v>361.98806362772899</v>
      </c>
      <c r="CD44" s="12">
        <v>0.366508333068915</v>
      </c>
      <c r="CE44" s="12">
        <v>98.102063818113294</v>
      </c>
      <c r="CF44" s="12">
        <v>15.0268416558255</v>
      </c>
      <c r="CG44" s="12">
        <v>7.2348980642439498E-2</v>
      </c>
      <c r="CH44" s="12">
        <v>7.2348980642438901E-2</v>
      </c>
      <c r="CI44" s="12">
        <v>7.2348980642438707E-2</v>
      </c>
      <c r="CJ44" s="12">
        <v>7.2348980642438901E-2</v>
      </c>
      <c r="CK44" s="12">
        <v>74.125135285727694</v>
      </c>
      <c r="CL44" s="12">
        <v>0.12513528572771801</v>
      </c>
      <c r="CM44" s="12">
        <v>20.125135285727701</v>
      </c>
      <c r="CN44" s="12">
        <v>3.1251352857277102</v>
      </c>
      <c r="CO44" s="12">
        <v>0.61390145789043904</v>
      </c>
      <c r="CP44" s="12">
        <v>0.61390145789043304</v>
      </c>
      <c r="CQ44" s="12">
        <v>0.61390145789043205</v>
      </c>
      <c r="CR44" s="12">
        <v>0.61390145789043304</v>
      </c>
      <c r="CS44" s="12">
        <v>1.2278029157808701</v>
      </c>
      <c r="CT44" s="12">
        <v>1.2278029157808601</v>
      </c>
      <c r="CU44" s="12">
        <v>1.2278029157808601</v>
      </c>
      <c r="CV44" s="12">
        <v>1.2278029157808601</v>
      </c>
    </row>
    <row r="45" spans="1:100" ht="18.75" x14ac:dyDescent="0.2">
      <c r="A45" s="27" t="s">
        <v>308</v>
      </c>
      <c r="B45" s="23" t="str">
        <f t="shared" si="0"/>
        <v>100x20x459x3ø</v>
      </c>
      <c r="C45" s="23">
        <v>100</v>
      </c>
      <c r="D45" s="23">
        <v>98.7</v>
      </c>
      <c r="E45" s="23">
        <v>98.1</v>
      </c>
      <c r="F45" s="25">
        <v>98.35</v>
      </c>
      <c r="G45" s="23">
        <f>IFERROR(VLOOKUP($A45,Sheet1!$C$3:$H$800,3,FALSE),0)</f>
        <v>0</v>
      </c>
      <c r="H45" s="23">
        <v>-0.3</v>
      </c>
      <c r="I45" s="23">
        <v>-0.9</v>
      </c>
      <c r="J45" s="25">
        <v>-0.65</v>
      </c>
      <c r="K45" s="23">
        <f>IFERROR(VLOOKUP($A45,Sheet1!$C$3:$H$800,5,FALSE),0)</f>
        <v>20</v>
      </c>
      <c r="L45" s="23">
        <v>19.7</v>
      </c>
      <c r="M45" s="23">
        <v>19.100000000000001</v>
      </c>
      <c r="N45" s="25">
        <v>19.349999999999898</v>
      </c>
      <c r="O45" s="23">
        <f>IFERROR(VLOOKUP($A45,Sheet1!$C$3:$H$800,6,FALSE),0)</f>
        <v>459</v>
      </c>
      <c r="P45" s="23">
        <f>IFERROR(VLOOKUP($A45,Sheet1!$C$3:$I$800,7,FALSE),0)</f>
        <v>3</v>
      </c>
      <c r="Q45" s="23">
        <v>2.7</v>
      </c>
      <c r="R45" s="23">
        <v>2.1</v>
      </c>
      <c r="S45" s="25">
        <v>2.35</v>
      </c>
      <c r="U45" s="13">
        <f t="shared" si="27"/>
        <v>-0.65000000000010161</v>
      </c>
      <c r="V45" s="13">
        <f t="shared" si="28"/>
        <v>-0.64999999999999991</v>
      </c>
      <c r="W45" s="20">
        <v>98.35</v>
      </c>
      <c r="X45" s="13">
        <f t="shared" si="15"/>
        <v>-1.6500000000000057</v>
      </c>
      <c r="Y45">
        <v>-0.64999999999999902</v>
      </c>
      <c r="Z45" s="13">
        <f t="shared" si="16"/>
        <v>-0.64999999999999902</v>
      </c>
      <c r="AA45">
        <v>19.350000000000001</v>
      </c>
      <c r="AB45" s="13">
        <f t="shared" si="17"/>
        <v>-0.64999999999999858</v>
      </c>
      <c r="AC45">
        <v>2.3499999999999899</v>
      </c>
      <c r="AD45" s="13">
        <f t="shared" si="18"/>
        <v>-0.65000000000001013</v>
      </c>
      <c r="AF45" s="12">
        <v>1.17728501222092</v>
      </c>
      <c r="AG45" s="14">
        <f t="shared" si="1"/>
        <v>97.172714987779074</v>
      </c>
      <c r="AH45" s="14">
        <f t="shared" si="2"/>
        <v>99.527285012220915</v>
      </c>
      <c r="AI45" s="15">
        <f t="shared" si="3"/>
        <v>1</v>
      </c>
      <c r="AJ45" s="15">
        <f t="shared" si="4"/>
        <v>1</v>
      </c>
      <c r="AK45" s="14">
        <f t="shared" si="19"/>
        <v>2.3545700244418413</v>
      </c>
      <c r="AL45" s="16">
        <f t="shared" si="29"/>
        <v>2.3545700244418412E-2</v>
      </c>
      <c r="AM45" s="15"/>
      <c r="AN45" s="12">
        <v>0.58864250611046098</v>
      </c>
      <c r="AO45" s="14">
        <f t="shared" si="5"/>
        <v>97.761357493889534</v>
      </c>
      <c r="AP45" s="14">
        <f t="shared" si="6"/>
        <v>98.938642506110455</v>
      </c>
      <c r="AQ45" s="15">
        <f t="shared" si="7"/>
        <v>1</v>
      </c>
      <c r="AR45" s="15">
        <f t="shared" si="8"/>
        <v>1</v>
      </c>
      <c r="AS45" s="14">
        <f t="shared" si="20"/>
        <v>1.1772850122209206</v>
      </c>
      <c r="AT45" s="16">
        <f t="shared" si="30"/>
        <v>1.1772850122209206E-2</v>
      </c>
      <c r="AU45" s="16"/>
      <c r="AV45" s="12">
        <v>0.58864250611046098</v>
      </c>
      <c r="AW45" s="14">
        <f t="shared" si="9"/>
        <v>-1.2386425061104711</v>
      </c>
      <c r="AX45" s="14">
        <f t="shared" si="10"/>
        <v>-6.1357493889549142E-2</v>
      </c>
      <c r="AY45" s="15">
        <f t="shared" si="11"/>
        <v>1</v>
      </c>
      <c r="AZ45" s="15" t="e">
        <f>IF(AW45-#REF!&lt;0,1,0)</f>
        <v>#REF!</v>
      </c>
      <c r="BA45" s="14">
        <f t="shared" si="21"/>
        <v>1.177285012220922</v>
      </c>
      <c r="BB45" s="16">
        <f t="shared" si="31"/>
        <v>1.1927912991093434E-2</v>
      </c>
      <c r="BE45" s="14" t="e">
        <f>BF45-BF45*#REF!/100</f>
        <v>#REF!</v>
      </c>
      <c r="BF45" s="14">
        <f t="shared" si="12"/>
        <v>100</v>
      </c>
      <c r="BG45" s="14" t="e">
        <f>BF45+#REF!*BF45/100</f>
        <v>#REF!</v>
      </c>
      <c r="BH45" s="15" t="e">
        <f t="shared" si="13"/>
        <v>#REF!</v>
      </c>
      <c r="BI45" s="15" t="e">
        <f t="shared" si="14"/>
        <v>#REF!</v>
      </c>
      <c r="BM45">
        <v>98.2</v>
      </c>
      <c r="BN45">
        <v>-0.8</v>
      </c>
      <c r="BO45">
        <v>19.2</v>
      </c>
      <c r="BP45">
        <v>2.2000000000000002</v>
      </c>
      <c r="BQ45">
        <v>98.474999999999994</v>
      </c>
      <c r="BR45">
        <v>-0.52500000000000002</v>
      </c>
      <c r="BS45">
        <v>19.475000000000001</v>
      </c>
      <c r="BT45">
        <v>2.4750000000000001</v>
      </c>
      <c r="BU45" s="12">
        <v>3.8500000000000402E-2</v>
      </c>
      <c r="BV45" s="12">
        <v>3.85E-2</v>
      </c>
      <c r="BW45" s="12">
        <v>3.8499999999999798E-2</v>
      </c>
      <c r="BX45" s="12">
        <v>3.85E-2</v>
      </c>
      <c r="BY45" s="12">
        <v>0.19621416870348601</v>
      </c>
      <c r="BZ45" s="12">
        <v>0.19621416870348499</v>
      </c>
      <c r="CA45" s="12">
        <v>0.19621416870348499</v>
      </c>
      <c r="CB45" s="12">
        <v>0.19621416870348499</v>
      </c>
      <c r="CC45" s="12">
        <v>501.23801277890101</v>
      </c>
      <c r="CD45" s="12">
        <v>-3.3127067443445601</v>
      </c>
      <c r="CE45" s="12">
        <v>98.616731543180606</v>
      </c>
      <c r="CF45" s="12">
        <v>11.976708998784201</v>
      </c>
      <c r="CG45" s="12">
        <v>6.2048368229954597E-2</v>
      </c>
      <c r="CH45" s="12">
        <v>6.2048368229954201E-2</v>
      </c>
      <c r="CI45" s="12">
        <v>6.2048368229954097E-2</v>
      </c>
      <c r="CJ45" s="12">
        <v>6.2048368229954201E-2</v>
      </c>
      <c r="CK45" s="12">
        <v>98.388457977065897</v>
      </c>
      <c r="CL45" s="12">
        <v>-0.61154202293411597</v>
      </c>
      <c r="CM45" s="12">
        <v>19.388457977065801</v>
      </c>
      <c r="CN45" s="12">
        <v>2.38845797706588</v>
      </c>
      <c r="CO45" s="12">
        <v>0.58864250611046098</v>
      </c>
      <c r="CP45" s="12">
        <v>0.58864250611045699</v>
      </c>
      <c r="CQ45" s="12">
        <v>0.58864250611045599</v>
      </c>
      <c r="CR45" s="12">
        <v>0.58864250611045699</v>
      </c>
      <c r="CS45" s="12">
        <v>1.17728501222092</v>
      </c>
      <c r="CT45" s="12">
        <v>1.17728501222091</v>
      </c>
      <c r="CU45" s="12">
        <v>1.17728501222091</v>
      </c>
      <c r="CV45" s="12">
        <v>1.17728501222091</v>
      </c>
    </row>
    <row r="46" spans="1:100" ht="18.75" x14ac:dyDescent="0.2">
      <c r="A46" s="27" t="s">
        <v>311</v>
      </c>
      <c r="B46" s="23" t="str">
        <f t="shared" si="0"/>
        <v>133x20x449x5ø</v>
      </c>
      <c r="C46" s="23">
        <v>133</v>
      </c>
      <c r="D46" s="23">
        <v>133.80000000000001</v>
      </c>
      <c r="E46" s="23">
        <v>132.9</v>
      </c>
      <c r="F46" s="25">
        <v>133.32</v>
      </c>
      <c r="G46" s="23">
        <f>IFERROR(VLOOKUP($A46,Sheet1!$C$3:$H$800,3,FALSE),0)</f>
        <v>0</v>
      </c>
      <c r="H46" s="23">
        <v>0.8</v>
      </c>
      <c r="I46" s="23">
        <v>-0.1</v>
      </c>
      <c r="J46" s="25">
        <v>0.32</v>
      </c>
      <c r="K46" s="23">
        <f>IFERROR(VLOOKUP($A46,Sheet1!$C$3:$H$800,5,FALSE),0)</f>
        <v>20</v>
      </c>
      <c r="L46" s="23">
        <v>19.8</v>
      </c>
      <c r="M46" s="23">
        <v>18.899999999999999</v>
      </c>
      <c r="N46" s="25">
        <v>19.32</v>
      </c>
      <c r="O46" s="23">
        <f>IFERROR(VLOOKUP($A46,Sheet1!$C$3:$H$800,6,FALSE),0)</f>
        <v>449</v>
      </c>
      <c r="P46" s="23">
        <f>IFERROR(VLOOKUP($A46,Sheet1!$C$3:$I$800,7,FALSE),0)</f>
        <v>5</v>
      </c>
      <c r="Q46" s="23">
        <v>5.8</v>
      </c>
      <c r="R46" s="23">
        <v>4.9000000000000004</v>
      </c>
      <c r="S46" s="25">
        <v>5.3199999999999896</v>
      </c>
      <c r="U46" s="13">
        <f t="shared" si="27"/>
        <v>-0.67999999999999972</v>
      </c>
      <c r="V46" s="13">
        <f t="shared" si="28"/>
        <v>0.31999999999998963</v>
      </c>
      <c r="W46" s="20">
        <v>133.30000000000001</v>
      </c>
      <c r="X46" s="13">
        <f t="shared" si="15"/>
        <v>0.30000000000001137</v>
      </c>
      <c r="Y46">
        <v>0.3</v>
      </c>
      <c r="Z46" s="13">
        <f t="shared" si="16"/>
        <v>0.3</v>
      </c>
      <c r="AA46">
        <v>19.3</v>
      </c>
      <c r="AB46" s="13">
        <f t="shared" si="17"/>
        <v>-0.69999999999999929</v>
      </c>
      <c r="AC46">
        <v>5.3</v>
      </c>
      <c r="AD46" s="13">
        <f t="shared" si="18"/>
        <v>0.29999999999999982</v>
      </c>
      <c r="AF46" s="12">
        <v>1.3452137376640201</v>
      </c>
      <c r="AG46" s="14">
        <f t="shared" si="1"/>
        <v>131.954786262336</v>
      </c>
      <c r="AH46" s="14">
        <f t="shared" si="2"/>
        <v>134.64521373766402</v>
      </c>
      <c r="AI46" s="15">
        <f t="shared" si="3"/>
        <v>1</v>
      </c>
      <c r="AJ46" s="15">
        <f t="shared" si="4"/>
        <v>1</v>
      </c>
      <c r="AK46" s="14">
        <f t="shared" si="19"/>
        <v>2.690427475328022</v>
      </c>
      <c r="AL46" s="16">
        <f t="shared" si="29"/>
        <v>2.0228778009985127E-2</v>
      </c>
      <c r="AM46" s="15"/>
      <c r="AN46" s="12">
        <v>0.67260686883201204</v>
      </c>
      <c r="AO46" s="14">
        <f t="shared" si="5"/>
        <v>132.62739313116799</v>
      </c>
      <c r="AP46" s="14">
        <f t="shared" si="6"/>
        <v>133.97260686883203</v>
      </c>
      <c r="AQ46" s="15">
        <f t="shared" si="7"/>
        <v>1</v>
      </c>
      <c r="AR46" s="15">
        <f t="shared" si="8"/>
        <v>1</v>
      </c>
      <c r="AS46" s="14">
        <f t="shared" si="20"/>
        <v>1.3452137376640394</v>
      </c>
      <c r="AT46" s="16">
        <f t="shared" si="30"/>
        <v>1.0114389004992777E-2</v>
      </c>
      <c r="AU46" s="16"/>
      <c r="AV46" s="12">
        <v>0.67260686883201204</v>
      </c>
      <c r="AW46" s="14">
        <f t="shared" si="9"/>
        <v>-0.37260686883201222</v>
      </c>
      <c r="AX46" s="14">
        <f t="shared" si="10"/>
        <v>0.97260686883201186</v>
      </c>
      <c r="AY46" s="15">
        <f t="shared" si="11"/>
        <v>1</v>
      </c>
      <c r="AZ46" s="15" t="e">
        <f>IF(AW46-#REF!&lt;0,1,0)</f>
        <v>#REF!</v>
      </c>
      <c r="BA46" s="14">
        <f t="shared" si="21"/>
        <v>1.3452137376640241</v>
      </c>
      <c r="BB46" s="16">
        <f t="shared" si="31"/>
        <v>1.005391433231707E-2</v>
      </c>
      <c r="BE46" s="14" t="e">
        <f>BF46-BF46*#REF!/100</f>
        <v>#REF!</v>
      </c>
      <c r="BF46" s="14">
        <f t="shared" si="12"/>
        <v>133</v>
      </c>
      <c r="BG46" s="14" t="e">
        <f>BF46+#REF!*BF46/100</f>
        <v>#REF!</v>
      </c>
      <c r="BH46" s="15" t="e">
        <f t="shared" si="13"/>
        <v>#REF!</v>
      </c>
      <c r="BI46" s="15" t="e">
        <f t="shared" si="14"/>
        <v>#REF!</v>
      </c>
      <c r="BM46">
        <v>133.125</v>
      </c>
      <c r="BN46">
        <v>0.125</v>
      </c>
      <c r="BO46">
        <v>19.125</v>
      </c>
      <c r="BP46">
        <v>5.125</v>
      </c>
      <c r="BQ46">
        <v>133.5</v>
      </c>
      <c r="BR46">
        <v>0.5</v>
      </c>
      <c r="BS46">
        <v>19.5</v>
      </c>
      <c r="BT46">
        <v>5.5</v>
      </c>
      <c r="BU46" s="12">
        <v>5.0266666666667001E-2</v>
      </c>
      <c r="BV46" s="12">
        <v>5.0266666666666598E-2</v>
      </c>
      <c r="BW46" s="12">
        <v>5.0266666666666598E-2</v>
      </c>
      <c r="BX46" s="12">
        <v>5.0266666666666598E-2</v>
      </c>
      <c r="BY46" s="12">
        <v>0.22420228961067001</v>
      </c>
      <c r="BZ46" s="12">
        <v>0.22420228961066899</v>
      </c>
      <c r="CA46" s="12">
        <v>0.22420228961066899</v>
      </c>
      <c r="CB46" s="12">
        <v>0.22420228961066899</v>
      </c>
      <c r="CC46" s="12">
        <v>594.64156334670497</v>
      </c>
      <c r="CD46" s="12">
        <v>1.4272824802801201</v>
      </c>
      <c r="CE46" s="12">
        <v>86.172179746912605</v>
      </c>
      <c r="CF46" s="12">
        <v>23.728571234657</v>
      </c>
      <c r="CG46" s="12">
        <v>4.0933550488023399E-2</v>
      </c>
      <c r="CH46" s="12">
        <v>4.0933550488023301E-2</v>
      </c>
      <c r="CI46" s="12">
        <v>4.0933550488023301E-2</v>
      </c>
      <c r="CJ46" s="12">
        <v>4.0933550488023301E-2</v>
      </c>
      <c r="CK46" s="12">
        <v>133.33464788292099</v>
      </c>
      <c r="CL46" s="12">
        <v>0.33464788292122999</v>
      </c>
      <c r="CM46" s="12">
        <v>19.3346478829212</v>
      </c>
      <c r="CN46" s="12">
        <v>5.3346478829212201</v>
      </c>
      <c r="CO46" s="12">
        <v>0.67260686883201204</v>
      </c>
      <c r="CP46" s="12">
        <v>0.67260686883200904</v>
      </c>
      <c r="CQ46" s="12">
        <v>0.67260686883200904</v>
      </c>
      <c r="CR46" s="12">
        <v>0.67260686883200904</v>
      </c>
      <c r="CS46" s="12">
        <v>1.3452137376640201</v>
      </c>
      <c r="CT46" s="12">
        <v>1.3452137376640101</v>
      </c>
      <c r="CU46" s="12">
        <v>1.3452137376640101</v>
      </c>
      <c r="CV46" s="12">
        <v>1.3452137376640101</v>
      </c>
    </row>
    <row r="47" spans="1:100" ht="15.75" x14ac:dyDescent="0.2">
      <c r="A47" s="23" t="s">
        <v>55</v>
      </c>
      <c r="B47" s="23" t="str">
        <f t="shared" si="0"/>
        <v>60x0x0x0ø</v>
      </c>
      <c r="C47" s="23">
        <v>60</v>
      </c>
      <c r="D47" s="23">
        <v>59.2</v>
      </c>
      <c r="E47" s="23">
        <v>58.9</v>
      </c>
      <c r="F47" s="25">
        <v>59.066666666666599</v>
      </c>
      <c r="G47" s="23">
        <f>IFERROR(VLOOKUP($A47,Sheet1!$C$3:$H$800,3,FALSE),0)</f>
        <v>0</v>
      </c>
      <c r="H47" s="23">
        <v>55.2</v>
      </c>
      <c r="I47" s="23">
        <v>54.9</v>
      </c>
      <c r="J47" s="25">
        <v>55.066666666666599</v>
      </c>
      <c r="K47" s="23">
        <f>IFERROR(VLOOKUP($A47,Sheet1!$C$3:$H$800,5,FALSE),0)</f>
        <v>0</v>
      </c>
      <c r="L47" s="23">
        <v>5.2</v>
      </c>
      <c r="M47" s="23">
        <v>4.9000000000000004</v>
      </c>
      <c r="N47" s="25">
        <v>5.0666666666666602</v>
      </c>
      <c r="O47" s="23">
        <f>IFERROR(VLOOKUP($A47,Sheet1!$C$3:$H$800,6,FALSE),0)</f>
        <v>0</v>
      </c>
      <c r="P47" s="23">
        <f>IFERROR(VLOOKUP($A47,Sheet1!$C$3:$I$800,7,FALSE),0)</f>
        <v>0</v>
      </c>
      <c r="Q47" s="23">
        <v>-0.8</v>
      </c>
      <c r="R47" s="23">
        <v>-1.1000000000000001</v>
      </c>
      <c r="S47" s="25">
        <v>-0.93333333333333302</v>
      </c>
      <c r="U47" s="13"/>
      <c r="V47" s="13">
        <f t="shared" si="28"/>
        <v>-0.93333333333333302</v>
      </c>
      <c r="W47" s="20">
        <v>59.1</v>
      </c>
      <c r="X47" s="13">
        <f t="shared" si="15"/>
        <v>-0.89999999999999858</v>
      </c>
      <c r="Y47">
        <v>55.1</v>
      </c>
      <c r="Z47" s="13"/>
      <c r="AA47">
        <v>5.0999999999999996</v>
      </c>
      <c r="AB47" s="13"/>
      <c r="AC47">
        <v>-0.9</v>
      </c>
      <c r="AD47" s="13">
        <f t="shared" si="18"/>
        <v>-0.9</v>
      </c>
      <c r="AF47" s="12">
        <v>0.44721359549996398</v>
      </c>
      <c r="AG47" s="14">
        <f t="shared" si="1"/>
        <v>58.652786404500034</v>
      </c>
      <c r="AH47" s="14">
        <f t="shared" si="2"/>
        <v>59.547213595499969</v>
      </c>
      <c r="AI47" s="15">
        <f t="shared" si="3"/>
        <v>1</v>
      </c>
      <c r="AJ47" s="15">
        <f t="shared" si="4"/>
        <v>1</v>
      </c>
      <c r="AK47" s="14">
        <f t="shared" si="19"/>
        <v>0.8944271909999344</v>
      </c>
      <c r="AL47" s="16">
        <f t="shared" si="29"/>
        <v>1.4907119849998906E-2</v>
      </c>
      <c r="AM47" s="15"/>
      <c r="AN47" s="12">
        <v>0.22360679774998199</v>
      </c>
      <c r="AO47" s="14">
        <f t="shared" si="5"/>
        <v>58.876393202250021</v>
      </c>
      <c r="AP47" s="14">
        <f t="shared" si="6"/>
        <v>59.323606797749981</v>
      </c>
      <c r="AQ47" s="15">
        <f t="shared" si="7"/>
        <v>1</v>
      </c>
      <c r="AR47" s="15">
        <f t="shared" si="8"/>
        <v>1</v>
      </c>
      <c r="AS47" s="14">
        <f t="shared" si="20"/>
        <v>0.44721359549996009</v>
      </c>
      <c r="AT47" s="16">
        <f t="shared" si="30"/>
        <v>7.4535599249993352E-3</v>
      </c>
      <c r="AU47" s="16"/>
      <c r="AV47" s="12">
        <v>0.22360679774998199</v>
      </c>
      <c r="AW47" s="14">
        <f t="shared" si="9"/>
        <v>-1.123606797749982</v>
      </c>
      <c r="AX47" s="14">
        <f t="shared" si="10"/>
        <v>-0.67639320225001809</v>
      </c>
      <c r="AY47" s="15">
        <f t="shared" si="11"/>
        <v>0</v>
      </c>
      <c r="AZ47" s="15" t="e">
        <f>IF(AW47-#REF!&lt;0,1,0)</f>
        <v>#REF!</v>
      </c>
      <c r="BA47" s="14">
        <f t="shared" si="21"/>
        <v>0.44721359549996387</v>
      </c>
      <c r="BB47" s="16">
        <f t="shared" si="31"/>
        <v>7.5542837077696599E-3</v>
      </c>
      <c r="BE47" s="14" t="e">
        <f>BF47-BF47*#REF!/100</f>
        <v>#REF!</v>
      </c>
      <c r="BF47" s="14">
        <f t="shared" si="12"/>
        <v>60</v>
      </c>
      <c r="BG47" s="14" t="e">
        <f>BF47+#REF!*BF47/100</f>
        <v>#REF!</v>
      </c>
      <c r="BH47" s="15" t="e">
        <f t="shared" si="13"/>
        <v>#REF!</v>
      </c>
      <c r="BI47" s="15" t="e">
        <f t="shared" si="14"/>
        <v>#REF!</v>
      </c>
      <c r="BM47">
        <v>59</v>
      </c>
      <c r="BN47">
        <v>55</v>
      </c>
      <c r="BO47">
        <v>5</v>
      </c>
      <c r="BP47">
        <v>-1</v>
      </c>
      <c r="BQ47">
        <v>59.1</v>
      </c>
      <c r="BR47">
        <v>55.1</v>
      </c>
      <c r="BS47">
        <v>5.0999999999999996</v>
      </c>
      <c r="BT47">
        <v>-0.9</v>
      </c>
      <c r="BU47" s="12">
        <v>5.5555555555557102E-3</v>
      </c>
      <c r="BV47" s="12">
        <v>5.5555555555557102E-3</v>
      </c>
      <c r="BW47" s="12">
        <v>5.5555555555555297E-3</v>
      </c>
      <c r="BX47" s="12">
        <v>5.5555555555555497E-3</v>
      </c>
      <c r="BY47" s="12">
        <v>7.4535599249994006E-2</v>
      </c>
      <c r="BZ47" s="12">
        <v>7.4535599249994006E-2</v>
      </c>
      <c r="CA47" s="12">
        <v>7.4535599249992798E-2</v>
      </c>
      <c r="CB47" s="12">
        <v>7.4535599249992895E-2</v>
      </c>
      <c r="CC47" s="12">
        <v>792.46249122591405</v>
      </c>
      <c r="CD47" s="12">
        <v>738.79685976591998</v>
      </c>
      <c r="CE47" s="12">
        <v>67.976466515993707</v>
      </c>
      <c r="CF47" s="12">
        <v>-12.521980673998801</v>
      </c>
      <c r="CG47" s="12">
        <v>2.1516574145597E-2</v>
      </c>
      <c r="CH47" s="12">
        <v>2.1516574145597E-2</v>
      </c>
      <c r="CI47" s="12">
        <v>2.1516574145596701E-2</v>
      </c>
      <c r="CJ47" s="12">
        <v>2.1516574145596701E-2</v>
      </c>
      <c r="CK47" s="12">
        <v>59.078840814544101</v>
      </c>
      <c r="CL47" s="12">
        <v>55.078840814544101</v>
      </c>
      <c r="CM47" s="12">
        <v>5.0788408145441597</v>
      </c>
      <c r="CN47" s="12">
        <v>-0.92115918545583397</v>
      </c>
      <c r="CO47" s="12">
        <v>0.22360679774998199</v>
      </c>
      <c r="CP47" s="12">
        <v>0.22360679774998199</v>
      </c>
      <c r="CQ47" s="12">
        <v>0.22360679774997799</v>
      </c>
      <c r="CR47" s="12">
        <v>0.22360679774997899</v>
      </c>
      <c r="CS47" s="12">
        <v>0.44721359549996398</v>
      </c>
      <c r="CT47" s="12">
        <v>0.44721359549996398</v>
      </c>
      <c r="CU47" s="12">
        <v>0.44721359549995698</v>
      </c>
      <c r="CV47" s="12">
        <v>0.44721359549995798</v>
      </c>
    </row>
  </sheetData>
  <phoneticPr fontId="20"/>
  <conditionalFormatting sqref="AF1:AF1048576">
    <cfRule type="top10" dxfId="0" priority="1" percent="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dataanalytics_output</vt:lpstr>
      <vt:lpstr>Sheet1</vt:lpstr>
      <vt:lpstr>基礎データまとめ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H-INOUE</dc:creator>
  <cp:lastModifiedBy>H-INOUE</cp:lastModifiedBy>
  <dcterms:created xsi:type="dcterms:W3CDTF">2023-07-01T05:47:27Z</dcterms:created>
  <dcterms:modified xsi:type="dcterms:W3CDTF">2023-07-06T23:07:53Z</dcterms:modified>
</cp:coreProperties>
</file>