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alexhrao/Documents/Temp/"/>
    </mc:Choice>
  </mc:AlternateContent>
  <xr:revisionPtr revIDLastSave="0" documentId="13_ncr:1_{DA51426D-53C5-EE41-8BF0-3AF24FEC9677}" xr6:coauthVersionLast="36" xr6:coauthVersionMax="36" xr10:uidLastSave="{00000000-0000-0000-0000-000000000000}"/>
  <bookViews>
    <workbookView xWindow="0" yWindow="440" windowWidth="28800" windowHeight="16160" xr2:uid="{00000000-000D-0000-FFFF-FFFF00000000}"/>
  </bookViews>
  <sheets>
    <sheet name="teachers" sheetId="1" r:id="rId1"/>
    <sheet name="helpdesk" sheetId="7" r:id="rId2"/>
    <sheet name="questions" sheetId="2" r:id="rId3"/>
    <sheet name="sections" sheetId="5" r:id="rId4"/>
    <sheet name="Copy of Form Responses 1" sheetId="3" r:id="rId5"/>
    <sheet name="Copy of Sheet1" sheetId="4" r:id="rId6"/>
  </sheets>
  <externalReferences>
    <externalReference r:id="rId7"/>
  </externalReferences>
  <definedNames>
    <definedName name="_xlnm._FilterDatabase" localSheetId="4" hidden="1">'Copy of Form Responses 1'!$A$1:$W$104</definedName>
    <definedName name="_xlnm._FilterDatabase" localSheetId="5" hidden="1">'Copy of Sheet1'!$A$1:$O$46</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46" i="4" l="1"/>
  <c r="P46" i="4"/>
  <c r="M46" i="4"/>
  <c r="Q45" i="4"/>
  <c r="P45" i="4"/>
  <c r="M45" i="4"/>
  <c r="Q44" i="4"/>
  <c r="P44" i="4"/>
  <c r="M44" i="4"/>
  <c r="Q43" i="4"/>
  <c r="P43" i="4"/>
  <c r="M43" i="4"/>
  <c r="Q42" i="4"/>
  <c r="P42" i="4"/>
  <c r="M42" i="4"/>
  <c r="Q41" i="4"/>
  <c r="P41" i="4"/>
  <c r="M41" i="4"/>
  <c r="Q40" i="4"/>
  <c r="P40" i="4"/>
  <c r="M40" i="4"/>
  <c r="Q39" i="4"/>
  <c r="P39" i="4"/>
  <c r="M39" i="4"/>
  <c r="Q38" i="4"/>
  <c r="P38" i="4"/>
  <c r="M38" i="4"/>
  <c r="Q37" i="4"/>
  <c r="P37" i="4"/>
  <c r="M37" i="4"/>
  <c r="Q36" i="4"/>
  <c r="P36" i="4"/>
  <c r="M36" i="4"/>
  <c r="Q35" i="4"/>
  <c r="P35" i="4"/>
  <c r="M35" i="4"/>
  <c r="Q34" i="4"/>
  <c r="P34" i="4"/>
  <c r="M34" i="4"/>
  <c r="Q33" i="4"/>
  <c r="P33" i="4"/>
  <c r="M33" i="4"/>
  <c r="Q32" i="4"/>
  <c r="P32" i="4"/>
  <c r="M32" i="4"/>
  <c r="Q31" i="4"/>
  <c r="P31" i="4"/>
  <c r="M31" i="4"/>
  <c r="Q30" i="4"/>
  <c r="P30" i="4"/>
  <c r="M30" i="4"/>
  <c r="Q29" i="4"/>
  <c r="P29" i="4"/>
  <c r="M29" i="4"/>
  <c r="Q28" i="4"/>
  <c r="P28" i="4"/>
  <c r="M28" i="4"/>
  <c r="Q27" i="4"/>
  <c r="P27" i="4"/>
  <c r="M27" i="4"/>
  <c r="Q26" i="4"/>
  <c r="P26" i="4"/>
  <c r="M26" i="4"/>
  <c r="Q25" i="4"/>
  <c r="P25" i="4"/>
  <c r="M25" i="4"/>
  <c r="Q24" i="4"/>
  <c r="P24" i="4"/>
  <c r="Q22" i="4"/>
  <c r="P22" i="4"/>
  <c r="Q21" i="4"/>
  <c r="P21" i="4"/>
  <c r="Q20" i="4"/>
  <c r="P20" i="4"/>
  <c r="Q19" i="4"/>
  <c r="P19" i="4"/>
  <c r="Q18" i="4"/>
  <c r="P18" i="4"/>
  <c r="Q17" i="4"/>
  <c r="P17" i="4"/>
  <c r="Q16" i="4"/>
  <c r="P16" i="4"/>
  <c r="Q15" i="4"/>
  <c r="P15" i="4"/>
  <c r="Q14" i="4"/>
  <c r="P14" i="4"/>
  <c r="Q13" i="4"/>
  <c r="P13" i="4"/>
  <c r="Q12" i="4"/>
  <c r="P12" i="4"/>
  <c r="Q11" i="4"/>
  <c r="P11" i="4"/>
  <c r="Q10" i="4"/>
  <c r="P10" i="4"/>
  <c r="Q9" i="4"/>
  <c r="P9" i="4"/>
  <c r="Q8" i="4"/>
  <c r="P8" i="4"/>
  <c r="Q7" i="4"/>
  <c r="P7" i="4"/>
  <c r="Q6" i="4"/>
  <c r="P6" i="4"/>
  <c r="Q5" i="4"/>
  <c r="P5" i="4"/>
  <c r="Q4" i="4"/>
  <c r="P4" i="4"/>
  <c r="Q3" i="4"/>
  <c r="P3" i="4"/>
  <c r="Q2" i="4"/>
  <c r="P2" i="4"/>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alcChain>
</file>

<file path=xl/sharedStrings.xml><?xml version="1.0" encoding="utf-8"?>
<sst xmlns="http://schemas.openxmlformats.org/spreadsheetml/2006/main" count="3173" uniqueCount="1664">
  <si>
    <t>Name</t>
  </si>
  <si>
    <t>Timestamp</t>
  </si>
  <si>
    <t>Who are you?</t>
  </si>
  <si>
    <t>Section</t>
  </si>
  <si>
    <t>Year and Major</t>
  </si>
  <si>
    <t>Picture</t>
  </si>
  <si>
    <t>Horizontal Pic</t>
  </si>
  <si>
    <t>Recitation Location</t>
  </si>
  <si>
    <t>Recitation Time</t>
  </si>
  <si>
    <t>STA Position</t>
  </si>
  <si>
    <t>Help Desk</t>
  </si>
  <si>
    <t>Emails</t>
  </si>
  <si>
    <t>GTID</t>
  </si>
  <si>
    <t>GT Username</t>
  </si>
  <si>
    <t>Favorite Matlab Function</t>
  </si>
  <si>
    <t>Favorite Hashtag</t>
  </si>
  <si>
    <t>Favorite Homework Problem</t>
  </si>
  <si>
    <t>Addison Cornell</t>
  </si>
  <si>
    <t>Hobbies</t>
  </si>
  <si>
    <t>Most embarrassing story from middle school</t>
  </si>
  <si>
    <t>Team sum(mask) or team length(vec(mask))</t>
  </si>
  <si>
    <t>Pro switch or anti switch</t>
  </si>
  <si>
    <t>Most embarrassing recitation story</t>
  </si>
  <si>
    <t>Which team are you on?</t>
  </si>
  <si>
    <t>Favorite quote</t>
  </si>
  <si>
    <t>Advise to your 5th grade self</t>
  </si>
  <si>
    <t>I cry while grading tests when...</t>
  </si>
  <si>
    <t>Make up your own!</t>
  </si>
  <si>
    <t>Favorite Song</t>
  </si>
  <si>
    <t>I am the best in the world at:</t>
  </si>
  <si>
    <t>Mac (*barf*) or PC?</t>
  </si>
  <si>
    <t>This one time at band camp...</t>
  </si>
  <si>
    <t>When I was 5 years old, I wanted to be a...</t>
  </si>
  <si>
    <t>Advise to yourself while you were taking the class</t>
  </si>
  <si>
    <t>Best Joke</t>
  </si>
  <si>
    <t>A01</t>
  </si>
  <si>
    <t>3rd year Chemical Engineer</t>
  </si>
  <si>
    <t>getMostRecentFiles</t>
  </si>
  <si>
    <t>#hashtag</t>
  </si>
  <si>
    <t>foodChain</t>
  </si>
  <si>
    <t>Anything in the Great Outdoors!</t>
  </si>
  <si>
    <t>length(vec(mask))</t>
  </si>
  <si>
    <t>All the teams</t>
  </si>
  <si>
    <t>"Any dog under 50 pounds is a cat, and cats are useless" -Ron Swanson</t>
  </si>
  <si>
    <t>Rock-Paper-Scissors</t>
  </si>
  <si>
    <t>Firefighter</t>
  </si>
  <si>
    <t>Alex Lehman</t>
  </si>
  <si>
    <t>sort</t>
  </si>
  <si>
    <t>cornMaze</t>
  </si>
  <si>
    <t>running, speedcubing, eating ice cream</t>
  </si>
  <si>
    <t>length(vec(mask)) I guess</t>
  </si>
  <si>
    <t>anti switch, not that it's bad, I just never used it in the class</t>
  </si>
  <si>
    <t>hw team</t>
  </si>
  <si>
    <t xml:space="preserve">"I believe it was Benjamin Franklin who said, 'You have reached the end of your free trial membership at Benjamin-Franklin-Quotes.com" -Mr. Peanutbutter </t>
  </si>
  <si>
    <t>Waiting For The End - Linkin Park</t>
  </si>
  <si>
    <t>PC</t>
  </si>
  <si>
    <t>CS1371 TA</t>
  </si>
  <si>
    <t>do the practice tests</t>
  </si>
  <si>
    <t>Why did the chicken cross the road?  To get to the other side.</t>
  </si>
  <si>
    <t>Alex Lobo</t>
  </si>
  <si>
    <t>sortrows()</t>
  </si>
  <si>
    <t>#HomeworkTeamisDope</t>
  </si>
  <si>
    <t>recursiveCampanile</t>
  </si>
  <si>
    <t>running, reading, video games, MATLAB-ing</t>
  </si>
  <si>
    <t>sum(mask)</t>
  </si>
  <si>
    <t>Pro switch</t>
  </si>
  <si>
    <t>Homework Team (is Dope)</t>
  </si>
  <si>
    <t>"An eye for an eye makes the whole world blind" -M.K. Ghandi</t>
  </si>
  <si>
    <t>Start studying Chemical Engineering</t>
  </si>
  <si>
    <t>Students write a capital "f" for their function headers</t>
  </si>
  <si>
    <t>M83 - Midnight City</t>
  </si>
  <si>
    <t>Mario Kart</t>
  </si>
  <si>
    <t>Macintosh</t>
  </si>
  <si>
    <t>I got nightmares thinking about that line...</t>
  </si>
  <si>
    <t>Millionare</t>
  </si>
  <si>
    <t>Space out homework problems more.</t>
  </si>
  <si>
    <t>How about a worst joke instead? I've got plenty of those.</t>
  </si>
  <si>
    <t>Alex Rao</t>
  </si>
  <si>
    <t>spy</t>
  </si>
  <si>
    <t>#SciencePorn</t>
  </si>
  <si>
    <t>FieldGoalDenied</t>
  </si>
  <si>
    <t>Matlab Coding; Reading</t>
  </si>
  <si>
    <t>Was slapped by a girl because I touched a poster. (it's a long story)</t>
  </si>
  <si>
    <t>anti switch</t>
  </si>
  <si>
    <t>~</t>
  </si>
  <si>
    <t>Testing</t>
  </si>
  <si>
    <t>People aren't against you; they're for themselves.</t>
  </si>
  <si>
    <t>You want to be an ENGINEER. Quit this doctor crap</t>
  </si>
  <si>
    <t xml:space="preserve">Favorite Coding WTF: </t>
  </si>
  <si>
    <t>Cocaine by Eric Clapton</t>
  </si>
  <si>
    <t>Wasting time</t>
  </si>
  <si>
    <t>LOL American Pie</t>
  </si>
  <si>
    <t>Fireman</t>
  </si>
  <si>
    <t>It's not as hard as everyone else says it is.</t>
  </si>
  <si>
    <t>Why do programmers mix up Christmas and Halloween? Because Dec 25 = Oct 31</t>
  </si>
  <si>
    <t>Amanda Schmitt</t>
  </si>
  <si>
    <t>why()</t>
  </si>
  <si>
    <t>puzzleBox()</t>
  </si>
  <si>
    <t>watching cat videos, playing board games, reading, playing video games, and MATLAB (of course)</t>
  </si>
  <si>
    <t>getting locked in my own locker</t>
  </si>
  <si>
    <t>my opinion switches</t>
  </si>
  <si>
    <t>IC 205</t>
  </si>
  <si>
    <t>every recitation</t>
  </si>
  <si>
    <t>HOMEWORK TEAM!!!!!!</t>
  </si>
  <si>
    <t>W 4:30 - 5:45</t>
  </si>
  <si>
    <t>"Nothing happens in contradiction to nature, only in contradiction to what we know of it." -- Dana Scully on The X-Files</t>
  </si>
  <si>
    <t>Head TA</t>
  </si>
  <si>
    <t>N/A</t>
  </si>
  <si>
    <t>I can't give my past self advice without disrupting the space-time continuum</t>
  </si>
  <si>
    <t>acornell8@gatech.edu</t>
  </si>
  <si>
    <t>anyone gets anything wrong</t>
  </si>
  <si>
    <t>Vena Cava by Lady Lamb</t>
  </si>
  <si>
    <t>teacher/actress/scientist/author</t>
  </si>
  <si>
    <t>what do you get when you combine a dog and a calculator? A best friend that you can count on!</t>
  </si>
  <si>
    <t>Ashok Vallamattam</t>
  </si>
  <si>
    <t>life</t>
  </si>
  <si>
    <t>#DontSleepOnDayton</t>
  </si>
  <si>
    <t>Election</t>
  </si>
  <si>
    <t>Sleeping</t>
  </si>
  <si>
    <t>onesVec = ones(1,length(vec)); sum(onesVec(mask));</t>
  </si>
  <si>
    <t>Pro</t>
  </si>
  <si>
    <t>"Just a man and his duck"</t>
  </si>
  <si>
    <t>Homework Team</t>
  </si>
  <si>
    <t>"If you can't blow them away with your brilliance, baffle them with your bullshit" -Brandon Smith</t>
  </si>
  <si>
    <t>B = A+A+A+A;</t>
  </si>
  <si>
    <t>What is your spirit animal?
Harambe</t>
  </si>
  <si>
    <t>Ellie Goulding</t>
  </si>
  <si>
    <t>Archaeologist</t>
  </si>
  <si>
    <t>Baran Usluel</t>
  </si>
  <si>
    <t>coding, making, singing, ultimate</t>
  </si>
  <si>
    <t>pro switch obv</t>
  </si>
  <si>
    <t>homework team</t>
  </si>
  <si>
    <t>PC (thinkpad)</t>
  </si>
  <si>
    <t>engineer</t>
  </si>
  <si>
    <t>Becca Xiao</t>
  </si>
  <si>
    <t>illuminati</t>
  </si>
  <si>
    <t>acornell8</t>
  </si>
  <si>
    <t>Ultimate frisbee, pottery</t>
  </si>
  <si>
    <t>Test team</t>
  </si>
  <si>
    <t>it's blank.</t>
  </si>
  <si>
    <t>Pierce- One Ok Rock</t>
  </si>
  <si>
    <t>I am a mac fiend</t>
  </si>
  <si>
    <t>Do the homework and practice writing code</t>
  </si>
  <si>
    <t>Daniel Profili</t>
  </si>
  <si>
    <t>strtok()</t>
  </si>
  <si>
    <t>#strtok</t>
  </si>
  <si>
    <t>Anything written by Ethan W</t>
  </si>
  <si>
    <t>"I am morally opposed to strtok answers on the TA index" - Ashok</t>
  </si>
  <si>
    <t>I cry all the time</t>
  </si>
  <si>
    <t>David Smith</t>
  </si>
  <si>
    <t>~textscan</t>
  </si>
  <si>
    <t>a what?</t>
  </si>
  <si>
    <t>TNT</t>
  </si>
  <si>
    <t>MATLAB modeling</t>
  </si>
  <si>
    <t>neither - length(find(mask))</t>
  </si>
  <si>
    <t>switch to what?  FORTRAN?</t>
  </si>
  <si>
    <t>"Never give up ... never give up ... never give up. Winston CHirchill at the Oxford Union.</t>
  </si>
  <si>
    <t>Grow up. Quickly.</t>
  </si>
  <si>
    <t>Revelation Song</t>
  </si>
  <si>
    <t>~barf</t>
  </si>
  <si>
    <t>banned camp?</t>
  </si>
  <si>
    <t>Shouldn't that be 'advice'?</t>
  </si>
  <si>
    <t>I sent 10 puns to a friend hoping one would make him laugh, but no pun in ten did.</t>
  </si>
  <si>
    <t>Debbie Nya</t>
  </si>
  <si>
    <t>Binging on movies</t>
  </si>
  <si>
    <t>Team length(vec(mask))</t>
  </si>
  <si>
    <t>HW Team</t>
  </si>
  <si>
    <t>Weston Road Flows - Drake</t>
  </si>
  <si>
    <t>Always PC</t>
  </si>
  <si>
    <t>Fashion Designer</t>
  </si>
  <si>
    <t>D03</t>
  </si>
  <si>
    <t>Practice</t>
  </si>
  <si>
    <t>2nd year Chemical Engineer</t>
  </si>
  <si>
    <t>Dolly Bhuyan</t>
  </si>
  <si>
    <t>sleeping, eating</t>
  </si>
  <si>
    <t>anti-switch</t>
  </si>
  <si>
    <t>test team</t>
  </si>
  <si>
    <t>"Don't quit. Suffer now and live the rest of your life as a champion."</t>
  </si>
  <si>
    <t>(*advice) you do you.</t>
  </si>
  <si>
    <t>the opening song in Lion King</t>
  </si>
  <si>
    <t>teacher :)</t>
  </si>
  <si>
    <t>(*advice) start homework early, go to recitation, do practice tests</t>
  </si>
  <si>
    <t>a degree from UGA</t>
  </si>
  <si>
    <t>Emily Bates</t>
  </si>
  <si>
    <t>slidinDemDMs</t>
  </si>
  <si>
    <t>reading wikipedia articles</t>
  </si>
  <si>
    <t>sum(mask) because I'm a heathen</t>
  </si>
  <si>
    <t>I spilled water on myself and then tried to keep teaching as if nothing had happened</t>
  </si>
  <si>
    <t>Homework team</t>
  </si>
  <si>
    <t>Do your math homework</t>
  </si>
  <si>
    <t>students forget how to index and try to iterate everything</t>
  </si>
  <si>
    <t>using the wrong words at the wrong times</t>
  </si>
  <si>
    <t>it was delicious and different.</t>
  </si>
  <si>
    <t>oceanographer</t>
  </si>
  <si>
    <t>What do you call a nosy pepper? Jalapeño business!</t>
  </si>
  <si>
    <t>Ethan Wilson</t>
  </si>
  <si>
    <t>Help</t>
  </si>
  <si>
    <t>#soccermoms</t>
  </si>
  <si>
    <t>Anything written by Daniel P</t>
  </si>
  <si>
    <t>Climbing, running, swimming, art, public intoxication, cooking</t>
  </si>
  <si>
    <t>One time I was at a chili’s and had a crush on my waitress, and I tried to hit on her but really I just got scared and ordered the wrong thing</t>
  </si>
  <si>
    <t>Sum(mask)</t>
  </si>
  <si>
    <t>Pro. It looks cooler</t>
  </si>
  <si>
    <t>My brain committed sudoku once and I had to sit down and remember where I was</t>
  </si>
  <si>
    <t xml:space="preserve">Test team </t>
  </si>
  <si>
    <t>“I just want to do hoodrat things with my friends”</t>
  </si>
  <si>
    <t>Don’t cut hair</t>
  </si>
  <si>
    <t>We run out of pizza</t>
  </si>
  <si>
    <t>Old timer - Willie Nelson</t>
  </si>
  <si>
    <t>I am the best overall person</t>
  </si>
  <si>
    <t xml:space="preserve">PC </t>
  </si>
  <si>
    <t>Exotic animal breeder (still do kind of)</t>
  </si>
  <si>
    <t>My life is one big joke</t>
  </si>
  <si>
    <t>Hannah White</t>
  </si>
  <si>
    <t>fifteen</t>
  </si>
  <si>
    <t>#shocker</t>
  </si>
  <si>
    <t>play2048</t>
  </si>
  <si>
    <t>Homework Team!</t>
  </si>
  <si>
    <t>mask == true</t>
  </si>
  <si>
    <t>napping</t>
  </si>
  <si>
    <t>mac</t>
  </si>
  <si>
    <t>a princess!</t>
  </si>
  <si>
    <t>What do you call a cow with no legs? Ground Beef!!!</t>
  </si>
  <si>
    <t>Hyder Hasnain</t>
  </si>
  <si>
    <t>sprintf()</t>
  </si>
  <si>
    <t>#HTID</t>
  </si>
  <si>
    <t xml:space="preserve">Rowing, Hiking, Exploring, Reading, Hanging out with friends, </t>
  </si>
  <si>
    <t>The entire 3 years</t>
  </si>
  <si>
    <t>I haven't had any yet :)</t>
  </si>
  <si>
    <t>Homework Team (Is Dope)</t>
  </si>
  <si>
    <t>"Either we have no dreams or our dreams are interesting. One must learn to be awake in the same fashion: either not at all, or in an interesting manner." - Nietzsche</t>
  </si>
  <si>
    <t>Be more confident</t>
  </si>
  <si>
    <t>The only problem someone gets right is the one I'm grading :(</t>
  </si>
  <si>
    <t>I was born in Worcester but I tell people Boston because nobody here knows where Worcester is (and nobody pronounces it right either)
I rowed for 5 years :)
This summer I went to the country of Iran (and it was very nice actually!)
And... I'm a cancer survivor (had treatment during summer before 12th grade)</t>
  </si>
  <si>
    <t xml:space="preserve">Something by Alt-J or </t>
  </si>
  <si>
    <t xml:space="preserve">... being me :) </t>
  </si>
  <si>
    <t>Mac :)</t>
  </si>
  <si>
    <t>Never went to band camp :(</t>
  </si>
  <si>
    <t>4th grader</t>
  </si>
  <si>
    <t>Uhh... it's not that hard.</t>
  </si>
  <si>
    <t>"What's the difference between an enzyme and a hormone?" "You can't hear an enzyme."</t>
  </si>
  <si>
    <t>Juliana Petrillo</t>
  </si>
  <si>
    <t>magic</t>
  </si>
  <si>
    <t>beeMovie</t>
  </si>
  <si>
    <t>Tennis, knitting, cooking</t>
  </si>
  <si>
    <t>Homework</t>
  </si>
  <si>
    <t>PC!</t>
  </si>
  <si>
    <t>Actress</t>
  </si>
  <si>
    <t>Karan Shah</t>
  </si>
  <si>
    <t>why</t>
  </si>
  <si>
    <t>pro switch</t>
  </si>
  <si>
    <t>Test Team</t>
  </si>
  <si>
    <t>Making Star Wars noises</t>
  </si>
  <si>
    <t>Mac</t>
  </si>
  <si>
    <t>Start homework earlier</t>
  </si>
  <si>
    <t>Maggie Nugent</t>
  </si>
  <si>
    <t>#stop</t>
  </si>
  <si>
    <t>Any of the abc's</t>
  </si>
  <si>
    <t>Reading, watching TV, eating</t>
  </si>
  <si>
    <t>Team sum(mask)</t>
  </si>
  <si>
    <t>Anti switch</t>
  </si>
  <si>
    <t>Don't really have one yet, but will probably have lots in the future</t>
  </si>
  <si>
    <t>"Don't worry, you're just as sane as I am." - Luna Lovegood</t>
  </si>
  <si>
    <t>People have incorrect function headers</t>
  </si>
  <si>
    <t>Carry On Wayward Son</t>
  </si>
  <si>
    <t>Sighing</t>
  </si>
  <si>
    <t>We evacuated two days in due to a hurricane and I cried tears of joy</t>
  </si>
  <si>
    <t>zoologist</t>
  </si>
  <si>
    <t>Go to help desk</t>
  </si>
  <si>
    <t xml:space="preserve">What did the shy pebble wish? That she could be a little bo(u)lder </t>
  </si>
  <si>
    <t>Megan DelGrego</t>
  </si>
  <si>
    <t>eml_asteroids</t>
  </si>
  <si>
    <t>sum(mask). work smarter not harder</t>
  </si>
  <si>
    <t>the winning team. (homework team)</t>
  </si>
  <si>
    <t>fabulous -sharpay</t>
  </si>
  <si>
    <t>rich person, probably</t>
  </si>
  <si>
    <t>Meha Kumar</t>
  </si>
  <si>
    <t>Don't know how to use a hashtag, only know how to %comment</t>
  </si>
  <si>
    <t>criminalMinds</t>
  </si>
  <si>
    <t>Running, crafts, MATLAB</t>
  </si>
  <si>
    <t>plz I went to MATLAB camp</t>
  </si>
  <si>
    <t>Feel free to do a little dance when your code works :)</t>
  </si>
  <si>
    <t>Q: What did the lake say to the river? A: Water you doing?</t>
  </si>
  <si>
    <t>Nicholas Button</t>
  </si>
  <si>
    <t>magic()</t>
  </si>
  <si>
    <t>#cuteasaButton</t>
  </si>
  <si>
    <t>Frisbee Sports</t>
  </si>
  <si>
    <t>Syntax errors in MATLAB &gt;.&lt;</t>
  </si>
  <si>
    <t>Forgetting that I may have had an inappropriately named function in the directory I was working in</t>
  </si>
  <si>
    <t>"Homework Team is Dope"</t>
  </si>
  <si>
    <t>Abercrombie won't be in style for long</t>
  </si>
  <si>
    <t>if (x &gt; 5) == 1</t>
  </si>
  <si>
    <t>Ping pong</t>
  </si>
  <si>
    <t>You don't want to know</t>
  </si>
  <si>
    <t>TA</t>
  </si>
  <si>
    <t>Go to recitation</t>
  </si>
  <si>
    <t>Test Team best team</t>
  </si>
  <si>
    <t>Omar Ahmed</t>
  </si>
  <si>
    <t>cumtrapz</t>
  </si>
  <si>
    <t>#notmypresident</t>
  </si>
  <si>
    <t>March Madness</t>
  </si>
  <si>
    <t>Planned to kiss girl on ferris wheel. Got in ferris wheel line. Girl never showed up. Rode ferris wheel alone.</t>
  </si>
  <si>
    <t>"True confidence leaves no room for jealousy'</t>
  </si>
  <si>
    <t>The cheeks won't go away, stop pretending like they will</t>
  </si>
  <si>
    <t xml:space="preserve">Bohemian Rhapsody </t>
  </si>
  <si>
    <t>He who goes to bed with an itchy bottom wakes up with a smelly finger</t>
  </si>
  <si>
    <t>Omar Masri</t>
  </si>
  <si>
    <t>help</t>
  </si>
  <si>
    <t>#help</t>
  </si>
  <si>
    <t>Matlab, definitely Matlab</t>
  </si>
  <si>
    <t>This one  time, in band camp...</t>
  </si>
  <si>
    <t>Bunger-Henry 380</t>
  </si>
  <si>
    <t>Team sum(mask) to avoid carpal tunnel</t>
  </si>
  <si>
    <t>Th 4:30 - 5:45</t>
  </si>
  <si>
    <t>T 4-6, F 3-4</t>
  </si>
  <si>
    <t>Tech Team</t>
  </si>
  <si>
    <t>"All is fair in love and war"</t>
  </si>
  <si>
    <t>dont do it</t>
  </si>
  <si>
    <t>Students Fail</t>
  </si>
  <si>
    <t>PC master race</t>
  </si>
  <si>
    <t>actually, never mind</t>
  </si>
  <si>
    <t>Karan</t>
  </si>
  <si>
    <t>Paula Ruiz</t>
  </si>
  <si>
    <t>linspace</t>
  </si>
  <si>
    <t>#VeganFromMyHeadTo-Ma-Toes</t>
  </si>
  <si>
    <t>pkmnBattle</t>
  </si>
  <si>
    <t>Reading, lifting, looking for vegan recipes</t>
  </si>
  <si>
    <t xml:space="preserve">My friends and I used to make up code names for the people we liked so we could talk about them with no one knowing. One guy I liked was nicknamed "Socks on a Rooster". </t>
  </si>
  <si>
    <t>"Thousands of candles can be lit from a single candle and the life of the candle will not be shortened. Happiness never decreases from being shared." -Buddha</t>
  </si>
  <si>
    <t xml:space="preserve">Keep rocking the basketball shorts. Their comfortable and real fashion is overrated. </t>
  </si>
  <si>
    <t xml:space="preserve">People write incorrect function headers. </t>
  </si>
  <si>
    <t>Zumba by Don Omar</t>
  </si>
  <si>
    <t>Falling up stairs</t>
  </si>
  <si>
    <t xml:space="preserve">I prefer to appreciate music from a distance. </t>
  </si>
  <si>
    <t>alehman@gatech.edu</t>
  </si>
  <si>
    <t xml:space="preserve">Baby. Everyone thinks you are adorable and takes care of you all the time. Life doesn't get better. </t>
  </si>
  <si>
    <t xml:space="preserve">Don't be afraid to scrap what you have so far on a homework problem in favor of a better method of solving it. Keep it simple. </t>
  </si>
  <si>
    <t>alehman3</t>
  </si>
  <si>
    <t>What do you call a line of rabbits jumping backwards? Receding hair line</t>
  </si>
  <si>
    <t>Peter Koplik</t>
  </si>
  <si>
    <t>wrldtrv</t>
  </si>
  <si>
    <t>#follow</t>
  </si>
  <si>
    <t>sixDegreesOfWaldo or scottSterling</t>
  </si>
  <si>
    <t>Lacrosse, chess</t>
  </si>
  <si>
    <t>I broke a window in one of my classrooms with a bouncy ball. That was one loud teacher.</t>
  </si>
  <si>
    <t>sum(mask). Definitely.</t>
  </si>
  <si>
    <t xml:space="preserve">Fortunately, I don't have one. Yet... </t>
  </si>
  <si>
    <t>"Build a man a fire, and he'll be warm for a day. Set a man on fire, and he'll be warm for the rest of his life."</t>
  </si>
  <si>
    <t>Save any video game stuff you have now because it'll be worth a fortune in like 10 years.</t>
  </si>
  <si>
    <t>You write 1/0 instead of true/false.</t>
  </si>
  <si>
    <t>Probably nothing.</t>
  </si>
  <si>
    <t>Linux, you bottom-feeders.</t>
  </si>
  <si>
    <t>Wait, do you want me to complete the quote?</t>
  </si>
  <si>
    <t>6 year old/Ninja</t>
  </si>
  <si>
    <t>Thank your TAs for all the hard work they do :)</t>
  </si>
  <si>
    <t>What did the bird say when he flew into the window? Ohhh the pane...</t>
  </si>
  <si>
    <t>Rachel Steppe</t>
  </si>
  <si>
    <t>cumsum() because it is hysterical when students try pronounce it to ask you how to properly use it</t>
  </si>
  <si>
    <t>##</t>
  </si>
  <si>
    <t>deAdamize because puns are the worst</t>
  </si>
  <si>
    <t>Running, Sleeping, Eating</t>
  </si>
  <si>
    <t>anti switch all the way</t>
  </si>
  <si>
    <t>One time a student attempted to ask me on a date (which violates many many rules) so I had to shut him down completely.</t>
  </si>
  <si>
    <t>homework</t>
  </si>
  <si>
    <t>I don't know where I'm going from here, but I promise it won't be boring. ~ David Bowie</t>
  </si>
  <si>
    <t>You're going to regret your gaucho pants</t>
  </si>
  <si>
    <t>Students just draw pictures</t>
  </si>
  <si>
    <t>Most memorable line of Sinead O'Connor's 'Nothing Compares to You' ?
Its been seven hours and fifteen days.
(sorry for this one but I think I'm funny and that's all that really matters in life)</t>
  </si>
  <si>
    <t>Oh You Pretty Things</t>
  </si>
  <si>
    <t>Dissing Adam</t>
  </si>
  <si>
    <t>PC duh</t>
  </si>
  <si>
    <t>No. I'm not doing this one.</t>
  </si>
  <si>
    <t>A supreme court justice.</t>
  </si>
  <si>
    <t>Just because you cried about the homework the first week doesn't mean you will fail the class.</t>
  </si>
  <si>
    <t>Adam trying to be funny.</t>
  </si>
  <si>
    <t>A05</t>
  </si>
  <si>
    <t>4th Year Chemical Engineer</t>
  </si>
  <si>
    <t>Raeedah Choudhury</t>
  </si>
  <si>
    <t>faceplanting into my bed</t>
  </si>
  <si>
    <t>"I'm gonna have to science the shit out of this." -The Martian</t>
  </si>
  <si>
    <t>Cold as Ice by Foreigner</t>
  </si>
  <si>
    <t>falling asleep anywhere</t>
  </si>
  <si>
    <t>Cowboy</t>
  </si>
  <si>
    <t>Seth Holland</t>
  </si>
  <si>
    <t>image</t>
  </si>
  <si>
    <t>narutoRun</t>
  </si>
  <si>
    <t xml:space="preserve">soccer, playing drums, caving, </t>
  </si>
  <si>
    <t>everything</t>
  </si>
  <si>
    <t>Tried to explain how to code the quadratic formula. Forgot the quadratic formula.</t>
  </si>
  <si>
    <t>Test Team!!</t>
  </si>
  <si>
    <t>"I just wanna rap good and not sell breadsticks" - milo</t>
  </si>
  <si>
    <t>IC 213</t>
  </si>
  <si>
    <t>isTA</t>
  </si>
  <si>
    <t>you're probably not gonna become a professional soccer player</t>
  </si>
  <si>
    <t>T 6-7, W 6-8</t>
  </si>
  <si>
    <t>lol haven't graded a test yet</t>
  </si>
  <si>
    <t>alex.lobo@gatech.edu</t>
  </si>
  <si>
    <t>I have webbed toes on both feet</t>
  </si>
  <si>
    <t>Addict With a Pen - twenty one pilots</t>
  </si>
  <si>
    <t>alobo7</t>
  </si>
  <si>
    <t>nothing</t>
  </si>
  <si>
    <t>MAC. IT MAKES THINGS LOOK PRETTY.</t>
  </si>
  <si>
    <t>never went. phew, dodged that one</t>
  </si>
  <si>
    <t>pro soccer player, duh</t>
  </si>
  <si>
    <t>don't try to do the homework in one day</t>
  </si>
  <si>
    <t>my life</t>
  </si>
  <si>
    <t>Tej Patel</t>
  </si>
  <si>
    <t>ones()</t>
  </si>
  <si>
    <t>#NASCAR</t>
  </si>
  <si>
    <t>Fixing Cars, Driving Cars, Modifying Cars, Flying Quadcopters</t>
  </si>
  <si>
    <t xml:space="preserve">All of it. </t>
  </si>
  <si>
    <t>Lost the MATLAB window in between two screens :(</t>
  </si>
  <si>
    <t>"Speed has never killed anyone. Suddenly becoming stationary, that's what gets you." - Jeremy Clarkson</t>
  </si>
  <si>
    <t>driving.</t>
  </si>
  <si>
    <t>truck driver.</t>
  </si>
  <si>
    <t>Do all the practice tests.</t>
  </si>
  <si>
    <t>Teja Huggins</t>
  </si>
  <si>
    <t>Chris Pham</t>
  </si>
  <si>
    <t>#theinternetnamesanimals</t>
  </si>
  <si>
    <t>celery</t>
  </si>
  <si>
    <t>A04</t>
  </si>
  <si>
    <t>Soccer and Ultimate Frisbee</t>
  </si>
  <si>
    <t>3rd year Electrical Engineering</t>
  </si>
  <si>
    <t>My co-TA brought brownies and I told my class to save me a brownie (cause I was busy teaching), then as I said that someone walked up and ate the last brownie... Not really embarrassing but I was sad... and hungry</t>
  </si>
  <si>
    <t xml:space="preserve">Homework Team </t>
  </si>
  <si>
    <t>"Don't pet the sweaty things and don't sweat the petty things" - Unknown</t>
  </si>
  <si>
    <t>Take more naps. You'll miss them when you're older</t>
  </si>
  <si>
    <t>Immigrants - The Hamilton Mixtape</t>
  </si>
  <si>
    <t>Soccer player/Lawyer</t>
  </si>
  <si>
    <t>Tobin Abraham</t>
  </si>
  <si>
    <t>Ping Pong, Singing</t>
  </si>
  <si>
    <t>Pro Switch</t>
  </si>
  <si>
    <t>Teaching a concept incorrectly, keep rolling with it, and watch it all fall apart on an elaborate example, causing pandimonium amongst the students.</t>
  </si>
  <si>
    <t>Not everything on the internet is true -Abraham Lincoln</t>
  </si>
  <si>
    <t>Just cause you move a lot doesn't mean you can't have meaningful friends</t>
  </si>
  <si>
    <t>The student didn't even write anything</t>
  </si>
  <si>
    <t>Sandy by Dion and the Belmonts</t>
  </si>
  <si>
    <t>Being Optimistic</t>
  </si>
  <si>
    <t>Cow Milker</t>
  </si>
  <si>
    <t>Stop playing Smash</t>
  </si>
  <si>
    <t>Triton Wolfe</t>
  </si>
  <si>
    <t>cellfun()</t>
  </si>
  <si>
    <t>#itsapoundsign</t>
  </si>
  <si>
    <t>Criminal Minds</t>
  </si>
  <si>
    <t>Violin, rubix cubes, and reading.</t>
  </si>
  <si>
    <t>I probably repressed it...</t>
  </si>
  <si>
    <t>Th 6:00 - 7:15</t>
  </si>
  <si>
    <t>My function would not save, damn prism</t>
  </si>
  <si>
    <t>M 6-7, W 6-8</t>
  </si>
  <si>
    <t>Im partial to the " however, I also accept '</t>
  </si>
  <si>
    <t>arao81@gatech.edu</t>
  </si>
  <si>
    <t>The answer to number 16 is C</t>
  </si>
  <si>
    <t>Oops, how do I remove the when?</t>
  </si>
  <si>
    <t>arao81</t>
  </si>
  <si>
    <t>Smooth, Carlos Santana</t>
  </si>
  <si>
    <t>Wasting as much time as possible</t>
  </si>
  <si>
    <t>PC always</t>
  </si>
  <si>
    <t>I was in orchestra.</t>
  </si>
  <si>
    <t>An engineer... huh...</t>
  </si>
  <si>
    <t>Stop screwing around with random functions and just do the hw.</t>
  </si>
  <si>
    <t>The person reading this.</t>
  </si>
  <si>
    <t>strcmp();</t>
  </si>
  <si>
    <t>Ottendorf</t>
  </si>
  <si>
    <t>Tennis!!</t>
  </si>
  <si>
    <t>Tyler Wan</t>
  </si>
  <si>
    <t>cumtrapz()</t>
  </si>
  <si>
    <t>Test-Team, Best-team.</t>
  </si>
  <si>
    <t>kaleidoscope</t>
  </si>
  <si>
    <t>"Beat the average."</t>
  </si>
  <si>
    <t>volleyball, ice hockey, movies, baking</t>
  </si>
  <si>
    <t>I see iteration/recursion when it's not needed.. :'(</t>
  </si>
  <si>
    <t>I once called a girl a whale because I didn't know it was an insult.</t>
  </si>
  <si>
    <t>Most Ed Sheeran and Eminem stuff</t>
  </si>
  <si>
    <t>Batman: Arkham video games.</t>
  </si>
  <si>
    <t>pro</t>
  </si>
  <si>
    <t>I forgot to show up.</t>
  </si>
  <si>
    <t>Learn recursion..</t>
  </si>
  <si>
    <t>"Science is whatever we want it to be."</t>
  </si>
  <si>
    <t>Why do valley girls always travel in odd numbers? Because they can't even.</t>
  </si>
  <si>
    <t>Bangs are not the way to go.</t>
  </si>
  <si>
    <t>if var == true</t>
  </si>
  <si>
    <t>All We Got</t>
  </si>
  <si>
    <t>creating MATLAB problems about Kanye West</t>
  </si>
  <si>
    <t>Spider-Man</t>
  </si>
  <si>
    <t>John McGrael</t>
  </si>
  <si>
    <t>Learn to use Piazza.</t>
  </si>
  <si>
    <t>any pun</t>
  </si>
  <si>
    <t>William Li</t>
  </si>
  <si>
    <t>#nofilter</t>
  </si>
  <si>
    <t>election</t>
  </si>
  <si>
    <t>basketball</t>
  </si>
  <si>
    <t>never went to middle school</t>
  </si>
  <si>
    <t>A03</t>
  </si>
  <si>
    <t>anti</t>
  </si>
  <si>
    <t>2nd year CS</t>
  </si>
  <si>
    <t>pronouncing names while handing back tests</t>
  </si>
  <si>
    <t>If you see me in a fight with a bear pray for the bear.</t>
  </si>
  <si>
    <t xml:space="preserve">Get all the sleep you can. </t>
  </si>
  <si>
    <t xml:space="preserve">It's blank. </t>
  </si>
  <si>
    <t>The Lazy Song</t>
  </si>
  <si>
    <t>taking naps.</t>
  </si>
  <si>
    <t>no.</t>
  </si>
  <si>
    <t>astronaut</t>
  </si>
  <si>
    <t xml:space="preserve">There's a MATLAB function for everything. </t>
  </si>
  <si>
    <t>The LA Lakers</t>
  </si>
  <si>
    <t>Zach Schlesinger</t>
  </si>
  <si>
    <t>The one about strtok</t>
  </si>
  <si>
    <t>Strtoking</t>
  </si>
  <si>
    <t>The time I forgot to strtok and everyone saw :(</t>
  </si>
  <si>
    <t>I switch sides often.</t>
  </si>
  <si>
    <t>Test team (best team)</t>
  </si>
  <si>
    <t>"We're not here to make money. We're here to make a difference" -Ryan Williams (I think)</t>
  </si>
  <si>
    <t>I see "Function"</t>
  </si>
  <si>
    <t>cellfun</t>
  </si>
  <si>
    <t>Garbage Man</t>
  </si>
  <si>
    <t>No.</t>
  </si>
  <si>
    <t>scottSterling</t>
  </si>
  <si>
    <t>All things music.</t>
  </si>
  <si>
    <t>Pro!!</t>
  </si>
  <si>
    <t>Mac!</t>
  </si>
  <si>
    <t>Rockstar.</t>
  </si>
  <si>
    <t>Adam's jokes.</t>
  </si>
  <si>
    <t>Kara Yogan</t>
  </si>
  <si>
    <t>#cactus</t>
  </si>
  <si>
    <t>Kaleidoscope</t>
  </si>
  <si>
    <t>Cactus gardening, drawing</t>
  </si>
  <si>
    <t xml:space="preserve">While at an awkward writing contest, some guy asked me to dance with him. I screamed "I DON'T TALK TO PEOPLE" in front of everyone and ran away. </t>
  </si>
  <si>
    <t>sum(mask). Less for me to write</t>
  </si>
  <si>
    <t xml:space="preserve">Probably lying to my recitation about array indexing. </t>
  </si>
  <si>
    <t>TEST TEAM BEST TEAM</t>
  </si>
  <si>
    <t>"You can grow flowers from where dirt used to be"</t>
  </si>
  <si>
    <t xml:space="preserve">NASA doesn't cure cancer. Sorry. </t>
  </si>
  <si>
    <t xml:space="preserve">People write nothing.  Hurts my heart. </t>
  </si>
  <si>
    <t xml:space="preserve">Favorite pokemon- Sylveon
Dogs or cats? - Dogs. Always. </t>
  </si>
  <si>
    <t>Yellow by Coldplay</t>
  </si>
  <si>
    <t xml:space="preserve">Being a unicorn. </t>
  </si>
  <si>
    <t>HW Team STA</t>
  </si>
  <si>
    <t xml:space="preserve">Both. </t>
  </si>
  <si>
    <t xml:space="preserve">I bruised a trumpet player. </t>
  </si>
  <si>
    <t>aschmitt8@gatech.edu</t>
  </si>
  <si>
    <t xml:space="preserve">A dinosaur. Like actually tho. </t>
  </si>
  <si>
    <t xml:space="preserve">Don't freak out- YOU GOT THIS. </t>
  </si>
  <si>
    <t>aschmitt8</t>
  </si>
  <si>
    <t xml:space="preserve">Replace all the vowels in your name with "oob". Try it. Just trust me. </t>
  </si>
  <si>
    <t>Nick Selby</t>
  </si>
  <si>
    <t>B01</t>
  </si>
  <si>
    <t>3rd Year Chemical Engineering</t>
  </si>
  <si>
    <t>deal</t>
  </si>
  <si>
    <t>gathsah#</t>
  </si>
  <si>
    <t>WheelOfFortune</t>
  </si>
  <si>
    <t>Politics</t>
  </si>
  <si>
    <t>The whole thing</t>
  </si>
  <si>
    <t>[~,ans]=deal(fprintf(fopen('root.dat','w'),num2str(length(vec(find(mask))))),str2num(fgetl(fopen('root.dat','r'))))</t>
  </si>
  <si>
    <t>Kid plays video of my speech on his phone full volume while I lecture</t>
  </si>
  <si>
    <t>Best team</t>
  </si>
  <si>
    <t>And let this be a lesson to you all. Nobody beats Vitas Gerulaitis 17 times in a row - Vitas Gerulaitis, tennis player, on winning his first match after sixteen consecutive losses</t>
  </si>
  <si>
    <t>Never touch matlab</t>
  </si>
  <si>
    <t>laughing really hard at how stupid our students are</t>
  </si>
  <si>
    <t>I'm billing the time I spent answering these questions</t>
  </si>
  <si>
    <t>Are You Gonna Be My Girl - Jet</t>
  </si>
  <si>
    <t>nothing, probably</t>
  </si>
  <si>
    <t>I was a speech &amp; debate kid. F--- band camp</t>
  </si>
  <si>
    <t>Geologist. My parents told me geologists hunted for candy rocks</t>
  </si>
  <si>
    <t>WHY DIDN'T YOU LISTEN TO ME?!</t>
  </si>
  <si>
    <t>Ask me when you have some time to spare</t>
  </si>
  <si>
    <t>Rob Cosby</t>
  </si>
  <si>
    <t>IC 115</t>
  </si>
  <si>
    <t>Course Manager</t>
  </si>
  <si>
    <t>deal( )</t>
  </si>
  <si>
    <t>ottendorf</t>
  </si>
  <si>
    <t>avallamattam3@gatech.edu</t>
  </si>
  <si>
    <t>anything related to baseball, volunteering</t>
  </si>
  <si>
    <t>Anti switch, but sometimes it's ok</t>
  </si>
  <si>
    <t>avallamattam3</t>
  </si>
  <si>
    <t>losing xpbombs (Minesweeper) on the first click when demonstrating how good I was at it</t>
  </si>
  <si>
    <t>"Don't give up...Don't ever give up." - Jim Valvano</t>
  </si>
  <si>
    <t>Farther along, you'll understand why</t>
  </si>
  <si>
    <t>The other TAs make me grade more harshly... :(</t>
  </si>
  <si>
    <t>"100 Years", Five for Fighting</t>
  </si>
  <si>
    <t>Not getting angry</t>
  </si>
  <si>
    <t>Professional baseball player</t>
  </si>
  <si>
    <t>Practice hand-writing out homework problems before you type anything into Matlab: it helps a TON</t>
  </si>
  <si>
    <t>Frances Tsenn</t>
  </si>
  <si>
    <t>1st Year Electrical Engineer</t>
  </si>
  <si>
    <t>default.jpg</t>
  </si>
  <si>
    <t>classified.jpg</t>
  </si>
  <si>
    <t>M 6-8, F 4-5</t>
  </si>
  <si>
    <t>baran@gatech.edu</t>
  </si>
  <si>
    <t>busluel3</t>
  </si>
  <si>
    <t>cat() meowmeow</t>
  </si>
  <si>
    <t>Netfliiiiiix</t>
  </si>
  <si>
    <t>TESTTEAMBESTTEAM</t>
  </si>
  <si>
    <t>Remember, remember, this is now, and now, and now. Live it, feel it, cling to it. I want to become acutely aware of all I’ve taken for granted."</t>
  </si>
  <si>
    <t>Be patient. People think in different ways and do things at their own pace.</t>
  </si>
  <si>
    <t>vec(find(mask==true))</t>
  </si>
  <si>
    <t>both!</t>
  </si>
  <si>
    <t>I realized that I don't play a band instrument. And it was awkward since my parents already left.</t>
  </si>
  <si>
    <t>a unicorn or a dentist</t>
  </si>
  <si>
    <t>Don't start homework on Friday.</t>
  </si>
  <si>
    <t>Why did the elephant fall out of the tree? (It was dead.) Why did the second elephant fall out of the tree? (It was glued to the first elephant.) Why did the third elephant fall out of the tree? (It thought it was a game.) Why did the tree fall down? (It thought it was an elephant.)</t>
  </si>
  <si>
    <t>Raj Patel</t>
  </si>
  <si>
    <t>D04</t>
  </si>
  <si>
    <t>2nd Year Chemical Engineer</t>
  </si>
  <si>
    <t>Van Leer C240</t>
  </si>
  <si>
    <t>M 2-3, W 2-3, F 3-4</t>
  </si>
  <si>
    <t>rxiao35@gatech.edu</t>
  </si>
  <si>
    <t>rxiao35</t>
  </si>
  <si>
    <t>Chima Okechukwu</t>
  </si>
  <si>
    <t>Cars, computers</t>
  </si>
  <si>
    <t>length(vec(mask)) or length(find(mask)). sum(mask) makes me cringe.</t>
  </si>
  <si>
    <t>Test team, the best team.</t>
  </si>
  <si>
    <t>I wasn't there.</t>
  </si>
  <si>
    <t>race car driver.</t>
  </si>
  <si>
    <t>Chris Conrey</t>
  </si>
  <si>
    <t>1st Year Aerospace Engineer</t>
  </si>
  <si>
    <t>CoC 101</t>
  </si>
  <si>
    <t>M 6:00 - 7:15</t>
  </si>
  <si>
    <t>T 4-6, R 7-8</t>
  </si>
  <si>
    <t>Chima20097@gmail.com</t>
  </si>
  <si>
    <t xml:space="preserve">cokechukwu3 </t>
  </si>
  <si>
    <t>Daniel Alayo-Matos</t>
  </si>
  <si>
    <t>load handel; sound(y,Fs)</t>
  </si>
  <si>
    <t>image2ascii</t>
  </si>
  <si>
    <t>Arduino, Soldering, Playing Band Music</t>
  </si>
  <si>
    <t>Pro-Switch when the occasion arises</t>
  </si>
  <si>
    <t>"I'll never let my schooling interfere with my education"</t>
  </si>
  <si>
    <t>Get a haircut and talk to people</t>
  </si>
  <si>
    <t>Students run through the alphabet twice while naming variables</t>
  </si>
  <si>
    <t>Linux...*cough</t>
  </si>
  <si>
    <t>"Eletrical Enjnear"</t>
  </si>
  <si>
    <t>Mandy Salmon</t>
  </si>
  <si>
    <t>2nd year Aerospace Engineer</t>
  </si>
  <si>
    <t>Penny()</t>
  </si>
  <si>
    <t>RPSL</t>
  </si>
  <si>
    <t xml:space="preserve">Swimming piano knitting </t>
  </si>
  <si>
    <t>Length(vec(mask))</t>
  </si>
  <si>
    <t>None im perfect</t>
  </si>
  <si>
    <t>Farmer</t>
  </si>
  <si>
    <t>Go to review sessions and take good notes</t>
  </si>
  <si>
    <t>Alan Dong</t>
  </si>
  <si>
    <t>#hashbrowns</t>
  </si>
  <si>
    <t>rom2num obv</t>
  </si>
  <si>
    <t>guitar, piano</t>
  </si>
  <si>
    <t>M 3-6</t>
  </si>
  <si>
    <t>I gelled my hair into spikes and hung paperclips from the spikes to attempt to straighten them to impress the ladies on the last day of school.</t>
  </si>
  <si>
    <t>dvam3@gatech.edu</t>
  </si>
  <si>
    <t>sum(double(mask)) I don't play by your rules.</t>
  </si>
  <si>
    <t>only if it's cleaner</t>
  </si>
  <si>
    <t>dvam3</t>
  </si>
  <si>
    <t>Nothing. I don't make mistakes in recitation, so there is nothing to be embarrassed about.</t>
  </si>
  <si>
    <t>Software Development (TECH TEAM WILL NEVER DIE)</t>
  </si>
  <si>
    <t>"</t>
  </si>
  <si>
    <t>Learn MATLAB right this instant.</t>
  </si>
  <si>
    <t>A students tries to index a text file by appending the filename with square brackets.</t>
  </si>
  <si>
    <t>I'm not creative.</t>
  </si>
  <si>
    <t>Pokémon Theme (English Dub) - Jason Paige</t>
  </si>
  <si>
    <t>Making fun of Tyler Nguyen.</t>
  </si>
  <si>
    <t>it was actually orchestra camp, and nothing out of the ordinary happened.</t>
  </si>
  <si>
    <t>6 year old.</t>
  </si>
  <si>
    <t>DO MORE MATLAB.</t>
  </si>
  <si>
    <t>What do you call a deer with no eyes? No i-dear. What do you call a fish with no eyes? Fsh.</t>
  </si>
  <si>
    <t>Rebecca Cottrill</t>
  </si>
  <si>
    <t>meshgrid()</t>
  </si>
  <si>
    <t>#imDoneWithYou #amirite</t>
  </si>
  <si>
    <t>slidinDemDMs()</t>
  </si>
  <si>
    <t>Team length(vec(mask)) all day, every day.</t>
  </si>
  <si>
    <t>Let's just say, I can't draw, and there was this one images recitation where things went awry when I tried to draw on the board.</t>
  </si>
  <si>
    <t>"It does not do well to dwell on dreams and forget to live, remember that." ~ Albus Dumbledore</t>
  </si>
  <si>
    <t>students confuse == and strcmp().</t>
  </si>
  <si>
    <t xml:space="preserve">Favorite Spot on Campus: The memorial to Major Peter P. Pitman near Tech Tower
</t>
  </si>
  <si>
    <t>"Smile" - Avril Lavigne</t>
  </si>
  <si>
    <t>Detective!!</t>
  </si>
  <si>
    <t>Why don't you ever see Hippos hiding in the trees? .....Because they're really good at it!!</t>
  </si>
  <si>
    <t>Thompson Bertron</t>
  </si>
  <si>
    <t>input()</t>
  </si>
  <si>
    <t>Improv and Hiking</t>
  </si>
  <si>
    <t>I was stabbed with a pencil and passed out on the first day of class.</t>
  </si>
  <si>
    <t>Be more careful with staples.</t>
  </si>
  <si>
    <t>I was chased a mile by a rhinoceros while on a bike.</t>
  </si>
  <si>
    <t>Don't Ask Me Why by Great Caesar</t>
  </si>
  <si>
    <t>A garbage truck driver (I'd get so much free stuff!).</t>
  </si>
  <si>
    <t>My inherent lack of coordination</t>
  </si>
  <si>
    <t>Rebecca Cohen</t>
  </si>
  <si>
    <t>M 4-5, T 3-4, W 6-7, R 4-5</t>
  </si>
  <si>
    <t>dprofili3@gatech.edu</t>
  </si>
  <si>
    <t>dprofili3</t>
  </si>
  <si>
    <t>Shopping! both online and in stores! Horseback Riding, crafting</t>
  </si>
  <si>
    <t>One time in class my friend said the word beans and I could not stop laughing so the teacher had to ask me to leave class till I could "pull it together"</t>
  </si>
  <si>
    <t>anti Switch</t>
  </si>
  <si>
    <t>"You can never be Overdressed or Overeducated" - Oscar Wilde</t>
  </si>
  <si>
    <t>It is okay to get a B in speaking if everyone in the class got that grade</t>
  </si>
  <si>
    <t>when there is more than one nested for loop</t>
  </si>
  <si>
    <t>Ol' Red (Blake Shelton)</t>
  </si>
  <si>
    <t>Finding out about peoples lives</t>
  </si>
  <si>
    <t>Mac!!</t>
  </si>
  <si>
    <t>I wanted to own my own bakery</t>
  </si>
  <si>
    <t>If you need help ask for it! We want you to succeed!</t>
  </si>
  <si>
    <t>Everything I say obviously, because people laugh at me all the time</t>
  </si>
  <si>
    <t>Justin Gensel</t>
  </si>
  <si>
    <t>B01-B05,D01-D05</t>
  </si>
  <si>
    <t>54th Year Aerospace Engineer</t>
  </si>
  <si>
    <t>C05</t>
  </si>
  <si>
    <t>none</t>
  </si>
  <si>
    <t>Ottendorf Cipher</t>
  </si>
  <si>
    <t>Video games, fishing, hunting</t>
  </si>
  <si>
    <t>I kept messing up writing a function header on the first day of recitation.</t>
  </si>
  <si>
    <t>"Don't watch the clock; do as it does. Keep Going."</t>
  </si>
  <si>
    <t>Growing up isn't as fun as it looks</t>
  </si>
  <si>
    <t>Variables are named a-z</t>
  </si>
  <si>
    <t>dolly.jpg</t>
  </si>
  <si>
    <t>Could Have Been Me</t>
  </si>
  <si>
    <t>dolly_h.jpg</t>
  </si>
  <si>
    <t>IC 215</t>
  </si>
  <si>
    <t>Paleontologist</t>
  </si>
  <si>
    <t>W 6:00 - 7:15</t>
  </si>
  <si>
    <t>IC 103, IC 103</t>
  </si>
  <si>
    <t>Start the homework early</t>
  </si>
  <si>
    <t>TBA</t>
  </si>
  <si>
    <t>MWF 12:20 - 1:10, MW 3:00 - 4:15</t>
  </si>
  <si>
    <t>Instructor</t>
  </si>
  <si>
    <t>mbhuyan7@gatech.edu</t>
  </si>
  <si>
    <t>david.smith@cc.gatech.edu</t>
  </si>
  <si>
    <t>Edward Foyle</t>
  </si>
  <si>
    <t>A07</t>
  </si>
  <si>
    <t>1st Year Biomedical Engineer</t>
  </si>
  <si>
    <t>Arch 258</t>
  </si>
  <si>
    <t>bwconncomp</t>
  </si>
  <si>
    <t>T 5-7, R 5-6</t>
  </si>
  <si>
    <t>#YOLO</t>
  </si>
  <si>
    <t>dnya3@gatech.edu</t>
  </si>
  <si>
    <t>RPSLS</t>
  </si>
  <si>
    <t>Ultimate Frisbee, Playing Piano, Coding</t>
  </si>
  <si>
    <t>dnya3</t>
  </si>
  <si>
    <t>Asked a girl out using a song. She said no.</t>
  </si>
  <si>
    <t>The larger the island of knowledge, the longer the shoreline of wonder. -- Ralph Sockman</t>
  </si>
  <si>
    <t>strcmp(str, key) == true</t>
  </si>
  <si>
    <t>I don't know, but Kendrick Lamar is a boss</t>
  </si>
  <si>
    <t>CS 1371 TA</t>
  </si>
  <si>
    <t>go to help desk</t>
  </si>
  <si>
    <t>B04</t>
  </si>
  <si>
    <t>Hunting, Fishing, Backpacking, Pottery, Wrestling</t>
  </si>
  <si>
    <t>"t is not the critic who counts; not the man who points out how the strong man stumbles, or where the doer of deeds could have done them better. The credit belongs to the man who is actually in the arena, whose face is marred by dust and sweat and blood; who strives valiantly; who errs, who comes short again and again, because there is no effort without error and shortcoming;..."   - Theodore Roosevelt</t>
  </si>
  <si>
    <t>Roll Away Your Stone  - Mumford &amp; Sons</t>
  </si>
  <si>
    <t>Playing Rock-Paper-Scissors</t>
  </si>
  <si>
    <t>Learn from others—everyone solves problems differently</t>
  </si>
  <si>
    <t>James Ferguson</t>
  </si>
  <si>
    <t>footballMath</t>
  </si>
  <si>
    <t>Snowboarding, Motorcycles</t>
  </si>
  <si>
    <t>I farted</t>
  </si>
  <si>
    <t xml:space="preserve">Are we masking with logicals? </t>
  </si>
  <si>
    <t>Ride Goofy but switch also</t>
  </si>
  <si>
    <t>I farted. and it smelled.</t>
  </si>
  <si>
    <t>Test Team!</t>
  </si>
  <si>
    <t>All Bill Murray Quotes</t>
  </si>
  <si>
    <t>Stop farting</t>
  </si>
  <si>
    <t>Nested LOOPS!</t>
  </si>
  <si>
    <t>Freaky Tales - Too $hort</t>
  </si>
  <si>
    <t>riding motorcycles</t>
  </si>
  <si>
    <t>Mac, but apple is starting to sux</t>
  </si>
  <si>
    <t>no one farted</t>
  </si>
  <si>
    <t>cop</t>
  </si>
  <si>
    <t>T 3-6</t>
  </si>
  <si>
    <t>silent doesn't mean deadly</t>
  </si>
  <si>
    <t>mbhuyan7</t>
  </si>
  <si>
    <t>Tyler Nguyen</t>
  </si>
  <si>
    <t>LWT</t>
  </si>
  <si>
    <t>3rd Year Aerospace Engineering</t>
  </si>
  <si>
    <t>Sort</t>
  </si>
  <si>
    <t>#Whatsahashtag</t>
  </si>
  <si>
    <t>N-Queens</t>
  </si>
  <si>
    <t>Tennis, League, Anime</t>
  </si>
  <si>
    <t>I was fat</t>
  </si>
  <si>
    <t>team length(vec(mask)) all day</t>
  </si>
  <si>
    <t>Anti Switch</t>
  </si>
  <si>
    <t>alan giving me a lesson on how to draw an ampersand in front of the class</t>
  </si>
  <si>
    <t>"There is nothing noble in being superir'or to your fellow man" -Ernest Hemingway</t>
  </si>
  <si>
    <t>You do you BABY</t>
  </si>
  <si>
    <t>People try to bs an open ended question when they clearly have no idea whats going on</t>
  </si>
  <si>
    <t>uh</t>
  </si>
  <si>
    <t>Cake by the Ocean- DNCE (at the moment)</t>
  </si>
  <si>
    <t>Sounding confident about...anything</t>
  </si>
  <si>
    <t xml:space="preserve">This dude hoped into my shower naked when I was a sophomore after drills were completed for the day. It was weird. We kind of locked eyes and he started singing to me. </t>
  </si>
  <si>
    <t>Lawyer</t>
  </si>
  <si>
    <t>Take the homework seriously</t>
  </si>
  <si>
    <t>""</t>
  </si>
  <si>
    <t>Natasha de Gunten</t>
  </si>
  <si>
    <t>meha.jpg</t>
  </si>
  <si>
    <t>meha_horiz.jpg</t>
  </si>
  <si>
    <t>Howey L5</t>
  </si>
  <si>
    <t>R 4:30 - 5:45</t>
  </si>
  <si>
    <t>mkumar77@gatech.edu</t>
  </si>
  <si>
    <t>matlabSymbol</t>
  </si>
  <si>
    <t>#gottem</t>
  </si>
  <si>
    <t>evolvePokemon</t>
  </si>
  <si>
    <t>Playing with my cat</t>
  </si>
  <si>
    <t>C01</t>
  </si>
  <si>
    <t>I called my teacher mom...multiple times.</t>
  </si>
  <si>
    <t>2nd year Electrical Engineer</t>
  </si>
  <si>
    <t>amanda.jpg</t>
  </si>
  <si>
    <t>T 6-8, F 4-5</t>
  </si>
  <si>
    <t>amanda_horiz.jpg</t>
  </si>
  <si>
    <t>I burnt cookies for my recitation once and a student made sure to comment about it on my CIOS survey</t>
  </si>
  <si>
    <t>Test Team Best Team</t>
  </si>
  <si>
    <t>ebates6@gatech.edu</t>
  </si>
  <si>
    <t>To understand recursion, you must first understand recursion.</t>
  </si>
  <si>
    <t>Learn to cook before leaving home...</t>
  </si>
  <si>
    <t>Variables are named A -&gt; Z</t>
  </si>
  <si>
    <t>ebates6</t>
  </si>
  <si>
    <t>Never Stop - SafetySuit</t>
  </si>
  <si>
    <t>sleeping</t>
  </si>
  <si>
    <t xml:space="preserve">Veterinarian </t>
  </si>
  <si>
    <t>Just do the homework.</t>
  </si>
  <si>
    <t>Thank you student loans for helping me get through college. I dont think I could every repay you.</t>
  </si>
  <si>
    <t>A02</t>
  </si>
  <si>
    <t>3nd year Chemical Engineer</t>
  </si>
  <si>
    <t>addison.jpg</t>
  </si>
  <si>
    <t>IC 109</t>
  </si>
  <si>
    <t>D02</t>
  </si>
  <si>
    <t>2nd year Computational Media</t>
  </si>
  <si>
    <t>Van Leer C340</t>
  </si>
  <si>
    <t>M 2-3, R 6-7, F 4-5</t>
  </si>
  <si>
    <t>Ewilson72@gatech.edu</t>
  </si>
  <si>
    <t xml:space="preserve">ewilson72 </t>
  </si>
  <si>
    <t>Michael Avidano</t>
  </si>
  <si>
    <t>B02</t>
  </si>
  <si>
    <t>syms</t>
  </si>
  <si>
    <t>#nope</t>
  </si>
  <si>
    <t>emily.jpg</t>
  </si>
  <si>
    <t>All of recursion</t>
  </si>
  <si>
    <t>Backpacking, Cryptography</t>
  </si>
  <si>
    <t>R 6:00 - 7:15</t>
  </si>
  <si>
    <t>I probably ran into something while walking in middle school. I do that a lot.</t>
  </si>
  <si>
    <t>sum(mask), but only in MATLAB</t>
  </si>
  <si>
    <t>Most semesters, I accidentally walk into the classroom of my previous semester.</t>
  </si>
  <si>
    <t>Test Team (best team)</t>
  </si>
  <si>
    <t>"The most dangerous phrase in the language is, 'We've always done it this way.'" -- Rear Admiral Grace Hopper</t>
  </si>
  <si>
    <t>A06</t>
  </si>
  <si>
    <t>Find something you love in everything you do. Otherwise, it probably isn't worth doing.</t>
  </si>
  <si>
    <t>2nd year Biomedical Engineer</t>
  </si>
  <si>
    <t>strcmp(str1, str2) == 1.</t>
  </si>
  <si>
    <t>Maybe - Yiruma (or Disney songs)</t>
  </si>
  <si>
    <t>predicting pop quiz dates and topics.</t>
  </si>
  <si>
    <t>Both! But Mac for integration reasons.</t>
  </si>
  <si>
    <t>I made a Big Bird mask for Character day.</t>
  </si>
  <si>
    <t>doctor</t>
  </si>
  <si>
    <t>Read code, write code, occasionally sleep.</t>
  </si>
  <si>
    <t>What type of bear dissolves in water? A polar bear! (successfully used on tests to get credit)</t>
  </si>
  <si>
    <t>Ankit Raghuram</t>
  </si>
  <si>
    <t>3rd year Biomedical Engineer</t>
  </si>
  <si>
    <t>Raeedah.jpg</t>
  </si>
  <si>
    <t>COC 17</t>
  </si>
  <si>
    <t>rchoudhury7@gatech.edu</t>
  </si>
  <si>
    <t>Fprintf</t>
  </si>
  <si>
    <t>I don't really hashtag</t>
  </si>
  <si>
    <t>Nqueens</t>
  </si>
  <si>
    <t xml:space="preserve">Sports </t>
  </si>
  <si>
    <t xml:space="preserve">I used to spike my hair.. That's pretty weird </t>
  </si>
  <si>
    <t xml:space="preserve">Pro switch </t>
  </si>
  <si>
    <t xml:space="preserve">When I said cell array, it sounded like celery </t>
  </si>
  <si>
    <t>Tech</t>
  </si>
  <si>
    <t>If people are not meant to be eaten, butchering them is of no use</t>
  </si>
  <si>
    <t xml:space="preserve">Read more </t>
  </si>
  <si>
    <t>People use find as a catch all</t>
  </si>
  <si>
    <t xml:space="preserve">Lose yourself </t>
  </si>
  <si>
    <t xml:space="preserve">Making paper footballs </t>
  </si>
  <si>
    <t>Pc</t>
  </si>
  <si>
    <t xml:space="preserve">I used to play the clarinet? </t>
  </si>
  <si>
    <t xml:space="preserve">Garbage man </t>
  </si>
  <si>
    <t xml:space="preserve">Wait for recitation to start the homework </t>
  </si>
  <si>
    <t>Default to Adam 's</t>
  </si>
  <si>
    <t>Ryan Williams</t>
  </si>
  <si>
    <t>B03</t>
  </si>
  <si>
    <t>tobin.jpg</t>
  </si>
  <si>
    <t>IC 105</t>
  </si>
  <si>
    <t>tabraham7@gatech.edu</t>
  </si>
  <si>
    <t>T 3-5, W 5-6</t>
  </si>
  <si>
    <t>hannahwhite234@gmail.com</t>
  </si>
  <si>
    <t>sixDegreesOfWaldo</t>
  </si>
  <si>
    <t xml:space="preserve">hwhite35 </t>
  </si>
  <si>
    <t>Whichever, as long as you know how to index</t>
  </si>
  <si>
    <t>Anti switch (if all day)</t>
  </si>
  <si>
    <t>Wyan Williams weally woves the color wed</t>
  </si>
  <si>
    <t>Education without values, as useful as it is, seems rather to make man a more clever devil.</t>
  </si>
  <si>
    <t>ashok.jpg</t>
  </si>
  <si>
    <t>https://www.youtube.com/watch?v=91RZYO1cv_o</t>
  </si>
  <si>
    <t>B05</t>
  </si>
  <si>
    <t>4th year Biomedical Engineer</t>
  </si>
  <si>
    <t>D01</t>
  </si>
  <si>
    <t>hyder_h.jpg</t>
  </si>
  <si>
    <t>hyder3.jpg</t>
  </si>
  <si>
    <t>Klaus 2456</t>
  </si>
  <si>
    <t>hhasnain3@gatech.edu</t>
  </si>
  <si>
    <t>Pilot</t>
  </si>
  <si>
    <t>Numerical methods is going to be on the final</t>
  </si>
  <si>
    <t>Why did the inmate want to learn Matlab? Just for cellfun.</t>
  </si>
  <si>
    <t>CoC 17</t>
  </si>
  <si>
    <t>M 7-8, T 2-3, F 3-4</t>
  </si>
  <si>
    <t>alex_l.jpg</t>
  </si>
  <si>
    <t>alexlobo2.jpg</t>
  </si>
  <si>
    <t>Mason 2117</t>
  </si>
  <si>
    <t>hhasnain3</t>
  </si>
  <si>
    <t>omar_m.jpg</t>
  </si>
  <si>
    <t>Professor HB</t>
  </si>
  <si>
    <t>omar.jpg</t>
  </si>
  <si>
    <t>omasri3@gatech.edu</t>
  </si>
  <si>
    <t>svd</t>
  </si>
  <si>
    <t>#IamGTComputing</t>
  </si>
  <si>
    <t>Won't tell you :)</t>
  </si>
  <si>
    <t>"Do not go where the path may lead, go instead where there is no path and leave a trail." Ralph Waldo Emerson</t>
  </si>
  <si>
    <t>It will be ok and keep swinging the lunchbox</t>
  </si>
  <si>
    <t>Section A00, B1-B6
Lecture MWF 10:00am, noon
Office CCB 137</t>
  </si>
  <si>
    <t>"Stronger" Kelly Clarkson</t>
  </si>
  <si>
    <t>Professor McDaniel</t>
  </si>
  <si>
    <t>T 3-5, R 3-4</t>
  </si>
  <si>
    <t>4th year Computer Engineer</t>
  </si>
  <si>
    <t>petrillojuliana@gmail.com</t>
  </si>
  <si>
    <t>jgensel3.jpg</t>
  </si>
  <si>
    <t>justin.jpg</t>
  </si>
  <si>
    <t>Klaus 1456</t>
  </si>
  <si>
    <t>jpetrillo3</t>
  </si>
  <si>
    <t>jgensel3@gatech.edu</t>
  </si>
  <si>
    <t>Kantwon Rogers</t>
  </si>
  <si>
    <t>Temple of Time</t>
  </si>
  <si>
    <t>camping, hiking, horseback riding</t>
  </si>
  <si>
    <t>I had a crush on my shop teacher.</t>
  </si>
  <si>
    <t>"Imagination is more important than knowledge." - Albert Einstein</t>
  </si>
  <si>
    <t>Brush and floss every day</t>
  </si>
  <si>
    <t xml:space="preserve">What are you going to be for Halloween?
Mary Poppins
</t>
  </si>
  <si>
    <t>"What a Wonderful World" - Louis Armstrong</t>
  </si>
  <si>
    <t>Teacher</t>
  </si>
  <si>
    <t>Matt O'Shaughnessy</t>
  </si>
  <si>
    <t>D05</t>
  </si>
  <si>
    <t>4th year Computer Science</t>
  </si>
  <si>
    <t>zach_s.jpg</t>
  </si>
  <si>
    <t>zach.jpg</t>
  </si>
  <si>
    <t>A01-A07</t>
  </si>
  <si>
    <t>MoSE 1224</t>
  </si>
  <si>
    <t>7th year Masters in Human Computer Interaction</t>
  </si>
  <si>
    <t>Test Team STA</t>
  </si>
  <si>
    <t>zschlesinger3@gatech.edu</t>
  </si>
  <si>
    <t>bsxfun</t>
  </si>
  <si>
    <t>music, politics, watching football</t>
  </si>
  <si>
    <t>better than revenge (just kidding don't put that on)</t>
  </si>
  <si>
    <t>musician</t>
  </si>
  <si>
    <t>Pay attention in recitation!</t>
  </si>
  <si>
    <t>frother</t>
  </si>
  <si>
    <t>Jimmy Tang</t>
  </si>
  <si>
    <t>4th year CS</t>
  </si>
  <si>
    <t>nicholas_b.jpg</t>
  </si>
  <si>
    <t>nicholasb2.jpg</t>
  </si>
  <si>
    <t>nbutton22@gatech.edu</t>
  </si>
  <si>
    <t>regexprep</t>
  </si>
  <si>
    <t>battleTanks.m</t>
  </si>
  <si>
    <t>World of Tanks</t>
  </si>
  <si>
    <t>I was an embarrassment in middle school, does that count?</t>
  </si>
  <si>
    <t>Pro switch, only people who want ugly code are anti-switch.</t>
  </si>
  <si>
    <t>A person fell asleep in my first recitation...</t>
  </si>
  <si>
    <t>Nishant Roy</t>
  </si>
  <si>
    <t>CoB 100</t>
  </si>
  <si>
    <t>C04</t>
  </si>
  <si>
    <t>MWF 10:00 - 11:00</t>
  </si>
  <si>
    <t>nothing, but I'm kind of good at World of Tanks.</t>
  </si>
  <si>
    <t>pcmasterrace</t>
  </si>
  <si>
    <t>nishant.jpg</t>
  </si>
  <si>
    <t>krogers34@gatech.edu</t>
  </si>
  <si>
    <t>Brianna Stacey</t>
  </si>
  <si>
    <t>Nroy@gatech.edu</t>
  </si>
  <si>
    <t>feeFiFauxpho</t>
  </si>
  <si>
    <t xml:space="preserve">Running, </t>
  </si>
  <si>
    <t>Forgot how to properly write a function header</t>
  </si>
  <si>
    <t>Homework Team (is DOPE)</t>
  </si>
  <si>
    <t>C02</t>
  </si>
  <si>
    <t>Hakuna Matata</t>
  </si>
  <si>
    <t>Trap Queen</t>
  </si>
  <si>
    <t>peter_k.jpg</t>
  </si>
  <si>
    <t>koplik2.jpg</t>
  </si>
  <si>
    <t>Eating Candy Corn</t>
  </si>
  <si>
    <t>kshah88@gatech.edu</t>
  </si>
  <si>
    <t>kshah88</t>
  </si>
  <si>
    <t>pkoplik3@gatech.edu</t>
  </si>
  <si>
    <t>Tim Gregg</t>
  </si>
  <si>
    <t>4th year Materials Science/Engineering</t>
  </si>
  <si>
    <t>tgregg6.jpg</t>
  </si>
  <si>
    <t>Timothy2.jpg</t>
  </si>
  <si>
    <t>Eng Sci &amp; Mech 201</t>
  </si>
  <si>
    <t>T 1:30 - 2:45</t>
  </si>
  <si>
    <t>timothy.mgregg@gmail.com</t>
  </si>
  <si>
    <t>Emily Benjamin</t>
  </si>
  <si>
    <t>fopen</t>
  </si>
  <si>
    <t>Yoga, Netflix, Sleeping, Buying sock with cute animals on them</t>
  </si>
  <si>
    <t>4th year Mechanical Engineer</t>
  </si>
  <si>
    <t>rsteppe3.jpg</t>
  </si>
  <si>
    <t>rachel2.jpg</t>
  </si>
  <si>
    <t>Test Team, Best Team</t>
  </si>
  <si>
    <t>you capitalize the 'F' in function.</t>
  </si>
  <si>
    <t>rsteppe3@gatech.edu</t>
  </si>
  <si>
    <t>I went went to orchestra camp. Like the cool *cough* kids did.</t>
  </si>
  <si>
    <t>geologist, because I thought Stone Mountain was cool.</t>
  </si>
  <si>
    <t>Connor Huddleston</t>
  </si>
  <si>
    <t>M 3-5, W 2-5</t>
  </si>
  <si>
    <t>mnugent8@gatech.edu</t>
  </si>
  <si>
    <t>mnugent8</t>
  </si>
  <si>
    <t>cumsum</t>
  </si>
  <si>
    <t>winterWonderland</t>
  </si>
  <si>
    <t>Piano</t>
  </si>
  <si>
    <t>I fell down the bleachers once at a pep rally</t>
  </si>
  <si>
    <t>I'm teaching students my own age. That's embarrassing enough.</t>
  </si>
  <si>
    <t>"How strange it is to be anything at all." -Thoreau</t>
  </si>
  <si>
    <t>Migraine by twenty one pilots</t>
  </si>
  <si>
    <t>Mac (*barf*)</t>
  </si>
  <si>
    <t>I never went to band camp</t>
  </si>
  <si>
    <t>Astronaut</t>
  </si>
  <si>
    <t>Learn how to do surface plots (I still need to learn how to do this)</t>
  </si>
  <si>
    <t xml:space="preserve"> B01-B05, C01-C05, D01-D05</t>
  </si>
  <si>
    <t>51st Year Aerospace Engineer</t>
  </si>
  <si>
    <t>prof_smith.jpg</t>
  </si>
  <si>
    <t>prof_smith2.jpg</t>
  </si>
  <si>
    <t>CCB 049D</t>
  </si>
  <si>
    <t>#matlab</t>
  </si>
  <si>
    <t>puzzleBox</t>
  </si>
  <si>
    <t>MATLAB, petting cats, board games, reading, and sleeping</t>
  </si>
  <si>
    <t>getting locked inside my own locker</t>
  </si>
  <si>
    <t>saying the exact opposite of what I meant to say</t>
  </si>
  <si>
    <t>M 2-3, W 2-4</t>
  </si>
  <si>
    <t>"The best things in life aren't perfectly constructed. They aren't illusions. They aren't larger than life. They are life." -Nina LaCour</t>
  </si>
  <si>
    <t>stop playing in the sandbox. it's gross in there.</t>
  </si>
  <si>
    <t>mdelgrego@gatech.edu</t>
  </si>
  <si>
    <t>someone gets anything wrong</t>
  </si>
  <si>
    <t>Professor Smith</t>
  </si>
  <si>
    <t xml:space="preserve">mdelgrego3 </t>
  </si>
  <si>
    <t>Psychic Reader by Bad Bad Hats</t>
  </si>
  <si>
    <t>getting emotional about cats</t>
  </si>
  <si>
    <t>I was never there.</t>
  </si>
  <si>
    <t>actress/author/teacher/scientist</t>
  </si>
  <si>
    <t>actually submit your homework after you do it</t>
  </si>
  <si>
    <t>what do you get when you combine a dog and a calculator? a best friend that you can count on!</t>
  </si>
  <si>
    <t>Mahalakshmi Srinivasan</t>
  </si>
  <si>
    <t>Zoe TY</t>
  </si>
  <si>
    <t>5th year Civil Engineer</t>
  </si>
  <si>
    <t>zoety2.jpg</t>
  </si>
  <si>
    <t>Zoey2.jpg</t>
  </si>
  <si>
    <t>zoety@gatech.edu</t>
  </si>
  <si>
    <t>who needs functions? just use indexing for everything</t>
  </si>
  <si>
    <t>#blessed (said very sarcastically)</t>
  </si>
  <si>
    <t>ministryOfMagic</t>
  </si>
  <si>
    <t>coding MATLAB, breathing MATLAB</t>
  </si>
  <si>
    <t>I went running near a pond and fell into said pond</t>
  </si>
  <si>
    <t>[This content was removed due to inappropriate nature.]</t>
  </si>
  <si>
    <t>Stop wearing plaid bermuda shorts. You look like a tourist. You're not cool.</t>
  </si>
  <si>
    <t>I can't even find something to award a pity point for :'(</t>
  </si>
  <si>
    <t>MATLAB TA, duh.</t>
  </si>
  <si>
    <t>Vishvak Murahari</t>
  </si>
  <si>
    <t>Victoria Tuck</t>
  </si>
  <si>
    <t>5th year Electrical Engineer</t>
  </si>
  <si>
    <t>victoria2.jpg</t>
  </si>
  <si>
    <t>victoria.jpg</t>
  </si>
  <si>
    <t>IC 111</t>
  </si>
  <si>
    <t>vtuck3@gatech.edu</t>
  </si>
  <si>
    <t>find()</t>
  </si>
  <si>
    <t>#freshmanQuestions</t>
  </si>
  <si>
    <t>caesarCipher</t>
  </si>
  <si>
    <t>5th year Mechanical Engineer</t>
  </si>
  <si>
    <t>natasha.jpg</t>
  </si>
  <si>
    <t>natasha_horizontal.jpg</t>
  </si>
  <si>
    <t>IC 217</t>
  </si>
  <si>
    <t>reading, music, soccer</t>
  </si>
  <si>
    <t>cried when i could'nt solve a math question</t>
  </si>
  <si>
    <t>natasha@gatech.edu</t>
  </si>
  <si>
    <t xml:space="preserve">length(vec(mask)) </t>
  </si>
  <si>
    <t>Pro switch( people should know how to do it)</t>
  </si>
  <si>
    <t>Natasha</t>
  </si>
  <si>
    <t>actually told students that mask=x&lt;vec&lt;y works.</t>
  </si>
  <si>
    <t>de Gunten</t>
  </si>
  <si>
    <t>when you don't like the world, create your own</t>
  </si>
  <si>
    <t>talk to more ladies</t>
  </si>
  <si>
    <t>not relevant as a first sem TA</t>
  </si>
  <si>
    <t>wonderwall(oasis)</t>
  </si>
  <si>
    <t>A01-A05</t>
  </si>
  <si>
    <t>M 7-8, T 6-8</t>
  </si>
  <si>
    <t>Mkumar77@gatech.edu</t>
  </si>
  <si>
    <t>kantwon2.jpg</t>
  </si>
  <si>
    <t>kantwon.jpg</t>
  </si>
  <si>
    <t>CCB 049B</t>
  </si>
  <si>
    <t>mkumar77</t>
  </si>
  <si>
    <t>Kantwon</t>
  </si>
  <si>
    <t>making fun of friends</t>
  </si>
  <si>
    <t>made fun of a teacher not knowing she was present right there.</t>
  </si>
  <si>
    <t>take it easy</t>
  </si>
  <si>
    <t>A neutron went to a bar and asked for a drink. The bartender replied-"no charge for you"!!</t>
  </si>
  <si>
    <t>#MATLAB</t>
  </si>
  <si>
    <t>watching cat videos, board games, reading, and MATLAB (of course)</t>
  </si>
  <si>
    <t>pro switch in theory, anti switch in practice</t>
  </si>
  <si>
    <t>homework team!!</t>
  </si>
  <si>
    <t>"Nothing happens in contradiction to nature, only in contradiction to what we know of it." -- Dana Scully (The X-Files)</t>
  </si>
  <si>
    <t>I can't give my past self advice without disrupting the space time continuum.</t>
  </si>
  <si>
    <t>It Gets More Blue (Girlpool)</t>
  </si>
  <si>
    <t>I am the best in the world at not being the best in the world at anything</t>
  </si>
  <si>
    <t>MAC</t>
  </si>
  <si>
    <t>I honestly don't know how one is supposed to finish this sentence</t>
  </si>
  <si>
    <t>teacher/actress/scientist</t>
  </si>
  <si>
    <t>What do you get when you combine a dog and a calculator? a best friend that you can count on!</t>
  </si>
  <si>
    <t>Adam Silverman</t>
  </si>
  <si>
    <t>IC 113</t>
  </si>
  <si>
    <t>T 2-4, F 2-3</t>
  </si>
  <si>
    <t>nbutton22@gmail.com</t>
  </si>
  <si>
    <t>nbutton3</t>
  </si>
  <si>
    <t>imwrite</t>
  </si>
  <si>
    <t>Amanda Walters</t>
  </si>
  <si>
    <t>#desta</t>
  </si>
  <si>
    <t>estimateExtremum</t>
  </si>
  <si>
    <t>2nd year Mechanical Engineer</t>
  </si>
  <si>
    <t>Professional MATLAB</t>
  </si>
  <si>
    <t>None that I want posted on the Internet.</t>
  </si>
  <si>
    <t>When it comes to logicals, I usually just Adam up.</t>
  </si>
  <si>
    <t>It's on a case by case basis.</t>
  </si>
  <si>
    <t>awalters8@gatech.edu</t>
  </si>
  <si>
    <t>Let's just say it involves a fire hydrant and a stack of French toast.</t>
  </si>
  <si>
    <t>Not Team Edward, that's for sure.</t>
  </si>
  <si>
    <t>The single quote, closely followed by the double quote. Smart quotes bring up the rear.</t>
  </si>
  <si>
    <t>No one cares if you can spell the word phosphorescence correctly.</t>
  </si>
  <si>
    <t>we accidentally order the pizza with the onions unsliced.</t>
  </si>
  <si>
    <t xml:space="preserve">Do I have a Facebook, Twitter, Snapchat, Instagram, Pinterest, GooglePlus, Tumblr, or any other social media site accounts?
No. 
Will you give me a hug?
No.
Is it true that I'm a professional MATLAB?
Yes, but only on Tuesdays, Fridays, and some Sundays.
What </t>
  </si>
  <si>
    <t>Behind Blue Eyes--The Who</t>
  </si>
  <si>
    <t>couscous</t>
  </si>
  <si>
    <t>PC is love, PC is life.</t>
  </si>
  <si>
    <t>I feel like this question is giving me the Adam treatment.</t>
  </si>
  <si>
    <t>artist. True story. Some dreams were not meant to be.</t>
  </si>
  <si>
    <t>A cell array is just an array of cells. :)</t>
  </si>
  <si>
    <t>something something frother</t>
  </si>
  <si>
    <t>Angela Ho</t>
  </si>
  <si>
    <t>C03</t>
  </si>
  <si>
    <t>ES&amp;T L1205</t>
  </si>
  <si>
    <t>Angela.ho@gatech.edu</t>
  </si>
  <si>
    <t>Sreeramamurthy Tripuramallu</t>
  </si>
  <si>
    <t>M 4-6, T 6-8, R 6-7</t>
  </si>
  <si>
    <t>oahmed32@gatech.edu</t>
  </si>
  <si>
    <t>oahmed32</t>
  </si>
  <si>
    <t>javaMethod</t>
  </si>
  <si>
    <t>#NorthAveProblems</t>
  </si>
  <si>
    <t xml:space="preserve">Stuctures Pokemon w/Recursion </t>
  </si>
  <si>
    <t>Basketball</t>
  </si>
  <si>
    <t>Walked into a girl's bathroom</t>
  </si>
  <si>
    <t>Havn't had one yet....</t>
  </si>
  <si>
    <t xml:space="preserve">Test Team </t>
  </si>
  <si>
    <t xml:space="preserve">Take a chill pill </t>
  </si>
  <si>
    <t>dprofili@gmail.com</t>
  </si>
  <si>
    <t>Students don't understand function scope</t>
  </si>
  <si>
    <t>For the past month, its been Ride</t>
  </si>
  <si>
    <t xml:space="preserve">Dunking a basketball </t>
  </si>
  <si>
    <t>Never went to band camp</t>
  </si>
  <si>
    <t>Stay at home dad</t>
  </si>
  <si>
    <t>Don't worry, everything will work out</t>
  </si>
  <si>
    <t>"Sree, are you a freshman?"</t>
  </si>
  <si>
    <t xml:space="preserve">Ethan Wilson </t>
  </si>
  <si>
    <t>length(vec(mask)) Don't Sum Logicals!</t>
  </si>
  <si>
    <t>Pro Switch. I love switch statements. Use them plz</t>
  </si>
  <si>
    <t>Ellie Goulding. Yes, the artist</t>
  </si>
  <si>
    <t>I dropped my bag of sticks and they hit at least 20 different percussion instruments on their way down in the middle of a song</t>
  </si>
  <si>
    <t>T 6-7, R 6-8</t>
  </si>
  <si>
    <t>omasri3</t>
  </si>
  <si>
    <t>Jermaine Medley</t>
  </si>
  <si>
    <t>#StopSnitchin</t>
  </si>
  <si>
    <t xml:space="preserve">Caesar </t>
  </si>
  <si>
    <t>Art galleries, hikes, &amp; Shots</t>
  </si>
  <si>
    <t>I definitely got my ass kicked in 7th grade.</t>
  </si>
  <si>
    <t>sum(mask), fam.</t>
  </si>
  <si>
    <t>Neither - switch statements are tacky and marginalize the entire capacity of Matlab.</t>
  </si>
  <si>
    <t>I definitely got called out by Kantwon for saying something incorrect my first semester. So basically my entire first semester teaching.</t>
  </si>
  <si>
    <t>Test Team / Best Team</t>
  </si>
  <si>
    <t>"You ain't gotta lie to kick it."</t>
  </si>
  <si>
    <t>"Stop kissing girls with bad breath)</t>
  </si>
  <si>
    <t xml:space="preserve">TA's act like they never struggled in a class... </t>
  </si>
  <si>
    <t>"Golden" by Jill Scott</t>
  </si>
  <si>
    <t xml:space="preserve">Dropping Sauce </t>
  </si>
  <si>
    <t>Apple a day...</t>
  </si>
  <si>
    <t>We all ditched and went hard at Rocky Mountain Pizza.</t>
  </si>
  <si>
    <t xml:space="preserve">Karan Shah </t>
  </si>
  <si>
    <t>Rapper</t>
  </si>
  <si>
    <t>Keep going to Help Desk - you'll be a Help Desk legend one day.</t>
  </si>
  <si>
    <t>"Deez"</t>
  </si>
  <si>
    <t>Terry Ma</t>
  </si>
  <si>
    <t>3rd year Computer Engineer</t>
  </si>
  <si>
    <t>nargin</t>
  </si>
  <si>
    <t>#blessed</t>
  </si>
  <si>
    <t>nQueens</t>
  </si>
  <si>
    <t>M 2-3, M 7-8, W 5-6</t>
  </si>
  <si>
    <t>I was pretty bad at English in middle school soooo I guess that's kind of embarrassing</t>
  </si>
  <si>
    <t>paularuiz22@gmail.com</t>
  </si>
  <si>
    <t>depends</t>
  </si>
  <si>
    <t>None, I'm a God.</t>
  </si>
  <si>
    <t>pruiz7</t>
  </si>
  <si>
    <t>Team Edward</t>
  </si>
  <si>
    <t>Why are there so many of these....</t>
  </si>
  <si>
    <t>being the best in the world</t>
  </si>
  <si>
    <t>PeeSee</t>
  </si>
  <si>
    <t>Wait I don't do band camp</t>
  </si>
  <si>
    <t>M Srinivasan</t>
  </si>
  <si>
    <t xml:space="preserve">Maggie Royal </t>
  </si>
  <si>
    <t>mroyal7@gatech.edu</t>
  </si>
  <si>
    <t>#MATLABisbae</t>
  </si>
  <si>
    <t>layerBrick</t>
  </si>
  <si>
    <t>rock climbing, playing bass</t>
  </si>
  <si>
    <t>I fell into a pond after I went running and has to walk home like that...</t>
  </si>
  <si>
    <t>I never embarrass myself. That's for mortals.</t>
  </si>
  <si>
    <t>"Grow wise. Grow strong. But, never grow up."</t>
  </si>
  <si>
    <t>You aren't as tough as you think you are, kiddo.</t>
  </si>
  <si>
    <t>I see "if log == true" because it's so redundant!!</t>
  </si>
  <si>
    <t>Hooked on a Feeling</t>
  </si>
  <si>
    <t>being good at nothing in particular</t>
  </si>
  <si>
    <t>PC, of course... it runs MATLAB better</t>
  </si>
  <si>
    <t>lol who goes to band camp?</t>
  </si>
  <si>
    <t>Chin up, weepy. You're going to be a TA one day!</t>
  </si>
  <si>
    <t>James Westbrooks</t>
  </si>
  <si>
    <t>vibes</t>
  </si>
  <si>
    <t>#winning</t>
  </si>
  <si>
    <t>layerBricks</t>
  </si>
  <si>
    <t>Wrestling, Spikeball</t>
  </si>
  <si>
    <t>T 5-8</t>
  </si>
  <si>
    <t>I ripped my pants</t>
  </si>
  <si>
    <t>Nothing yet...</t>
  </si>
  <si>
    <t>pkoplik3</t>
  </si>
  <si>
    <t>"Every job is a self-portrait of the person who does it. Autograph your work with excellence."</t>
  </si>
  <si>
    <t>Eat your veggies</t>
  </si>
  <si>
    <t>Learning to Fly</t>
  </si>
  <si>
    <t>Spikeball</t>
  </si>
  <si>
    <t>Rachel Hurst</t>
  </si>
  <si>
    <t>I played the tuba</t>
  </si>
  <si>
    <t>Firetruck (Not a firefighter, an actual firetruck)</t>
  </si>
  <si>
    <t>Keep working hard. At the end of the day, everything will work out.</t>
  </si>
  <si>
    <t>The homework in this class doesn't take very long.</t>
  </si>
  <si>
    <t>Michael Marzano</t>
  </si>
  <si>
    <t>2nd year Computer Engineer</t>
  </si>
  <si>
    <t>mmarzano6@gatech.edu</t>
  </si>
  <si>
    <t>Wes Parson</t>
  </si>
  <si>
    <t>#togetherWESwarm</t>
  </si>
  <si>
    <t>Kicking over ant piles, real world trolling, Strategy board games</t>
  </si>
  <si>
    <t>sum(mask) for da win</t>
  </si>
  <si>
    <t>there is a time and place for switch</t>
  </si>
  <si>
    <t>TEST TEAM</t>
  </si>
  <si>
    <t>"Be Better" - WES</t>
  </si>
  <si>
    <t>Trouble is no big deal, don't be worried about authority</t>
  </si>
  <si>
    <t>Students get full credit on a Problem</t>
  </si>
  <si>
    <t xml:space="preserve">Your love, by The Outfield </t>
  </si>
  <si>
    <t>talking back, dry humor, sarcasm</t>
  </si>
  <si>
    <t xml:space="preserve">Astronaut </t>
  </si>
  <si>
    <t>You are goofing out the perfect amount</t>
  </si>
  <si>
    <t>Why did the scarecrow get a promotion?  Because he was outstanding in his field.</t>
  </si>
  <si>
    <t>M 5-6, W 5-6, F 2-3</t>
  </si>
  <si>
    <t>hurst.e.rachel@gmail.com</t>
  </si>
  <si>
    <t>rhurst8</t>
  </si>
  <si>
    <t>Prithvi Rathaur</t>
  </si>
  <si>
    <t>Weber SST III 2</t>
  </si>
  <si>
    <t>prathaur3@gatech.edu</t>
  </si>
  <si>
    <t>peaks</t>
  </si>
  <si>
    <t>Swimming, reading, scrapbooking</t>
  </si>
  <si>
    <t>The best team!</t>
  </si>
  <si>
    <t>Peanut butter is way better than jelly</t>
  </si>
  <si>
    <t>golden retriever</t>
  </si>
  <si>
    <t>Wake up. Go to class. :)</t>
  </si>
  <si>
    <t>Titrations are a great workout routine. You get buffer.</t>
  </si>
  <si>
    <t>Hurst.e.rachel@gmail.com</t>
  </si>
  <si>
    <t>M 6-7, T 4-6</t>
  </si>
  <si>
    <t>rsteppe3</t>
  </si>
  <si>
    <t>Rajan Tayal</t>
  </si>
  <si>
    <t>Matthew Ramsey</t>
  </si>
  <si>
    <t>rvtayal@gatech.edu</t>
  </si>
  <si>
    <t>zeros</t>
  </si>
  <si>
    <t>#momtexts</t>
  </si>
  <si>
    <t xml:space="preserve">Any image homework that has Harambe in it (rest in peace) </t>
  </si>
  <si>
    <t>Super Smash Bros Melee, watching the Falcons, watching Georgia Tech and being disappointed, basketball, and looking for deals on Amazon</t>
  </si>
  <si>
    <t>People found out I didn't know how to code in Matlab. It was terrible</t>
  </si>
  <si>
    <t>Sree Tripuramallu</t>
  </si>
  <si>
    <t>¯\_(ツ)_/¯</t>
  </si>
  <si>
    <t>Team Jacob</t>
  </si>
  <si>
    <t>"I'm not superstitious, but I am a little stitious." -Michael Scott</t>
  </si>
  <si>
    <t>When playing dodgeball with the basketballs in 6th grade, don't try to peg Hunter. He will dodge it and it will hit the girl behind him in the face and break her nose</t>
  </si>
  <si>
    <t>stripuramallu3@gatech.edu</t>
  </si>
  <si>
    <t>I remember Harambe</t>
  </si>
  <si>
    <t>If you had to have a mustache on your body somewhere other than your upper lip, where would you put it?
Directly below my belly button.
What's your favorite?
A cool autumn morning, roughly 62 degrees, with a slight wind coming from the northwest at about 8mph, playing a game of pickup basketball with some friends, taking a nice hot shower, eating a bowl of frosted flakes and watching the Incredibles.</t>
  </si>
  <si>
    <t>Blown Away by Carrie Underwood</t>
  </si>
  <si>
    <t>Dance Dance Revolution 2 Extreme (I was homeschooled for a bit)</t>
  </si>
  <si>
    <t>https://www.youtube.com/watch?v=chqevL3FSz8</t>
  </si>
  <si>
    <t xml:space="preserve">Téja Huggins </t>
  </si>
  <si>
    <t>thuggins@gatech.edu</t>
  </si>
  <si>
    <t>Lawyer (my dad was a lawyer)</t>
  </si>
  <si>
    <t>There's a giant curve at the end, don't study too much</t>
  </si>
  <si>
    <t>Why are sorority girls odd? Because they can't even</t>
  </si>
  <si>
    <t>M 3-4, R 3-5</t>
  </si>
  <si>
    <t>Just a guy trying to escape his fate.</t>
  </si>
  <si>
    <t>rchoudhury7</t>
  </si>
  <si>
    <t>Thomas Slattery</t>
  </si>
  <si>
    <t>strtok</t>
  </si>
  <si>
    <t>Game of Thrones Project</t>
  </si>
  <si>
    <t>Ping Pong, Long walks at the Beach</t>
  </si>
  <si>
    <t>Instinct</t>
  </si>
  <si>
    <t>"One person can make a difference, and everyone should try"-JFK</t>
  </si>
  <si>
    <t>Being CEO of a space tourism company isn't that crazy</t>
  </si>
  <si>
    <t>Tell me Why-Dion and the Belmonts</t>
  </si>
  <si>
    <t>Hoarding all the bananas at Woodies</t>
  </si>
  <si>
    <t>PC Master Race</t>
  </si>
  <si>
    <t>T 5-6, W 7-8, R 5-6</t>
  </si>
  <si>
    <t>seth2718@gmail.com</t>
  </si>
  <si>
    <t>I put shaving cream all over the bathrooms in the nearby camps. Good Times.</t>
  </si>
  <si>
    <t>Cow Milker. Seemed like a pretty good gig at the time.</t>
  </si>
  <si>
    <t>sholland36</t>
  </si>
  <si>
    <t>Believe in your ability to try.</t>
  </si>
  <si>
    <t>Faye Chu</t>
  </si>
  <si>
    <t>tslattery3@gatech.edu</t>
  </si>
  <si>
    <t>meshgrid</t>
  </si>
  <si>
    <t># this one</t>
  </si>
  <si>
    <t>Animation Project</t>
  </si>
  <si>
    <t>1st Year Computer Engineer</t>
  </si>
  <si>
    <t>Playing Instruments and writing songs</t>
  </si>
  <si>
    <t>Some one defecated on the floor and I was called in to the counselor about it but it wasn't me. Please believe me.</t>
  </si>
  <si>
    <t>NA</t>
  </si>
  <si>
    <t>T 3-5, R 2-3</t>
  </si>
  <si>
    <t>tejpatel@gatech.edu</t>
  </si>
  <si>
    <t>I stuttered so hard my first recitation.</t>
  </si>
  <si>
    <t>tpatel85</t>
  </si>
  <si>
    <t>I hate all politics. I don't like either political party. One should not belong to them - one should be an individual, standing in the middle. Anyone that belongs to a party stops thinking. -  "Ray Bradbury"</t>
  </si>
  <si>
    <t>Slow your roll</t>
  </si>
  <si>
    <t>Little Wing - Jimi Hendrix</t>
  </si>
  <si>
    <t>being me!</t>
  </si>
  <si>
    <t>I was hungry</t>
  </si>
  <si>
    <t>Inventor</t>
  </si>
  <si>
    <t>Do homework early!</t>
  </si>
  <si>
    <t>Golf</t>
  </si>
  <si>
    <t>I'm a traveling salesman who doesn't sell anything.</t>
  </si>
  <si>
    <t>M 5-6, T 2-4</t>
  </si>
  <si>
    <t>plot</t>
  </si>
  <si>
    <t>#gameday</t>
  </si>
  <si>
    <t>Zodiac (Spring '15)</t>
  </si>
  <si>
    <t>tali30</t>
  </si>
  <si>
    <t>Rock climbing, frisbee, marching band, hiking</t>
  </si>
  <si>
    <t>Tried headbang while riding a bike and fell</t>
  </si>
  <si>
    <t>triton.wolfe@gmail.com</t>
  </si>
  <si>
    <t>Couldn't get the projector working for 15 minutes. Then I plugged it in.</t>
  </si>
  <si>
    <t>"Didn't you forget something? Michael's Secret Stuff!" - Bugs Bunny</t>
  </si>
  <si>
    <t>~woundn't say anything~</t>
  </si>
  <si>
    <t>people don't comment code</t>
  </si>
  <si>
    <t>1999 by Prince</t>
  </si>
  <si>
    <t>reformatting word documents</t>
  </si>
  <si>
    <t>I drummed at the CULC until 2 am</t>
  </si>
  <si>
    <t>Accept that TA offer the first time Hans.</t>
  </si>
  <si>
    <t>Coding assembly</t>
  </si>
  <si>
    <t>I am the decider.</t>
  </si>
  <si>
    <t>T 5-7, W 4-5</t>
  </si>
  <si>
    <t>Thomas.slattery@gatech.edu</t>
  </si>
  <si>
    <t>tslattery3</t>
  </si>
  <si>
    <t>SlidinDemDMs</t>
  </si>
  <si>
    <t>Hiking and colorguard</t>
  </si>
  <si>
    <t>sum(mask) 4ever</t>
  </si>
  <si>
    <t>"That's not that much cheese" -30 Rock</t>
  </si>
  <si>
    <t>I thought I could get away with not reapplying sunscreen. I was wrong.</t>
  </si>
  <si>
    <t>construction worker</t>
  </si>
  <si>
    <t>Go to help desk!</t>
  </si>
  <si>
    <t>Kenzy Mina</t>
  </si>
  <si>
    <t>Listening to music, singing, reading</t>
  </si>
  <si>
    <t>Let's just say my braces gave me a lot of trouble...</t>
  </si>
  <si>
    <t>ANTI SWITCH</t>
  </si>
  <si>
    <t>"Look beyond what you see" - Rafiki, The Lion King</t>
  </si>
  <si>
    <t>"L-O-V-E" by Nat King Cole</t>
  </si>
  <si>
    <t>A Disney princess</t>
  </si>
  <si>
    <t>Mikael Bucknavage</t>
  </si>
  <si>
    <t>sqrt()</t>
  </si>
  <si>
    <t>#iwillfollowyouback</t>
  </si>
  <si>
    <t>Any images problem</t>
  </si>
  <si>
    <t>Rock climbing, singing, acting, hiking</t>
  </si>
  <si>
    <t>When I performed an "improv" skit- I had long hair and was chubby and not one person laughed the entire time we were on stage.</t>
  </si>
  <si>
    <t>What</t>
  </si>
  <si>
    <t>None yet!</t>
  </si>
  <si>
    <t>T 7-8, F 2-3, F 4-5</t>
  </si>
  <si>
    <t>"You're just as sane as I am." -Luna Lovegood</t>
  </si>
  <si>
    <t>tobabraham@yahoo.com</t>
  </si>
  <si>
    <t>Cut your hair</t>
  </si>
  <si>
    <t>A function header is messed up</t>
  </si>
  <si>
    <t>Art Exhibit -Young the Giant</t>
  </si>
  <si>
    <t>tabraham7</t>
  </si>
  <si>
    <t>Walking fast</t>
  </si>
  <si>
    <t>I don't get it</t>
  </si>
  <si>
    <t>Writer</t>
  </si>
  <si>
    <t>Don't wait to do homework</t>
  </si>
  <si>
    <t>A skeleton walks into a bar and orders a chocolate milk... And a mop</t>
  </si>
  <si>
    <t>Traveling, learning languages, playing flute and piano, singing</t>
  </si>
  <si>
    <t>I was leaving the lunch room one time, saw my math teacher, waved at him to say hi and promptly slipped on mashed potatoes. I didn't fall, but I had to face my math teacher later that day who made jokes about the potatoes for a few weeks after.</t>
  </si>
  <si>
    <t>Test (BEST) Team</t>
  </si>
  <si>
    <t>"Don't forget your other education."</t>
  </si>
  <si>
    <t>F is capitalized in function</t>
  </si>
  <si>
    <t>Favorite flavor of ice cream - Mint Chocolate Chip
Crunchy or Creamy Peanut Butter? - Crunchy
Favorite Georgia Tech Tradition - I'm in the marching band, so Pre-Game!</t>
  </si>
  <si>
    <t>Accidentally in Love</t>
  </si>
  <si>
    <t>we (the seniors) threw water balloons at the underclassmen…heh…heh heh</t>
  </si>
  <si>
    <t>Ballerina</t>
  </si>
  <si>
    <t>Matlab isn't scary. I promise.</t>
  </si>
  <si>
    <t>How many potatoes does it take to kill an Irishman? None!</t>
  </si>
  <si>
    <t>Zoe Turner-Yovanovitch</t>
  </si>
  <si>
    <t>#GTGiraffe #hashtag</t>
  </si>
  <si>
    <t>flood</t>
  </si>
  <si>
    <t>Cooking, Singing, Lifting weights, Listening to music, playing soccer/other sports, traveling</t>
  </si>
  <si>
    <t>pro switch!!</t>
  </si>
  <si>
    <t>I tried 3 times to write "1371" and couldn't get it right</t>
  </si>
  <si>
    <t>Homework Team (is dope)</t>
  </si>
  <si>
    <t>A good leader takes a little more than his share of the blame, a little less than his share of the credit</t>
  </si>
  <si>
    <t>Be confident!</t>
  </si>
  <si>
    <t>the "f" in function is capitalized</t>
  </si>
  <si>
    <t>T 2-5, R 4-5</t>
  </si>
  <si>
    <t>Writing my whole name in record time</t>
  </si>
  <si>
    <t>"A Builder"</t>
  </si>
  <si>
    <t>they provide the solution files! Look!!</t>
  </si>
  <si>
    <t>twolfe8</t>
  </si>
  <si>
    <t>Country Music</t>
  </si>
  <si>
    <t>#WhyImSingle</t>
  </si>
  <si>
    <t>Battle Tanks</t>
  </si>
  <si>
    <t>Ball is life.</t>
  </si>
  <si>
    <t>Told the school's chief guest he couldn't get in without a wristband</t>
  </si>
  <si>
    <t>PRO!</t>
  </si>
  <si>
    <t>4th year Biomedical Engineering</t>
  </si>
  <si>
    <t>Test team best team!</t>
  </si>
  <si>
    <t>Sometimes me think, what is friend? and then me say, friend is someone to share the last cookie with. - Cookie Monster.</t>
  </si>
  <si>
    <t>Get a haircut.</t>
  </si>
  <si>
    <t>T 2-3, R 3-4, F 3-4</t>
  </si>
  <si>
    <t>str = sprintf(str);</t>
  </si>
  <si>
    <t>twan8@gatech.edu</t>
  </si>
  <si>
    <t>Sailing to Philadelphia - Mark Knopfler</t>
  </si>
  <si>
    <t>2k</t>
  </si>
  <si>
    <t>Mac &lt;3</t>
  </si>
  <si>
    <t>twan8</t>
  </si>
  <si>
    <t>n/a</t>
  </si>
  <si>
    <t>Wombat</t>
  </si>
  <si>
    <t>Set reminders to do the homework</t>
  </si>
  <si>
    <t>Virinchi Puligundla</t>
  </si>
  <si>
    <t>There are 10 kinds of people in this world: -- those who know binary -- those who don't -- those who know this is actually a tertiary joke.</t>
  </si>
  <si>
    <t>Timothy Gregg</t>
  </si>
  <si>
    <t>csvread</t>
  </si>
  <si>
    <t>myStruct</t>
  </si>
  <si>
    <t>Sleeping, eating, sleeping</t>
  </si>
  <si>
    <t>Software Dev team</t>
  </si>
  <si>
    <t>"They don't think it be like it is, but it do"</t>
  </si>
  <si>
    <t>M 6-7, W 4-5, R 2-3</t>
  </si>
  <si>
    <t>Oh my god start running already you fat idiot</t>
  </si>
  <si>
    <t>vpuligundla3@gatech.edu</t>
  </si>
  <si>
    <t>alphabetical variable names</t>
  </si>
  <si>
    <t>Bad Moon Rising - Creedence Clearwater Revival</t>
  </si>
  <si>
    <t>vpuligundla3</t>
  </si>
  <si>
    <t>6 year old</t>
  </si>
  <si>
    <t>Start before 8pm friday</t>
  </si>
  <si>
    <t>I might have known myself this morning. I may have changed several times since then.</t>
  </si>
  <si>
    <t xml:space="preserve">ode45 </t>
  </si>
  <si>
    <t>#beastmode</t>
  </si>
  <si>
    <t>foodchain</t>
  </si>
  <si>
    <t>Basketball, cars, anime</t>
  </si>
  <si>
    <t>M 3-4, W 3-4, F 2-3</t>
  </si>
  <si>
    <t>sum (mask)</t>
  </si>
  <si>
    <t>wli343@gatech.edu</t>
  </si>
  <si>
    <t>Anti</t>
  </si>
  <si>
    <t>wli343</t>
  </si>
  <si>
    <t>None...so far. Ask me in two weeks</t>
  </si>
  <si>
    <t xml:space="preserve">Mystic </t>
  </si>
  <si>
    <t>Hard work beats talent when talent fails to work hard</t>
  </si>
  <si>
    <t>Students write 1 instead of 'true'</t>
  </si>
  <si>
    <t>No Role Models  by J. Cole</t>
  </si>
  <si>
    <t>Naming cars from headlights</t>
  </si>
  <si>
    <t>...Yeah</t>
  </si>
  <si>
    <t>police officer so that I could arrest my friends</t>
  </si>
  <si>
    <t>No tests matter until the final</t>
  </si>
  <si>
    <t>What's the difference between a turbocharged Supra and a nonturbocharged Supra? They run the same quarter-mile</t>
  </si>
  <si>
    <t>Justin Htay</t>
  </si>
  <si>
    <t>zschlesinger3</t>
  </si>
  <si>
    <t>dsolve()</t>
  </si>
  <si>
    <t>F# major</t>
  </si>
  <si>
    <t>memeGenerator</t>
  </si>
  <si>
    <t>piano, video games, singing, Metal Earth</t>
  </si>
  <si>
    <t>I was supposed to play piano for a school event and messed up horribly</t>
  </si>
  <si>
    <t>Depends on which takes less time to implement</t>
  </si>
  <si>
    <t>Forgot to read the rec guide</t>
  </si>
  <si>
    <t>HW team</t>
  </si>
  <si>
    <t>"What fools these mortals be!"</t>
  </si>
  <si>
    <t>Get off the computer and do math competition practice</t>
  </si>
  <si>
    <t>I'm done</t>
  </si>
  <si>
    <t>4'33"</t>
  </si>
  <si>
    <t>Being me!</t>
  </si>
  <si>
    <t>PCMasterRace</t>
  </si>
  <si>
    <t>I dated the drum major</t>
  </si>
  <si>
    <t>Baseball player</t>
  </si>
  <si>
    <t>Learn what dsolve() does to save you trouble in Diff Eq</t>
  </si>
  <si>
    <t>There are two muffins sitting in an oven. One muffin says "My, it's hot in here". The other muffin says "HOLY COW A TALKING MUFFIN" - the GOAT Adam Silverman</t>
  </si>
  <si>
    <t>#instamoms</t>
  </si>
  <si>
    <t>I have to grade tests</t>
  </si>
  <si>
    <t>I've lived in 10 separate houses</t>
  </si>
  <si>
    <t>Artist</t>
  </si>
  <si>
    <t>Isaac Webb</t>
  </si>
  <si>
    <t>webread</t>
  </si>
  <si>
    <t>#itsafeature</t>
  </si>
  <si>
    <t>Piano, saxophone, sailing</t>
  </si>
  <si>
    <t>Accidentally blowing up a computer</t>
  </si>
  <si>
    <t>sum(mask) all the way!</t>
  </si>
  <si>
    <t>I've only had 2...</t>
  </si>
  <si>
    <t>"There is nothing like a soggy waffle" - High School Headmaster</t>
  </si>
  <si>
    <t>Get a MacBook Pro before there are no ports left</t>
  </si>
  <si>
    <t>Somebody forgets x = x + 1...</t>
  </si>
  <si>
    <t>Harder, Better, Faster, Stronger - Daft Punk</t>
  </si>
  <si>
    <t>Writing buggy code</t>
  </si>
  <si>
    <t>We used bananas as drum sticks</t>
  </si>
  <si>
    <t>scientist</t>
  </si>
  <si>
    <t>Do the extra credit</t>
  </si>
  <si>
    <t>There is no place like 127.0.0.1</t>
  </si>
  <si>
    <t>Raghav Bhat</t>
  </si>
  <si>
    <t>find, cause it's like playing with fire</t>
  </si>
  <si>
    <t>Koch's Snowflake</t>
  </si>
  <si>
    <t>eating, sleeping</t>
  </si>
  <si>
    <t>Every recitation is embarrasing</t>
  </si>
  <si>
    <t>Best Team</t>
  </si>
  <si>
    <t>JUST DO IT</t>
  </si>
  <si>
    <t>You capitalize the 'f' in function</t>
  </si>
  <si>
    <t>Mac all the way</t>
  </si>
  <si>
    <t>a 1371 Teaching Assistant</t>
  </si>
  <si>
    <t>pokemonBattle</t>
  </si>
  <si>
    <t>actress</t>
  </si>
  <si>
    <t>None yet but coming soon.</t>
  </si>
  <si>
    <t>Focus more on getting taller!</t>
  </si>
  <si>
    <t>Do homework early</t>
  </si>
  <si>
    <t>xpbombs</t>
  </si>
  <si>
    <t>Do something to get taller</t>
  </si>
  <si>
    <t>Mac all the way!!!</t>
  </si>
  <si>
    <t>#28-3</t>
  </si>
  <si>
    <t>Poker</t>
  </si>
  <si>
    <t>Basketball, Video Games</t>
  </si>
  <si>
    <t>"A lot of times, people don't know what they want until you show it to them." - Steve Jobs</t>
  </si>
  <si>
    <t xml:space="preserve">Enjoy playing sports on a team while you can. </t>
  </si>
  <si>
    <t>Champions - Kanye West, Gucci Mane, Yo Gotti, 2 Chainz, Desiigner, Big Sean, Travis, Quavo</t>
  </si>
  <si>
    <t>FIFA/2k</t>
  </si>
  <si>
    <t xml:space="preserve">Write things out on paper before touching the keyboard. </t>
  </si>
  <si>
    <t xml:space="preserve">Do you remember when the Falcons won the Superbowl? </t>
  </si>
  <si>
    <t>Someone who loves to teach</t>
  </si>
  <si>
    <t xml:space="preserve">Strtok </t>
  </si>
  <si>
    <t>#youngmidnight</t>
  </si>
  <si>
    <t>Celery</t>
  </si>
  <si>
    <t xml:space="preserve">Chilling with dogs 🐶 </t>
  </si>
  <si>
    <t xml:space="preserve">Sum(mask) </t>
  </si>
  <si>
    <t xml:space="preserve">Anti switch </t>
  </si>
  <si>
    <t>Failed a question when called on</t>
  </si>
  <si>
    <t xml:space="preserve">The best team: Homework team </t>
  </si>
  <si>
    <t>Why do what you can do tomorrow, when you can do it today</t>
  </si>
  <si>
    <t>Stay in school. Don’t do drugs</t>
  </si>
  <si>
    <t>Someone gets a zero</t>
  </si>
  <si>
    <t>Perfect by Ed Shereen</t>
  </si>
  <si>
    <t>Being me</t>
  </si>
  <si>
    <t>Mac (even have an iPhone)</t>
  </si>
  <si>
    <t>An engineer (rethinking my life choices)</t>
  </si>
  <si>
    <t xml:space="preserve">Keep moving forward </t>
  </si>
  <si>
    <t xml:space="preserve">Matlab is impossible </t>
  </si>
  <si>
    <t>Mod</t>
  </si>
  <si>
    <t>#islandlife</t>
  </si>
  <si>
    <t>Soccer &amp; Ultimate Frisbee</t>
  </si>
  <si>
    <t>Hasn't happened yet</t>
  </si>
  <si>
    <t>"No" - Rosa Parks</t>
  </si>
  <si>
    <t>I'm gonna be - The Proclaimers</t>
  </si>
  <si>
    <t>Napping through my struggles</t>
  </si>
  <si>
    <t>Soccer player</t>
  </si>
  <si>
    <t>Don't start your homework on thursday</t>
  </si>
  <si>
    <t>Mod()</t>
  </si>
  <si>
    <t>#butytho</t>
  </si>
  <si>
    <t>Violin, Reading, Hiking</t>
  </si>
  <si>
    <t>So this one time...</t>
  </si>
  <si>
    <t>Homework Team Best Team</t>
  </si>
  <si>
    <t>"Well this is another in a long line of regrettable decisions."</t>
  </si>
  <si>
    <t>Dude, just chill</t>
  </si>
  <si>
    <t>Someone doesn't put semicolons on their written code. I cry a lot I guess.</t>
  </si>
  <si>
    <t>How bout no</t>
  </si>
  <si>
    <t>Concerto #pi in C flat Dorian by Fredrick Antonin Bach-Mozart</t>
  </si>
  <si>
    <t>being a large retrograde orbiting hunk of frozen nitrogen in space</t>
  </si>
  <si>
    <t>PC MASTERRACE</t>
  </si>
  <si>
    <t>I was in Orchestra</t>
  </si>
  <si>
    <t>A hell of an engineer, boy have I learned my lesson</t>
  </si>
  <si>
    <t>kaleidoscope()</t>
  </si>
  <si>
    <t>ice hockey, volleyball, baking, Circle K</t>
  </si>
  <si>
    <t>I called a girl a whale</t>
  </si>
  <si>
    <t>length(find(mask))</t>
  </si>
  <si>
    <t>agnostic</t>
  </si>
  <si>
    <t>I forgot I had to teach recitation</t>
  </si>
  <si>
    <t>"We gotta finish it tonow"</t>
  </si>
  <si>
    <t>You do you.</t>
  </si>
  <si>
    <t>== true</t>
  </si>
  <si>
    <t>not completing a</t>
  </si>
  <si>
    <t>Learn Big O.</t>
  </si>
  <si>
    <t>Major</t>
  </si>
  <si>
    <t>'1171'</t>
  </si>
  <si>
    <t>'A01'</t>
  </si>
  <si>
    <t>'A01-A07'</t>
  </si>
  <si>
    <t>'A02'</t>
  </si>
  <si>
    <t>'A03'</t>
  </si>
  <si>
    <t>'A04'</t>
  </si>
  <si>
    <t>'A05'</t>
  </si>
  <si>
    <t>'A06'</t>
  </si>
  <si>
    <t>'A07'</t>
  </si>
  <si>
    <t>'B01'</t>
  </si>
  <si>
    <t>'B01-B05,D01-D05'</t>
  </si>
  <si>
    <t>'B02'</t>
  </si>
  <si>
    <t>'B03'</t>
  </si>
  <si>
    <t>'B04'</t>
  </si>
  <si>
    <t>'B05'</t>
  </si>
  <si>
    <t>'D01'</t>
  </si>
  <si>
    <t>'D02'</t>
  </si>
  <si>
    <t>'D03'</t>
  </si>
  <si>
    <t>'D04'</t>
  </si>
  <si>
    <t>'D05'</t>
  </si>
  <si>
    <t>'LWT'</t>
  </si>
  <si>
    <t>'N/A'</t>
  </si>
  <si>
    <t>Location</t>
  </si>
  <si>
    <t>Time</t>
  </si>
  <si>
    <t>'CoC 101'</t>
  </si>
  <si>
    <t>'IC 205'</t>
  </si>
  <si>
    <t>'CoB 100'</t>
  </si>
  <si>
    <t>'IC 213'</t>
  </si>
  <si>
    <t>'IC 215'</t>
  </si>
  <si>
    <t>'Arch 258'</t>
  </si>
  <si>
    <t>'IC 115'</t>
  </si>
  <si>
    <t>'IC 103, IC 103'</t>
  </si>
  <si>
    <t>'CoC 17'</t>
  </si>
  <si>
    <t>'ES&amp;T L1205'</t>
  </si>
  <si>
    <t>'Van Leer C340'</t>
  </si>
  <si>
    <t>'Bunger-Henry 380'</t>
  </si>
  <si>
    <t>'Van Leer C240'</t>
  </si>
  <si>
    <t>'IC 113'</t>
  </si>
  <si>
    <t>'TBA'</t>
  </si>
  <si>
    <t>'M 6:00 - 7:15'</t>
  </si>
  <si>
    <t>'W 4:30 - 5:45'</t>
  </si>
  <si>
    <t>'MWF 10:00 - 11:00'</t>
  </si>
  <si>
    <t>'W 6:00 - 7:15'</t>
  </si>
  <si>
    <t>'Th 4:30 - 5:45'</t>
  </si>
  <si>
    <t>'Th 6:00 - 7:15'</t>
  </si>
  <si>
    <t>'MWF 12:20 - 1:10, MW 3:00 - 4:15'</t>
  </si>
  <si>
    <t>c</t>
  </si>
  <si>
    <t>Monday</t>
  </si>
  <si>
    <t>TA 1</t>
  </si>
  <si>
    <t>TA 2</t>
  </si>
  <si>
    <t>TA 3</t>
  </si>
  <si>
    <t>TA 4</t>
  </si>
  <si>
    <t>2 PM - 3 PM</t>
  </si>
  <si>
    <t>Rebecca Xiao</t>
  </si>
  <si>
    <t>3 PM - 4 PM</t>
  </si>
  <si>
    <t>Margaret Nugent</t>
  </si>
  <si>
    <t>4 PM - 5 PM</t>
  </si>
  <si>
    <t>5 PM - 6 PM</t>
  </si>
  <si>
    <t>6 PM - 7 PM</t>
  </si>
  <si>
    <t>Alexander Rao</t>
  </si>
  <si>
    <t>7 PM - 8 PM</t>
  </si>
  <si>
    <t>Tuesday</t>
  </si>
  <si>
    <t>TA 5</t>
  </si>
  <si>
    <t>TA 6</t>
  </si>
  <si>
    <t>TA 7</t>
  </si>
  <si>
    <t>TA 8</t>
  </si>
  <si>
    <t>Madhur Bhuyan</t>
  </si>
  <si>
    <t>Debora Nya</t>
  </si>
  <si>
    <t>Alexander Lobo</t>
  </si>
  <si>
    <t>Wednesday</t>
  </si>
  <si>
    <t>TA2</t>
  </si>
  <si>
    <t>Thursday</t>
  </si>
  <si>
    <t>Friday</t>
  </si>
  <si>
    <t>Title</t>
  </si>
  <si>
    <t>fdsa</t>
  </si>
  <si>
    <t>adf</t>
  </si>
  <si>
    <t>asdf</t>
  </si>
  <si>
    <t>ds182</t>
  </si>
  <si>
    <t>krogers34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</si>
</sst>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font>
    <font>
      <b/>
      <sz val="10"/>
      <name val="Arial"/>
    </font>
    <font>
      <b/>
      <sz val="10"/>
      <name val="Arial"/>
    </font>
    <font>
      <sz val="10"/>
      <name val="Arial"/>
    </font>
    <font>
      <sz val="10"/>
      <name val="Arial"/>
    </font>
    <font>
      <sz val="11"/>
      <color rgb="FF000000"/>
      <name val="Calibri"/>
    </font>
    <font>
      <u/>
      <sz val="10"/>
      <color rgb="FF0000FF"/>
      <name val="Arial"/>
    </font>
    <font>
      <sz val="10"/>
      <color rgb="FF404040"/>
      <name val="Arial"/>
    </font>
    <font>
      <sz val="9"/>
      <color rgb="FF000000"/>
      <name val="Arial"/>
    </font>
    <font>
      <sz val="9"/>
      <color rgb="FF000000"/>
      <name val="Calibri"/>
    </font>
    <font>
      <sz val="11"/>
      <name val="Calibri"/>
    </font>
    <font>
      <b/>
      <sz val="14"/>
      <name val="Arial"/>
    </font>
  </fonts>
  <fills count="7">
    <fill>
      <patternFill patternType="none"/>
    </fill>
    <fill>
      <patternFill patternType="gray125"/>
    </fill>
    <fill>
      <patternFill patternType="solid">
        <fgColor rgb="FFFFFFFF"/>
        <bgColor rgb="FFFFFFFF"/>
      </patternFill>
    </fill>
    <fill>
      <patternFill patternType="solid">
        <fgColor rgb="FFCC0000"/>
        <bgColor rgb="FFCC0000"/>
      </patternFill>
    </fill>
    <fill>
      <patternFill patternType="solid">
        <fgColor rgb="FFFF9900"/>
        <bgColor rgb="FFFF9900"/>
      </patternFill>
    </fill>
    <fill>
      <patternFill patternType="solid">
        <fgColor rgb="FF999999"/>
        <bgColor rgb="FF999999"/>
      </patternFill>
    </fill>
    <fill>
      <patternFill patternType="solid">
        <fgColor rgb="FF93C47D"/>
        <bgColor rgb="FF93C47D"/>
      </patternFill>
    </fill>
  </fills>
  <borders count="1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2" fillId="0" borderId="0" xfId="0" applyFo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164" fontId="4" fillId="0" borderId="0" xfId="0" applyNumberFormat="1" applyFont="1" applyAlignment="1"/>
    <xf numFmtId="0" fontId="3" fillId="0" borderId="1" xfId="0" applyFont="1" applyBorder="1" applyAlignment="1"/>
    <xf numFmtId="0" fontId="5" fillId="0" borderId="0" xfId="0" applyFont="1" applyAlignment="1"/>
    <xf numFmtId="0" fontId="3" fillId="0" borderId="0" xfId="0" applyFont="1" applyAlignment="1"/>
    <xf numFmtId="0" fontId="0" fillId="0" borderId="0" xfId="0" applyFont="1" applyAlignment="1"/>
    <xf numFmtId="0" fontId="5" fillId="0" borderId="0" xfId="0" applyFont="1" applyAlignment="1"/>
    <xf numFmtId="0" fontId="5" fillId="0" borderId="0" xfId="0" applyFont="1" applyAlignment="1"/>
    <xf numFmtId="0" fontId="6" fillId="0" borderId="0" xfId="0" applyFont="1" applyAlignment="1"/>
    <xf numFmtId="0" fontId="7" fillId="2" borderId="0" xfId="0" applyFont="1" applyFill="1" applyAlignment="1"/>
    <xf numFmtId="0" fontId="8" fillId="0" borderId="0" xfId="0" applyFont="1" applyAlignment="1"/>
    <xf numFmtId="0" fontId="9" fillId="0" borderId="0" xfId="0" applyFont="1" applyAlignment="1"/>
    <xf numFmtId="0" fontId="8" fillId="0" borderId="0" xfId="0" applyFont="1" applyAlignment="1"/>
    <xf numFmtId="0" fontId="10" fillId="0" borderId="0" xfId="0" applyFont="1" applyAlignment="1"/>
    <xf numFmtId="0" fontId="5" fillId="0" borderId="0" xfId="0" applyFont="1" applyAlignment="1"/>
    <xf numFmtId="0" fontId="4" fillId="0" borderId="0" xfId="0" applyFont="1"/>
    <xf numFmtId="0" fontId="4" fillId="0" borderId="0" xfId="0" quotePrefix="1" applyFont="1" applyAlignment="1"/>
    <xf numFmtId="0" fontId="3" fillId="5" borderId="5" xfId="0" applyFont="1" applyFill="1" applyBorder="1" applyAlignment="1"/>
    <xf numFmtId="0" fontId="3" fillId="6" borderId="6" xfId="0" applyFont="1" applyFill="1" applyBorder="1" applyAlignment="1"/>
    <xf numFmtId="0" fontId="3" fillId="6" borderId="7" xfId="0" applyFont="1" applyFill="1" applyBorder="1" applyAlignment="1"/>
    <xf numFmtId="0" fontId="3" fillId="5" borderId="0" xfId="0" applyFont="1" applyFill="1" applyAlignment="1"/>
    <xf numFmtId="0" fontId="3" fillId="0" borderId="6" xfId="0" applyFont="1" applyBorder="1" applyAlignment="1"/>
    <xf numFmtId="0" fontId="3" fillId="0" borderId="7" xfId="0" applyFont="1" applyBorder="1" applyAlignment="1"/>
    <xf numFmtId="0" fontId="3" fillId="6" borderId="9" xfId="0" applyFont="1" applyFill="1" applyBorder="1" applyAlignment="1"/>
    <xf numFmtId="0" fontId="3" fillId="6" borderId="4" xfId="0" applyFont="1" applyFill="1" applyBorder="1" applyAlignment="1"/>
    <xf numFmtId="0" fontId="3" fillId="5" borderId="10" xfId="0" applyFont="1" applyFill="1" applyBorder="1" applyAlignment="1"/>
    <xf numFmtId="0" fontId="11" fillId="3" borderId="2" xfId="0" applyFont="1" applyFill="1" applyBorder="1" applyAlignment="1">
      <alignment horizontal="center"/>
    </xf>
    <xf numFmtId="0" fontId="3" fillId="0" borderId="3" xfId="0" applyFont="1" applyBorder="1"/>
    <xf numFmtId="0" fontId="3" fillId="0" borderId="4" xfId="0" applyFont="1" applyBorder="1"/>
    <xf numFmtId="0" fontId="3" fillId="4" borderId="3" xfId="0" applyFont="1" applyFill="1" applyBorder="1" applyAlignment="1">
      <alignment horizontal="center"/>
    </xf>
    <xf numFmtId="0" fontId="3" fillId="4" borderId="8" xfId="0" applyFont="1" applyFill="1" applyBorder="1" applyAlignment="1">
      <alignment horizontal="center"/>
    </xf>
    <xf numFmtId="0" fontId="3" fillId="0" borderId="8" xfId="0" applyFont="1" applyBorder="1"/>
  </cellXfs>
  <cellStyles count="1">
    <cellStyle name="Normal" xfId="0" builtinId="0"/>
  </cellStyles>
  <dxfs count="2">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elpdesk%20Signu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chedule"/>
      <sheetName val="TA List"/>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hyperlink" Target="https://www.youtube.com/watch?v=chqevL3FSz8" TargetMode="External"/><Relationship Id="rId1" Type="http://schemas.openxmlformats.org/officeDocument/2006/relationships/hyperlink" Target="https://www.youtube.com/watch?v=91RZYO1cv_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3"/>
  <sheetViews>
    <sheetView tabSelected="1" workbookViewId="0">
      <pane ySplit="1" topLeftCell="A16" activePane="bottomLeft" state="frozen"/>
      <selection pane="bottomLeft" activeCell="K22" sqref="K22"/>
    </sheetView>
  </sheetViews>
  <sheetFormatPr baseColWidth="10" defaultColWidth="14.5" defaultRowHeight="15.75" customHeight="1" x14ac:dyDescent="0.15"/>
  <cols>
    <col min="1" max="1" width="20.83203125" customWidth="1"/>
    <col min="3" max="3" width="29.5" customWidth="1"/>
  </cols>
  <sheetData>
    <row r="1" spans="1:11" ht="15.75" customHeight="1" x14ac:dyDescent="0.15">
      <c r="A1" s="1" t="s">
        <v>0</v>
      </c>
      <c r="B1" s="1" t="s">
        <v>3</v>
      </c>
      <c r="C1" s="1" t="s">
        <v>1584</v>
      </c>
      <c r="D1" s="1" t="s">
        <v>7</v>
      </c>
      <c r="E1" s="1" t="s">
        <v>8</v>
      </c>
      <c r="F1" s="1" t="s">
        <v>1658</v>
      </c>
      <c r="G1" s="1" t="s">
        <v>10</v>
      </c>
      <c r="H1" s="1" t="s">
        <v>11</v>
      </c>
      <c r="J1" s="4" t="s">
        <v>12</v>
      </c>
      <c r="K1" s="4" t="s">
        <v>13</v>
      </c>
    </row>
    <row r="2" spans="1:11" ht="15.75" customHeight="1" x14ac:dyDescent="0.15">
      <c r="A2" s="5" t="s">
        <v>17</v>
      </c>
      <c r="B2" t="s">
        <v>35</v>
      </c>
      <c r="C2" s="6" t="s">
        <v>36</v>
      </c>
      <c r="D2" t="s">
        <v>101</v>
      </c>
      <c r="E2" t="s">
        <v>104</v>
      </c>
      <c r="F2" s="6" t="s">
        <v>106</v>
      </c>
      <c r="G2" s="6" t="s">
        <v>107</v>
      </c>
      <c r="H2" s="8" t="s">
        <v>109</v>
      </c>
      <c r="J2">
        <v>903098331</v>
      </c>
      <c r="K2" s="5" t="s">
        <v>136</v>
      </c>
    </row>
    <row r="3" spans="1:11" ht="15" x14ac:dyDescent="0.2">
      <c r="A3" s="5" t="s">
        <v>46</v>
      </c>
      <c r="B3" t="s">
        <v>170</v>
      </c>
      <c r="C3" t="s">
        <v>172</v>
      </c>
      <c r="D3" t="s">
        <v>311</v>
      </c>
      <c r="E3" t="s">
        <v>313</v>
      </c>
      <c r="G3" s="9" t="s">
        <v>314</v>
      </c>
      <c r="H3" s="8" t="s">
        <v>334</v>
      </c>
      <c r="J3">
        <v>903222935</v>
      </c>
      <c r="K3" s="5" t="s">
        <v>337</v>
      </c>
    </row>
    <row r="4" spans="1:11" ht="15" x14ac:dyDescent="0.2">
      <c r="A4" s="10" t="s">
        <v>59</v>
      </c>
      <c r="B4" t="s">
        <v>375</v>
      </c>
      <c r="C4" t="s">
        <v>376</v>
      </c>
      <c r="D4" t="s">
        <v>391</v>
      </c>
      <c r="E4" t="s">
        <v>104</v>
      </c>
      <c r="G4" s="9" t="s">
        <v>394</v>
      </c>
      <c r="H4" s="8" t="s">
        <v>396</v>
      </c>
      <c r="J4">
        <v>903068295</v>
      </c>
      <c r="K4" s="5" t="s">
        <v>399</v>
      </c>
    </row>
    <row r="5" spans="1:11" ht="15" x14ac:dyDescent="0.2">
      <c r="A5" s="10" t="s">
        <v>1644</v>
      </c>
      <c r="B5" t="s">
        <v>420</v>
      </c>
      <c r="C5" t="s">
        <v>422</v>
      </c>
      <c r="D5" t="s">
        <v>391</v>
      </c>
      <c r="E5" t="s">
        <v>446</v>
      </c>
      <c r="G5" s="9" t="s">
        <v>448</v>
      </c>
      <c r="H5" s="8" t="s">
        <v>450</v>
      </c>
      <c r="J5">
        <v>903112266</v>
      </c>
      <c r="K5" s="5" t="s">
        <v>453</v>
      </c>
    </row>
    <row r="6" spans="1:11" ht="15.75" customHeight="1" x14ac:dyDescent="0.15">
      <c r="A6" s="5" t="s">
        <v>95</v>
      </c>
      <c r="B6" t="s">
        <v>492</v>
      </c>
      <c r="C6" t="s">
        <v>494</v>
      </c>
      <c r="D6" t="s">
        <v>391</v>
      </c>
      <c r="E6" t="s">
        <v>313</v>
      </c>
      <c r="F6" s="6" t="s">
        <v>536</v>
      </c>
      <c r="G6" s="6" t="s">
        <v>107</v>
      </c>
      <c r="H6" s="8" t="s">
        <v>539</v>
      </c>
      <c r="J6">
        <v>903218511</v>
      </c>
      <c r="K6" s="5" t="s">
        <v>542</v>
      </c>
    </row>
    <row r="7" spans="1:11" ht="15.75" customHeight="1" x14ac:dyDescent="0.15">
      <c r="A7" s="5" t="s">
        <v>114</v>
      </c>
      <c r="B7" t="s">
        <v>545</v>
      </c>
      <c r="C7" t="s">
        <v>546</v>
      </c>
      <c r="D7" t="s">
        <v>566</v>
      </c>
      <c r="E7" t="s">
        <v>104</v>
      </c>
      <c r="F7" s="6" t="s">
        <v>567</v>
      </c>
      <c r="G7" s="6" t="s">
        <v>107</v>
      </c>
      <c r="H7" s="8" t="s">
        <v>570</v>
      </c>
      <c r="J7">
        <v>903129435</v>
      </c>
      <c r="K7" s="5" t="s">
        <v>573</v>
      </c>
    </row>
    <row r="8" spans="1:11" ht="15" x14ac:dyDescent="0.2">
      <c r="A8" s="5" t="s">
        <v>128</v>
      </c>
      <c r="B8" t="s">
        <v>420</v>
      </c>
      <c r="C8" s="6" t="s">
        <v>583</v>
      </c>
      <c r="D8" t="s">
        <v>391</v>
      </c>
      <c r="E8" t="s">
        <v>446</v>
      </c>
      <c r="G8" s="9" t="s">
        <v>586</v>
      </c>
      <c r="H8" s="8" t="s">
        <v>587</v>
      </c>
      <c r="J8">
        <v>903331780</v>
      </c>
      <c r="K8" s="5" t="s">
        <v>588</v>
      </c>
    </row>
    <row r="9" spans="1:11" ht="15" x14ac:dyDescent="0.2">
      <c r="A9" s="10" t="s">
        <v>134</v>
      </c>
      <c r="B9" t="s">
        <v>601</v>
      </c>
      <c r="C9" s="6" t="s">
        <v>602</v>
      </c>
      <c r="D9" t="s">
        <v>603</v>
      </c>
      <c r="E9" t="s">
        <v>446</v>
      </c>
      <c r="G9" s="9" t="s">
        <v>604</v>
      </c>
      <c r="H9" s="8" t="s">
        <v>605</v>
      </c>
      <c r="J9">
        <v>903220748</v>
      </c>
      <c r="K9" s="6" t="s">
        <v>606</v>
      </c>
    </row>
    <row r="10" spans="1:11" ht="15" x14ac:dyDescent="0.2">
      <c r="A10" s="5" t="s">
        <v>607</v>
      </c>
      <c r="B10" s="6">
        <v>1171</v>
      </c>
      <c r="C10" s="6" t="s">
        <v>614</v>
      </c>
      <c r="D10" s="6" t="s">
        <v>615</v>
      </c>
      <c r="E10" s="6" t="s">
        <v>616</v>
      </c>
      <c r="G10" s="9" t="s">
        <v>617</v>
      </c>
      <c r="H10" s="8" t="s">
        <v>618</v>
      </c>
      <c r="J10">
        <v>903254099</v>
      </c>
      <c r="K10" s="5" t="s">
        <v>619</v>
      </c>
    </row>
    <row r="11" spans="1:11" ht="15" x14ac:dyDescent="0.2">
      <c r="A11" s="5" t="s">
        <v>620</v>
      </c>
      <c r="B11" t="s">
        <v>492</v>
      </c>
      <c r="C11" t="s">
        <v>631</v>
      </c>
      <c r="D11" t="s">
        <v>391</v>
      </c>
      <c r="E11" t="s">
        <v>313</v>
      </c>
      <c r="G11" s="9" t="s">
        <v>643</v>
      </c>
      <c r="H11" s="8" t="s">
        <v>645</v>
      </c>
      <c r="J11">
        <v>903243612</v>
      </c>
      <c r="K11" s="5" t="s">
        <v>648</v>
      </c>
    </row>
    <row r="12" spans="1:11" ht="15" x14ac:dyDescent="0.2">
      <c r="A12" s="5" t="s">
        <v>143</v>
      </c>
      <c r="B12" t="s">
        <v>601</v>
      </c>
      <c r="C12" t="s">
        <v>172</v>
      </c>
      <c r="D12" t="s">
        <v>603</v>
      </c>
      <c r="E12" t="s">
        <v>446</v>
      </c>
      <c r="G12" s="9" t="s">
        <v>683</v>
      </c>
      <c r="H12" s="8" t="s">
        <v>684</v>
      </c>
      <c r="J12">
        <v>903177518</v>
      </c>
      <c r="K12" s="5" t="s">
        <v>685</v>
      </c>
    </row>
    <row r="13" spans="1:11" ht="15.75" customHeight="1" x14ac:dyDescent="0.15">
      <c r="A13" s="6" t="s">
        <v>149</v>
      </c>
      <c r="B13" s="6" t="s">
        <v>699</v>
      </c>
      <c r="C13" s="6" t="s">
        <v>700</v>
      </c>
      <c r="D13" s="6" t="s">
        <v>715</v>
      </c>
      <c r="E13" s="6" t="s">
        <v>718</v>
      </c>
      <c r="F13" s="6" t="s">
        <v>719</v>
      </c>
      <c r="G13" s="6" t="s">
        <v>107</v>
      </c>
      <c r="H13" s="8" t="s">
        <v>721</v>
      </c>
      <c r="K13" s="10" t="s">
        <v>1662</v>
      </c>
    </row>
    <row r="14" spans="1:11" ht="15" x14ac:dyDescent="0.2">
      <c r="A14" s="10" t="s">
        <v>163</v>
      </c>
      <c r="B14" t="s">
        <v>723</v>
      </c>
      <c r="C14" s="6" t="s">
        <v>724</v>
      </c>
      <c r="D14" t="s">
        <v>725</v>
      </c>
      <c r="E14" t="s">
        <v>104</v>
      </c>
      <c r="G14" s="9" t="s">
        <v>727</v>
      </c>
      <c r="H14" s="8" t="s">
        <v>729</v>
      </c>
      <c r="J14">
        <v>903098557</v>
      </c>
      <c r="K14" s="5" t="s">
        <v>732</v>
      </c>
    </row>
    <row r="15" spans="1:11" ht="15" x14ac:dyDescent="0.2">
      <c r="A15" s="10" t="s">
        <v>173</v>
      </c>
      <c r="B15" t="s">
        <v>739</v>
      </c>
      <c r="C15" t="s">
        <v>172</v>
      </c>
      <c r="D15" t="s">
        <v>566</v>
      </c>
      <c r="E15" t="s">
        <v>446</v>
      </c>
      <c r="G15" s="9" t="s">
        <v>761</v>
      </c>
      <c r="H15" s="8" t="s">
        <v>720</v>
      </c>
      <c r="J15">
        <v>903214198</v>
      </c>
      <c r="K15" s="6" t="s">
        <v>763</v>
      </c>
    </row>
    <row r="16" spans="1:11" ht="15" x14ac:dyDescent="0.2">
      <c r="A16" s="5" t="s">
        <v>183</v>
      </c>
      <c r="B16" s="6" t="s">
        <v>765</v>
      </c>
      <c r="C16" t="s">
        <v>766</v>
      </c>
      <c r="D16" s="6" t="s">
        <v>717</v>
      </c>
      <c r="E16" s="6" t="s">
        <v>717</v>
      </c>
      <c r="G16" s="9" t="s">
        <v>799</v>
      </c>
      <c r="H16" s="8" t="s">
        <v>803</v>
      </c>
      <c r="J16">
        <v>903160524</v>
      </c>
      <c r="K16" s="5" t="s">
        <v>807</v>
      </c>
    </row>
    <row r="17" spans="1:11" ht="15" x14ac:dyDescent="0.2">
      <c r="A17" s="5" t="s">
        <v>195</v>
      </c>
      <c r="B17" t="s">
        <v>817</v>
      </c>
      <c r="C17" t="s">
        <v>818</v>
      </c>
      <c r="D17" t="s">
        <v>819</v>
      </c>
      <c r="E17" t="s">
        <v>714</v>
      </c>
      <c r="G17" s="9" t="s">
        <v>820</v>
      </c>
      <c r="H17" s="8" t="s">
        <v>821</v>
      </c>
      <c r="J17">
        <v>903207912</v>
      </c>
      <c r="K17" s="5" t="s">
        <v>822</v>
      </c>
    </row>
    <row r="18" spans="1:11" ht="15" x14ac:dyDescent="0.2">
      <c r="A18" s="5" t="s">
        <v>213</v>
      </c>
      <c r="B18" t="s">
        <v>836</v>
      </c>
      <c r="C18" t="s">
        <v>838</v>
      </c>
      <c r="D18" t="s">
        <v>712</v>
      </c>
      <c r="E18" t="s">
        <v>313</v>
      </c>
      <c r="G18" s="9" t="s">
        <v>875</v>
      </c>
      <c r="H18" s="8" t="s">
        <v>876</v>
      </c>
      <c r="J18">
        <v>903216922</v>
      </c>
      <c r="K18" s="5" t="s">
        <v>878</v>
      </c>
    </row>
    <row r="19" spans="1:11" ht="15" x14ac:dyDescent="0.2">
      <c r="A19" s="5" t="s">
        <v>223</v>
      </c>
      <c r="B19" t="s">
        <v>885</v>
      </c>
      <c r="C19" t="s">
        <v>886</v>
      </c>
      <c r="D19" t="s">
        <v>895</v>
      </c>
      <c r="E19" t="s">
        <v>313</v>
      </c>
      <c r="G19" s="9" t="s">
        <v>896</v>
      </c>
      <c r="H19" s="8" t="s">
        <v>891</v>
      </c>
      <c r="J19">
        <v>903050862</v>
      </c>
      <c r="K19" s="5" t="s">
        <v>900</v>
      </c>
    </row>
    <row r="20" spans="1:11" ht="15" x14ac:dyDescent="0.2">
      <c r="A20" s="5" t="s">
        <v>241</v>
      </c>
      <c r="B20" t="s">
        <v>871</v>
      </c>
      <c r="C20" t="s">
        <v>172</v>
      </c>
      <c r="D20" t="s">
        <v>101</v>
      </c>
      <c r="E20" t="s">
        <v>313</v>
      </c>
      <c r="G20" s="9" t="s">
        <v>913</v>
      </c>
      <c r="H20" s="8" t="s">
        <v>915</v>
      </c>
      <c r="J20">
        <v>903174929</v>
      </c>
      <c r="K20" s="5" t="s">
        <v>919</v>
      </c>
    </row>
    <row r="21" spans="1:11" ht="15.75" customHeight="1" x14ac:dyDescent="0.15">
      <c r="A21" s="6" t="s">
        <v>921</v>
      </c>
      <c r="B21" s="6" t="s">
        <v>935</v>
      </c>
      <c r="C21" t="s">
        <v>937</v>
      </c>
      <c r="D21" s="6" t="s">
        <v>958</v>
      </c>
      <c r="E21" s="6" t="s">
        <v>960</v>
      </c>
      <c r="F21" s="6" t="s">
        <v>719</v>
      </c>
      <c r="G21" s="6" t="s">
        <v>107</v>
      </c>
      <c r="H21" s="8" t="s">
        <v>964</v>
      </c>
      <c r="K21" s="10" t="s">
        <v>1663</v>
      </c>
    </row>
    <row r="22" spans="1:11" ht="15.75" customHeight="1" x14ac:dyDescent="0.15">
      <c r="A22" s="5" t="s">
        <v>248</v>
      </c>
      <c r="B22" t="s">
        <v>813</v>
      </c>
      <c r="C22" s="6" t="s">
        <v>914</v>
      </c>
      <c r="D22" t="s">
        <v>101</v>
      </c>
      <c r="E22" t="s">
        <v>714</v>
      </c>
      <c r="G22" s="6" t="s">
        <v>107</v>
      </c>
      <c r="H22" s="8" t="s">
        <v>977</v>
      </c>
      <c r="J22">
        <v>902990365</v>
      </c>
      <c r="K22" s="6" t="s">
        <v>978</v>
      </c>
    </row>
    <row r="23" spans="1:11" ht="15" x14ac:dyDescent="0.2">
      <c r="A23" s="10" t="s">
        <v>255</v>
      </c>
      <c r="B23" s="6" t="s">
        <v>107</v>
      </c>
      <c r="C23" t="s">
        <v>838</v>
      </c>
      <c r="D23" s="6" t="s">
        <v>107</v>
      </c>
      <c r="E23" s="6" t="s">
        <v>107</v>
      </c>
      <c r="G23" s="9" t="s">
        <v>999</v>
      </c>
      <c r="H23" s="8" t="s">
        <v>1000</v>
      </c>
      <c r="J23">
        <v>903213518</v>
      </c>
      <c r="K23" s="5" t="s">
        <v>1001</v>
      </c>
    </row>
    <row r="24" spans="1:11" ht="15" x14ac:dyDescent="0.2">
      <c r="A24" s="5" t="s">
        <v>270</v>
      </c>
      <c r="B24" s="6" t="s">
        <v>765</v>
      </c>
      <c r="C24" t="s">
        <v>172</v>
      </c>
      <c r="D24" s="6" t="s">
        <v>717</v>
      </c>
      <c r="E24" s="6" t="s">
        <v>717</v>
      </c>
      <c r="G24" s="9" t="s">
        <v>1023</v>
      </c>
      <c r="H24" s="8" t="s">
        <v>1026</v>
      </c>
      <c r="J24">
        <v>903205580</v>
      </c>
      <c r="K24" s="5" t="s">
        <v>1029</v>
      </c>
    </row>
    <row r="25" spans="1:11" ht="15" x14ac:dyDescent="0.2">
      <c r="A25" s="5" t="s">
        <v>276</v>
      </c>
      <c r="B25" t="s">
        <v>813</v>
      </c>
      <c r="C25" t="s">
        <v>494</v>
      </c>
      <c r="D25" t="s">
        <v>101</v>
      </c>
      <c r="E25" t="s">
        <v>714</v>
      </c>
      <c r="G25" s="9" t="s">
        <v>1078</v>
      </c>
      <c r="H25" s="8" t="s">
        <v>1079</v>
      </c>
      <c r="J25">
        <v>903215788</v>
      </c>
      <c r="K25" s="5" t="s">
        <v>1083</v>
      </c>
    </row>
    <row r="26" spans="1:11" ht="15" x14ac:dyDescent="0.2">
      <c r="A26" s="5" t="s">
        <v>283</v>
      </c>
      <c r="B26" t="s">
        <v>931</v>
      </c>
      <c r="C26" t="s">
        <v>947</v>
      </c>
      <c r="D26" t="s">
        <v>1102</v>
      </c>
      <c r="E26" t="s">
        <v>446</v>
      </c>
      <c r="G26" s="9" t="s">
        <v>1103</v>
      </c>
      <c r="H26" s="8" t="s">
        <v>1104</v>
      </c>
      <c r="J26">
        <v>903023011</v>
      </c>
      <c r="K26" s="5" t="s">
        <v>1105</v>
      </c>
    </row>
    <row r="27" spans="1:11" ht="15" x14ac:dyDescent="0.2">
      <c r="A27" s="5" t="s">
        <v>297</v>
      </c>
      <c r="B27" s="6" t="s">
        <v>107</v>
      </c>
      <c r="C27" t="s">
        <v>838</v>
      </c>
      <c r="D27" s="6" t="s">
        <v>107</v>
      </c>
      <c r="E27" s="6" t="s">
        <v>107</v>
      </c>
      <c r="G27" s="9" t="s">
        <v>1134</v>
      </c>
      <c r="H27" s="8" t="s">
        <v>1135</v>
      </c>
      <c r="J27">
        <v>903241991</v>
      </c>
      <c r="K27" s="5" t="s">
        <v>1136</v>
      </c>
    </row>
    <row r="28" spans="1:11" ht="15" x14ac:dyDescent="0.2">
      <c r="A28" s="5" t="s">
        <v>306</v>
      </c>
      <c r="B28" t="s">
        <v>887</v>
      </c>
      <c r="C28" t="s">
        <v>376</v>
      </c>
      <c r="D28" t="s">
        <v>1131</v>
      </c>
      <c r="E28" t="s">
        <v>104</v>
      </c>
      <c r="G28" s="9" t="s">
        <v>1158</v>
      </c>
      <c r="H28" s="8" t="s">
        <v>904</v>
      </c>
      <c r="J28">
        <v>903022756</v>
      </c>
      <c r="K28" s="5" t="s">
        <v>1159</v>
      </c>
    </row>
    <row r="29" spans="1:11" ht="15" x14ac:dyDescent="0.2">
      <c r="A29" s="5" t="s">
        <v>322</v>
      </c>
      <c r="B29" t="s">
        <v>836</v>
      </c>
      <c r="C29" t="s">
        <v>1110</v>
      </c>
      <c r="D29" t="s">
        <v>712</v>
      </c>
      <c r="E29" t="s">
        <v>313</v>
      </c>
      <c r="G29" s="9" t="s">
        <v>1185</v>
      </c>
      <c r="H29" s="8" t="s">
        <v>1187</v>
      </c>
      <c r="J29">
        <v>903184260</v>
      </c>
      <c r="K29" s="5" t="s">
        <v>1190</v>
      </c>
    </row>
    <row r="30" spans="1:11" ht="15" x14ac:dyDescent="0.2">
      <c r="A30" s="5" t="s">
        <v>339</v>
      </c>
      <c r="B30" t="s">
        <v>824</v>
      </c>
      <c r="C30" t="s">
        <v>947</v>
      </c>
      <c r="D30" t="s">
        <v>895</v>
      </c>
      <c r="E30" t="s">
        <v>714</v>
      </c>
      <c r="G30" s="9" t="s">
        <v>1217</v>
      </c>
      <c r="H30" s="8" t="s">
        <v>979</v>
      </c>
      <c r="J30">
        <v>903050896</v>
      </c>
      <c r="K30" s="5" t="s">
        <v>1220</v>
      </c>
    </row>
    <row r="31" spans="1:11" ht="15" x14ac:dyDescent="0.2">
      <c r="A31" s="5" t="s">
        <v>1225</v>
      </c>
      <c r="B31" t="s">
        <v>931</v>
      </c>
      <c r="C31" t="s">
        <v>172</v>
      </c>
      <c r="D31" t="s">
        <v>1102</v>
      </c>
      <c r="E31" t="s">
        <v>446</v>
      </c>
      <c r="G31" s="9" t="s">
        <v>1247</v>
      </c>
      <c r="H31" s="8" t="s">
        <v>1248</v>
      </c>
      <c r="J31">
        <v>903157686</v>
      </c>
      <c r="K31" s="5" t="s">
        <v>1249</v>
      </c>
    </row>
    <row r="32" spans="1:11" ht="15" x14ac:dyDescent="0.2">
      <c r="A32" s="5" t="s">
        <v>356</v>
      </c>
      <c r="B32" t="s">
        <v>824</v>
      </c>
      <c r="C32" t="s">
        <v>990</v>
      </c>
      <c r="D32" t="s">
        <v>895</v>
      </c>
      <c r="E32" t="s">
        <v>714</v>
      </c>
      <c r="G32" s="9" t="s">
        <v>1261</v>
      </c>
      <c r="H32" s="8" t="s">
        <v>995</v>
      </c>
      <c r="J32">
        <v>903051440</v>
      </c>
      <c r="K32" s="5" t="s">
        <v>1262</v>
      </c>
    </row>
    <row r="33" spans="1:11" ht="15" x14ac:dyDescent="0.2">
      <c r="A33" s="5" t="s">
        <v>377</v>
      </c>
      <c r="B33" t="s">
        <v>723</v>
      </c>
      <c r="C33" t="s">
        <v>848</v>
      </c>
      <c r="D33" t="s">
        <v>725</v>
      </c>
      <c r="E33" t="s">
        <v>104</v>
      </c>
      <c r="G33" s="9" t="s">
        <v>1287</v>
      </c>
      <c r="H33" s="8" t="s">
        <v>851</v>
      </c>
      <c r="J33">
        <v>903159361</v>
      </c>
      <c r="K33" s="5" t="s">
        <v>1289</v>
      </c>
    </row>
    <row r="34" spans="1:11" ht="15" x14ac:dyDescent="0.2">
      <c r="A34" s="5" t="s">
        <v>383</v>
      </c>
      <c r="B34" t="s">
        <v>35</v>
      </c>
      <c r="C34" s="6" t="s">
        <v>583</v>
      </c>
      <c r="D34" t="s">
        <v>101</v>
      </c>
      <c r="E34" t="s">
        <v>104</v>
      </c>
      <c r="G34" s="9" t="s">
        <v>1300</v>
      </c>
      <c r="H34" s="8" t="s">
        <v>1301</v>
      </c>
      <c r="J34">
        <v>903301093</v>
      </c>
      <c r="K34" s="5" t="s">
        <v>1304</v>
      </c>
    </row>
    <row r="35" spans="1:11" ht="15" x14ac:dyDescent="0.2">
      <c r="A35" s="5" t="s">
        <v>406</v>
      </c>
      <c r="B35" t="s">
        <v>739</v>
      </c>
      <c r="C35" s="6" t="s">
        <v>1311</v>
      </c>
      <c r="D35" t="s">
        <v>566</v>
      </c>
      <c r="E35" t="s">
        <v>446</v>
      </c>
      <c r="G35" s="9" t="s">
        <v>1315</v>
      </c>
      <c r="H35" s="8" t="s">
        <v>1316</v>
      </c>
      <c r="J35">
        <v>903197456</v>
      </c>
      <c r="K35" s="5" t="s">
        <v>1318</v>
      </c>
    </row>
    <row r="36" spans="1:11" ht="15" x14ac:dyDescent="0.2">
      <c r="A36" s="5" t="s">
        <v>416</v>
      </c>
      <c r="B36" t="s">
        <v>887</v>
      </c>
      <c r="C36" t="s">
        <v>631</v>
      </c>
      <c r="D36" t="s">
        <v>1131</v>
      </c>
      <c r="E36" t="s">
        <v>104</v>
      </c>
      <c r="G36" s="9" t="s">
        <v>1328</v>
      </c>
      <c r="H36" s="8" t="s">
        <v>1283</v>
      </c>
      <c r="J36">
        <v>903237596</v>
      </c>
      <c r="K36" s="5" t="s">
        <v>1332</v>
      </c>
    </row>
    <row r="37" spans="1:11" ht="15" x14ac:dyDescent="0.2">
      <c r="A37" s="5" t="s">
        <v>1290</v>
      </c>
      <c r="B37" t="s">
        <v>170</v>
      </c>
      <c r="C37" t="s">
        <v>1110</v>
      </c>
      <c r="D37" t="s">
        <v>311</v>
      </c>
      <c r="E37" t="s">
        <v>313</v>
      </c>
      <c r="G37" s="9" t="s">
        <v>1346</v>
      </c>
      <c r="H37" s="8" t="s">
        <v>1347</v>
      </c>
      <c r="J37">
        <v>903209111</v>
      </c>
      <c r="K37" s="5" t="s">
        <v>1348</v>
      </c>
    </row>
    <row r="38" spans="1:11" ht="15" x14ac:dyDescent="0.2">
      <c r="A38" s="5" t="s">
        <v>429</v>
      </c>
      <c r="B38" t="s">
        <v>817</v>
      </c>
      <c r="C38" t="s">
        <v>36</v>
      </c>
      <c r="D38" t="s">
        <v>819</v>
      </c>
      <c r="E38" t="s">
        <v>714</v>
      </c>
      <c r="G38" s="9" t="s">
        <v>1371</v>
      </c>
      <c r="H38" s="8" t="s">
        <v>1373</v>
      </c>
      <c r="J38">
        <v>903158780</v>
      </c>
      <c r="K38" s="5" t="s">
        <v>1377</v>
      </c>
    </row>
    <row r="39" spans="1:11" ht="15" x14ac:dyDescent="0.2">
      <c r="A39" s="5" t="s">
        <v>440</v>
      </c>
      <c r="B39" s="6">
        <v>1171</v>
      </c>
      <c r="C39" t="s">
        <v>172</v>
      </c>
      <c r="D39" s="6" t="s">
        <v>615</v>
      </c>
      <c r="E39" s="6" t="s">
        <v>616</v>
      </c>
      <c r="G39" s="9" t="s">
        <v>1404</v>
      </c>
      <c r="H39" s="8" t="s">
        <v>1335</v>
      </c>
      <c r="J39">
        <v>903203064</v>
      </c>
      <c r="K39" s="5" t="s">
        <v>1408</v>
      </c>
    </row>
    <row r="40" spans="1:11" ht="15" x14ac:dyDescent="0.2">
      <c r="A40" s="5" t="s">
        <v>464</v>
      </c>
      <c r="B40" t="s">
        <v>885</v>
      </c>
      <c r="C40" t="s">
        <v>1415</v>
      </c>
      <c r="D40" t="s">
        <v>895</v>
      </c>
      <c r="E40" t="s">
        <v>313</v>
      </c>
      <c r="G40" s="9" t="s">
        <v>1419</v>
      </c>
      <c r="H40" s="8" t="s">
        <v>1421</v>
      </c>
      <c r="J40">
        <v>903058049</v>
      </c>
      <c r="K40" s="5" t="s">
        <v>1425</v>
      </c>
    </row>
    <row r="41" spans="1:11" ht="15" x14ac:dyDescent="0.2">
      <c r="A41" s="5" t="s">
        <v>1429</v>
      </c>
      <c r="B41" t="s">
        <v>871</v>
      </c>
      <c r="C41" s="6" t="s">
        <v>614</v>
      </c>
      <c r="D41" t="s">
        <v>101</v>
      </c>
      <c r="E41" t="s">
        <v>313</v>
      </c>
      <c r="G41" s="9" t="s">
        <v>1437</v>
      </c>
      <c r="H41" s="8" t="s">
        <v>1439</v>
      </c>
      <c r="J41">
        <v>903246908</v>
      </c>
      <c r="K41" s="5" t="s">
        <v>1442</v>
      </c>
    </row>
    <row r="42" spans="1:11" ht="15" x14ac:dyDescent="0.2">
      <c r="A42" s="5" t="s">
        <v>487</v>
      </c>
      <c r="B42" t="s">
        <v>545</v>
      </c>
      <c r="C42" t="s">
        <v>886</v>
      </c>
      <c r="D42" t="s">
        <v>566</v>
      </c>
      <c r="E42" t="s">
        <v>104</v>
      </c>
      <c r="G42" s="9" t="s">
        <v>1450</v>
      </c>
      <c r="H42" s="8" t="s">
        <v>1452</v>
      </c>
      <c r="J42">
        <v>903075687</v>
      </c>
      <c r="K42" s="5" t="s">
        <v>1454</v>
      </c>
    </row>
    <row r="43" spans="1:11" ht="15.75" customHeight="1" x14ac:dyDescent="0.15">
      <c r="A43" s="10" t="s">
        <v>505</v>
      </c>
      <c r="B43" t="s">
        <v>375</v>
      </c>
      <c r="C43" t="s">
        <v>947</v>
      </c>
      <c r="D43" t="s">
        <v>391</v>
      </c>
      <c r="E43" t="s">
        <v>104</v>
      </c>
      <c r="F43" s="6" t="s">
        <v>938</v>
      </c>
      <c r="G43" s="6" t="s">
        <v>107</v>
      </c>
      <c r="H43" s="8" t="s">
        <v>939</v>
      </c>
      <c r="J43">
        <v>903033969</v>
      </c>
      <c r="K43" s="5" t="s">
        <v>1466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1CED4-FE8F-3B45-963F-010F9319D5AC}">
  <dimension ref="A1:J43"/>
  <sheetViews>
    <sheetView workbookViewId="0">
      <selection activeCell="E15" sqref="E15"/>
    </sheetView>
  </sheetViews>
  <sheetFormatPr baseColWidth="10" defaultRowHeight="13" x14ac:dyDescent="0.15"/>
  <cols>
    <col min="1" max="1" width="10.6640625" bestFit="1" customWidth="1"/>
    <col min="2" max="4" width="17.5" bestFit="1" customWidth="1"/>
    <col min="5" max="5" width="16" bestFit="1" customWidth="1"/>
    <col min="6" max="6" width="15.5" bestFit="1" customWidth="1"/>
    <col min="7" max="7" width="13.5" bestFit="1" customWidth="1"/>
    <col min="8" max="8" width="12.5" bestFit="1" customWidth="1"/>
    <col min="9" max="9" width="13.33203125" bestFit="1" customWidth="1"/>
  </cols>
  <sheetData>
    <row r="1" spans="1:10" ht="18" x14ac:dyDescent="0.2">
      <c r="A1" s="32" t="s">
        <v>1631</v>
      </c>
      <c r="B1" s="33"/>
      <c r="C1" s="33"/>
      <c r="D1" s="33"/>
      <c r="E1" s="33"/>
      <c r="F1" s="33"/>
      <c r="G1" s="33"/>
      <c r="H1" s="33"/>
      <c r="I1" s="33"/>
      <c r="J1" s="34"/>
    </row>
    <row r="2" spans="1:10" x14ac:dyDescent="0.15">
      <c r="A2" s="35" t="s">
        <v>1632</v>
      </c>
      <c r="B2" s="33"/>
      <c r="C2" s="33"/>
      <c r="D2" s="33"/>
      <c r="E2" s="33"/>
      <c r="F2" s="23"/>
      <c r="G2" s="23"/>
      <c r="H2" s="23"/>
      <c r="I2" s="23"/>
      <c r="J2" s="23"/>
    </row>
    <row r="3" spans="1:10" x14ac:dyDescent="0.15">
      <c r="A3" s="24" t="s">
        <v>1608</v>
      </c>
      <c r="B3" s="25" t="s">
        <v>1633</v>
      </c>
      <c r="C3" s="25" t="s">
        <v>1634</v>
      </c>
      <c r="D3" s="25" t="s">
        <v>1635</v>
      </c>
      <c r="E3" s="25" t="s">
        <v>1636</v>
      </c>
      <c r="F3" s="26"/>
      <c r="G3" s="26"/>
      <c r="H3" s="26"/>
      <c r="I3" s="26"/>
      <c r="J3" s="26"/>
    </row>
    <row r="4" spans="1:10" x14ac:dyDescent="0.15">
      <c r="A4" s="27" t="s">
        <v>1637</v>
      </c>
      <c r="B4" s="28" t="s">
        <v>270</v>
      </c>
      <c r="C4" s="28" t="s">
        <v>1638</v>
      </c>
      <c r="D4" s="28" t="s">
        <v>195</v>
      </c>
      <c r="E4" s="28" t="s">
        <v>322</v>
      </c>
      <c r="F4" s="26"/>
      <c r="G4" s="26"/>
      <c r="H4" s="26"/>
      <c r="I4" s="26"/>
      <c r="J4" s="26"/>
    </row>
    <row r="5" spans="1:10" x14ac:dyDescent="0.15">
      <c r="A5" s="27" t="s">
        <v>1639</v>
      </c>
      <c r="B5" s="28" t="s">
        <v>1640</v>
      </c>
      <c r="C5" s="28" t="s">
        <v>487</v>
      </c>
      <c r="D5" s="28" t="s">
        <v>377</v>
      </c>
      <c r="E5" s="28" t="s">
        <v>620</v>
      </c>
      <c r="F5" s="26"/>
      <c r="G5" s="26"/>
      <c r="H5" s="26"/>
      <c r="I5" s="26"/>
      <c r="J5" s="26"/>
    </row>
    <row r="6" spans="1:10" x14ac:dyDescent="0.15">
      <c r="A6" s="27" t="s">
        <v>1641</v>
      </c>
      <c r="B6" s="28" t="s">
        <v>1640</v>
      </c>
      <c r="C6" s="28" t="s">
        <v>143</v>
      </c>
      <c r="D6" s="28" t="s">
        <v>297</v>
      </c>
      <c r="E6" s="28" t="s">
        <v>620</v>
      </c>
      <c r="F6" s="26"/>
      <c r="G6" s="26"/>
      <c r="H6" s="26"/>
      <c r="I6" s="26"/>
      <c r="J6" s="26"/>
    </row>
    <row r="7" spans="1:10" x14ac:dyDescent="0.15">
      <c r="A7" s="27" t="s">
        <v>1642</v>
      </c>
      <c r="B7" s="28" t="s">
        <v>297</v>
      </c>
      <c r="C7" s="28" t="s">
        <v>620</v>
      </c>
      <c r="D7" s="28" t="s">
        <v>1225</v>
      </c>
      <c r="E7" s="28" t="s">
        <v>416</v>
      </c>
      <c r="F7" s="26"/>
      <c r="G7" s="26"/>
      <c r="H7" s="26"/>
      <c r="I7" s="26"/>
      <c r="J7" s="26"/>
    </row>
    <row r="8" spans="1:10" x14ac:dyDescent="0.15">
      <c r="A8" s="27" t="s">
        <v>1643</v>
      </c>
      <c r="B8" s="28" t="s">
        <v>1644</v>
      </c>
      <c r="C8" s="28" t="s">
        <v>1429</v>
      </c>
      <c r="D8" s="28" t="s">
        <v>128</v>
      </c>
      <c r="E8" s="28" t="s">
        <v>356</v>
      </c>
      <c r="F8" s="26"/>
      <c r="G8" s="26"/>
      <c r="H8" s="26"/>
      <c r="I8" s="26"/>
      <c r="J8" s="26"/>
    </row>
    <row r="9" spans="1:10" x14ac:dyDescent="0.15">
      <c r="A9" s="27" t="s">
        <v>1645</v>
      </c>
      <c r="B9" s="28" t="s">
        <v>322</v>
      </c>
      <c r="C9" s="28" t="s">
        <v>276</v>
      </c>
      <c r="D9" s="28" t="s">
        <v>128</v>
      </c>
      <c r="E9" s="28" t="s">
        <v>223</v>
      </c>
      <c r="F9" s="26"/>
      <c r="G9" s="26"/>
      <c r="H9" s="26"/>
      <c r="I9" s="26"/>
      <c r="J9" s="26"/>
    </row>
    <row r="10" spans="1:10" x14ac:dyDescent="0.15">
      <c r="A10" s="26"/>
      <c r="B10" s="26"/>
      <c r="C10" s="26"/>
      <c r="D10" s="26"/>
      <c r="E10" s="26"/>
      <c r="F10" s="26"/>
      <c r="G10" s="26"/>
      <c r="H10" s="26"/>
      <c r="I10" s="26"/>
      <c r="J10" s="26"/>
    </row>
    <row r="11" spans="1:10" x14ac:dyDescent="0.15">
      <c r="A11" s="36" t="s">
        <v>1646</v>
      </c>
      <c r="B11" s="37"/>
      <c r="C11" s="37"/>
      <c r="D11" s="37"/>
      <c r="E11" s="37"/>
      <c r="F11" s="37"/>
      <c r="G11" s="37"/>
      <c r="H11" s="37"/>
      <c r="I11" s="37"/>
      <c r="J11" s="26"/>
    </row>
    <row r="12" spans="1:10" x14ac:dyDescent="0.15">
      <c r="A12" s="24" t="s">
        <v>1608</v>
      </c>
      <c r="B12" s="25" t="s">
        <v>1633</v>
      </c>
      <c r="C12" s="25" t="s">
        <v>1634</v>
      </c>
      <c r="D12" s="25" t="s">
        <v>1635</v>
      </c>
      <c r="E12" s="25" t="s">
        <v>1636</v>
      </c>
      <c r="F12" s="29" t="s">
        <v>1647</v>
      </c>
      <c r="G12" s="30" t="s">
        <v>1648</v>
      </c>
      <c r="H12" s="25" t="s">
        <v>1649</v>
      </c>
      <c r="I12" s="29" t="s">
        <v>1650</v>
      </c>
      <c r="J12" s="26"/>
    </row>
    <row r="13" spans="1:10" x14ac:dyDescent="0.15">
      <c r="A13" s="27" t="s">
        <v>1637</v>
      </c>
      <c r="B13" s="28" t="s">
        <v>440</v>
      </c>
      <c r="C13" s="28" t="s">
        <v>416</v>
      </c>
      <c r="D13" s="28" t="s">
        <v>283</v>
      </c>
      <c r="E13" s="28" t="s">
        <v>464</v>
      </c>
      <c r="F13" s="28"/>
      <c r="G13" s="28"/>
      <c r="H13" s="28" t="s">
        <v>223</v>
      </c>
      <c r="I13" s="28"/>
      <c r="J13" s="26"/>
    </row>
    <row r="14" spans="1:10" x14ac:dyDescent="0.15">
      <c r="A14" s="27" t="s">
        <v>1639</v>
      </c>
      <c r="B14" s="28" t="s">
        <v>241</v>
      </c>
      <c r="C14" s="28" t="s">
        <v>416</v>
      </c>
      <c r="D14" s="28" t="s">
        <v>440</v>
      </c>
      <c r="E14" s="28" t="s">
        <v>143</v>
      </c>
      <c r="F14" s="28" t="s">
        <v>213</v>
      </c>
      <c r="G14" s="28" t="s">
        <v>1651</v>
      </c>
      <c r="H14" s="28"/>
      <c r="I14" s="28" t="s">
        <v>283</v>
      </c>
      <c r="J14" s="26"/>
    </row>
    <row r="15" spans="1:10" x14ac:dyDescent="0.15">
      <c r="A15" s="27" t="s">
        <v>1641</v>
      </c>
      <c r="B15" s="28" t="s">
        <v>46</v>
      </c>
      <c r="C15" s="28" t="s">
        <v>241</v>
      </c>
      <c r="D15" s="28" t="s">
        <v>440</v>
      </c>
      <c r="E15" s="28" t="s">
        <v>213</v>
      </c>
      <c r="F15" s="28" t="s">
        <v>607</v>
      </c>
      <c r="G15" s="28" t="s">
        <v>1651</v>
      </c>
      <c r="H15" s="28"/>
      <c r="I15" s="28" t="s">
        <v>356</v>
      </c>
      <c r="J15" s="26"/>
    </row>
    <row r="16" spans="1:10" x14ac:dyDescent="0.15">
      <c r="A16" s="27" t="s">
        <v>1642</v>
      </c>
      <c r="B16" s="28" t="s">
        <v>46</v>
      </c>
      <c r="C16" s="28" t="s">
        <v>1290</v>
      </c>
      <c r="D16" s="28" t="s">
        <v>1652</v>
      </c>
      <c r="E16" s="28" t="s">
        <v>383</v>
      </c>
      <c r="F16" s="28" t="s">
        <v>607</v>
      </c>
      <c r="G16" s="28" t="s">
        <v>1651</v>
      </c>
      <c r="H16" s="28" t="s">
        <v>339</v>
      </c>
      <c r="I16" s="28" t="s">
        <v>356</v>
      </c>
      <c r="J16" s="26"/>
    </row>
    <row r="17" spans="1:10" x14ac:dyDescent="0.15">
      <c r="A17" s="27" t="s">
        <v>1643</v>
      </c>
      <c r="B17" s="28" t="s">
        <v>297</v>
      </c>
      <c r="C17" s="28" t="s">
        <v>1653</v>
      </c>
      <c r="D17" s="28" t="s">
        <v>276</v>
      </c>
      <c r="E17" s="28" t="s">
        <v>183</v>
      </c>
      <c r="F17" s="28" t="s">
        <v>1290</v>
      </c>
      <c r="G17" s="28" t="s">
        <v>306</v>
      </c>
      <c r="H17" s="28" t="s">
        <v>339</v>
      </c>
      <c r="I17" s="28" t="s">
        <v>1652</v>
      </c>
      <c r="J17" s="26"/>
    </row>
    <row r="18" spans="1:10" x14ac:dyDescent="0.15">
      <c r="A18" s="27" t="s">
        <v>1645</v>
      </c>
      <c r="B18" s="28" t="s">
        <v>297</v>
      </c>
      <c r="C18" s="28" t="s">
        <v>276</v>
      </c>
      <c r="D18" s="28" t="s">
        <v>429</v>
      </c>
      <c r="E18" s="28" t="s">
        <v>183</v>
      </c>
      <c r="F18" s="28"/>
      <c r="G18" s="28" t="s">
        <v>406</v>
      </c>
      <c r="H18" s="28" t="s">
        <v>339</v>
      </c>
      <c r="I18" s="28"/>
      <c r="J18" s="26"/>
    </row>
    <row r="19" spans="1:10" x14ac:dyDescent="0.15">
      <c r="A19" s="26"/>
      <c r="B19" s="26"/>
      <c r="C19" s="26"/>
      <c r="D19" s="26"/>
      <c r="E19" s="26"/>
      <c r="F19" s="26"/>
      <c r="G19" s="26"/>
      <c r="H19" s="26"/>
      <c r="I19" s="26"/>
      <c r="J19" s="26"/>
    </row>
    <row r="20" spans="1:10" x14ac:dyDescent="0.15">
      <c r="A20" s="36" t="s">
        <v>1654</v>
      </c>
      <c r="B20" s="37"/>
      <c r="C20" s="37"/>
      <c r="D20" s="37"/>
      <c r="E20" s="26"/>
      <c r="F20" s="26"/>
      <c r="G20" s="26"/>
      <c r="H20" s="26"/>
      <c r="I20" s="26"/>
      <c r="J20" s="26"/>
    </row>
    <row r="21" spans="1:10" x14ac:dyDescent="0.15">
      <c r="A21" s="24" t="s">
        <v>1608</v>
      </c>
      <c r="B21" s="25" t="s">
        <v>1633</v>
      </c>
      <c r="C21" s="25" t="s">
        <v>1655</v>
      </c>
      <c r="D21" s="25" t="s">
        <v>1635</v>
      </c>
      <c r="E21" s="26"/>
      <c r="F21" s="26"/>
      <c r="G21" s="26"/>
      <c r="H21" s="26"/>
      <c r="I21" s="26"/>
      <c r="J21" s="26"/>
    </row>
    <row r="22" spans="1:10" x14ac:dyDescent="0.15">
      <c r="A22" s="27" t="s">
        <v>1637</v>
      </c>
      <c r="B22" s="28" t="s">
        <v>1640</v>
      </c>
      <c r="C22" s="28" t="s">
        <v>270</v>
      </c>
      <c r="D22" s="28" t="s">
        <v>1638</v>
      </c>
      <c r="E22" s="26"/>
      <c r="F22" s="26"/>
      <c r="G22" s="26"/>
      <c r="H22" s="26"/>
      <c r="I22" s="26"/>
      <c r="J22" s="26"/>
    </row>
    <row r="23" spans="1:10" x14ac:dyDescent="0.15">
      <c r="A23" s="27" t="s">
        <v>1639</v>
      </c>
      <c r="B23" s="28" t="s">
        <v>1640</v>
      </c>
      <c r="C23" s="28" t="s">
        <v>270</v>
      </c>
      <c r="D23" s="28" t="s">
        <v>487</v>
      </c>
      <c r="E23" s="26"/>
      <c r="F23" s="26"/>
      <c r="G23" s="26"/>
      <c r="H23" s="26"/>
      <c r="I23" s="26"/>
      <c r="J23" s="26"/>
    </row>
    <row r="24" spans="1:10" x14ac:dyDescent="0.15">
      <c r="A24" s="27" t="s">
        <v>1641</v>
      </c>
      <c r="B24" s="28" t="s">
        <v>1640</v>
      </c>
      <c r="C24" s="28" t="s">
        <v>1429</v>
      </c>
      <c r="D24" s="28" t="s">
        <v>1290</v>
      </c>
      <c r="E24" s="26"/>
      <c r="F24" s="26"/>
      <c r="G24" s="26"/>
      <c r="H24" s="26"/>
      <c r="I24" s="26"/>
      <c r="J24" s="26"/>
    </row>
    <row r="25" spans="1:10" x14ac:dyDescent="0.15">
      <c r="A25" s="27" t="s">
        <v>1642</v>
      </c>
      <c r="B25" s="28" t="s">
        <v>1225</v>
      </c>
      <c r="C25" s="28" t="s">
        <v>213</v>
      </c>
      <c r="D25" s="28" t="s">
        <v>322</v>
      </c>
      <c r="E25" s="26"/>
      <c r="F25" s="26"/>
      <c r="G25" s="26"/>
      <c r="H25" s="26"/>
      <c r="I25" s="26"/>
      <c r="J25" s="26"/>
    </row>
    <row r="26" spans="1:10" x14ac:dyDescent="0.15">
      <c r="A26" s="27" t="s">
        <v>1643</v>
      </c>
      <c r="B26" s="28" t="s">
        <v>1644</v>
      </c>
      <c r="C26" s="28" t="s">
        <v>143</v>
      </c>
      <c r="D26" s="28" t="s">
        <v>1653</v>
      </c>
      <c r="E26" s="26"/>
      <c r="F26" s="26"/>
      <c r="G26" s="26"/>
      <c r="H26" s="26"/>
      <c r="I26" s="26"/>
      <c r="J26" s="26"/>
    </row>
    <row r="27" spans="1:10" x14ac:dyDescent="0.15">
      <c r="A27" s="27" t="s">
        <v>1645</v>
      </c>
      <c r="B27" s="28" t="s">
        <v>1644</v>
      </c>
      <c r="C27" s="28" t="s">
        <v>383</v>
      </c>
      <c r="D27" s="28" t="s">
        <v>1653</v>
      </c>
      <c r="E27" s="26"/>
      <c r="F27" s="26"/>
      <c r="G27" s="26"/>
      <c r="H27" s="26"/>
      <c r="I27" s="26"/>
      <c r="J27" s="26"/>
    </row>
    <row r="28" spans="1:10" x14ac:dyDescent="0.15">
      <c r="A28" s="26"/>
      <c r="B28" s="26"/>
      <c r="C28" s="26"/>
      <c r="D28" s="26"/>
      <c r="E28" s="26"/>
      <c r="F28" s="26"/>
      <c r="G28" s="26"/>
      <c r="H28" s="26"/>
      <c r="I28" s="26"/>
      <c r="J28" s="26"/>
    </row>
    <row r="29" spans="1:10" x14ac:dyDescent="0.15">
      <c r="A29" s="36" t="s">
        <v>1656</v>
      </c>
      <c r="B29" s="37"/>
      <c r="C29" s="37"/>
      <c r="D29" s="37"/>
      <c r="E29" s="26"/>
      <c r="F29" s="26"/>
      <c r="G29" s="26"/>
      <c r="H29" s="26"/>
      <c r="I29" s="26"/>
      <c r="J29" s="26"/>
    </row>
    <row r="30" spans="1:10" x14ac:dyDescent="0.15">
      <c r="A30" s="24" t="s">
        <v>1608</v>
      </c>
      <c r="B30" s="25" t="s">
        <v>1633</v>
      </c>
      <c r="C30" s="25" t="s">
        <v>1634</v>
      </c>
      <c r="D30" s="25" t="s">
        <v>1635</v>
      </c>
      <c r="E30" s="26"/>
      <c r="F30" s="26"/>
      <c r="G30" s="26"/>
      <c r="H30" s="26"/>
      <c r="I30" s="26"/>
      <c r="J30" s="26"/>
    </row>
    <row r="31" spans="1:10" x14ac:dyDescent="0.15">
      <c r="A31" s="27" t="s">
        <v>1637</v>
      </c>
      <c r="B31" s="28" t="s">
        <v>406</v>
      </c>
      <c r="C31" s="28" t="s">
        <v>1429</v>
      </c>
      <c r="D31" s="28"/>
      <c r="E31" s="26"/>
      <c r="F31" s="26"/>
      <c r="G31" s="26"/>
      <c r="H31" s="26"/>
      <c r="I31" s="26"/>
      <c r="J31" s="26"/>
    </row>
    <row r="32" spans="1:10" x14ac:dyDescent="0.15">
      <c r="A32" s="27" t="s">
        <v>1639</v>
      </c>
      <c r="B32" s="28" t="s">
        <v>377</v>
      </c>
      <c r="C32" s="28" t="s">
        <v>241</v>
      </c>
      <c r="D32" s="28" t="s">
        <v>464</v>
      </c>
      <c r="E32" s="26"/>
      <c r="F32" s="26"/>
      <c r="G32" s="26"/>
      <c r="H32" s="26"/>
      <c r="I32" s="26"/>
      <c r="J32" s="26"/>
    </row>
    <row r="33" spans="1:10" x14ac:dyDescent="0.15">
      <c r="A33" s="27" t="s">
        <v>1641</v>
      </c>
      <c r="B33" s="28" t="s">
        <v>143</v>
      </c>
      <c r="C33" s="28" t="s">
        <v>377</v>
      </c>
      <c r="D33" s="28" t="s">
        <v>440</v>
      </c>
      <c r="E33" s="26"/>
      <c r="F33" s="26"/>
      <c r="G33" s="26"/>
      <c r="H33" s="26"/>
      <c r="I33" s="26"/>
      <c r="J33" s="26"/>
    </row>
    <row r="34" spans="1:10" x14ac:dyDescent="0.15">
      <c r="A34" s="27" t="s">
        <v>1642</v>
      </c>
      <c r="B34" s="28" t="s">
        <v>383</v>
      </c>
      <c r="C34" s="28" t="s">
        <v>1652</v>
      </c>
      <c r="D34" s="28" t="s">
        <v>406</v>
      </c>
      <c r="E34" s="31"/>
      <c r="F34" s="26"/>
      <c r="G34" s="26"/>
      <c r="H34" s="26"/>
      <c r="I34" s="26"/>
      <c r="J34" s="26"/>
    </row>
    <row r="35" spans="1:10" x14ac:dyDescent="0.15">
      <c r="A35" s="27" t="s">
        <v>1643</v>
      </c>
      <c r="B35" s="28" t="s">
        <v>306</v>
      </c>
      <c r="C35" s="28" t="s">
        <v>195</v>
      </c>
      <c r="D35" s="28" t="s">
        <v>297</v>
      </c>
      <c r="E35" s="31"/>
      <c r="F35" s="26"/>
      <c r="G35" s="26"/>
      <c r="H35" s="26"/>
      <c r="I35" s="26"/>
      <c r="J35" s="26"/>
    </row>
    <row r="36" spans="1:10" x14ac:dyDescent="0.15">
      <c r="A36" s="27" t="s">
        <v>1645</v>
      </c>
      <c r="B36" s="28" t="s">
        <v>306</v>
      </c>
      <c r="C36" s="28" t="s">
        <v>607</v>
      </c>
      <c r="D36" s="28"/>
      <c r="E36" s="26"/>
      <c r="F36" s="26"/>
      <c r="G36" s="26"/>
      <c r="H36" s="26"/>
      <c r="I36" s="26"/>
      <c r="J36" s="26"/>
    </row>
    <row r="37" spans="1:10" x14ac:dyDescent="0.15">
      <c r="A37" s="26"/>
      <c r="B37" s="26"/>
      <c r="C37" s="26"/>
      <c r="D37" s="26"/>
      <c r="E37" s="26"/>
      <c r="F37" s="26"/>
      <c r="G37" s="26"/>
      <c r="H37" s="26"/>
      <c r="I37" s="26"/>
      <c r="J37" s="26"/>
    </row>
    <row r="38" spans="1:10" x14ac:dyDescent="0.15">
      <c r="A38" s="36" t="s">
        <v>1657</v>
      </c>
      <c r="B38" s="37"/>
      <c r="C38" s="37"/>
      <c r="D38" s="37"/>
      <c r="E38" s="37"/>
      <c r="F38" s="26"/>
      <c r="G38" s="26"/>
      <c r="H38" s="26"/>
      <c r="I38" s="26"/>
      <c r="J38" s="26"/>
    </row>
    <row r="39" spans="1:10" x14ac:dyDescent="0.15">
      <c r="A39" s="24" t="s">
        <v>1608</v>
      </c>
      <c r="B39" s="25" t="s">
        <v>1633</v>
      </c>
      <c r="C39" s="25" t="s">
        <v>1634</v>
      </c>
      <c r="D39" s="25" t="s">
        <v>1635</v>
      </c>
      <c r="E39" s="25" t="s">
        <v>1636</v>
      </c>
      <c r="F39" s="26"/>
      <c r="G39" s="26"/>
      <c r="H39" s="26"/>
      <c r="I39" s="26"/>
      <c r="J39" s="26"/>
    </row>
    <row r="40" spans="1:10" x14ac:dyDescent="0.15">
      <c r="A40" s="27" t="s">
        <v>1637</v>
      </c>
      <c r="B40" s="28" t="s">
        <v>429</v>
      </c>
      <c r="C40" s="28" t="s">
        <v>487</v>
      </c>
      <c r="D40" s="28" t="s">
        <v>1225</v>
      </c>
      <c r="E40" s="28" t="s">
        <v>283</v>
      </c>
      <c r="F40" s="26"/>
      <c r="G40" s="26"/>
      <c r="H40" s="26"/>
      <c r="I40" s="26"/>
      <c r="J40" s="26"/>
    </row>
    <row r="41" spans="1:10" x14ac:dyDescent="0.15">
      <c r="A41" s="27" t="s">
        <v>1639</v>
      </c>
      <c r="B41" s="28" t="s">
        <v>46</v>
      </c>
      <c r="C41" s="28" t="s">
        <v>1638</v>
      </c>
      <c r="D41" s="28" t="s">
        <v>464</v>
      </c>
      <c r="E41" s="28" t="s">
        <v>223</v>
      </c>
      <c r="F41" s="26"/>
      <c r="G41" s="26"/>
      <c r="H41" s="26"/>
      <c r="I41" s="26"/>
      <c r="J41" s="26"/>
    </row>
    <row r="42" spans="1:10" x14ac:dyDescent="0.15">
      <c r="A42" s="27" t="s">
        <v>1641</v>
      </c>
      <c r="B42" s="28" t="s">
        <v>195</v>
      </c>
      <c r="C42" s="28" t="s">
        <v>128</v>
      </c>
      <c r="D42" s="28" t="s">
        <v>183</v>
      </c>
      <c r="E42" s="28" t="s">
        <v>429</v>
      </c>
      <c r="F42" s="26"/>
      <c r="G42" s="26"/>
      <c r="H42" s="26"/>
      <c r="I42" s="26"/>
      <c r="J42" s="26"/>
    </row>
    <row r="43" spans="1:10" x14ac:dyDescent="0.15">
      <c r="A43" s="26"/>
      <c r="B43" s="26"/>
      <c r="C43" s="26"/>
      <c r="D43" s="26"/>
      <c r="E43" s="26"/>
      <c r="F43" s="26"/>
      <c r="G43" s="26"/>
      <c r="H43" s="26"/>
      <c r="I43" s="26"/>
      <c r="J43" s="26"/>
    </row>
  </sheetData>
  <mergeCells count="6">
    <mergeCell ref="A38:E38"/>
    <mergeCell ref="A1:J1"/>
    <mergeCell ref="A2:E2"/>
    <mergeCell ref="A11:I11"/>
    <mergeCell ref="A20:D20"/>
    <mergeCell ref="A29:D29"/>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398E7998-66A7-8445-9B02-3B27EC47B4D4}">
          <x14:formula1>
            <xm:f>'/Users/alexhrao/Documents/Temp/[Helpdesk Signups.xlsx]TA List'!#REF!</xm:f>
          </x14:formula1>
          <xm:sqref>B4:E9 B13:I18 B22:D27 B31:D36 B40:E42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37"/>
  <sheetViews>
    <sheetView topLeftCell="G1" workbookViewId="0">
      <pane ySplit="1" topLeftCell="A2" activePane="bottomLeft" state="frozen"/>
      <selection pane="bottomLeft" activeCell="V2" sqref="V2"/>
    </sheetView>
  </sheetViews>
  <sheetFormatPr baseColWidth="10" defaultColWidth="14.5" defaultRowHeight="15.75" customHeight="1" x14ac:dyDescent="0.15"/>
  <cols>
    <col min="1" max="1" width="18.33203125" customWidth="1"/>
  </cols>
  <sheetData>
    <row r="1" spans="1:21" ht="15.75" customHeight="1" x14ac:dyDescent="0.15">
      <c r="A1" s="3" t="s">
        <v>0</v>
      </c>
      <c r="B1" s="2" t="s">
        <v>14</v>
      </c>
      <c r="C1" s="2" t="s">
        <v>15</v>
      </c>
      <c r="D1" s="2" t="s">
        <v>16</v>
      </c>
      <c r="E1" s="2" t="s">
        <v>18</v>
      </c>
      <c r="F1" s="2" t="s">
        <v>19</v>
      </c>
      <c r="G1" s="2" t="s">
        <v>20</v>
      </c>
      <c r="H1" s="2" t="s">
        <v>21</v>
      </c>
      <c r="I1" s="2" t="s">
        <v>22</v>
      </c>
      <c r="J1" s="2" t="s">
        <v>23</v>
      </c>
      <c r="K1" s="2" t="s">
        <v>24</v>
      </c>
      <c r="L1" s="4" t="s">
        <v>25</v>
      </c>
      <c r="M1" s="2" t="s">
        <v>26</v>
      </c>
      <c r="N1" s="2" t="s">
        <v>27</v>
      </c>
      <c r="O1" s="4" t="s">
        <v>28</v>
      </c>
      <c r="P1" s="4" t="s">
        <v>29</v>
      </c>
      <c r="Q1" s="4" t="s">
        <v>30</v>
      </c>
      <c r="R1" s="4" t="s">
        <v>31</v>
      </c>
      <c r="S1" s="4" t="s">
        <v>32</v>
      </c>
      <c r="T1" s="4" t="s">
        <v>33</v>
      </c>
      <c r="U1" s="4" t="s">
        <v>34</v>
      </c>
    </row>
    <row r="2" spans="1:21" ht="15.75" customHeight="1" x14ac:dyDescent="0.15">
      <c r="A2" s="6" t="s">
        <v>17</v>
      </c>
      <c r="B2" s="6" t="s">
        <v>37</v>
      </c>
      <c r="C2" s="6" t="s">
        <v>38</v>
      </c>
      <c r="D2" s="6" t="s">
        <v>39</v>
      </c>
      <c r="E2" s="6" t="s">
        <v>40</v>
      </c>
      <c r="F2" s="10" t="s">
        <v>1661</v>
      </c>
      <c r="G2" s="6" t="s">
        <v>41</v>
      </c>
      <c r="H2" s="10" t="s">
        <v>1659</v>
      </c>
      <c r="I2" s="10" t="s">
        <v>1660</v>
      </c>
      <c r="J2" s="6" t="s">
        <v>42</v>
      </c>
      <c r="K2" s="6" t="s">
        <v>43</v>
      </c>
      <c r="L2" s="10" t="s">
        <v>1661</v>
      </c>
      <c r="M2" s="10" t="s">
        <v>1660</v>
      </c>
      <c r="N2" s="10" t="s">
        <v>1661</v>
      </c>
      <c r="O2" s="10" t="s">
        <v>1661</v>
      </c>
      <c r="P2" s="6" t="s">
        <v>44</v>
      </c>
      <c r="Q2" s="10" t="s">
        <v>1660</v>
      </c>
      <c r="R2" s="10" t="s">
        <v>1661</v>
      </c>
      <c r="S2" s="6" t="s">
        <v>45</v>
      </c>
      <c r="T2" s="10" t="s">
        <v>1661</v>
      </c>
      <c r="U2" s="10" t="s">
        <v>1661</v>
      </c>
    </row>
    <row r="3" spans="1:21" ht="15.75" customHeight="1" x14ac:dyDescent="0.15">
      <c r="A3" s="6" t="s">
        <v>46</v>
      </c>
      <c r="B3" s="6" t="s">
        <v>47</v>
      </c>
      <c r="D3" s="6" t="s">
        <v>48</v>
      </c>
      <c r="E3" s="6" t="s">
        <v>49</v>
      </c>
      <c r="G3" s="6" t="s">
        <v>50</v>
      </c>
      <c r="H3" s="6" t="s">
        <v>51</v>
      </c>
      <c r="J3" s="6" t="s">
        <v>52</v>
      </c>
      <c r="K3" s="6" t="s">
        <v>53</v>
      </c>
      <c r="O3" s="6" t="s">
        <v>54</v>
      </c>
      <c r="Q3" s="6" t="s">
        <v>55</v>
      </c>
      <c r="S3" s="6" t="s">
        <v>56</v>
      </c>
      <c r="T3" s="6" t="s">
        <v>57</v>
      </c>
      <c r="U3" s="6" t="s">
        <v>58</v>
      </c>
    </row>
    <row r="4" spans="1:21" ht="15.75" customHeight="1" x14ac:dyDescent="0.15">
      <c r="A4" s="6" t="s">
        <v>59</v>
      </c>
      <c r="B4" s="6" t="s">
        <v>60</v>
      </c>
      <c r="C4" s="6" t="s">
        <v>61</v>
      </c>
      <c r="D4" s="6" t="s">
        <v>62</v>
      </c>
      <c r="E4" s="6" t="s">
        <v>63</v>
      </c>
      <c r="G4" s="6" t="s">
        <v>64</v>
      </c>
      <c r="H4" s="6" t="s">
        <v>65</v>
      </c>
      <c r="J4" s="6" t="s">
        <v>66</v>
      </c>
      <c r="K4" s="6" t="s">
        <v>67</v>
      </c>
      <c r="L4" s="6" t="s">
        <v>68</v>
      </c>
      <c r="M4" s="6" t="s">
        <v>69</v>
      </c>
      <c r="O4" s="6" t="s">
        <v>70</v>
      </c>
      <c r="P4" s="6" t="s">
        <v>71</v>
      </c>
      <c r="Q4" s="6" t="s">
        <v>72</v>
      </c>
      <c r="R4" s="6" t="s">
        <v>73</v>
      </c>
      <c r="S4" s="6" t="s">
        <v>74</v>
      </c>
      <c r="T4" s="6" t="s">
        <v>75</v>
      </c>
      <c r="U4" s="6" t="s">
        <v>76</v>
      </c>
    </row>
    <row r="5" spans="1:21" ht="15.75" customHeight="1" x14ac:dyDescent="0.15">
      <c r="A5" s="6" t="s">
        <v>77</v>
      </c>
      <c r="B5" s="6" t="s">
        <v>78</v>
      </c>
      <c r="C5" s="6" t="s">
        <v>79</v>
      </c>
      <c r="D5" s="6" t="s">
        <v>80</v>
      </c>
      <c r="E5" s="6" t="s">
        <v>81</v>
      </c>
      <c r="F5" s="6" t="s">
        <v>82</v>
      </c>
      <c r="G5" s="6" t="s">
        <v>64</v>
      </c>
      <c r="H5" s="6" t="s">
        <v>83</v>
      </c>
      <c r="I5" s="6" t="s">
        <v>84</v>
      </c>
      <c r="J5" s="6" t="s">
        <v>85</v>
      </c>
      <c r="K5" s="6" t="s">
        <v>86</v>
      </c>
      <c r="L5" s="6" t="s">
        <v>87</v>
      </c>
      <c r="M5" s="6" t="s">
        <v>84</v>
      </c>
      <c r="N5" s="6" t="s">
        <v>88</v>
      </c>
      <c r="O5" s="6" t="s">
        <v>89</v>
      </c>
      <c r="P5" s="6" t="s">
        <v>90</v>
      </c>
      <c r="Q5" s="6" t="s">
        <v>55</v>
      </c>
      <c r="R5" s="6" t="s">
        <v>91</v>
      </c>
      <c r="S5" s="6" t="s">
        <v>92</v>
      </c>
      <c r="T5" s="6" t="s">
        <v>93</v>
      </c>
      <c r="U5" s="6" t="s">
        <v>94</v>
      </c>
    </row>
    <row r="6" spans="1:21" ht="15.75" customHeight="1" x14ac:dyDescent="0.15">
      <c r="A6" s="6" t="s">
        <v>95</v>
      </c>
      <c r="B6" s="6" t="s">
        <v>96</v>
      </c>
      <c r="D6" s="6" t="s">
        <v>97</v>
      </c>
      <c r="E6" s="6" t="s">
        <v>98</v>
      </c>
      <c r="F6" s="6" t="s">
        <v>99</v>
      </c>
      <c r="G6" s="6" t="s">
        <v>64</v>
      </c>
      <c r="H6" s="6" t="s">
        <v>100</v>
      </c>
      <c r="I6" s="6" t="s">
        <v>102</v>
      </c>
      <c r="J6" s="6" t="s">
        <v>103</v>
      </c>
      <c r="K6" s="6" t="s">
        <v>105</v>
      </c>
      <c r="L6" s="6" t="s">
        <v>108</v>
      </c>
      <c r="M6" s="6" t="s">
        <v>110</v>
      </c>
      <c r="O6" s="6" t="s">
        <v>111</v>
      </c>
      <c r="Q6" s="6" t="s">
        <v>72</v>
      </c>
      <c r="S6" s="6" t="s">
        <v>112</v>
      </c>
      <c r="T6" s="6" t="s">
        <v>108</v>
      </c>
      <c r="U6" s="6" t="s">
        <v>113</v>
      </c>
    </row>
    <row r="7" spans="1:21" ht="15.75" customHeight="1" x14ac:dyDescent="0.15">
      <c r="A7" s="6" t="s">
        <v>114</v>
      </c>
      <c r="B7" s="6" t="s">
        <v>115</v>
      </c>
      <c r="C7" s="6" t="s">
        <v>116</v>
      </c>
      <c r="D7" s="6" t="s">
        <v>117</v>
      </c>
      <c r="E7" s="6" t="s">
        <v>118</v>
      </c>
      <c r="G7" s="6" t="s">
        <v>119</v>
      </c>
      <c r="H7" s="6" t="s">
        <v>120</v>
      </c>
      <c r="I7" s="6" t="s">
        <v>121</v>
      </c>
      <c r="J7" s="6" t="s">
        <v>122</v>
      </c>
      <c r="K7" s="6" t="s">
        <v>123</v>
      </c>
      <c r="M7" s="6" t="s">
        <v>124</v>
      </c>
      <c r="N7" s="6" t="s">
        <v>125</v>
      </c>
      <c r="O7" s="6" t="s">
        <v>126</v>
      </c>
      <c r="P7" s="6" t="s">
        <v>118</v>
      </c>
      <c r="S7" s="6" t="s">
        <v>127</v>
      </c>
    </row>
    <row r="8" spans="1:21" ht="15.75" customHeight="1" x14ac:dyDescent="0.15">
      <c r="A8" s="6" t="s">
        <v>128</v>
      </c>
      <c r="B8" s="6" t="s">
        <v>37</v>
      </c>
      <c r="E8" s="6" t="s">
        <v>129</v>
      </c>
      <c r="G8" s="6" t="s">
        <v>41</v>
      </c>
      <c r="H8" s="6" t="s">
        <v>130</v>
      </c>
      <c r="J8" s="6" t="s">
        <v>131</v>
      </c>
      <c r="Q8" s="6" t="s">
        <v>132</v>
      </c>
      <c r="S8" s="6" t="s">
        <v>133</v>
      </c>
    </row>
    <row r="9" spans="1:21" ht="15.75" customHeight="1" x14ac:dyDescent="0.15">
      <c r="A9" s="6" t="s">
        <v>134</v>
      </c>
      <c r="B9" s="6" t="s">
        <v>78</v>
      </c>
      <c r="D9" s="6" t="s">
        <v>135</v>
      </c>
      <c r="E9" s="6" t="s">
        <v>137</v>
      </c>
      <c r="G9" s="6" t="s">
        <v>41</v>
      </c>
      <c r="J9" s="6" t="s">
        <v>138</v>
      </c>
      <c r="M9" s="6" t="s">
        <v>139</v>
      </c>
      <c r="O9" s="6" t="s">
        <v>140</v>
      </c>
      <c r="Q9" s="6" t="s">
        <v>141</v>
      </c>
      <c r="T9" s="6" t="s">
        <v>142</v>
      </c>
    </row>
    <row r="10" spans="1:21" ht="15.75" customHeight="1" x14ac:dyDescent="0.15">
      <c r="A10" s="6" t="s">
        <v>143</v>
      </c>
      <c r="B10" s="6" t="s">
        <v>144</v>
      </c>
      <c r="C10" s="6" t="s">
        <v>145</v>
      </c>
      <c r="D10" s="6" t="s">
        <v>146</v>
      </c>
      <c r="K10" s="6" t="s">
        <v>147</v>
      </c>
      <c r="M10" s="6" t="s">
        <v>148</v>
      </c>
    </row>
    <row r="11" spans="1:21" ht="15.75" customHeight="1" x14ac:dyDescent="0.15">
      <c r="A11" s="6" t="s">
        <v>149</v>
      </c>
      <c r="B11" s="6" t="s">
        <v>150</v>
      </c>
      <c r="C11" s="6" t="s">
        <v>151</v>
      </c>
      <c r="D11" s="6" t="s">
        <v>152</v>
      </c>
      <c r="E11" s="6" t="s">
        <v>153</v>
      </c>
      <c r="G11" s="6" t="s">
        <v>154</v>
      </c>
      <c r="H11" s="6" t="s">
        <v>155</v>
      </c>
      <c r="K11" s="6" t="s">
        <v>156</v>
      </c>
      <c r="L11" s="6" t="s">
        <v>157</v>
      </c>
      <c r="O11" s="6" t="s">
        <v>158</v>
      </c>
      <c r="Q11" s="6" t="s">
        <v>159</v>
      </c>
      <c r="R11" s="6" t="s">
        <v>160</v>
      </c>
      <c r="T11" s="6" t="s">
        <v>161</v>
      </c>
      <c r="U11" s="6" t="s">
        <v>162</v>
      </c>
    </row>
    <row r="12" spans="1:21" ht="15.75" customHeight="1" x14ac:dyDescent="0.15">
      <c r="A12" s="6" t="s">
        <v>163</v>
      </c>
      <c r="E12" s="6" t="s">
        <v>164</v>
      </c>
      <c r="G12" s="6" t="s">
        <v>165</v>
      </c>
      <c r="J12" s="6" t="s">
        <v>166</v>
      </c>
      <c r="O12" s="6" t="s">
        <v>167</v>
      </c>
      <c r="Q12" s="6" t="s">
        <v>168</v>
      </c>
      <c r="S12" s="6" t="s">
        <v>169</v>
      </c>
      <c r="T12" s="6" t="s">
        <v>171</v>
      </c>
    </row>
    <row r="13" spans="1:21" ht="15.75" customHeight="1" x14ac:dyDescent="0.15">
      <c r="A13" s="6" t="s">
        <v>173</v>
      </c>
      <c r="B13" s="6" t="s">
        <v>96</v>
      </c>
      <c r="E13" s="6" t="s">
        <v>174</v>
      </c>
      <c r="G13" s="6" t="s">
        <v>64</v>
      </c>
      <c r="H13" s="6" t="s">
        <v>175</v>
      </c>
      <c r="J13" s="6" t="s">
        <v>176</v>
      </c>
      <c r="K13" s="6" t="s">
        <v>177</v>
      </c>
      <c r="L13" s="6" t="s">
        <v>178</v>
      </c>
      <c r="O13" s="6" t="s">
        <v>179</v>
      </c>
      <c r="Q13" s="6" t="s">
        <v>55</v>
      </c>
      <c r="S13" s="6" t="s">
        <v>180</v>
      </c>
      <c r="T13" s="6" t="s">
        <v>181</v>
      </c>
      <c r="U13" s="6" t="s">
        <v>182</v>
      </c>
    </row>
    <row r="14" spans="1:21" ht="15.75" customHeight="1" x14ac:dyDescent="0.15">
      <c r="A14" s="6" t="s">
        <v>183</v>
      </c>
      <c r="B14" s="6" t="s">
        <v>96</v>
      </c>
      <c r="D14" s="6" t="s">
        <v>184</v>
      </c>
      <c r="E14" s="6" t="s">
        <v>185</v>
      </c>
      <c r="G14" s="6" t="s">
        <v>186</v>
      </c>
      <c r="H14" s="6" t="s">
        <v>65</v>
      </c>
      <c r="I14" s="6" t="s">
        <v>187</v>
      </c>
      <c r="J14" s="6" t="s">
        <v>188</v>
      </c>
      <c r="L14" s="6" t="s">
        <v>189</v>
      </c>
      <c r="M14" s="6" t="s">
        <v>190</v>
      </c>
      <c r="P14" s="6" t="s">
        <v>191</v>
      </c>
      <c r="Q14" s="6" t="s">
        <v>55</v>
      </c>
      <c r="R14" s="6" t="s">
        <v>192</v>
      </c>
      <c r="S14" s="6" t="s">
        <v>193</v>
      </c>
      <c r="U14" s="6" t="s">
        <v>194</v>
      </c>
    </row>
    <row r="15" spans="1:21" ht="15.75" customHeight="1" x14ac:dyDescent="0.15">
      <c r="A15" s="6" t="s">
        <v>195</v>
      </c>
      <c r="B15" s="6" t="s">
        <v>196</v>
      </c>
      <c r="C15" s="6" t="s">
        <v>197</v>
      </c>
      <c r="D15" s="6" t="s">
        <v>198</v>
      </c>
      <c r="E15" s="6" t="s">
        <v>199</v>
      </c>
      <c r="F15" s="6" t="s">
        <v>200</v>
      </c>
      <c r="G15" s="6" t="s">
        <v>201</v>
      </c>
      <c r="H15" s="6" t="s">
        <v>202</v>
      </c>
      <c r="I15" s="6" t="s">
        <v>203</v>
      </c>
      <c r="J15" s="6" t="s">
        <v>204</v>
      </c>
      <c r="K15" s="6" t="s">
        <v>205</v>
      </c>
      <c r="L15" s="6" t="s">
        <v>206</v>
      </c>
      <c r="M15" s="6" t="s">
        <v>207</v>
      </c>
      <c r="O15" s="6" t="s">
        <v>208</v>
      </c>
      <c r="P15" s="6" t="s">
        <v>209</v>
      </c>
      <c r="Q15" s="6" t="s">
        <v>210</v>
      </c>
      <c r="S15" s="6" t="s">
        <v>211</v>
      </c>
      <c r="T15" s="6" t="s">
        <v>206</v>
      </c>
      <c r="U15" s="6" t="s">
        <v>212</v>
      </c>
    </row>
    <row r="16" spans="1:21" ht="15.75" customHeight="1" x14ac:dyDescent="0.15">
      <c r="A16" s="6" t="s">
        <v>213</v>
      </c>
      <c r="B16" s="6" t="s">
        <v>214</v>
      </c>
      <c r="C16" s="6" t="s">
        <v>215</v>
      </c>
      <c r="D16" s="6" t="s">
        <v>216</v>
      </c>
      <c r="G16" s="6" t="s">
        <v>64</v>
      </c>
      <c r="J16" s="6" t="s">
        <v>217</v>
      </c>
      <c r="M16" s="6" t="s">
        <v>218</v>
      </c>
      <c r="P16" s="6" t="s">
        <v>219</v>
      </c>
      <c r="Q16" s="6" t="s">
        <v>220</v>
      </c>
      <c r="S16" s="6" t="s">
        <v>221</v>
      </c>
      <c r="U16" s="6" t="s">
        <v>222</v>
      </c>
    </row>
    <row r="17" spans="1:21" ht="15.75" customHeight="1" x14ac:dyDescent="0.15">
      <c r="A17" s="6" t="s">
        <v>223</v>
      </c>
      <c r="B17" s="6" t="s">
        <v>224</v>
      </c>
      <c r="C17" s="6" t="s">
        <v>225</v>
      </c>
      <c r="D17" s="6" t="s">
        <v>62</v>
      </c>
      <c r="E17" s="6" t="s">
        <v>226</v>
      </c>
      <c r="F17" s="6" t="s">
        <v>227</v>
      </c>
      <c r="G17" s="6" t="s">
        <v>41</v>
      </c>
      <c r="H17" s="6" t="s">
        <v>120</v>
      </c>
      <c r="I17" s="6" t="s">
        <v>228</v>
      </c>
      <c r="J17" s="6" t="s">
        <v>229</v>
      </c>
      <c r="K17" s="6" t="s">
        <v>230</v>
      </c>
      <c r="L17" s="6" t="s">
        <v>231</v>
      </c>
      <c r="M17" s="6" t="s">
        <v>232</v>
      </c>
      <c r="N17" s="6" t="s">
        <v>233</v>
      </c>
      <c r="O17" s="6" t="s">
        <v>234</v>
      </c>
      <c r="P17" s="6" t="s">
        <v>235</v>
      </c>
      <c r="Q17" s="6" t="s">
        <v>236</v>
      </c>
      <c r="R17" s="6" t="s">
        <v>237</v>
      </c>
      <c r="S17" s="6" t="s">
        <v>238</v>
      </c>
      <c r="T17" s="6" t="s">
        <v>239</v>
      </c>
      <c r="U17" s="6" t="s">
        <v>240</v>
      </c>
    </row>
    <row r="18" spans="1:21" ht="15.75" customHeight="1" x14ac:dyDescent="0.15">
      <c r="A18" s="6" t="s">
        <v>241</v>
      </c>
      <c r="B18" s="6" t="s">
        <v>242</v>
      </c>
      <c r="D18" s="6" t="s">
        <v>243</v>
      </c>
      <c r="E18" s="6" t="s">
        <v>244</v>
      </c>
      <c r="H18" s="6" t="s">
        <v>65</v>
      </c>
      <c r="J18" s="6" t="s">
        <v>245</v>
      </c>
      <c r="Q18" s="6" t="s">
        <v>246</v>
      </c>
      <c r="S18" s="6" t="s">
        <v>247</v>
      </c>
    </row>
    <row r="19" spans="1:21" ht="15.75" customHeight="1" x14ac:dyDescent="0.15">
      <c r="A19" s="6" t="s">
        <v>248</v>
      </c>
      <c r="B19" s="6" t="s">
        <v>249</v>
      </c>
      <c r="G19" s="6" t="s">
        <v>64</v>
      </c>
      <c r="H19" s="6" t="s">
        <v>250</v>
      </c>
      <c r="J19" s="6" t="s">
        <v>251</v>
      </c>
      <c r="P19" s="6" t="s">
        <v>252</v>
      </c>
      <c r="Q19" s="6" t="s">
        <v>253</v>
      </c>
      <c r="T19" s="6" t="s">
        <v>254</v>
      </c>
    </row>
    <row r="20" spans="1:21" ht="15.75" customHeight="1" x14ac:dyDescent="0.15">
      <c r="A20" s="6" t="s">
        <v>255</v>
      </c>
      <c r="B20" s="6" t="s">
        <v>144</v>
      </c>
      <c r="C20" s="6" t="s">
        <v>256</v>
      </c>
      <c r="D20" s="6" t="s">
        <v>257</v>
      </c>
      <c r="E20" s="6" t="s">
        <v>258</v>
      </c>
      <c r="G20" s="6" t="s">
        <v>259</v>
      </c>
      <c r="H20" s="6" t="s">
        <v>260</v>
      </c>
      <c r="I20" s="6" t="s">
        <v>261</v>
      </c>
      <c r="J20" s="6" t="s">
        <v>138</v>
      </c>
      <c r="K20" s="6" t="s">
        <v>262</v>
      </c>
      <c r="M20" s="6" t="s">
        <v>263</v>
      </c>
      <c r="O20" s="6" t="s">
        <v>264</v>
      </c>
      <c r="P20" s="6" t="s">
        <v>265</v>
      </c>
      <c r="Q20" s="6" t="s">
        <v>55</v>
      </c>
      <c r="R20" s="6" t="s">
        <v>266</v>
      </c>
      <c r="S20" s="6" t="s">
        <v>267</v>
      </c>
      <c r="T20" s="6" t="s">
        <v>268</v>
      </c>
      <c r="U20" s="6" t="s">
        <v>269</v>
      </c>
    </row>
    <row r="21" spans="1:21" ht="15.75" customHeight="1" x14ac:dyDescent="0.15">
      <c r="A21" s="6" t="s">
        <v>270</v>
      </c>
      <c r="B21" s="6" t="s">
        <v>271</v>
      </c>
      <c r="D21" s="6" t="s">
        <v>243</v>
      </c>
      <c r="G21" s="6" t="s">
        <v>272</v>
      </c>
      <c r="J21" s="6" t="s">
        <v>273</v>
      </c>
      <c r="O21" s="6" t="s">
        <v>274</v>
      </c>
      <c r="S21" s="6" t="s">
        <v>275</v>
      </c>
    </row>
    <row r="22" spans="1:21" ht="15.75" customHeight="1" x14ac:dyDescent="0.15">
      <c r="A22" s="6" t="s">
        <v>276</v>
      </c>
      <c r="C22" s="6" t="s">
        <v>277</v>
      </c>
      <c r="D22" s="6" t="s">
        <v>278</v>
      </c>
      <c r="E22" s="6" t="s">
        <v>279</v>
      </c>
      <c r="H22" s="6" t="s">
        <v>83</v>
      </c>
      <c r="J22" s="6" t="s">
        <v>138</v>
      </c>
      <c r="Q22" s="6" t="s">
        <v>55</v>
      </c>
      <c r="R22" s="6" t="s">
        <v>280</v>
      </c>
      <c r="T22" s="6" t="s">
        <v>281</v>
      </c>
      <c r="U22" s="6" t="s">
        <v>282</v>
      </c>
    </row>
    <row r="23" spans="1:21" ht="15.75" customHeight="1" x14ac:dyDescent="0.15">
      <c r="A23" s="6" t="s">
        <v>283</v>
      </c>
      <c r="B23" s="6" t="s">
        <v>284</v>
      </c>
      <c r="C23" s="6" t="s">
        <v>285</v>
      </c>
      <c r="D23" s="6" t="s">
        <v>184</v>
      </c>
      <c r="E23" s="6" t="s">
        <v>286</v>
      </c>
      <c r="F23" s="6" t="s">
        <v>287</v>
      </c>
      <c r="G23" s="6" t="s">
        <v>64</v>
      </c>
      <c r="H23" s="6" t="s">
        <v>83</v>
      </c>
      <c r="I23" s="6" t="s">
        <v>288</v>
      </c>
      <c r="J23" s="6" t="s">
        <v>122</v>
      </c>
      <c r="K23" s="6" t="s">
        <v>289</v>
      </c>
      <c r="L23" s="6" t="s">
        <v>290</v>
      </c>
      <c r="M23" s="6" t="s">
        <v>291</v>
      </c>
      <c r="O23" s="6" t="s">
        <v>28</v>
      </c>
      <c r="P23" s="6" t="s">
        <v>292</v>
      </c>
      <c r="Q23" s="6" t="s">
        <v>55</v>
      </c>
      <c r="R23" s="6" t="s">
        <v>293</v>
      </c>
      <c r="S23" s="6" t="s">
        <v>294</v>
      </c>
      <c r="T23" s="6" t="s">
        <v>295</v>
      </c>
      <c r="U23" s="6" t="s">
        <v>296</v>
      </c>
    </row>
    <row r="24" spans="1:21" ht="15.75" customHeight="1" x14ac:dyDescent="0.15">
      <c r="A24" s="6" t="s">
        <v>297</v>
      </c>
      <c r="B24" s="6" t="s">
        <v>298</v>
      </c>
      <c r="C24" s="6" t="s">
        <v>299</v>
      </c>
      <c r="D24" s="6" t="s">
        <v>300</v>
      </c>
      <c r="F24" s="6" t="s">
        <v>301</v>
      </c>
      <c r="K24" s="6" t="s">
        <v>302</v>
      </c>
      <c r="L24" s="6" t="s">
        <v>303</v>
      </c>
      <c r="O24" s="6" t="s">
        <v>304</v>
      </c>
      <c r="Q24" s="6" t="s">
        <v>253</v>
      </c>
      <c r="U24" s="6" t="s">
        <v>305</v>
      </c>
    </row>
    <row r="25" spans="1:21" ht="15.75" customHeight="1" x14ac:dyDescent="0.15">
      <c r="A25" s="6" t="s">
        <v>306</v>
      </c>
      <c r="B25" s="6" t="s">
        <v>307</v>
      </c>
      <c r="C25" s="6" t="s">
        <v>308</v>
      </c>
      <c r="E25" s="6" t="s">
        <v>309</v>
      </c>
      <c r="F25" s="6" t="s">
        <v>310</v>
      </c>
      <c r="G25" s="6" t="s">
        <v>312</v>
      </c>
      <c r="H25" s="6" t="s">
        <v>65</v>
      </c>
      <c r="J25" s="6" t="s">
        <v>315</v>
      </c>
      <c r="K25" s="6" t="s">
        <v>316</v>
      </c>
      <c r="L25" s="6" t="s">
        <v>317</v>
      </c>
      <c r="M25" s="6" t="s">
        <v>318</v>
      </c>
      <c r="Q25" s="6" t="s">
        <v>319</v>
      </c>
      <c r="R25" s="6" t="s">
        <v>320</v>
      </c>
      <c r="S25" s="6" t="s">
        <v>321</v>
      </c>
    </row>
    <row r="26" spans="1:21" ht="15.75" customHeight="1" x14ac:dyDescent="0.15">
      <c r="A26" s="6" t="s">
        <v>322</v>
      </c>
      <c r="B26" s="6" t="s">
        <v>323</v>
      </c>
      <c r="C26" s="6" t="s">
        <v>324</v>
      </c>
      <c r="D26" s="6" t="s">
        <v>325</v>
      </c>
      <c r="E26" s="6" t="s">
        <v>326</v>
      </c>
      <c r="F26" s="6" t="s">
        <v>327</v>
      </c>
      <c r="G26" s="6" t="s">
        <v>64</v>
      </c>
      <c r="H26" s="6" t="s">
        <v>65</v>
      </c>
      <c r="J26" s="6" t="s">
        <v>166</v>
      </c>
      <c r="K26" s="6" t="s">
        <v>328</v>
      </c>
      <c r="L26" s="6" t="s">
        <v>329</v>
      </c>
      <c r="M26" s="6" t="s">
        <v>330</v>
      </c>
      <c r="O26" s="6" t="s">
        <v>331</v>
      </c>
      <c r="P26" s="6" t="s">
        <v>332</v>
      </c>
      <c r="Q26" s="6" t="s">
        <v>55</v>
      </c>
      <c r="R26" s="6" t="s">
        <v>333</v>
      </c>
      <c r="S26" s="6" t="s">
        <v>335</v>
      </c>
      <c r="T26" s="6" t="s">
        <v>336</v>
      </c>
      <c r="U26" s="6" t="s">
        <v>338</v>
      </c>
    </row>
    <row r="27" spans="1:21" ht="15.75" customHeight="1" x14ac:dyDescent="0.15">
      <c r="A27" s="6" t="s">
        <v>339</v>
      </c>
      <c r="B27" s="6" t="s">
        <v>340</v>
      </c>
      <c r="C27" s="6" t="s">
        <v>341</v>
      </c>
      <c r="D27" s="6" t="s">
        <v>342</v>
      </c>
      <c r="E27" s="6" t="s">
        <v>343</v>
      </c>
      <c r="F27" s="6" t="s">
        <v>344</v>
      </c>
      <c r="G27" s="6" t="s">
        <v>345</v>
      </c>
      <c r="H27" s="6" t="s">
        <v>175</v>
      </c>
      <c r="I27" s="6" t="s">
        <v>346</v>
      </c>
      <c r="J27" s="6" t="s">
        <v>315</v>
      </c>
      <c r="K27" s="6" t="s">
        <v>347</v>
      </c>
      <c r="L27" s="6" t="s">
        <v>348</v>
      </c>
      <c r="M27" s="6" t="s">
        <v>349</v>
      </c>
      <c r="P27" s="6" t="s">
        <v>350</v>
      </c>
      <c r="Q27" s="6" t="s">
        <v>351</v>
      </c>
      <c r="R27" s="6" t="s">
        <v>352</v>
      </c>
      <c r="S27" s="6" t="s">
        <v>353</v>
      </c>
      <c r="T27" s="6" t="s">
        <v>354</v>
      </c>
      <c r="U27" s="6" t="s">
        <v>355</v>
      </c>
    </row>
    <row r="28" spans="1:21" ht="15.75" customHeight="1" x14ac:dyDescent="0.15">
      <c r="A28" s="6" t="s">
        <v>356</v>
      </c>
      <c r="B28" s="6" t="s">
        <v>357</v>
      </c>
      <c r="C28" s="6" t="s">
        <v>358</v>
      </c>
      <c r="D28" s="6" t="s">
        <v>359</v>
      </c>
      <c r="E28" s="6" t="s">
        <v>360</v>
      </c>
      <c r="G28" s="6" t="s">
        <v>64</v>
      </c>
      <c r="H28" s="6" t="s">
        <v>361</v>
      </c>
      <c r="I28" s="6" t="s">
        <v>362</v>
      </c>
      <c r="J28" s="6" t="s">
        <v>363</v>
      </c>
      <c r="K28" s="6" t="s">
        <v>364</v>
      </c>
      <c r="L28" s="6" t="s">
        <v>365</v>
      </c>
      <c r="M28" s="6" t="s">
        <v>366</v>
      </c>
      <c r="N28" s="6" t="s">
        <v>367</v>
      </c>
      <c r="O28" s="6" t="s">
        <v>368</v>
      </c>
      <c r="P28" s="6" t="s">
        <v>369</v>
      </c>
      <c r="Q28" s="6" t="s">
        <v>370</v>
      </c>
      <c r="R28" s="6" t="s">
        <v>371</v>
      </c>
      <c r="S28" s="6" t="s">
        <v>372</v>
      </c>
      <c r="T28" s="6" t="s">
        <v>373</v>
      </c>
      <c r="U28" s="6" t="s">
        <v>374</v>
      </c>
    </row>
    <row r="29" spans="1:21" ht="15.75" customHeight="1" x14ac:dyDescent="0.15">
      <c r="A29" s="6" t="s">
        <v>377</v>
      </c>
      <c r="B29" s="6" t="s">
        <v>214</v>
      </c>
      <c r="E29" s="6" t="s">
        <v>378</v>
      </c>
      <c r="K29" s="6" t="s">
        <v>379</v>
      </c>
      <c r="O29" s="6" t="s">
        <v>380</v>
      </c>
      <c r="P29" s="6" t="s">
        <v>381</v>
      </c>
      <c r="S29" s="6" t="s">
        <v>382</v>
      </c>
    </row>
    <row r="30" spans="1:21" ht="15.75" customHeight="1" x14ac:dyDescent="0.15">
      <c r="A30" s="6" t="s">
        <v>383</v>
      </c>
      <c r="B30" s="6" t="s">
        <v>384</v>
      </c>
      <c r="C30" s="6" t="s">
        <v>38</v>
      </c>
      <c r="D30" s="6" t="s">
        <v>385</v>
      </c>
      <c r="E30" s="6" t="s">
        <v>386</v>
      </c>
      <c r="F30" s="6" t="s">
        <v>387</v>
      </c>
      <c r="G30" s="6" t="s">
        <v>41</v>
      </c>
      <c r="H30" s="6" t="s">
        <v>250</v>
      </c>
      <c r="I30" s="6" t="s">
        <v>388</v>
      </c>
      <c r="J30" s="6" t="s">
        <v>389</v>
      </c>
      <c r="K30" s="6" t="s">
        <v>390</v>
      </c>
      <c r="L30" s="6" t="s">
        <v>393</v>
      </c>
      <c r="M30" s="6" t="s">
        <v>395</v>
      </c>
      <c r="N30" s="6" t="s">
        <v>397</v>
      </c>
      <c r="O30" s="6" t="s">
        <v>398</v>
      </c>
      <c r="P30" s="6" t="s">
        <v>400</v>
      </c>
      <c r="Q30" s="6" t="s">
        <v>401</v>
      </c>
      <c r="R30" s="6" t="s">
        <v>402</v>
      </c>
      <c r="S30" s="6" t="s">
        <v>403</v>
      </c>
      <c r="T30" s="6" t="s">
        <v>404</v>
      </c>
      <c r="U30" s="6" t="s">
        <v>405</v>
      </c>
    </row>
    <row r="31" spans="1:21" ht="15.75" customHeight="1" x14ac:dyDescent="0.15">
      <c r="A31" s="6" t="s">
        <v>406</v>
      </c>
      <c r="B31" s="6" t="s">
        <v>407</v>
      </c>
      <c r="C31" s="6" t="s">
        <v>408</v>
      </c>
      <c r="E31" s="6" t="s">
        <v>409</v>
      </c>
      <c r="F31" s="6" t="s">
        <v>410</v>
      </c>
      <c r="G31" s="6" t="s">
        <v>64</v>
      </c>
      <c r="H31" s="6" t="s">
        <v>83</v>
      </c>
      <c r="I31" s="6" t="s">
        <v>411</v>
      </c>
      <c r="J31" s="6" t="s">
        <v>251</v>
      </c>
      <c r="K31" s="6" t="s">
        <v>412</v>
      </c>
      <c r="P31" s="6" t="s">
        <v>413</v>
      </c>
      <c r="Q31" s="6" t="s">
        <v>55</v>
      </c>
      <c r="S31" s="6" t="s">
        <v>414</v>
      </c>
      <c r="T31" s="6" t="s">
        <v>415</v>
      </c>
    </row>
    <row r="32" spans="1:21" ht="15.75" customHeight="1" x14ac:dyDescent="0.15">
      <c r="A32" s="6" t="s">
        <v>416</v>
      </c>
      <c r="B32" s="6" t="s">
        <v>214</v>
      </c>
      <c r="C32" s="6" t="s">
        <v>418</v>
      </c>
      <c r="D32" s="6" t="s">
        <v>419</v>
      </c>
      <c r="E32" s="6" t="s">
        <v>421</v>
      </c>
      <c r="G32" s="6" t="s">
        <v>64</v>
      </c>
      <c r="H32" s="6" t="s">
        <v>83</v>
      </c>
      <c r="I32" s="6" t="s">
        <v>423</v>
      </c>
      <c r="J32" s="6" t="s">
        <v>424</v>
      </c>
      <c r="K32" s="6" t="s">
        <v>425</v>
      </c>
      <c r="L32" s="6" t="s">
        <v>426</v>
      </c>
      <c r="O32" s="6" t="s">
        <v>427</v>
      </c>
      <c r="Q32" s="6" t="s">
        <v>55</v>
      </c>
      <c r="S32" s="6" t="s">
        <v>428</v>
      </c>
      <c r="T32" s="6" t="s">
        <v>295</v>
      </c>
    </row>
    <row r="33" spans="1:21" ht="15.75" customHeight="1" x14ac:dyDescent="0.15">
      <c r="A33" s="6" t="s">
        <v>429</v>
      </c>
      <c r="B33" s="6" t="s">
        <v>249</v>
      </c>
      <c r="E33" s="6" t="s">
        <v>430</v>
      </c>
      <c r="G33" s="6" t="s">
        <v>64</v>
      </c>
      <c r="H33" s="6" t="s">
        <v>431</v>
      </c>
      <c r="I33" s="6" t="s">
        <v>432</v>
      </c>
      <c r="J33" s="6" t="s">
        <v>122</v>
      </c>
      <c r="K33" s="6" t="s">
        <v>433</v>
      </c>
      <c r="L33" s="6" t="s">
        <v>434</v>
      </c>
      <c r="M33" s="6" t="s">
        <v>435</v>
      </c>
      <c r="O33" s="6" t="s">
        <v>436</v>
      </c>
      <c r="P33" s="6" t="s">
        <v>437</v>
      </c>
      <c r="Q33" s="6" t="s">
        <v>55</v>
      </c>
      <c r="S33" s="6" t="s">
        <v>438</v>
      </c>
      <c r="T33" s="6" t="s">
        <v>439</v>
      </c>
    </row>
    <row r="34" spans="1:21" ht="15.75" customHeight="1" x14ac:dyDescent="0.15">
      <c r="A34" s="6" t="s">
        <v>440</v>
      </c>
      <c r="B34" s="6" t="s">
        <v>441</v>
      </c>
      <c r="C34" s="6" t="s">
        <v>442</v>
      </c>
      <c r="D34" s="6" t="s">
        <v>443</v>
      </c>
      <c r="E34" s="6" t="s">
        <v>444</v>
      </c>
      <c r="F34" s="6" t="s">
        <v>445</v>
      </c>
      <c r="G34" s="6" t="s">
        <v>201</v>
      </c>
      <c r="H34" s="6" t="s">
        <v>65</v>
      </c>
      <c r="I34" s="6" t="s">
        <v>447</v>
      </c>
      <c r="J34" s="6" t="s">
        <v>122</v>
      </c>
      <c r="K34" s="6" t="s">
        <v>449</v>
      </c>
      <c r="L34" s="6" t="s">
        <v>451</v>
      </c>
      <c r="M34" s="6" t="s">
        <v>452</v>
      </c>
      <c r="O34" s="6" t="s">
        <v>454</v>
      </c>
      <c r="P34" s="6" t="s">
        <v>455</v>
      </c>
      <c r="Q34" s="6" t="s">
        <v>456</v>
      </c>
      <c r="R34" s="6" t="s">
        <v>457</v>
      </c>
      <c r="S34" s="6" t="s">
        <v>458</v>
      </c>
      <c r="T34" s="6" t="s">
        <v>459</v>
      </c>
      <c r="U34" s="6" t="s">
        <v>460</v>
      </c>
    </row>
    <row r="35" spans="1:21" ht="15.75" customHeight="1" x14ac:dyDescent="0.15">
      <c r="A35" s="6" t="s">
        <v>464</v>
      </c>
      <c r="B35" s="6" t="s">
        <v>465</v>
      </c>
      <c r="D35" s="6" t="s">
        <v>467</v>
      </c>
      <c r="E35" s="6" t="s">
        <v>469</v>
      </c>
      <c r="F35" s="6" t="s">
        <v>471</v>
      </c>
      <c r="G35" s="6" t="s">
        <v>41</v>
      </c>
      <c r="H35" s="6" t="s">
        <v>474</v>
      </c>
      <c r="I35" s="6" t="s">
        <v>475</v>
      </c>
      <c r="J35" s="6" t="s">
        <v>122</v>
      </c>
      <c r="K35" s="6" t="s">
        <v>477</v>
      </c>
      <c r="L35" s="6" t="s">
        <v>479</v>
      </c>
      <c r="M35" s="6" t="s">
        <v>480</v>
      </c>
      <c r="O35" s="6" t="s">
        <v>481</v>
      </c>
      <c r="P35" s="6" t="s">
        <v>482</v>
      </c>
      <c r="S35" s="6" t="s">
        <v>483</v>
      </c>
      <c r="T35" s="6" t="s">
        <v>485</v>
      </c>
      <c r="U35" s="6" t="s">
        <v>486</v>
      </c>
    </row>
    <row r="36" spans="1:21" ht="15.75" customHeight="1" x14ac:dyDescent="0.15">
      <c r="A36" s="6" t="s">
        <v>487</v>
      </c>
      <c r="B36" s="6" t="s">
        <v>249</v>
      </c>
      <c r="C36" s="6" t="s">
        <v>488</v>
      </c>
      <c r="D36" s="6" t="s">
        <v>489</v>
      </c>
      <c r="E36" s="6" t="s">
        <v>490</v>
      </c>
      <c r="F36" s="6" t="s">
        <v>491</v>
      </c>
      <c r="G36" s="6" t="s">
        <v>64</v>
      </c>
      <c r="H36" s="6" t="s">
        <v>493</v>
      </c>
      <c r="I36" s="6" t="s">
        <v>495</v>
      </c>
      <c r="J36" s="6" t="s">
        <v>363</v>
      </c>
      <c r="K36" s="6" t="s">
        <v>496</v>
      </c>
      <c r="L36" s="6" t="s">
        <v>497</v>
      </c>
      <c r="M36" s="6" t="s">
        <v>498</v>
      </c>
      <c r="O36" s="6" t="s">
        <v>499</v>
      </c>
      <c r="P36" s="6" t="s">
        <v>500</v>
      </c>
      <c r="Q36" s="6" t="s">
        <v>55</v>
      </c>
      <c r="R36" s="6" t="s">
        <v>501</v>
      </c>
      <c r="S36" s="6" t="s">
        <v>502</v>
      </c>
      <c r="T36" s="6" t="s">
        <v>503</v>
      </c>
      <c r="U36" s="6" t="s">
        <v>504</v>
      </c>
    </row>
    <row r="37" spans="1:21" ht="15.75" customHeight="1" x14ac:dyDescent="0.15">
      <c r="A37" s="6" t="s">
        <v>505</v>
      </c>
      <c r="B37" s="6" t="s">
        <v>144</v>
      </c>
      <c r="C37" s="6" t="s">
        <v>145</v>
      </c>
      <c r="D37" s="6" t="s">
        <v>506</v>
      </c>
      <c r="E37" s="6" t="s">
        <v>507</v>
      </c>
      <c r="F37" s="6" t="s">
        <v>508</v>
      </c>
      <c r="G37" s="6" t="s">
        <v>64</v>
      </c>
      <c r="H37" s="6" t="s">
        <v>509</v>
      </c>
      <c r="J37" s="6" t="s">
        <v>510</v>
      </c>
      <c r="K37" s="6" t="s">
        <v>511</v>
      </c>
      <c r="M37" s="6" t="s">
        <v>512</v>
      </c>
      <c r="Q37" s="6" t="s">
        <v>253</v>
      </c>
      <c r="S37" s="6" t="s">
        <v>514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B8C45-710A-2B45-AE2F-C2271336835C}">
  <dimension ref="A1:C23"/>
  <sheetViews>
    <sheetView workbookViewId="0">
      <selection activeCell="C25" sqref="C25"/>
    </sheetView>
  </sheetViews>
  <sheetFormatPr baseColWidth="10" defaultRowHeight="13" x14ac:dyDescent="0.15"/>
  <cols>
    <col min="1" max="2" width="16" bestFit="1" customWidth="1"/>
    <col min="3" max="3" width="29" bestFit="1" customWidth="1"/>
  </cols>
  <sheetData>
    <row r="1" spans="1:3" s="11" customFormat="1" x14ac:dyDescent="0.15">
      <c r="A1" s="11" t="s">
        <v>3</v>
      </c>
      <c r="B1" s="11" t="s">
        <v>1607</v>
      </c>
      <c r="C1" s="11" t="s">
        <v>1608</v>
      </c>
    </row>
    <row r="2" spans="1:3" x14ac:dyDescent="0.15">
      <c r="A2" t="s">
        <v>1585</v>
      </c>
      <c r="B2" t="s">
        <v>1609</v>
      </c>
      <c r="C2" t="s">
        <v>1624</v>
      </c>
    </row>
    <row r="3" spans="1:3" x14ac:dyDescent="0.15">
      <c r="A3" t="s">
        <v>1586</v>
      </c>
      <c r="B3" t="s">
        <v>1610</v>
      </c>
      <c r="C3" t="s">
        <v>1625</v>
      </c>
    </row>
    <row r="4" spans="1:3" x14ac:dyDescent="0.15">
      <c r="A4" t="s">
        <v>1587</v>
      </c>
      <c r="B4" t="s">
        <v>1611</v>
      </c>
      <c r="C4" t="s">
        <v>1626</v>
      </c>
    </row>
    <row r="5" spans="1:3" x14ac:dyDescent="0.15">
      <c r="A5" t="s">
        <v>1588</v>
      </c>
      <c r="B5" t="s">
        <v>1610</v>
      </c>
      <c r="C5" t="s">
        <v>1627</v>
      </c>
    </row>
    <row r="6" spans="1:3" x14ac:dyDescent="0.15">
      <c r="A6" t="s">
        <v>1589</v>
      </c>
      <c r="B6" t="s">
        <v>1612</v>
      </c>
      <c r="C6" t="s">
        <v>1628</v>
      </c>
    </row>
    <row r="7" spans="1:3" x14ac:dyDescent="0.15">
      <c r="A7" t="s">
        <v>1590</v>
      </c>
      <c r="B7" t="s">
        <v>1612</v>
      </c>
      <c r="C7" t="s">
        <v>1629</v>
      </c>
    </row>
    <row r="8" spans="1:3" x14ac:dyDescent="0.15">
      <c r="A8" t="s">
        <v>1591</v>
      </c>
      <c r="B8" t="s">
        <v>1612</v>
      </c>
      <c r="C8" t="s">
        <v>1625</v>
      </c>
    </row>
    <row r="9" spans="1:3" x14ac:dyDescent="0.15">
      <c r="A9" t="s">
        <v>1592</v>
      </c>
      <c r="B9" t="s">
        <v>1613</v>
      </c>
      <c r="C9" t="s">
        <v>1628</v>
      </c>
    </row>
    <row r="10" spans="1:3" x14ac:dyDescent="0.15">
      <c r="A10" t="s">
        <v>1593</v>
      </c>
      <c r="B10" t="s">
        <v>1614</v>
      </c>
      <c r="C10" t="s">
        <v>1625</v>
      </c>
    </row>
    <row r="11" spans="1:3" x14ac:dyDescent="0.15">
      <c r="A11" t="s">
        <v>1594</v>
      </c>
      <c r="B11" t="s">
        <v>1615</v>
      </c>
      <c r="C11" t="s">
        <v>1625</v>
      </c>
    </row>
    <row r="12" spans="1:3" x14ac:dyDescent="0.15">
      <c r="A12" t="s">
        <v>1595</v>
      </c>
      <c r="B12" t="s">
        <v>1616</v>
      </c>
      <c r="C12" t="s">
        <v>1630</v>
      </c>
    </row>
    <row r="13" spans="1:3" x14ac:dyDescent="0.15">
      <c r="A13" t="s">
        <v>1596</v>
      </c>
      <c r="B13" t="s">
        <v>1617</v>
      </c>
      <c r="C13" t="s">
        <v>1627</v>
      </c>
    </row>
    <row r="14" spans="1:3" x14ac:dyDescent="0.15">
      <c r="A14" t="s">
        <v>1597</v>
      </c>
      <c r="B14" t="s">
        <v>1610</v>
      </c>
      <c r="C14" t="s">
        <v>1628</v>
      </c>
    </row>
    <row r="15" spans="1:3" x14ac:dyDescent="0.15">
      <c r="A15" t="s">
        <v>1598</v>
      </c>
      <c r="B15" t="s">
        <v>1615</v>
      </c>
      <c r="C15" t="s">
        <v>1629</v>
      </c>
    </row>
    <row r="16" spans="1:3" x14ac:dyDescent="0.15">
      <c r="A16" t="s">
        <v>1599</v>
      </c>
      <c r="B16" t="s">
        <v>1617</v>
      </c>
      <c r="C16" t="s">
        <v>1628</v>
      </c>
    </row>
    <row r="17" spans="1:3" x14ac:dyDescent="0.15">
      <c r="A17" t="s">
        <v>1600</v>
      </c>
      <c r="B17" t="s">
        <v>1618</v>
      </c>
      <c r="C17" t="s">
        <v>1625</v>
      </c>
    </row>
    <row r="18" spans="1:3" x14ac:dyDescent="0.15">
      <c r="A18" t="s">
        <v>1601</v>
      </c>
      <c r="B18" t="s">
        <v>1619</v>
      </c>
      <c r="C18" t="s">
        <v>1627</v>
      </c>
    </row>
    <row r="19" spans="1:3" x14ac:dyDescent="0.15">
      <c r="A19" t="s">
        <v>1602</v>
      </c>
      <c r="B19" t="s">
        <v>1620</v>
      </c>
      <c r="C19" t="s">
        <v>1628</v>
      </c>
    </row>
    <row r="20" spans="1:3" x14ac:dyDescent="0.15">
      <c r="A20" t="s">
        <v>1603</v>
      </c>
      <c r="B20" t="s">
        <v>1621</v>
      </c>
      <c r="C20" t="s">
        <v>1629</v>
      </c>
    </row>
    <row r="21" spans="1:3" x14ac:dyDescent="0.15">
      <c r="A21" t="s">
        <v>1604</v>
      </c>
      <c r="B21" t="s">
        <v>1622</v>
      </c>
      <c r="C21" t="s">
        <v>1629</v>
      </c>
    </row>
    <row r="22" spans="1:3" x14ac:dyDescent="0.15">
      <c r="A22" t="s">
        <v>1605</v>
      </c>
      <c r="B22" t="s">
        <v>1623</v>
      </c>
      <c r="C22" t="s">
        <v>1623</v>
      </c>
    </row>
    <row r="23" spans="1:3" x14ac:dyDescent="0.15">
      <c r="A23" t="s">
        <v>1606</v>
      </c>
      <c r="B23" t="s">
        <v>1606</v>
      </c>
      <c r="C23" t="s">
        <v>1606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W104"/>
  <sheetViews>
    <sheetView workbookViewId="0">
      <pane ySplit="1" topLeftCell="A21" activePane="bottomLeft" state="frozen"/>
      <selection pane="bottomLeft" activeCell="B3" sqref="B3"/>
    </sheetView>
  </sheetViews>
  <sheetFormatPr baseColWidth="10" defaultColWidth="14.5" defaultRowHeight="15.75" customHeight="1" x14ac:dyDescent="0.15"/>
  <cols>
    <col min="1" max="23" width="21.5" customWidth="1"/>
  </cols>
  <sheetData>
    <row r="1" spans="1:23" ht="13" x14ac:dyDescent="0.15">
      <c r="A1" t="s">
        <v>1</v>
      </c>
      <c r="B1" s="6" t="s">
        <v>2</v>
      </c>
      <c r="C1" s="6" t="s">
        <v>392</v>
      </c>
      <c r="D1" t="s">
        <v>14</v>
      </c>
      <c r="E1" t="s">
        <v>15</v>
      </c>
      <c r="F1" t="s">
        <v>16</v>
      </c>
      <c r="G1" t="s">
        <v>18</v>
      </c>
      <c r="H1" t="s">
        <v>19</v>
      </c>
      <c r="I1" t="s">
        <v>20</v>
      </c>
      <c r="J1" t="s">
        <v>21</v>
      </c>
      <c r="K1" t="s">
        <v>22</v>
      </c>
      <c r="L1" t="s">
        <v>23</v>
      </c>
      <c r="M1" t="s">
        <v>24</v>
      </c>
      <c r="N1" s="6" t="s">
        <v>25</v>
      </c>
      <c r="O1" t="s">
        <v>26</v>
      </c>
      <c r="P1" t="s">
        <v>27</v>
      </c>
      <c r="Q1" s="6" t="s">
        <v>28</v>
      </c>
      <c r="R1" s="6" t="s">
        <v>29</v>
      </c>
      <c r="S1" s="6" t="s">
        <v>30</v>
      </c>
      <c r="T1" s="6" t="s">
        <v>31</v>
      </c>
      <c r="U1" s="6" t="s">
        <v>32</v>
      </c>
      <c r="V1" s="6" t="s">
        <v>33</v>
      </c>
      <c r="W1" s="6" t="s">
        <v>34</v>
      </c>
    </row>
    <row r="2" spans="1:23" ht="13" hidden="1" x14ac:dyDescent="0.15">
      <c r="A2" s="7">
        <v>42270.752168749998</v>
      </c>
      <c r="B2" s="6" t="s">
        <v>417</v>
      </c>
      <c r="C2" s="6" t="b">
        <f>COUNTIF(teachers!$A$2:$A$43,B2)&gt;0</f>
        <v>0</v>
      </c>
      <c r="D2" s="6" t="s">
        <v>461</v>
      </c>
      <c r="F2" s="6" t="s">
        <v>462</v>
      </c>
      <c r="G2" s="6" t="s">
        <v>463</v>
      </c>
      <c r="I2" s="6" t="s">
        <v>64</v>
      </c>
      <c r="J2" s="6" t="s">
        <v>65</v>
      </c>
      <c r="L2" s="6" t="s">
        <v>466</v>
      </c>
      <c r="M2" s="6" t="s">
        <v>468</v>
      </c>
      <c r="O2" s="6" t="s">
        <v>470</v>
      </c>
      <c r="Q2" s="6" t="s">
        <v>472</v>
      </c>
      <c r="R2" s="6" t="s">
        <v>473</v>
      </c>
      <c r="S2" s="6" t="s">
        <v>55</v>
      </c>
      <c r="V2" s="6" t="s">
        <v>476</v>
      </c>
      <c r="W2" s="6" t="s">
        <v>478</v>
      </c>
    </row>
    <row r="3" spans="1:23" ht="13" hidden="1" x14ac:dyDescent="0.15">
      <c r="A3" s="7">
        <v>42270.795021770835</v>
      </c>
      <c r="B3" s="6" t="s">
        <v>484</v>
      </c>
      <c r="C3" s="6" t="b">
        <f>COUNTIF(teachers!$A$2:$A$43,B3)&gt;0</f>
        <v>0</v>
      </c>
      <c r="D3" s="6" t="s">
        <v>513</v>
      </c>
      <c r="E3" s="6" t="s">
        <v>515</v>
      </c>
      <c r="F3" s="6" t="s">
        <v>516</v>
      </c>
      <c r="G3" s="6" t="s">
        <v>517</v>
      </c>
      <c r="I3" s="6" t="s">
        <v>64</v>
      </c>
      <c r="J3" s="6" t="s">
        <v>518</v>
      </c>
      <c r="S3" s="6" t="s">
        <v>519</v>
      </c>
      <c r="U3" s="6" t="s">
        <v>520</v>
      </c>
      <c r="W3" s="6" t="s">
        <v>521</v>
      </c>
    </row>
    <row r="4" spans="1:23" ht="13" hidden="1" x14ac:dyDescent="0.15">
      <c r="A4" s="7">
        <v>42270.802501458333</v>
      </c>
      <c r="B4" s="6" t="s">
        <v>522</v>
      </c>
      <c r="C4" s="6" t="b">
        <f>COUNTIF(teachers!$A$2:$A$43,B4)&gt;0</f>
        <v>0</v>
      </c>
      <c r="D4" s="6" t="s">
        <v>249</v>
      </c>
      <c r="E4" s="6" t="s">
        <v>523</v>
      </c>
      <c r="F4" s="6" t="s">
        <v>524</v>
      </c>
      <c r="G4" s="6" t="s">
        <v>525</v>
      </c>
      <c r="H4" s="6" t="s">
        <v>526</v>
      </c>
      <c r="I4" s="6" t="s">
        <v>527</v>
      </c>
      <c r="J4" s="6" t="s">
        <v>260</v>
      </c>
      <c r="K4" s="6" t="s">
        <v>528</v>
      </c>
      <c r="L4" s="6" t="s">
        <v>529</v>
      </c>
      <c r="M4" s="6" t="s">
        <v>530</v>
      </c>
      <c r="N4" s="6" t="s">
        <v>531</v>
      </c>
      <c r="O4" s="6" t="s">
        <v>532</v>
      </c>
      <c r="P4" s="6" t="s">
        <v>533</v>
      </c>
      <c r="Q4" s="6" t="s">
        <v>534</v>
      </c>
      <c r="R4" s="6" t="s">
        <v>535</v>
      </c>
      <c r="S4" s="6" t="s">
        <v>537</v>
      </c>
      <c r="T4" s="6" t="s">
        <v>538</v>
      </c>
      <c r="U4" s="6" t="s">
        <v>540</v>
      </c>
      <c r="V4" s="6" t="s">
        <v>541</v>
      </c>
      <c r="W4" s="6" t="s">
        <v>543</v>
      </c>
    </row>
    <row r="5" spans="1:23" ht="13" hidden="1" x14ac:dyDescent="0.15">
      <c r="A5" s="7">
        <v>42270.833112766202</v>
      </c>
      <c r="B5" s="6" t="s">
        <v>544</v>
      </c>
      <c r="C5" s="6" t="b">
        <f>COUNTIF(teachers!$A$2:$A$43,B5)&gt;0</f>
        <v>0</v>
      </c>
      <c r="D5" s="6" t="s">
        <v>547</v>
      </c>
      <c r="E5" s="6" t="s">
        <v>548</v>
      </c>
      <c r="F5" s="6" t="s">
        <v>549</v>
      </c>
      <c r="G5" s="6" t="s">
        <v>550</v>
      </c>
      <c r="H5" s="6" t="s">
        <v>551</v>
      </c>
      <c r="I5" s="6" t="s">
        <v>552</v>
      </c>
      <c r="J5" s="6" t="s">
        <v>83</v>
      </c>
      <c r="K5" s="6" t="s">
        <v>553</v>
      </c>
      <c r="L5" s="6" t="s">
        <v>554</v>
      </c>
      <c r="M5" s="6" t="s">
        <v>555</v>
      </c>
      <c r="N5" s="6" t="s">
        <v>556</v>
      </c>
      <c r="O5" s="6" t="s">
        <v>557</v>
      </c>
      <c r="P5" s="6" t="s">
        <v>558</v>
      </c>
      <c r="Q5" s="6" t="s">
        <v>559</v>
      </c>
      <c r="R5" s="6" t="s">
        <v>560</v>
      </c>
      <c r="S5" s="6" t="s">
        <v>55</v>
      </c>
      <c r="T5" s="6" t="s">
        <v>561</v>
      </c>
      <c r="U5" s="6" t="s">
        <v>562</v>
      </c>
      <c r="V5" s="6" t="s">
        <v>563</v>
      </c>
      <c r="W5" s="6" t="s">
        <v>564</v>
      </c>
    </row>
    <row r="6" spans="1:23" ht="13" hidden="1" x14ac:dyDescent="0.15">
      <c r="A6" s="7">
        <v>42270.9092937963</v>
      </c>
      <c r="B6" s="6" t="s">
        <v>565</v>
      </c>
      <c r="C6" s="6" t="b">
        <f>COUNTIF(teachers!$A$2:$A$43,B6)&gt;0</f>
        <v>0</v>
      </c>
      <c r="D6" s="6" t="s">
        <v>568</v>
      </c>
      <c r="F6" s="6" t="s">
        <v>569</v>
      </c>
      <c r="G6" s="6" t="s">
        <v>571</v>
      </c>
      <c r="I6" s="6" t="s">
        <v>165</v>
      </c>
      <c r="J6" s="6" t="s">
        <v>572</v>
      </c>
      <c r="K6" s="6" t="s">
        <v>574</v>
      </c>
      <c r="L6" s="6" t="s">
        <v>166</v>
      </c>
      <c r="M6" s="6" t="s">
        <v>575</v>
      </c>
      <c r="N6" s="6" t="s">
        <v>576</v>
      </c>
      <c r="O6" s="6" t="s">
        <v>577</v>
      </c>
      <c r="Q6" s="6" t="s">
        <v>578</v>
      </c>
      <c r="R6" s="6" t="s">
        <v>579</v>
      </c>
      <c r="S6" s="6" t="s">
        <v>55</v>
      </c>
      <c r="U6" s="6" t="s">
        <v>580</v>
      </c>
      <c r="V6" s="6" t="s">
        <v>581</v>
      </c>
    </row>
    <row r="7" spans="1:23" ht="13" hidden="1" x14ac:dyDescent="0.15">
      <c r="A7" s="7">
        <v>42270.919440763886</v>
      </c>
      <c r="B7" s="6" t="s">
        <v>582</v>
      </c>
      <c r="C7" s="6" t="b">
        <f>COUNTIF(teachers!$A$2:$A$43,B7)&gt;0</f>
        <v>0</v>
      </c>
      <c r="D7" s="6" t="s">
        <v>589</v>
      </c>
      <c r="G7" s="6" t="s">
        <v>590</v>
      </c>
      <c r="I7" s="6" t="s">
        <v>41</v>
      </c>
      <c r="L7" s="6" t="s">
        <v>591</v>
      </c>
      <c r="M7" s="6" t="s">
        <v>592</v>
      </c>
      <c r="N7" s="6" t="s">
        <v>593</v>
      </c>
      <c r="O7" s="6" t="s">
        <v>594</v>
      </c>
      <c r="S7" s="6" t="s">
        <v>595</v>
      </c>
      <c r="T7" s="6" t="s">
        <v>596</v>
      </c>
      <c r="U7" s="6" t="s">
        <v>597</v>
      </c>
      <c r="V7" s="6" t="s">
        <v>598</v>
      </c>
      <c r="W7" s="6" t="s">
        <v>599</v>
      </c>
    </row>
    <row r="8" spans="1:23" ht="13" hidden="1" x14ac:dyDescent="0.15">
      <c r="A8" s="7">
        <v>42270.944957511572</v>
      </c>
      <c r="B8" s="6" t="s">
        <v>600</v>
      </c>
      <c r="C8" s="6" t="b">
        <f>COUNTIF(teachers!$A$2:$A$43,B8)&gt;0</f>
        <v>0</v>
      </c>
      <c r="D8" s="6" t="s">
        <v>96</v>
      </c>
      <c r="G8" s="6" t="s">
        <v>608</v>
      </c>
      <c r="I8" s="6" t="s">
        <v>609</v>
      </c>
      <c r="J8" s="6" t="s">
        <v>65</v>
      </c>
      <c r="L8" s="6" t="s">
        <v>610</v>
      </c>
      <c r="S8" s="6" t="s">
        <v>55</v>
      </c>
      <c r="T8" s="6" t="s">
        <v>611</v>
      </c>
      <c r="U8" s="6" t="s">
        <v>612</v>
      </c>
    </row>
    <row r="9" spans="1:23" ht="13" hidden="1" x14ac:dyDescent="0.15">
      <c r="A9" s="7">
        <v>42270.946159942134</v>
      </c>
      <c r="B9" s="6" t="s">
        <v>613</v>
      </c>
      <c r="C9" s="6" t="b">
        <f>COUNTIF(teachers!$A$2:$A$43,B9)&gt;0</f>
        <v>0</v>
      </c>
      <c r="D9" s="6" t="s">
        <v>621</v>
      </c>
      <c r="F9" s="6" t="s">
        <v>622</v>
      </c>
      <c r="G9" s="6" t="s">
        <v>623</v>
      </c>
      <c r="I9" s="6" t="s">
        <v>41</v>
      </c>
      <c r="J9" s="6" t="s">
        <v>624</v>
      </c>
      <c r="L9" s="6" t="s">
        <v>251</v>
      </c>
      <c r="M9" s="6" t="s">
        <v>625</v>
      </c>
      <c r="N9" s="6" t="s">
        <v>626</v>
      </c>
      <c r="O9" s="6" t="s">
        <v>627</v>
      </c>
      <c r="S9" s="6" t="s">
        <v>628</v>
      </c>
      <c r="U9" s="6" t="s">
        <v>629</v>
      </c>
      <c r="V9" s="6" t="s">
        <v>626</v>
      </c>
    </row>
    <row r="10" spans="1:23" ht="13" hidden="1" x14ac:dyDescent="0.15">
      <c r="A10" s="7">
        <v>42270.949974062503</v>
      </c>
      <c r="B10" s="6" t="s">
        <v>630</v>
      </c>
      <c r="C10" s="6" t="b">
        <f>COUNTIF(teachers!$A$2:$A$43,B10)&gt;0</f>
        <v>0</v>
      </c>
      <c r="D10" s="6" t="s">
        <v>632</v>
      </c>
      <c r="F10" s="6" t="s">
        <v>633</v>
      </c>
      <c r="G10" s="6" t="s">
        <v>634</v>
      </c>
      <c r="I10" s="6" t="s">
        <v>635</v>
      </c>
      <c r="J10" s="6" t="s">
        <v>120</v>
      </c>
      <c r="K10" s="6" t="s">
        <v>636</v>
      </c>
      <c r="L10" s="6" t="s">
        <v>554</v>
      </c>
      <c r="S10" s="6" t="s">
        <v>55</v>
      </c>
      <c r="U10" s="6" t="s">
        <v>637</v>
      </c>
      <c r="V10" s="6" t="s">
        <v>638</v>
      </c>
    </row>
    <row r="11" spans="1:23" ht="13" hidden="1" x14ac:dyDescent="0.15">
      <c r="A11" s="7">
        <v>42270.967327465274</v>
      </c>
      <c r="B11" s="6" t="s">
        <v>639</v>
      </c>
      <c r="C11" s="6" t="b">
        <f>COUNTIF(teachers!$A$2:$A$43,B11)&gt;0</f>
        <v>0</v>
      </c>
      <c r="D11" s="6" t="s">
        <v>271</v>
      </c>
      <c r="E11" s="6" t="s">
        <v>640</v>
      </c>
      <c r="F11" s="6" t="s">
        <v>641</v>
      </c>
      <c r="G11" s="6" t="s">
        <v>642</v>
      </c>
      <c r="H11" s="6" t="s">
        <v>644</v>
      </c>
      <c r="I11" s="6" t="s">
        <v>646</v>
      </c>
      <c r="J11" s="6" t="s">
        <v>647</v>
      </c>
      <c r="K11" s="6" t="s">
        <v>649</v>
      </c>
      <c r="L11" s="6" t="s">
        <v>650</v>
      </c>
      <c r="M11" s="6" t="s">
        <v>651</v>
      </c>
      <c r="N11" s="6" t="s">
        <v>652</v>
      </c>
      <c r="O11" s="6" t="s">
        <v>653</v>
      </c>
      <c r="P11" s="6" t="s">
        <v>654</v>
      </c>
      <c r="Q11" s="6" t="s">
        <v>655</v>
      </c>
      <c r="R11" s="6" t="s">
        <v>656</v>
      </c>
      <c r="S11" s="6" t="s">
        <v>55</v>
      </c>
      <c r="T11" s="6" t="s">
        <v>657</v>
      </c>
      <c r="U11" s="6" t="s">
        <v>658</v>
      </c>
      <c r="V11" s="6" t="s">
        <v>659</v>
      </c>
      <c r="W11" s="6" t="s">
        <v>660</v>
      </c>
    </row>
    <row r="12" spans="1:23" ht="13" hidden="1" x14ac:dyDescent="0.15">
      <c r="A12" s="7">
        <v>42271.060551828705</v>
      </c>
      <c r="B12" s="6" t="s">
        <v>661</v>
      </c>
      <c r="C12" s="6" t="b">
        <f>COUNTIF(teachers!$A$2:$A$43,B12)&gt;0</f>
        <v>0</v>
      </c>
      <c r="D12" s="6" t="s">
        <v>662</v>
      </c>
      <c r="E12" s="6" t="s">
        <v>663</v>
      </c>
      <c r="F12" s="6" t="s">
        <v>664</v>
      </c>
      <c r="I12" s="6" t="s">
        <v>665</v>
      </c>
      <c r="K12" s="6" t="s">
        <v>666</v>
      </c>
      <c r="L12" s="6" t="s">
        <v>66</v>
      </c>
      <c r="M12" s="6" t="s">
        <v>667</v>
      </c>
      <c r="O12" s="6" t="s">
        <v>668</v>
      </c>
      <c r="P12" s="6" t="s">
        <v>669</v>
      </c>
      <c r="Q12" s="6" t="s">
        <v>670</v>
      </c>
      <c r="U12" s="6" t="s">
        <v>671</v>
      </c>
      <c r="W12" s="6" t="s">
        <v>672</v>
      </c>
    </row>
    <row r="13" spans="1:23" ht="13" hidden="1" x14ac:dyDescent="0.15">
      <c r="A13" s="7">
        <v>42271.445532824073</v>
      </c>
      <c r="B13" s="6" t="s">
        <v>673</v>
      </c>
      <c r="C13" s="6" t="b">
        <f>COUNTIF(teachers!$A$2:$A$43,B13)&gt;0</f>
        <v>0</v>
      </c>
      <c r="D13" s="6" t="s">
        <v>674</v>
      </c>
      <c r="G13" s="6" t="s">
        <v>675</v>
      </c>
      <c r="H13" s="6" t="s">
        <v>676</v>
      </c>
      <c r="I13" s="6" t="s">
        <v>64</v>
      </c>
      <c r="J13" s="6" t="s">
        <v>260</v>
      </c>
      <c r="N13" s="6" t="s">
        <v>677</v>
      </c>
      <c r="P13" s="6" t="s">
        <v>678</v>
      </c>
      <c r="Q13" s="6" t="s">
        <v>679</v>
      </c>
      <c r="S13" s="6" t="s">
        <v>253</v>
      </c>
      <c r="U13" s="6" t="s">
        <v>680</v>
      </c>
      <c r="W13" s="6" t="s">
        <v>681</v>
      </c>
    </row>
    <row r="14" spans="1:23" ht="13" hidden="1" x14ac:dyDescent="0.15">
      <c r="A14" s="7">
        <v>42271.461430543983</v>
      </c>
      <c r="B14" s="6" t="s">
        <v>682</v>
      </c>
      <c r="C14" s="6" t="b">
        <f>COUNTIF(teachers!$A$2:$A$43,B14)&gt;0</f>
        <v>0</v>
      </c>
      <c r="G14" s="6" t="s">
        <v>686</v>
      </c>
      <c r="H14" s="6" t="s">
        <v>687</v>
      </c>
      <c r="I14" s="6" t="s">
        <v>64</v>
      </c>
      <c r="J14" s="6" t="s">
        <v>688</v>
      </c>
      <c r="L14" s="6" t="s">
        <v>245</v>
      </c>
      <c r="M14" s="6" t="s">
        <v>689</v>
      </c>
      <c r="N14" s="6" t="s">
        <v>690</v>
      </c>
      <c r="O14" s="6" t="s">
        <v>691</v>
      </c>
      <c r="Q14" s="6" t="s">
        <v>692</v>
      </c>
      <c r="R14" s="6" t="s">
        <v>693</v>
      </c>
      <c r="S14" s="6" t="s">
        <v>694</v>
      </c>
      <c r="U14" s="6" t="s">
        <v>695</v>
      </c>
      <c r="V14" s="6" t="s">
        <v>696</v>
      </c>
      <c r="W14" s="6" t="s">
        <v>697</v>
      </c>
    </row>
    <row r="15" spans="1:23" ht="13" hidden="1" x14ac:dyDescent="0.15">
      <c r="A15" s="7">
        <v>42271.948499282407</v>
      </c>
      <c r="B15" s="6" t="s">
        <v>698</v>
      </c>
      <c r="C15" s="6" t="b">
        <f>COUNTIF(teachers!$A$2:$A$43,B15)&gt;0</f>
        <v>0</v>
      </c>
      <c r="D15" s="6" t="s">
        <v>249</v>
      </c>
      <c r="E15" s="6" t="s">
        <v>702</v>
      </c>
      <c r="F15" s="6" t="s">
        <v>703</v>
      </c>
      <c r="G15" s="6" t="s">
        <v>704</v>
      </c>
      <c r="I15" s="6" t="s">
        <v>64</v>
      </c>
      <c r="J15" s="6" t="s">
        <v>83</v>
      </c>
      <c r="K15" s="6" t="s">
        <v>705</v>
      </c>
      <c r="L15" s="6" t="s">
        <v>251</v>
      </c>
      <c r="M15" s="6" t="s">
        <v>706</v>
      </c>
      <c r="N15" s="6" t="s">
        <v>707</v>
      </c>
      <c r="O15" s="6" t="s">
        <v>708</v>
      </c>
      <c r="Q15" s="6" t="s">
        <v>710</v>
      </c>
      <c r="S15" s="6" t="s">
        <v>55</v>
      </c>
      <c r="U15" s="6" t="s">
        <v>713</v>
      </c>
      <c r="V15" s="6" t="s">
        <v>716</v>
      </c>
    </row>
    <row r="16" spans="1:23" ht="13" hidden="1" x14ac:dyDescent="0.15">
      <c r="A16" s="7">
        <v>42272.157560879627</v>
      </c>
      <c r="B16" s="6" t="s">
        <v>722</v>
      </c>
      <c r="C16" s="6" t="b">
        <f>COUNTIF(teachers!$A$2:$A$43,B16)&gt;0</f>
        <v>0</v>
      </c>
      <c r="D16" s="6" t="s">
        <v>726</v>
      </c>
      <c r="E16" s="6" t="s">
        <v>728</v>
      </c>
      <c r="F16" s="6" t="s">
        <v>730</v>
      </c>
      <c r="G16" s="6" t="s">
        <v>731</v>
      </c>
      <c r="H16" s="6" t="s">
        <v>733</v>
      </c>
      <c r="I16" s="6" t="s">
        <v>64</v>
      </c>
      <c r="J16" s="6" t="s">
        <v>250</v>
      </c>
      <c r="L16" s="6" t="s">
        <v>66</v>
      </c>
      <c r="M16" s="6" t="s">
        <v>734</v>
      </c>
      <c r="O16" s="6" t="s">
        <v>735</v>
      </c>
      <c r="Q16" s="6" t="s">
        <v>736</v>
      </c>
      <c r="S16" s="6" t="s">
        <v>55</v>
      </c>
      <c r="U16" s="6" t="s">
        <v>737</v>
      </c>
      <c r="V16" s="6" t="s">
        <v>738</v>
      </c>
    </row>
    <row r="17" spans="1:23" ht="13" hidden="1" x14ac:dyDescent="0.15">
      <c r="A17" s="7">
        <v>42609.352749837963</v>
      </c>
      <c r="B17" s="6" t="s">
        <v>17</v>
      </c>
      <c r="C17" s="6" t="b">
        <f>COUNTIF(teachers!$A$2:$A$43,B17)&gt;0</f>
        <v>1</v>
      </c>
      <c r="G17" s="6" t="s">
        <v>740</v>
      </c>
      <c r="I17" s="6" t="s">
        <v>41</v>
      </c>
      <c r="J17" s="6" t="s">
        <v>83</v>
      </c>
      <c r="L17" s="6" t="s">
        <v>251</v>
      </c>
      <c r="M17" s="6" t="s">
        <v>741</v>
      </c>
      <c r="Q17" s="6" t="s">
        <v>742</v>
      </c>
      <c r="R17" s="6" t="s">
        <v>743</v>
      </c>
      <c r="V17" s="6" t="s">
        <v>744</v>
      </c>
    </row>
    <row r="18" spans="1:23" ht="13" hidden="1" x14ac:dyDescent="0.15">
      <c r="A18" s="7">
        <v>42276.477317500001</v>
      </c>
      <c r="B18" s="6" t="s">
        <v>745</v>
      </c>
      <c r="C18" s="6" t="b">
        <f>COUNTIF(teachers!$A$2:$A$43,B18)&gt;0</f>
        <v>0</v>
      </c>
      <c r="F18" s="6" t="s">
        <v>746</v>
      </c>
      <c r="G18" s="6" t="s">
        <v>747</v>
      </c>
      <c r="H18" s="6" t="s">
        <v>748</v>
      </c>
      <c r="I18" s="6" t="s">
        <v>749</v>
      </c>
      <c r="J18" s="6" t="s">
        <v>750</v>
      </c>
      <c r="K18" s="6" t="s">
        <v>751</v>
      </c>
      <c r="L18" s="6" t="s">
        <v>752</v>
      </c>
      <c r="M18" s="6" t="s">
        <v>753</v>
      </c>
      <c r="N18" s="6" t="s">
        <v>754</v>
      </c>
      <c r="O18" s="6" t="s">
        <v>755</v>
      </c>
      <c r="Q18" s="6" t="s">
        <v>756</v>
      </c>
      <c r="R18" s="6" t="s">
        <v>757</v>
      </c>
      <c r="S18" s="6" t="s">
        <v>758</v>
      </c>
      <c r="T18" s="6" t="s">
        <v>759</v>
      </c>
      <c r="U18" s="6" t="s">
        <v>760</v>
      </c>
      <c r="V18" s="6" t="s">
        <v>762</v>
      </c>
    </row>
    <row r="19" spans="1:23" ht="13" hidden="1" x14ac:dyDescent="0.15">
      <c r="A19" s="7">
        <v>42276.554908391205</v>
      </c>
      <c r="B19" s="6" t="s">
        <v>764</v>
      </c>
      <c r="C19" s="6" t="b">
        <f>COUNTIF(teachers!$A$2:$A$43,B19)&gt;0</f>
        <v>0</v>
      </c>
      <c r="D19" s="6" t="s">
        <v>767</v>
      </c>
      <c r="E19" s="6" t="s">
        <v>768</v>
      </c>
      <c r="F19" s="6" t="s">
        <v>769</v>
      </c>
      <c r="G19" s="6" t="s">
        <v>770</v>
      </c>
      <c r="H19" s="6" t="s">
        <v>771</v>
      </c>
      <c r="I19" s="6" t="s">
        <v>772</v>
      </c>
      <c r="J19" s="6" t="s">
        <v>773</v>
      </c>
      <c r="K19" s="6" t="s">
        <v>774</v>
      </c>
      <c r="L19" s="6" t="s">
        <v>251</v>
      </c>
      <c r="M19" s="6" t="s">
        <v>775</v>
      </c>
      <c r="N19" s="6" t="s">
        <v>776</v>
      </c>
      <c r="O19" s="6" t="s">
        <v>777</v>
      </c>
      <c r="P19" s="6" t="s">
        <v>778</v>
      </c>
      <c r="Q19" s="6" t="s">
        <v>779</v>
      </c>
      <c r="R19" s="6" t="s">
        <v>780</v>
      </c>
      <c r="S19" s="6" t="s">
        <v>210</v>
      </c>
      <c r="T19" s="6" t="s">
        <v>781</v>
      </c>
      <c r="U19" s="6" t="s">
        <v>782</v>
      </c>
      <c r="V19" s="6" t="s">
        <v>783</v>
      </c>
      <c r="W19" s="6" t="s">
        <v>784</v>
      </c>
    </row>
    <row r="20" spans="1:23" ht="13" hidden="1" x14ac:dyDescent="0.15">
      <c r="A20" s="7">
        <v>42276.83571078704</v>
      </c>
      <c r="B20" s="6" t="s">
        <v>785</v>
      </c>
      <c r="C20" s="6" t="b">
        <f>COUNTIF(teachers!$A$2:$A$43,B20)&gt;0</f>
        <v>0</v>
      </c>
      <c r="D20" s="6" t="s">
        <v>791</v>
      </c>
      <c r="E20" s="6" t="s">
        <v>792</v>
      </c>
      <c r="F20" s="6" t="s">
        <v>793</v>
      </c>
      <c r="G20" s="6" t="s">
        <v>794</v>
      </c>
      <c r="H20" s="6" t="s">
        <v>796</v>
      </c>
      <c r="I20" s="6" t="s">
        <v>64</v>
      </c>
      <c r="J20" s="6" t="s">
        <v>83</v>
      </c>
      <c r="K20" s="6" t="s">
        <v>801</v>
      </c>
      <c r="L20" s="6" t="s">
        <v>802</v>
      </c>
      <c r="M20" s="6" t="s">
        <v>804</v>
      </c>
      <c r="N20" s="6" t="s">
        <v>805</v>
      </c>
      <c r="O20" s="6" t="s">
        <v>806</v>
      </c>
      <c r="Q20" s="6" t="s">
        <v>808</v>
      </c>
      <c r="R20" s="6" t="s">
        <v>809</v>
      </c>
      <c r="S20" s="6" t="s">
        <v>253</v>
      </c>
      <c r="U20" s="6" t="s">
        <v>810</v>
      </c>
      <c r="V20" s="6" t="s">
        <v>811</v>
      </c>
      <c r="W20" s="6" t="s">
        <v>812</v>
      </c>
    </row>
    <row r="21" spans="1:23" ht="13" x14ac:dyDescent="0.15">
      <c r="A21" s="7">
        <v>43118.486487337963</v>
      </c>
      <c r="B21" s="6" t="s">
        <v>17</v>
      </c>
      <c r="C21" s="6" t="b">
        <f>COUNTIF(teachers!$A$2:$A$43,B21)&gt;0</f>
        <v>1</v>
      </c>
      <c r="D21" s="6" t="s">
        <v>37</v>
      </c>
      <c r="E21" s="6" t="s">
        <v>38</v>
      </c>
      <c r="F21" s="6" t="s">
        <v>39</v>
      </c>
      <c r="G21" s="6" t="s">
        <v>40</v>
      </c>
      <c r="I21" s="6" t="s">
        <v>41</v>
      </c>
      <c r="L21" s="6" t="s">
        <v>42</v>
      </c>
      <c r="M21" s="6" t="s">
        <v>43</v>
      </c>
      <c r="R21" s="6" t="s">
        <v>44</v>
      </c>
      <c r="U21" s="6" t="s">
        <v>45</v>
      </c>
    </row>
    <row r="22" spans="1:23" ht="13" hidden="1" x14ac:dyDescent="0.15">
      <c r="A22" s="7">
        <v>42277.576774421294</v>
      </c>
      <c r="B22" s="6" t="s">
        <v>823</v>
      </c>
      <c r="C22" s="6" t="b">
        <f>COUNTIF(teachers!$A$2:$A$43,B22)&gt;0</f>
        <v>0</v>
      </c>
      <c r="D22" s="6" t="s">
        <v>825</v>
      </c>
      <c r="E22" s="6" t="s">
        <v>826</v>
      </c>
      <c r="F22" s="6" t="s">
        <v>828</v>
      </c>
      <c r="G22" s="6" t="s">
        <v>829</v>
      </c>
      <c r="H22" s="6" t="s">
        <v>831</v>
      </c>
      <c r="I22" s="6" t="s">
        <v>832</v>
      </c>
      <c r="J22" s="6" t="s">
        <v>65</v>
      </c>
      <c r="K22" s="6" t="s">
        <v>833</v>
      </c>
      <c r="L22" s="6" t="s">
        <v>834</v>
      </c>
      <c r="M22" s="6" t="s">
        <v>835</v>
      </c>
      <c r="N22" s="6" t="s">
        <v>837</v>
      </c>
      <c r="O22" s="6" t="s">
        <v>839</v>
      </c>
      <c r="Q22" s="6" t="s">
        <v>840</v>
      </c>
      <c r="R22" s="6" t="s">
        <v>841</v>
      </c>
      <c r="S22" s="6" t="s">
        <v>842</v>
      </c>
      <c r="T22" s="6" t="s">
        <v>843</v>
      </c>
      <c r="U22" s="6" t="s">
        <v>844</v>
      </c>
      <c r="V22" s="6" t="s">
        <v>845</v>
      </c>
      <c r="W22" s="6" t="s">
        <v>846</v>
      </c>
    </row>
    <row r="23" spans="1:23" ht="13" hidden="1" x14ac:dyDescent="0.15">
      <c r="A23" s="7">
        <v>42277.67868863426</v>
      </c>
      <c r="B23" s="6" t="s">
        <v>847</v>
      </c>
      <c r="C23" s="6" t="b">
        <f>COUNTIF(teachers!$A$2:$A$43,B23)&gt;0</f>
        <v>0</v>
      </c>
      <c r="D23" s="6" t="s">
        <v>852</v>
      </c>
      <c r="E23" s="6" t="s">
        <v>853</v>
      </c>
      <c r="F23" s="6" t="s">
        <v>854</v>
      </c>
      <c r="G23" s="6" t="s">
        <v>855</v>
      </c>
      <c r="H23" s="6" t="s">
        <v>856</v>
      </c>
      <c r="I23" s="6" t="s">
        <v>201</v>
      </c>
      <c r="J23" s="6" t="s">
        <v>857</v>
      </c>
      <c r="K23" s="6" t="s">
        <v>858</v>
      </c>
      <c r="L23" s="6" t="s">
        <v>859</v>
      </c>
      <c r="M23" s="6" t="s">
        <v>860</v>
      </c>
      <c r="N23" s="6" t="s">
        <v>861</v>
      </c>
      <c r="O23" s="6" t="s">
        <v>862</v>
      </c>
      <c r="Q23" s="6" t="s">
        <v>863</v>
      </c>
      <c r="R23" s="6" t="s">
        <v>864</v>
      </c>
      <c r="S23" s="6" t="s">
        <v>865</v>
      </c>
      <c r="T23" s="6" t="s">
        <v>866</v>
      </c>
      <c r="U23" s="6" t="s">
        <v>867</v>
      </c>
      <c r="V23" s="6" t="s">
        <v>868</v>
      </c>
      <c r="W23" s="6" t="s">
        <v>869</v>
      </c>
    </row>
    <row r="24" spans="1:23" ht="13" hidden="1" x14ac:dyDescent="0.15">
      <c r="A24" s="7">
        <v>42278.077490740739</v>
      </c>
      <c r="B24" s="6" t="s">
        <v>870</v>
      </c>
      <c r="C24" s="6" t="b">
        <f>COUNTIF(teachers!$A$2:$A$43,B24)&gt;0</f>
        <v>0</v>
      </c>
      <c r="D24" s="6" t="s">
        <v>441</v>
      </c>
      <c r="E24" s="6" t="s">
        <v>38</v>
      </c>
      <c r="F24" s="6" t="s">
        <v>877</v>
      </c>
      <c r="G24" s="6"/>
      <c r="H24" s="6"/>
      <c r="I24" s="6" t="s">
        <v>879</v>
      </c>
      <c r="J24" s="6" t="s">
        <v>880</v>
      </c>
      <c r="K24" s="6" t="s">
        <v>881</v>
      </c>
      <c r="L24" s="6" t="s">
        <v>42</v>
      </c>
      <c r="M24" s="6" t="s">
        <v>882</v>
      </c>
      <c r="N24" s="6"/>
      <c r="O24" s="6" t="s">
        <v>480</v>
      </c>
      <c r="Q24" s="14" t="s">
        <v>884</v>
      </c>
      <c r="R24" s="6"/>
      <c r="S24" s="6"/>
      <c r="U24" s="6" t="s">
        <v>892</v>
      </c>
      <c r="V24" s="6" t="s">
        <v>893</v>
      </c>
      <c r="W24" s="15" t="s">
        <v>894</v>
      </c>
    </row>
    <row r="25" spans="1:23" ht="13" x14ac:dyDescent="0.15">
      <c r="A25" s="7">
        <v>42982.040464201389</v>
      </c>
      <c r="B25" s="6" t="s">
        <v>46</v>
      </c>
      <c r="C25" s="6" t="b">
        <f>COUNTIF(teachers!$A$2:$A$43,B25)&gt;0</f>
        <v>1</v>
      </c>
      <c r="D25" s="6" t="s">
        <v>47</v>
      </c>
      <c r="F25" s="6" t="s">
        <v>48</v>
      </c>
      <c r="G25" s="6" t="s">
        <v>49</v>
      </c>
      <c r="I25" s="6" t="s">
        <v>50</v>
      </c>
      <c r="J25" s="6" t="s">
        <v>51</v>
      </c>
      <c r="L25" s="6" t="s">
        <v>52</v>
      </c>
      <c r="M25" s="6" t="s">
        <v>53</v>
      </c>
      <c r="Q25" s="6" t="s">
        <v>54</v>
      </c>
      <c r="S25" s="6" t="s">
        <v>55</v>
      </c>
      <c r="U25" s="6" t="s">
        <v>56</v>
      </c>
      <c r="V25" s="6" t="s">
        <v>57</v>
      </c>
      <c r="W25" s="6" t="s">
        <v>58</v>
      </c>
    </row>
    <row r="26" spans="1:23" ht="13" hidden="1" x14ac:dyDescent="0.15">
      <c r="A26" s="7">
        <v>42278.82554899306</v>
      </c>
      <c r="B26" s="6" t="s">
        <v>902</v>
      </c>
      <c r="C26" s="6" t="b">
        <f>COUNTIF(teachers!$A$2:$A$43,B26)&gt;0</f>
        <v>0</v>
      </c>
      <c r="D26" s="6" t="s">
        <v>905</v>
      </c>
      <c r="E26" s="6" t="s">
        <v>906</v>
      </c>
      <c r="H26" s="6" t="s">
        <v>907</v>
      </c>
      <c r="M26" s="6" t="s">
        <v>908</v>
      </c>
      <c r="N26" s="6" t="s">
        <v>909</v>
      </c>
      <c r="P26" s="6" t="s">
        <v>910</v>
      </c>
      <c r="Q26" s="6" t="s">
        <v>911</v>
      </c>
    </row>
    <row r="27" spans="1:23" ht="13" hidden="1" x14ac:dyDescent="0.15">
      <c r="A27" s="7">
        <v>42283.960283472217</v>
      </c>
      <c r="B27" s="6" t="s">
        <v>912</v>
      </c>
      <c r="C27" s="6" t="b">
        <f>COUNTIF(teachers!$A$2:$A$43,B27)&gt;0</f>
        <v>0</v>
      </c>
      <c r="F27" s="6" t="s">
        <v>922</v>
      </c>
      <c r="G27" s="6" t="s">
        <v>923</v>
      </c>
      <c r="H27" s="6" t="s">
        <v>924</v>
      </c>
      <c r="I27" s="6" t="s">
        <v>41</v>
      </c>
      <c r="J27" s="6" t="s">
        <v>65</v>
      </c>
      <c r="M27" s="6" t="s">
        <v>925</v>
      </c>
      <c r="N27" s="6" t="s">
        <v>926</v>
      </c>
      <c r="P27" s="6" t="s">
        <v>927</v>
      </c>
      <c r="Q27" s="6" t="s">
        <v>928</v>
      </c>
      <c r="S27" s="6" t="s">
        <v>253</v>
      </c>
      <c r="U27" s="6" t="s">
        <v>929</v>
      </c>
    </row>
    <row r="28" spans="1:23" ht="13" hidden="1" x14ac:dyDescent="0.15">
      <c r="A28" s="7">
        <v>42284.941888078705</v>
      </c>
      <c r="B28" s="6" t="s">
        <v>930</v>
      </c>
      <c r="C28" s="6" t="b">
        <f>COUNTIF(teachers!$A$2:$A$43,B28)&gt;0</f>
        <v>0</v>
      </c>
      <c r="D28" s="6" t="s">
        <v>940</v>
      </c>
      <c r="F28" s="6" t="s">
        <v>62</v>
      </c>
      <c r="G28" s="6" t="s">
        <v>941</v>
      </c>
      <c r="P28" s="6"/>
      <c r="Q28" s="6" t="s">
        <v>942</v>
      </c>
      <c r="U28" s="6" t="s">
        <v>943</v>
      </c>
      <c r="V28" s="6" t="s">
        <v>944</v>
      </c>
      <c r="W28" s="6" t="s">
        <v>945</v>
      </c>
    </row>
    <row r="29" spans="1:23" ht="13" hidden="1" x14ac:dyDescent="0.15">
      <c r="A29" s="7">
        <v>42395.509859189813</v>
      </c>
      <c r="B29" s="6" t="s">
        <v>946</v>
      </c>
      <c r="C29" s="6" t="b">
        <f>COUNTIF(teachers!$A$2:$A$43,B29)&gt;0</f>
        <v>0</v>
      </c>
      <c r="D29" s="6" t="s">
        <v>951</v>
      </c>
      <c r="F29" s="6" t="s">
        <v>952</v>
      </c>
      <c r="G29" s="6" t="s">
        <v>953</v>
      </c>
      <c r="H29" s="6" t="s">
        <v>954</v>
      </c>
      <c r="J29" s="6" t="s">
        <v>955</v>
      </c>
      <c r="K29" s="6" t="s">
        <v>956</v>
      </c>
      <c r="L29" s="6" t="s">
        <v>245</v>
      </c>
      <c r="R29" s="6" t="s">
        <v>961</v>
      </c>
      <c r="S29" s="6" t="s">
        <v>962</v>
      </c>
    </row>
    <row r="30" spans="1:23" ht="13" hidden="1" x14ac:dyDescent="0.15">
      <c r="A30" s="7">
        <v>42395.672180057867</v>
      </c>
      <c r="B30" s="6" t="s">
        <v>965</v>
      </c>
      <c r="C30" s="6" t="b">
        <f>COUNTIF(teachers!$A$2:$A$43,B30)&gt;0</f>
        <v>0</v>
      </c>
      <c r="F30" s="6" t="s">
        <v>967</v>
      </c>
      <c r="G30" s="6" t="s">
        <v>968</v>
      </c>
      <c r="I30" s="6" t="s">
        <v>64</v>
      </c>
      <c r="J30" s="6" t="s">
        <v>120</v>
      </c>
      <c r="K30" s="6" t="s">
        <v>969</v>
      </c>
      <c r="L30" s="6" t="s">
        <v>970</v>
      </c>
      <c r="M30" s="6" t="s">
        <v>972</v>
      </c>
      <c r="Q30" s="6" t="s">
        <v>973</v>
      </c>
      <c r="R30" s="6" t="s">
        <v>976</v>
      </c>
      <c r="S30" s="6" t="s">
        <v>55</v>
      </c>
    </row>
    <row r="31" spans="1:23" ht="13" x14ac:dyDescent="0.15">
      <c r="A31" s="7">
        <v>42407.570005497684</v>
      </c>
      <c r="B31" s="6" t="s">
        <v>59</v>
      </c>
      <c r="C31" s="6" t="b">
        <f>COUNTIF(teachers!$A$2:$A$43,B31)&gt;0</f>
        <v>1</v>
      </c>
      <c r="D31" s="6" t="s">
        <v>60</v>
      </c>
      <c r="E31" s="6" t="s">
        <v>61</v>
      </c>
      <c r="F31" s="6" t="s">
        <v>62</v>
      </c>
      <c r="G31" s="6" t="s">
        <v>63</v>
      </c>
      <c r="I31" s="6" t="s">
        <v>64</v>
      </c>
      <c r="J31" s="6" t="s">
        <v>65</v>
      </c>
      <c r="L31" s="6" t="s">
        <v>66</v>
      </c>
      <c r="M31" s="6" t="s">
        <v>67</v>
      </c>
      <c r="N31" s="6" t="s">
        <v>68</v>
      </c>
      <c r="O31" s="6" t="s">
        <v>69</v>
      </c>
      <c r="Q31" s="6" t="s">
        <v>70</v>
      </c>
      <c r="R31" s="6" t="s">
        <v>71</v>
      </c>
      <c r="S31" s="6" t="s">
        <v>72</v>
      </c>
      <c r="T31" s="6" t="s">
        <v>73</v>
      </c>
      <c r="U31" s="6" t="s">
        <v>74</v>
      </c>
      <c r="V31" s="6" t="s">
        <v>75</v>
      </c>
      <c r="W31" s="6" t="s">
        <v>76</v>
      </c>
    </row>
    <row r="32" spans="1:23" ht="13" hidden="1" x14ac:dyDescent="0.15">
      <c r="A32" s="7">
        <v>42398.082844108794</v>
      </c>
      <c r="B32" s="6" t="s">
        <v>987</v>
      </c>
      <c r="C32" s="6" t="b">
        <f>COUNTIF(teachers!$A$2:$A$43,B32)&gt;0</f>
        <v>0</v>
      </c>
      <c r="D32" s="6" t="s">
        <v>988</v>
      </c>
      <c r="E32" s="6" t="s">
        <v>38</v>
      </c>
      <c r="G32" s="6" t="s">
        <v>989</v>
      </c>
      <c r="I32" s="6" t="s">
        <v>41</v>
      </c>
      <c r="J32" s="6" t="s">
        <v>65</v>
      </c>
      <c r="L32" s="6" t="s">
        <v>993</v>
      </c>
      <c r="O32" s="6" t="s">
        <v>994</v>
      </c>
      <c r="S32" s="6" t="s">
        <v>55</v>
      </c>
      <c r="T32" s="6" t="s">
        <v>996</v>
      </c>
      <c r="U32" s="6" t="s">
        <v>997</v>
      </c>
    </row>
    <row r="33" spans="1:23" ht="13" hidden="1" x14ac:dyDescent="0.15">
      <c r="A33" s="7">
        <v>42398.560055138892</v>
      </c>
      <c r="B33" s="6" t="s">
        <v>998</v>
      </c>
      <c r="C33" s="6" t="b">
        <f>COUNTIF(teachers!$A$2:$A$43,B33)&gt;0</f>
        <v>0</v>
      </c>
      <c r="D33" s="6" t="s">
        <v>1002</v>
      </c>
      <c r="F33" s="6" t="s">
        <v>1003</v>
      </c>
      <c r="G33" s="6" t="s">
        <v>1004</v>
      </c>
      <c r="H33" s="6" t="s">
        <v>1005</v>
      </c>
      <c r="I33" s="6" t="s">
        <v>64</v>
      </c>
      <c r="J33" s="6" t="s">
        <v>120</v>
      </c>
      <c r="K33" s="6" t="s">
        <v>1006</v>
      </c>
      <c r="L33" s="6" t="s">
        <v>245</v>
      </c>
      <c r="M33" s="6" t="s">
        <v>1007</v>
      </c>
      <c r="Q33" s="6" t="s">
        <v>1008</v>
      </c>
      <c r="S33" s="6" t="s">
        <v>1009</v>
      </c>
      <c r="T33" s="6" t="s">
        <v>1010</v>
      </c>
      <c r="U33" s="6" t="s">
        <v>1011</v>
      </c>
      <c r="V33" s="6" t="s">
        <v>1012</v>
      </c>
    </row>
    <row r="34" spans="1:23" ht="13" x14ac:dyDescent="0.15">
      <c r="A34" s="7">
        <v>42606.878481886575</v>
      </c>
      <c r="B34" s="6" t="s">
        <v>77</v>
      </c>
      <c r="C34" s="6" t="b">
        <f>COUNTIF(teachers!$A$2:$A$43,B34)&gt;0</f>
        <v>0</v>
      </c>
      <c r="D34" s="6" t="s">
        <v>78</v>
      </c>
      <c r="E34" s="6" t="s">
        <v>79</v>
      </c>
      <c r="F34" s="6" t="s">
        <v>80</v>
      </c>
      <c r="G34" s="6" t="s">
        <v>81</v>
      </c>
      <c r="H34" s="6" t="s">
        <v>82</v>
      </c>
      <c r="I34" s="6" t="s">
        <v>64</v>
      </c>
      <c r="J34" s="6" t="s">
        <v>83</v>
      </c>
      <c r="K34" s="6" t="s">
        <v>84</v>
      </c>
      <c r="L34" s="6" t="s">
        <v>85</v>
      </c>
      <c r="M34" s="6" t="s">
        <v>86</v>
      </c>
      <c r="N34" s="6" t="s">
        <v>87</v>
      </c>
      <c r="O34" s="6" t="s">
        <v>84</v>
      </c>
      <c r="P34" s="6" t="s">
        <v>88</v>
      </c>
      <c r="Q34" s="6" t="s">
        <v>89</v>
      </c>
      <c r="R34" s="6" t="s">
        <v>90</v>
      </c>
      <c r="S34" s="6" t="s">
        <v>55</v>
      </c>
      <c r="T34" s="6" t="s">
        <v>91</v>
      </c>
      <c r="U34" s="6" t="s">
        <v>92</v>
      </c>
      <c r="V34" s="6" t="s">
        <v>93</v>
      </c>
      <c r="W34" s="6" t="s">
        <v>94</v>
      </c>
    </row>
    <row r="35" spans="1:23" ht="13" hidden="1" x14ac:dyDescent="0.15">
      <c r="A35" s="7">
        <v>42758.04018758102</v>
      </c>
      <c r="B35" s="6" t="s">
        <v>95</v>
      </c>
      <c r="C35" s="6" t="b">
        <f>COUNTIF(teachers!$A$2:$A$43,B35)&gt;0</f>
        <v>1</v>
      </c>
      <c r="D35" s="6" t="s">
        <v>249</v>
      </c>
      <c r="E35" s="6" t="s">
        <v>1018</v>
      </c>
      <c r="F35" s="6" t="s">
        <v>1019</v>
      </c>
      <c r="G35" s="6" t="s">
        <v>1020</v>
      </c>
      <c r="H35" s="6" t="s">
        <v>1021</v>
      </c>
      <c r="I35" s="6" t="s">
        <v>64</v>
      </c>
      <c r="J35" s="6" t="s">
        <v>100</v>
      </c>
      <c r="K35" s="6" t="s">
        <v>1022</v>
      </c>
      <c r="L35" s="6" t="s">
        <v>131</v>
      </c>
      <c r="M35" s="6" t="s">
        <v>1024</v>
      </c>
      <c r="N35" s="6" t="s">
        <v>1025</v>
      </c>
      <c r="O35" s="6" t="s">
        <v>1027</v>
      </c>
      <c r="Q35" s="6" t="s">
        <v>1030</v>
      </c>
      <c r="R35" s="6" t="s">
        <v>1031</v>
      </c>
      <c r="S35" s="6" t="s">
        <v>253</v>
      </c>
      <c r="T35" s="6" t="s">
        <v>1032</v>
      </c>
      <c r="U35" s="6" t="s">
        <v>1033</v>
      </c>
      <c r="V35" s="6" t="s">
        <v>1034</v>
      </c>
      <c r="W35" s="6" t="s">
        <v>1035</v>
      </c>
    </row>
    <row r="36" spans="1:23" ht="13" hidden="1" x14ac:dyDescent="0.15">
      <c r="A36" s="7">
        <v>42403.462480243055</v>
      </c>
      <c r="B36" s="6" t="s">
        <v>1036</v>
      </c>
      <c r="C36" s="6" t="b">
        <f>COUNTIF(teachers!$A$2:$A$43,B36)&gt;0</f>
        <v>0</v>
      </c>
      <c r="D36" s="6" t="s">
        <v>1042</v>
      </c>
      <c r="E36" s="6" t="s">
        <v>1043</v>
      </c>
      <c r="F36" s="6" t="s">
        <v>1044</v>
      </c>
      <c r="G36" s="6" t="s">
        <v>1045</v>
      </c>
      <c r="H36" s="6" t="s">
        <v>1046</v>
      </c>
      <c r="I36" s="6" t="s">
        <v>64</v>
      </c>
      <c r="J36" s="6" t="s">
        <v>250</v>
      </c>
      <c r="K36" s="6" t="s">
        <v>1047</v>
      </c>
      <c r="N36" s="6" t="s">
        <v>1048</v>
      </c>
      <c r="O36" s="6" t="s">
        <v>1049</v>
      </c>
      <c r="S36" s="6" t="s">
        <v>55</v>
      </c>
      <c r="U36" s="6" t="s">
        <v>1050</v>
      </c>
    </row>
    <row r="37" spans="1:23" ht="13" hidden="1" x14ac:dyDescent="0.15">
      <c r="A37" s="7">
        <v>42405.425102569439</v>
      </c>
      <c r="B37" s="6" t="s">
        <v>1051</v>
      </c>
      <c r="C37" s="6" t="b">
        <f>COUNTIF(teachers!$A$2:$A$43,B37)&gt;0</f>
        <v>0</v>
      </c>
      <c r="D37" s="6" t="s">
        <v>1058</v>
      </c>
      <c r="E37" s="6" t="s">
        <v>1059</v>
      </c>
      <c r="F37" s="6" t="s">
        <v>1060</v>
      </c>
      <c r="G37" s="6" t="s">
        <v>1065</v>
      </c>
      <c r="H37" s="6" t="s">
        <v>1066</v>
      </c>
      <c r="I37" s="6" t="s">
        <v>1068</v>
      </c>
      <c r="J37" s="6" t="s">
        <v>1069</v>
      </c>
      <c r="K37" s="6" t="s">
        <v>1071</v>
      </c>
      <c r="L37" s="6" t="s">
        <v>131</v>
      </c>
      <c r="M37" s="6" t="s">
        <v>1073</v>
      </c>
      <c r="N37" s="6" t="s">
        <v>1074</v>
      </c>
      <c r="O37" s="6" t="s">
        <v>1075</v>
      </c>
      <c r="Q37" s="6" t="s">
        <v>1076</v>
      </c>
      <c r="R37" s="6" t="s">
        <v>1085</v>
      </c>
      <c r="S37" s="6" t="s">
        <v>55</v>
      </c>
      <c r="T37" s="6" t="s">
        <v>1086</v>
      </c>
      <c r="U37" s="6" t="s">
        <v>1011</v>
      </c>
      <c r="V37" s="6" t="s">
        <v>1087</v>
      </c>
      <c r="W37" s="6" t="s">
        <v>1088</v>
      </c>
    </row>
    <row r="38" spans="1:23" ht="13" hidden="1" x14ac:dyDescent="0.15">
      <c r="A38" s="7">
        <v>42981.656742650463</v>
      </c>
      <c r="B38" s="6" t="s">
        <v>95</v>
      </c>
      <c r="C38" s="6" t="b">
        <f>COUNTIF(teachers!$A$2:$A$43,B38)&gt;0</f>
        <v>1</v>
      </c>
      <c r="D38" s="6" t="s">
        <v>96</v>
      </c>
      <c r="E38" s="6" t="s">
        <v>1089</v>
      </c>
      <c r="F38" s="6" t="s">
        <v>1019</v>
      </c>
      <c r="G38" s="6" t="s">
        <v>1090</v>
      </c>
      <c r="H38" s="6" t="s">
        <v>1021</v>
      </c>
      <c r="I38" s="6" t="s">
        <v>41</v>
      </c>
      <c r="J38" s="6" t="s">
        <v>1091</v>
      </c>
      <c r="K38" s="6" t="s">
        <v>102</v>
      </c>
      <c r="L38" s="6" t="s">
        <v>1092</v>
      </c>
      <c r="M38" s="6" t="s">
        <v>1093</v>
      </c>
      <c r="N38" s="6" t="s">
        <v>1094</v>
      </c>
      <c r="O38" s="6" t="s">
        <v>110</v>
      </c>
      <c r="Q38" s="6" t="s">
        <v>1095</v>
      </c>
      <c r="R38" s="6" t="s">
        <v>1096</v>
      </c>
      <c r="S38" s="6" t="s">
        <v>1097</v>
      </c>
      <c r="T38" s="6" t="s">
        <v>1098</v>
      </c>
      <c r="U38" s="6" t="s">
        <v>1099</v>
      </c>
      <c r="V38" s="6" t="s">
        <v>1094</v>
      </c>
      <c r="W38" s="6" t="s">
        <v>1100</v>
      </c>
    </row>
    <row r="39" spans="1:23" ht="13" hidden="1" x14ac:dyDescent="0.15">
      <c r="A39" s="7">
        <v>42408.618748113426</v>
      </c>
      <c r="B39" s="6" t="s">
        <v>1101</v>
      </c>
      <c r="C39" s="6" t="b">
        <f>COUNTIF(teachers!$A$2:$A$43,B39)&gt;0</f>
        <v>0</v>
      </c>
      <c r="D39" s="6" t="s">
        <v>1106</v>
      </c>
      <c r="E39" s="6" t="s">
        <v>1108</v>
      </c>
      <c r="F39" s="6" t="s">
        <v>1109</v>
      </c>
      <c r="G39" s="6" t="s">
        <v>1111</v>
      </c>
      <c r="H39" s="6" t="s">
        <v>1112</v>
      </c>
      <c r="I39" s="6" t="s">
        <v>1113</v>
      </c>
      <c r="J39" s="6" t="s">
        <v>1114</v>
      </c>
      <c r="K39" s="6" t="s">
        <v>1116</v>
      </c>
      <c r="L39" s="6" t="s">
        <v>1117</v>
      </c>
      <c r="M39" s="6" t="s">
        <v>1118</v>
      </c>
      <c r="N39" s="6" t="s">
        <v>1119</v>
      </c>
      <c r="O39" s="6" t="s">
        <v>1120</v>
      </c>
      <c r="P39" s="6" t="s">
        <v>1121</v>
      </c>
      <c r="Q39" s="6" t="s">
        <v>1122</v>
      </c>
      <c r="R39" s="6" t="s">
        <v>1123</v>
      </c>
      <c r="S39" s="6" t="s">
        <v>1124</v>
      </c>
      <c r="T39" s="6" t="s">
        <v>1125</v>
      </c>
      <c r="U39" s="6" t="s">
        <v>1126</v>
      </c>
      <c r="V39" s="6" t="s">
        <v>1127</v>
      </c>
      <c r="W39" s="6" t="s">
        <v>1128</v>
      </c>
    </row>
    <row r="40" spans="1:23" ht="13" x14ac:dyDescent="0.15">
      <c r="A40" s="7">
        <v>43115.459872152773</v>
      </c>
      <c r="B40" s="6" t="s">
        <v>95</v>
      </c>
      <c r="C40" s="6" t="b">
        <f>COUNTIF(teachers!$A$2:$A$43,B40)&gt;0</f>
        <v>1</v>
      </c>
      <c r="D40" s="6" t="s">
        <v>96</v>
      </c>
      <c r="F40" s="6" t="s">
        <v>97</v>
      </c>
      <c r="G40" s="6" t="s">
        <v>98</v>
      </c>
      <c r="H40" s="6" t="s">
        <v>99</v>
      </c>
      <c r="I40" s="6" t="s">
        <v>64</v>
      </c>
      <c r="J40" s="6" t="s">
        <v>100</v>
      </c>
      <c r="K40" s="6" t="s">
        <v>102</v>
      </c>
      <c r="L40" s="6" t="s">
        <v>103</v>
      </c>
      <c r="M40" s="6" t="s">
        <v>105</v>
      </c>
      <c r="N40" s="6" t="s">
        <v>108</v>
      </c>
      <c r="O40" s="6" t="s">
        <v>110</v>
      </c>
      <c r="Q40" s="6" t="s">
        <v>111</v>
      </c>
      <c r="S40" s="6" t="s">
        <v>72</v>
      </c>
      <c r="U40" s="6" t="s">
        <v>112</v>
      </c>
      <c r="V40" s="6" t="s">
        <v>108</v>
      </c>
      <c r="W40" s="6" t="s">
        <v>113</v>
      </c>
    </row>
    <row r="41" spans="1:23" ht="13" hidden="1" x14ac:dyDescent="0.15">
      <c r="A41" s="7">
        <v>42606.587706122686</v>
      </c>
      <c r="B41" s="6" t="s">
        <v>1133</v>
      </c>
      <c r="C41" s="6" t="b">
        <f>COUNTIF(teachers!$A$2:$A$43,B41)&gt;0</f>
        <v>0</v>
      </c>
      <c r="D41" s="6" t="s">
        <v>1137</v>
      </c>
      <c r="E41" s="6" t="s">
        <v>1138</v>
      </c>
      <c r="F41" s="6" t="s">
        <v>1139</v>
      </c>
      <c r="G41" s="6" t="s">
        <v>1140</v>
      </c>
      <c r="H41" s="6" t="s">
        <v>1141</v>
      </c>
      <c r="I41" s="6" t="s">
        <v>64</v>
      </c>
      <c r="J41" s="6" t="s">
        <v>83</v>
      </c>
      <c r="K41" s="6" t="s">
        <v>1142</v>
      </c>
      <c r="L41" s="6" t="s">
        <v>1143</v>
      </c>
      <c r="N41" s="6" t="s">
        <v>1144</v>
      </c>
      <c r="O41" s="6" t="s">
        <v>1146</v>
      </c>
      <c r="Q41" s="6" t="s">
        <v>1147</v>
      </c>
      <c r="R41" s="6" t="s">
        <v>1148</v>
      </c>
      <c r="S41" s="6" t="s">
        <v>55</v>
      </c>
      <c r="T41" s="6" t="s">
        <v>1149</v>
      </c>
      <c r="U41" s="6" t="s">
        <v>1150</v>
      </c>
      <c r="V41" s="6" t="s">
        <v>1151</v>
      </c>
      <c r="W41" s="6" t="s">
        <v>1152</v>
      </c>
    </row>
    <row r="42" spans="1:23" ht="13" hidden="1" x14ac:dyDescent="0.15">
      <c r="A42" s="7">
        <v>42606.722582615737</v>
      </c>
      <c r="B42" s="6" t="s">
        <v>114</v>
      </c>
      <c r="C42" s="6" t="b">
        <f>COUNTIF(teachers!$A$2:$A$43,B42)&gt;0</f>
        <v>1</v>
      </c>
      <c r="E42" s="6" t="s">
        <v>116</v>
      </c>
      <c r="F42" s="6" t="s">
        <v>117</v>
      </c>
      <c r="I42" s="6" t="s">
        <v>1154</v>
      </c>
      <c r="J42" s="6" t="s">
        <v>1155</v>
      </c>
      <c r="Q42" s="6" t="s">
        <v>1156</v>
      </c>
      <c r="S42" s="6" t="s">
        <v>55</v>
      </c>
      <c r="T42" s="6" t="s">
        <v>1157</v>
      </c>
      <c r="U42" s="6" t="s">
        <v>127</v>
      </c>
    </row>
    <row r="43" spans="1:23" ht="13" x14ac:dyDescent="0.15">
      <c r="A43" s="7">
        <v>42979.804680416666</v>
      </c>
      <c r="B43" s="6" t="s">
        <v>114</v>
      </c>
      <c r="C43" s="6" t="b">
        <f>COUNTIF(teachers!$A$2:$A$43,B43)&gt;0</f>
        <v>1</v>
      </c>
      <c r="D43" s="6" t="s">
        <v>115</v>
      </c>
      <c r="E43" s="6" t="s">
        <v>116</v>
      </c>
      <c r="F43" s="6" t="s">
        <v>117</v>
      </c>
      <c r="G43" s="6" t="s">
        <v>118</v>
      </c>
      <c r="I43" s="6" t="s">
        <v>119</v>
      </c>
      <c r="J43" s="6" t="s">
        <v>120</v>
      </c>
      <c r="K43" s="6" t="s">
        <v>121</v>
      </c>
      <c r="L43" s="6" t="s">
        <v>122</v>
      </c>
      <c r="M43" s="6" t="s">
        <v>123</v>
      </c>
      <c r="O43" s="6" t="s">
        <v>124</v>
      </c>
      <c r="P43" s="6" t="s">
        <v>125</v>
      </c>
      <c r="Q43" s="6" t="s">
        <v>126</v>
      </c>
      <c r="R43" s="6" t="s">
        <v>118</v>
      </c>
      <c r="U43" s="6" t="s">
        <v>127</v>
      </c>
    </row>
    <row r="44" spans="1:23" ht="13" hidden="1" x14ac:dyDescent="0.15">
      <c r="A44" s="7">
        <v>42606.631683101848</v>
      </c>
      <c r="B44" s="6" t="s">
        <v>1160</v>
      </c>
      <c r="C44" s="6" t="b">
        <f>COUNTIF(teachers!$A$2:$A$43,B44)&gt;0</f>
        <v>0</v>
      </c>
      <c r="D44" s="6" t="s">
        <v>1058</v>
      </c>
      <c r="E44" s="6" t="s">
        <v>1161</v>
      </c>
      <c r="F44" s="6" t="s">
        <v>1162</v>
      </c>
      <c r="G44" s="6" t="s">
        <v>1163</v>
      </c>
      <c r="H44" s="6" t="s">
        <v>1164</v>
      </c>
      <c r="I44" s="6" t="s">
        <v>1165</v>
      </c>
      <c r="J44" s="6" t="s">
        <v>1166</v>
      </c>
      <c r="K44" s="6" t="s">
        <v>1167</v>
      </c>
      <c r="L44" s="6" t="s">
        <v>1168</v>
      </c>
      <c r="M44" s="6" t="s">
        <v>1169</v>
      </c>
      <c r="N44" s="6" t="s">
        <v>1170</v>
      </c>
      <c r="O44" s="6" t="s">
        <v>1171</v>
      </c>
      <c r="Q44" s="6" t="s">
        <v>1172</v>
      </c>
      <c r="R44" s="6" t="s">
        <v>1173</v>
      </c>
      <c r="S44" s="6" t="s">
        <v>1174</v>
      </c>
      <c r="T44" s="6" t="s">
        <v>1175</v>
      </c>
      <c r="U44" s="6" t="s">
        <v>1177</v>
      </c>
      <c r="V44" s="6" t="s">
        <v>1178</v>
      </c>
      <c r="W44" s="6" t="s">
        <v>1179</v>
      </c>
    </row>
    <row r="45" spans="1:23" ht="13" hidden="1" x14ac:dyDescent="0.15">
      <c r="A45" s="7">
        <v>42606.635494999995</v>
      </c>
      <c r="B45" s="6" t="s">
        <v>1180</v>
      </c>
      <c r="C45" s="6" t="b">
        <f>COUNTIF(teachers!$A$2:$A$43,B45)&gt;0</f>
        <v>0</v>
      </c>
      <c r="D45" s="6" t="s">
        <v>1182</v>
      </c>
      <c r="E45" s="6" t="s">
        <v>1183</v>
      </c>
      <c r="F45" s="6" t="s">
        <v>1184</v>
      </c>
      <c r="G45" s="6" t="s">
        <v>892</v>
      </c>
      <c r="H45" s="6" t="s">
        <v>1186</v>
      </c>
      <c r="I45" s="6" t="s">
        <v>64</v>
      </c>
      <c r="J45" s="6" t="s">
        <v>1188</v>
      </c>
      <c r="K45" s="6" t="s">
        <v>1189</v>
      </c>
      <c r="L45" s="6" t="s">
        <v>1191</v>
      </c>
      <c r="P45" s="6" t="s">
        <v>1192</v>
      </c>
      <c r="R45" s="6" t="s">
        <v>1193</v>
      </c>
      <c r="S45" s="6" t="s">
        <v>1194</v>
      </c>
      <c r="T45" s="6" t="s">
        <v>1195</v>
      </c>
    </row>
    <row r="46" spans="1:23" ht="13" hidden="1" x14ac:dyDescent="0.15">
      <c r="A46" s="7">
        <v>42606.679617395828</v>
      </c>
      <c r="B46" s="6" t="s">
        <v>1196</v>
      </c>
      <c r="C46" s="6" t="b">
        <f>COUNTIF(teachers!$A$2:$A$43,B46)&gt;0</f>
        <v>0</v>
      </c>
      <c r="D46" s="6" t="s">
        <v>307</v>
      </c>
      <c r="E46" s="6" t="s">
        <v>1199</v>
      </c>
      <c r="F46" s="6" t="s">
        <v>1200</v>
      </c>
      <c r="G46" s="6" t="s">
        <v>1201</v>
      </c>
      <c r="H46" s="6" t="s">
        <v>1202</v>
      </c>
      <c r="I46" s="6" t="s">
        <v>64</v>
      </c>
      <c r="J46" s="6" t="s">
        <v>65</v>
      </c>
      <c r="K46" s="6" t="s">
        <v>1203</v>
      </c>
      <c r="M46" s="6" t="s">
        <v>1204</v>
      </c>
      <c r="N46" s="6" t="s">
        <v>1205</v>
      </c>
      <c r="O46" s="6" t="s">
        <v>1206</v>
      </c>
      <c r="Q46" s="6" t="s">
        <v>1207</v>
      </c>
      <c r="R46" s="6" t="s">
        <v>1208</v>
      </c>
      <c r="S46" s="6" t="s">
        <v>1209</v>
      </c>
      <c r="T46" s="6" t="s">
        <v>1210</v>
      </c>
      <c r="V46" s="6" t="s">
        <v>1211</v>
      </c>
    </row>
    <row r="47" spans="1:23" ht="13" hidden="1" x14ac:dyDescent="0.15">
      <c r="A47" s="7">
        <v>42606.712472488427</v>
      </c>
      <c r="B47" s="6" t="s">
        <v>1212</v>
      </c>
      <c r="C47" s="6" t="b">
        <f>COUNTIF(teachers!$A$2:$A$43,B47)&gt;0</f>
        <v>0</v>
      </c>
      <c r="D47" s="6" t="s">
        <v>1213</v>
      </c>
      <c r="E47" s="6" t="s">
        <v>1214</v>
      </c>
      <c r="F47" s="6" t="s">
        <v>1215</v>
      </c>
      <c r="G47" s="6" t="s">
        <v>1216</v>
      </c>
      <c r="H47" s="6" t="s">
        <v>1218</v>
      </c>
      <c r="I47" s="6" t="s">
        <v>64</v>
      </c>
      <c r="J47" s="6" t="s">
        <v>773</v>
      </c>
      <c r="K47" s="6" t="s">
        <v>1219</v>
      </c>
      <c r="L47" s="6" t="s">
        <v>251</v>
      </c>
      <c r="M47" s="6" t="s">
        <v>1221</v>
      </c>
      <c r="N47" s="6" t="s">
        <v>1222</v>
      </c>
      <c r="O47" s="6" t="s">
        <v>1219</v>
      </c>
      <c r="Q47" s="6" t="s">
        <v>1223</v>
      </c>
      <c r="R47" s="6" t="s">
        <v>1224</v>
      </c>
      <c r="S47" s="6" t="s">
        <v>55</v>
      </c>
      <c r="T47" s="6" t="s">
        <v>1226</v>
      </c>
      <c r="U47" s="6" t="s">
        <v>1227</v>
      </c>
      <c r="V47" s="6" t="s">
        <v>1228</v>
      </c>
      <c r="W47" s="6" t="s">
        <v>1229</v>
      </c>
    </row>
    <row r="48" spans="1:23" ht="13" x14ac:dyDescent="0.15">
      <c r="A48" s="7">
        <v>43112.806875127309</v>
      </c>
      <c r="B48" s="6" t="s">
        <v>128</v>
      </c>
      <c r="C48" s="6" t="b">
        <f>COUNTIF(teachers!$A$2:$A$43,B48)&gt;0</f>
        <v>1</v>
      </c>
      <c r="D48" s="6" t="s">
        <v>37</v>
      </c>
      <c r="G48" s="6" t="s">
        <v>129</v>
      </c>
      <c r="I48" s="6" t="s">
        <v>41</v>
      </c>
      <c r="J48" s="6" t="s">
        <v>130</v>
      </c>
      <c r="L48" s="6" t="s">
        <v>131</v>
      </c>
      <c r="S48" s="6" t="s">
        <v>132</v>
      </c>
      <c r="U48" s="6" t="s">
        <v>133</v>
      </c>
    </row>
    <row r="49" spans="1:23" ht="13" hidden="1" x14ac:dyDescent="0.15">
      <c r="A49" s="7">
        <v>42606.733300358799</v>
      </c>
      <c r="B49" s="6" t="s">
        <v>1233</v>
      </c>
      <c r="C49" s="6" t="b">
        <f>COUNTIF(teachers!$A$2:$A$43,B49)&gt;0</f>
        <v>0</v>
      </c>
      <c r="D49" s="6" t="s">
        <v>144</v>
      </c>
      <c r="E49" s="6" t="s">
        <v>1234</v>
      </c>
      <c r="F49" s="6" t="s">
        <v>1184</v>
      </c>
      <c r="G49" s="6" t="s">
        <v>1235</v>
      </c>
      <c r="I49" s="6" t="s">
        <v>1236</v>
      </c>
      <c r="J49" s="6" t="s">
        <v>1237</v>
      </c>
      <c r="L49" s="6" t="s">
        <v>1238</v>
      </c>
      <c r="M49" s="6" t="s">
        <v>1239</v>
      </c>
      <c r="N49" s="6" t="s">
        <v>1240</v>
      </c>
      <c r="O49" s="6" t="s">
        <v>1241</v>
      </c>
      <c r="Q49" s="6" t="s">
        <v>1242</v>
      </c>
      <c r="R49" s="6" t="s">
        <v>1243</v>
      </c>
      <c r="S49" s="6" t="s">
        <v>55</v>
      </c>
      <c r="U49" s="6" t="s">
        <v>1244</v>
      </c>
      <c r="V49" s="6" t="s">
        <v>1245</v>
      </c>
      <c r="W49" s="6" t="s">
        <v>1246</v>
      </c>
    </row>
    <row r="50" spans="1:23" ht="13" x14ac:dyDescent="0.15">
      <c r="A50" s="7">
        <v>43114.669602291666</v>
      </c>
      <c r="B50" s="6" t="s">
        <v>134</v>
      </c>
      <c r="C50" s="6" t="b">
        <f>COUNTIF(teachers!$A$2:$A$43,B50)&gt;0</f>
        <v>1</v>
      </c>
      <c r="D50" s="6" t="s">
        <v>78</v>
      </c>
      <c r="F50" s="6" t="s">
        <v>135</v>
      </c>
      <c r="G50" s="6" t="s">
        <v>137</v>
      </c>
      <c r="I50" s="6" t="s">
        <v>41</v>
      </c>
      <c r="L50" s="6" t="s">
        <v>138</v>
      </c>
      <c r="O50" s="6" t="s">
        <v>139</v>
      </c>
      <c r="Q50" s="6" t="s">
        <v>140</v>
      </c>
      <c r="S50" s="6" t="s">
        <v>141</v>
      </c>
      <c r="V50" s="6" t="s">
        <v>142</v>
      </c>
    </row>
    <row r="51" spans="1:23" ht="13" hidden="1" x14ac:dyDescent="0.15">
      <c r="A51" s="7">
        <v>42606.911420462959</v>
      </c>
      <c r="B51" s="6" t="s">
        <v>1129</v>
      </c>
      <c r="C51" s="6" t="b">
        <f>COUNTIF(teachers!$A$2:$A$43,B51)&gt;0</f>
        <v>0</v>
      </c>
      <c r="D51" s="6" t="s">
        <v>1253</v>
      </c>
      <c r="F51" s="6" t="s">
        <v>39</v>
      </c>
      <c r="G51" s="6" t="s">
        <v>1254</v>
      </c>
      <c r="I51" s="6" t="s">
        <v>41</v>
      </c>
      <c r="J51" s="6" t="s">
        <v>260</v>
      </c>
      <c r="L51" s="6" t="s">
        <v>1255</v>
      </c>
      <c r="N51" s="6" t="s">
        <v>1256</v>
      </c>
      <c r="S51" s="6" t="s">
        <v>55</v>
      </c>
      <c r="U51" s="6" t="s">
        <v>1257</v>
      </c>
      <c r="V51" s="6" t="s">
        <v>1258</v>
      </c>
      <c r="W51" s="6" t="s">
        <v>1259</v>
      </c>
    </row>
    <row r="52" spans="1:23" ht="13" x14ac:dyDescent="0.15">
      <c r="A52" s="7">
        <v>43116.74773805555</v>
      </c>
      <c r="B52" s="6" t="s">
        <v>143</v>
      </c>
      <c r="C52" s="6" t="b">
        <f>COUNTIF(teachers!$A$2:$A$43,B52)&gt;0</f>
        <v>1</v>
      </c>
      <c r="D52" s="6" t="s">
        <v>144</v>
      </c>
      <c r="E52" s="6" t="s">
        <v>145</v>
      </c>
      <c r="F52" s="6" t="s">
        <v>146</v>
      </c>
      <c r="M52" s="6" t="s">
        <v>147</v>
      </c>
      <c r="O52" s="6" t="s">
        <v>148</v>
      </c>
    </row>
    <row r="53" spans="1:23" ht="13" hidden="1" x14ac:dyDescent="0.15">
      <c r="A53" s="7">
        <v>42607.506552407409</v>
      </c>
      <c r="B53" s="6" t="s">
        <v>1264</v>
      </c>
      <c r="C53" s="6" t="b">
        <f>COUNTIF(teachers!$A$2:$A$43,B53)&gt;0</f>
        <v>0</v>
      </c>
      <c r="D53" s="6" t="s">
        <v>1266</v>
      </c>
      <c r="E53" s="6" t="s">
        <v>1267</v>
      </c>
      <c r="F53" s="6" t="s">
        <v>1268</v>
      </c>
      <c r="G53" s="6" t="s">
        <v>1269</v>
      </c>
      <c r="H53" s="6" t="s">
        <v>1270</v>
      </c>
      <c r="I53" s="6" t="s">
        <v>259</v>
      </c>
      <c r="J53" s="6" t="s">
        <v>260</v>
      </c>
      <c r="K53" s="6" t="s">
        <v>1272</v>
      </c>
      <c r="L53" s="6" t="s">
        <v>1273</v>
      </c>
      <c r="M53" s="6" t="s">
        <v>1274</v>
      </c>
      <c r="N53" s="6" t="s">
        <v>1275</v>
      </c>
      <c r="O53" s="6" t="s">
        <v>1277</v>
      </c>
      <c r="P53" s="6" t="s">
        <v>1278</v>
      </c>
      <c r="Q53" s="6" t="s">
        <v>1279</v>
      </c>
      <c r="R53" s="6" t="s">
        <v>1280</v>
      </c>
      <c r="S53" s="6" t="s">
        <v>1009</v>
      </c>
      <c r="T53" s="14" t="s">
        <v>1281</v>
      </c>
      <c r="U53" s="6" t="s">
        <v>1284</v>
      </c>
      <c r="V53" s="6" t="s">
        <v>1285</v>
      </c>
      <c r="W53" s="6" t="s">
        <v>1286</v>
      </c>
    </row>
    <row r="54" spans="1:23" ht="13" hidden="1" x14ac:dyDescent="0.15">
      <c r="A54" s="7">
        <v>42607.805565671297</v>
      </c>
      <c r="B54" s="6" t="s">
        <v>1288</v>
      </c>
      <c r="C54" s="6" t="b">
        <f>COUNTIF(teachers!$A$2:$A$43,B54)&gt;0</f>
        <v>0</v>
      </c>
      <c r="D54" s="6" t="s">
        <v>1291</v>
      </c>
      <c r="F54" s="6" t="s">
        <v>1292</v>
      </c>
      <c r="G54" s="6" t="s">
        <v>1293</v>
      </c>
      <c r="I54" s="6" t="s">
        <v>64</v>
      </c>
      <c r="L54" s="6" t="s">
        <v>1294</v>
      </c>
      <c r="M54" s="6" t="s">
        <v>1295</v>
      </c>
      <c r="N54" s="6" t="s">
        <v>1296</v>
      </c>
      <c r="Q54" s="6" t="s">
        <v>1297</v>
      </c>
      <c r="R54" s="6" t="s">
        <v>1298</v>
      </c>
      <c r="S54" s="6" t="s">
        <v>1299</v>
      </c>
      <c r="T54" s="6" t="s">
        <v>1302</v>
      </c>
      <c r="U54" s="6" t="s">
        <v>1303</v>
      </c>
      <c r="V54" s="6" t="s">
        <v>1305</v>
      </c>
    </row>
    <row r="55" spans="1:23" ht="13" hidden="1" x14ac:dyDescent="0.15">
      <c r="A55" s="7">
        <v>42608.485239976857</v>
      </c>
      <c r="B55" s="6" t="s">
        <v>1306</v>
      </c>
      <c r="C55" s="6" t="b">
        <f>COUNTIF(teachers!$A$2:$A$43,B55)&gt;0</f>
        <v>0</v>
      </c>
      <c r="D55" s="6" t="s">
        <v>1308</v>
      </c>
      <c r="E55" s="6" t="s">
        <v>1309</v>
      </c>
      <c r="F55" s="6" t="s">
        <v>1310</v>
      </c>
      <c r="G55" s="6" t="s">
        <v>1312</v>
      </c>
      <c r="H55" s="6" t="s">
        <v>1313</v>
      </c>
      <c r="I55" s="6" t="s">
        <v>1314</v>
      </c>
      <c r="J55" s="6" t="s">
        <v>1314</v>
      </c>
      <c r="K55" s="6" t="s">
        <v>1317</v>
      </c>
      <c r="L55" s="6" t="s">
        <v>1314</v>
      </c>
      <c r="M55" s="6" t="s">
        <v>1319</v>
      </c>
      <c r="N55" s="6" t="s">
        <v>1320</v>
      </c>
      <c r="O55" s="6" t="s">
        <v>1314</v>
      </c>
      <c r="Q55" s="6" t="s">
        <v>1321</v>
      </c>
      <c r="R55" s="6" t="s">
        <v>1322</v>
      </c>
      <c r="S55" s="6" t="s">
        <v>246</v>
      </c>
      <c r="T55" s="6" t="s">
        <v>1323</v>
      </c>
      <c r="U55" s="6" t="s">
        <v>1324</v>
      </c>
      <c r="V55" s="6" t="s">
        <v>1325</v>
      </c>
      <c r="W55" s="6" t="s">
        <v>1326</v>
      </c>
    </row>
    <row r="56" spans="1:23" ht="13" hidden="1" x14ac:dyDescent="0.15">
      <c r="A56" s="7">
        <v>42608.778276319441</v>
      </c>
      <c r="B56" s="6" t="s">
        <v>1327</v>
      </c>
      <c r="C56" s="6" t="b">
        <f>COUNTIF(teachers!$A$2:$A$43,B56)&gt;0</f>
        <v>0</v>
      </c>
      <c r="D56" s="6" t="s">
        <v>1329</v>
      </c>
      <c r="E56" s="6" t="s">
        <v>1330</v>
      </c>
      <c r="F56" s="6" t="s">
        <v>1331</v>
      </c>
      <c r="G56" s="6" t="s">
        <v>1333</v>
      </c>
      <c r="H56" s="6" t="s">
        <v>1334</v>
      </c>
      <c r="I56" s="6" t="s">
        <v>64</v>
      </c>
      <c r="J56" s="6" t="s">
        <v>83</v>
      </c>
      <c r="K56" s="6" t="s">
        <v>1336</v>
      </c>
      <c r="L56" s="6" t="s">
        <v>245</v>
      </c>
      <c r="M56" s="6" t="s">
        <v>1337</v>
      </c>
      <c r="N56" s="6" t="s">
        <v>1338</v>
      </c>
      <c r="O56" s="6" t="s">
        <v>1339</v>
      </c>
      <c r="Q56" s="6" t="s">
        <v>1340</v>
      </c>
      <c r="R56" s="6" t="s">
        <v>1341</v>
      </c>
      <c r="S56" s="6" t="s">
        <v>55</v>
      </c>
      <c r="T56" s="6" t="s">
        <v>1342</v>
      </c>
      <c r="U56" s="6" t="s">
        <v>658</v>
      </c>
      <c r="V56" s="6" t="s">
        <v>1343</v>
      </c>
      <c r="W56" s="6" t="s">
        <v>1344</v>
      </c>
    </row>
    <row r="57" spans="1:23" ht="13" x14ac:dyDescent="0.15">
      <c r="A57" s="7">
        <v>42278.679092881939</v>
      </c>
      <c r="B57" s="6" t="s">
        <v>149</v>
      </c>
      <c r="C57" s="6" t="b">
        <f>COUNTIF(teachers!$A$2:$A$43,B57)&gt;0</f>
        <v>1</v>
      </c>
      <c r="D57" s="6" t="s">
        <v>150</v>
      </c>
      <c r="E57" s="6" t="s">
        <v>151</v>
      </c>
      <c r="F57" s="6" t="s">
        <v>152</v>
      </c>
      <c r="G57" s="6" t="s">
        <v>153</v>
      </c>
      <c r="I57" s="6" t="s">
        <v>154</v>
      </c>
      <c r="J57" s="6" t="s">
        <v>155</v>
      </c>
      <c r="M57" s="6" t="s">
        <v>156</v>
      </c>
      <c r="N57" s="6" t="s">
        <v>157</v>
      </c>
      <c r="Q57" s="6" t="s">
        <v>158</v>
      </c>
      <c r="S57" s="6" t="s">
        <v>159</v>
      </c>
      <c r="T57" s="6" t="s">
        <v>160</v>
      </c>
      <c r="V57" s="6" t="s">
        <v>161</v>
      </c>
      <c r="W57" s="6" t="s">
        <v>162</v>
      </c>
    </row>
    <row r="58" spans="1:23" ht="13" hidden="1" x14ac:dyDescent="0.15">
      <c r="A58" s="7">
        <v>42609.456738946756</v>
      </c>
      <c r="B58" s="6" t="s">
        <v>1345</v>
      </c>
      <c r="C58" s="6" t="b">
        <f>COUNTIF(teachers!$A$2:$A$43,B58)&gt;0</f>
        <v>0</v>
      </c>
      <c r="D58" s="6" t="s">
        <v>249</v>
      </c>
      <c r="F58" s="6" t="s">
        <v>1349</v>
      </c>
      <c r="G58" s="6" t="s">
        <v>1350</v>
      </c>
      <c r="I58" s="6" t="s">
        <v>1351</v>
      </c>
      <c r="J58" s="6" t="s">
        <v>65</v>
      </c>
      <c r="L58" s="6" t="s">
        <v>122</v>
      </c>
      <c r="M58" s="6" t="s">
        <v>1352</v>
      </c>
      <c r="S58" s="6" t="s">
        <v>55</v>
      </c>
      <c r="T58" s="6" t="s">
        <v>1353</v>
      </c>
      <c r="U58" s="6" t="s">
        <v>1354</v>
      </c>
      <c r="V58" s="6" t="s">
        <v>1355</v>
      </c>
      <c r="W58" s="6" t="s">
        <v>194</v>
      </c>
    </row>
    <row r="59" spans="1:23" ht="13" hidden="1" x14ac:dyDescent="0.15">
      <c r="A59" s="7">
        <v>42609.661497800931</v>
      </c>
      <c r="B59" s="6" t="s">
        <v>1356</v>
      </c>
      <c r="C59" s="6" t="b">
        <f>COUNTIF(teachers!$A$2:$A$43,B59)&gt;0</f>
        <v>0</v>
      </c>
      <c r="E59" s="6" t="s">
        <v>38</v>
      </c>
      <c r="G59" s="6" t="s">
        <v>1357</v>
      </c>
      <c r="H59" s="6" t="s">
        <v>1358</v>
      </c>
      <c r="I59" s="6" t="s">
        <v>259</v>
      </c>
      <c r="J59" s="6" t="s">
        <v>1359</v>
      </c>
      <c r="L59" s="6" t="s">
        <v>188</v>
      </c>
      <c r="M59" s="6" t="s">
        <v>1360</v>
      </c>
      <c r="Q59" s="6" t="s">
        <v>1361</v>
      </c>
      <c r="S59" s="6" t="s">
        <v>55</v>
      </c>
      <c r="U59" s="6" t="s">
        <v>1362</v>
      </c>
    </row>
    <row r="60" spans="1:23" ht="13" hidden="1" x14ac:dyDescent="0.15">
      <c r="A60" s="7">
        <v>42609.797002824074</v>
      </c>
      <c r="B60" s="6" t="s">
        <v>1363</v>
      </c>
      <c r="C60" s="6" t="b">
        <f>COUNTIF(teachers!$A$2:$A$43,B60)&gt;0</f>
        <v>0</v>
      </c>
      <c r="D60" s="6" t="s">
        <v>1364</v>
      </c>
      <c r="E60" s="6" t="s">
        <v>1365</v>
      </c>
      <c r="F60" s="6" t="s">
        <v>1366</v>
      </c>
      <c r="G60" s="6" t="s">
        <v>1367</v>
      </c>
      <c r="H60" s="6" t="s">
        <v>1368</v>
      </c>
      <c r="I60" s="6" t="s">
        <v>165</v>
      </c>
      <c r="J60" s="6" t="s">
        <v>1369</v>
      </c>
      <c r="K60" s="6" t="s">
        <v>1370</v>
      </c>
      <c r="L60" s="6" t="s">
        <v>188</v>
      </c>
      <c r="M60" s="6" t="s">
        <v>1372</v>
      </c>
      <c r="N60" s="6" t="s">
        <v>1374</v>
      </c>
      <c r="O60" s="6" t="s">
        <v>1375</v>
      </c>
      <c r="Q60" s="6" t="s">
        <v>1376</v>
      </c>
      <c r="R60" s="6" t="s">
        <v>1378</v>
      </c>
      <c r="S60" s="6" t="s">
        <v>55</v>
      </c>
      <c r="T60" s="6" t="s">
        <v>1379</v>
      </c>
      <c r="U60" s="6" t="s">
        <v>1380</v>
      </c>
      <c r="V60" s="6" t="s">
        <v>1381</v>
      </c>
      <c r="W60" s="6" t="s">
        <v>1382</v>
      </c>
    </row>
    <row r="61" spans="1:23" ht="13" hidden="1" x14ac:dyDescent="0.15">
      <c r="A61" s="7">
        <v>42609.798106215283</v>
      </c>
      <c r="B61" s="6" t="s">
        <v>1052</v>
      </c>
      <c r="C61" s="6" t="b">
        <f>COUNTIF(teachers!$A$2:$A$43,B61)&gt;0</f>
        <v>0</v>
      </c>
      <c r="D61" s="6" t="s">
        <v>249</v>
      </c>
      <c r="G61" s="6" t="s">
        <v>1383</v>
      </c>
      <c r="H61" s="6" t="s">
        <v>1384</v>
      </c>
      <c r="I61" s="6" t="s">
        <v>64</v>
      </c>
      <c r="L61" s="6" t="s">
        <v>1385</v>
      </c>
      <c r="M61" s="6" t="s">
        <v>1386</v>
      </c>
      <c r="O61" s="6" t="s">
        <v>1387</v>
      </c>
      <c r="P61" s="6" t="s">
        <v>1388</v>
      </c>
      <c r="Q61" s="6" t="s">
        <v>1389</v>
      </c>
      <c r="T61" s="6" t="s">
        <v>1390</v>
      </c>
      <c r="U61" s="6" t="s">
        <v>1391</v>
      </c>
      <c r="V61" s="6" t="s">
        <v>1392</v>
      </c>
      <c r="W61" s="6" t="s">
        <v>1393</v>
      </c>
    </row>
    <row r="62" spans="1:23" ht="13" hidden="1" x14ac:dyDescent="0.15">
      <c r="A62" s="7">
        <v>42609.816668391199</v>
      </c>
      <c r="B62" s="6" t="s">
        <v>1394</v>
      </c>
      <c r="C62" s="6" t="b">
        <f>COUNTIF(teachers!$A$2:$A$43,B62)&gt;0</f>
        <v>0</v>
      </c>
      <c r="D62" s="6" t="s">
        <v>144</v>
      </c>
      <c r="E62" s="6" t="s">
        <v>1395</v>
      </c>
      <c r="F62" s="6" t="s">
        <v>1396</v>
      </c>
      <c r="G62" s="6" t="s">
        <v>1397</v>
      </c>
      <c r="I62" s="6" t="s">
        <v>64</v>
      </c>
      <c r="J62" s="6" t="s">
        <v>1398</v>
      </c>
      <c r="K62" s="6" t="s">
        <v>1399</v>
      </c>
      <c r="L62" s="6" t="s">
        <v>1400</v>
      </c>
      <c r="M62" s="6" t="s">
        <v>1401</v>
      </c>
      <c r="N62" s="6" t="s">
        <v>1402</v>
      </c>
      <c r="O62" s="6" t="s">
        <v>1403</v>
      </c>
      <c r="R62" s="6" t="s">
        <v>1405</v>
      </c>
      <c r="S62" s="6" t="s">
        <v>55</v>
      </c>
      <c r="U62" s="6" t="s">
        <v>1406</v>
      </c>
      <c r="V62" s="6" t="s">
        <v>1407</v>
      </c>
      <c r="W62" s="6" t="s">
        <v>1409</v>
      </c>
    </row>
    <row r="63" spans="1:23" ht="13" hidden="1" x14ac:dyDescent="0.15">
      <c r="A63" s="7">
        <v>42609.944043888885</v>
      </c>
      <c r="B63" s="6" t="s">
        <v>957</v>
      </c>
      <c r="C63" s="6" t="b">
        <f>COUNTIF(teachers!$A$2:$A$43,B63)&gt;0</f>
        <v>0</v>
      </c>
      <c r="D63" s="6" t="s">
        <v>78</v>
      </c>
      <c r="E63" s="6" t="s">
        <v>1410</v>
      </c>
      <c r="F63" s="6" t="s">
        <v>1411</v>
      </c>
      <c r="G63" s="6" t="s">
        <v>1412</v>
      </c>
      <c r="H63" s="6" t="s">
        <v>1413</v>
      </c>
      <c r="I63" s="6" t="s">
        <v>41</v>
      </c>
      <c r="J63" s="6" t="s">
        <v>1414</v>
      </c>
      <c r="L63" s="6" t="s">
        <v>1416</v>
      </c>
      <c r="M63" s="6" t="s">
        <v>1417</v>
      </c>
      <c r="N63" s="6" t="s">
        <v>1418</v>
      </c>
      <c r="O63" s="6" t="s">
        <v>1420</v>
      </c>
      <c r="Q63" s="6" t="s">
        <v>1422</v>
      </c>
      <c r="R63" s="6" t="s">
        <v>1423</v>
      </c>
      <c r="S63" s="6" t="s">
        <v>1424</v>
      </c>
      <c r="T63" s="6" t="s">
        <v>1426</v>
      </c>
      <c r="U63" s="6" t="s">
        <v>1427</v>
      </c>
      <c r="V63" s="6" t="s">
        <v>1428</v>
      </c>
      <c r="W63" s="6" t="s">
        <v>1430</v>
      </c>
    </row>
    <row r="64" spans="1:23" ht="13" hidden="1" x14ac:dyDescent="0.15">
      <c r="A64" s="7">
        <v>42610.542494664347</v>
      </c>
      <c r="B64" s="6" t="s">
        <v>1431</v>
      </c>
      <c r="C64" s="6" t="b">
        <f>COUNTIF(teachers!$A$2:$A$43,B64)&gt;0</f>
        <v>0</v>
      </c>
      <c r="D64" s="6" t="s">
        <v>1432</v>
      </c>
      <c r="E64" s="6" t="s">
        <v>38</v>
      </c>
      <c r="F64" s="6" t="s">
        <v>1433</v>
      </c>
      <c r="G64" s="6" t="s">
        <v>1434</v>
      </c>
      <c r="I64" s="6" t="s">
        <v>64</v>
      </c>
      <c r="J64" s="6" t="s">
        <v>493</v>
      </c>
      <c r="L64" s="6" t="s">
        <v>1435</v>
      </c>
      <c r="M64" s="6" t="s">
        <v>1436</v>
      </c>
      <c r="N64" s="6" t="s">
        <v>1438</v>
      </c>
      <c r="O64" s="6" t="s">
        <v>1440</v>
      </c>
      <c r="Q64" s="6" t="s">
        <v>1441</v>
      </c>
      <c r="S64" s="6" t="s">
        <v>55</v>
      </c>
      <c r="U64" s="6" t="s">
        <v>1443</v>
      </c>
      <c r="V64" s="6" t="s">
        <v>1444</v>
      </c>
    </row>
    <row r="65" spans="1:23" ht="13" hidden="1" x14ac:dyDescent="0.15">
      <c r="A65" s="7">
        <v>42612.864907824071</v>
      </c>
      <c r="B65" s="6" t="s">
        <v>1445</v>
      </c>
      <c r="C65" s="6" t="b">
        <f>COUNTIF(teachers!$A$2:$A$43,B65)&gt;0</f>
        <v>0</v>
      </c>
      <c r="D65" s="6" t="s">
        <v>1446</v>
      </c>
      <c r="E65" s="6" t="s">
        <v>1447</v>
      </c>
      <c r="F65" s="6" t="s">
        <v>1448</v>
      </c>
      <c r="G65" s="6" t="s">
        <v>1449</v>
      </c>
      <c r="I65" s="6" t="s">
        <v>1451</v>
      </c>
      <c r="J65" s="6" t="s">
        <v>1453</v>
      </c>
      <c r="K65" s="6" t="s">
        <v>1455</v>
      </c>
      <c r="L65" s="6" t="s">
        <v>1456</v>
      </c>
      <c r="M65" s="6" t="s">
        <v>1457</v>
      </c>
      <c r="O65" s="6" t="s">
        <v>1458</v>
      </c>
      <c r="Q65" s="6" t="s">
        <v>1459</v>
      </c>
      <c r="R65" s="6" t="s">
        <v>1460</v>
      </c>
      <c r="S65" s="6" t="s">
        <v>55</v>
      </c>
      <c r="T65" s="6" t="s">
        <v>1461</v>
      </c>
      <c r="U65" s="6" t="s">
        <v>1462</v>
      </c>
      <c r="V65" s="6" t="s">
        <v>1463</v>
      </c>
      <c r="W65" s="6" t="s">
        <v>1464</v>
      </c>
    </row>
    <row r="66" spans="1:23" ht="13" x14ac:dyDescent="0.15">
      <c r="A66" s="7">
        <v>43114.939889004629</v>
      </c>
      <c r="B66" s="6" t="s">
        <v>163</v>
      </c>
      <c r="C66" s="6" t="b">
        <f>COUNTIF(teachers!$A$2:$A$43,B66)&gt;0</f>
        <v>1</v>
      </c>
      <c r="G66" s="6" t="s">
        <v>164</v>
      </c>
      <c r="I66" s="6" t="s">
        <v>165</v>
      </c>
      <c r="L66" s="6" t="s">
        <v>166</v>
      </c>
      <c r="Q66" s="6" t="s">
        <v>167</v>
      </c>
      <c r="S66" s="6" t="s">
        <v>168</v>
      </c>
      <c r="U66" s="6" t="s">
        <v>169</v>
      </c>
      <c r="V66" s="6" t="s">
        <v>171</v>
      </c>
    </row>
    <row r="67" spans="1:23" ht="13" x14ac:dyDescent="0.15">
      <c r="A67" s="7">
        <v>42758.483453148147</v>
      </c>
      <c r="B67" s="6" t="s">
        <v>173</v>
      </c>
      <c r="C67" s="6" t="b">
        <f>COUNTIF(teachers!$A$2:$A$43,B67)&gt;0</f>
        <v>1</v>
      </c>
      <c r="D67" s="6" t="s">
        <v>96</v>
      </c>
      <c r="G67" s="6" t="s">
        <v>174</v>
      </c>
      <c r="I67" s="6" t="s">
        <v>64</v>
      </c>
      <c r="J67" s="6" t="s">
        <v>175</v>
      </c>
      <c r="L67" s="6" t="s">
        <v>176</v>
      </c>
      <c r="M67" s="6" t="s">
        <v>177</v>
      </c>
      <c r="N67" s="6" t="s">
        <v>178</v>
      </c>
      <c r="Q67" s="6" t="s">
        <v>179</v>
      </c>
      <c r="S67" s="6" t="s">
        <v>55</v>
      </c>
      <c r="U67" s="6" t="s">
        <v>180</v>
      </c>
      <c r="V67" s="6" t="s">
        <v>181</v>
      </c>
      <c r="W67" s="6" t="s">
        <v>182</v>
      </c>
    </row>
    <row r="68" spans="1:23" ht="13" hidden="1" x14ac:dyDescent="0.15">
      <c r="A68" s="7">
        <v>42757.823223298612</v>
      </c>
      <c r="B68" s="6" t="s">
        <v>1465</v>
      </c>
      <c r="C68" s="6" t="b">
        <f>COUNTIF(teachers!$A$2:$A$43,B68)&gt;0</f>
        <v>0</v>
      </c>
      <c r="D68" s="6" t="s">
        <v>1467</v>
      </c>
      <c r="E68" s="6" t="s">
        <v>1468</v>
      </c>
      <c r="F68" s="6" t="s">
        <v>1469</v>
      </c>
      <c r="G68" s="6" t="s">
        <v>1470</v>
      </c>
      <c r="H68" s="6" t="s">
        <v>1471</v>
      </c>
      <c r="I68" s="6" t="s">
        <v>64</v>
      </c>
      <c r="J68" s="6" t="s">
        <v>1472</v>
      </c>
      <c r="K68" s="6" t="s">
        <v>1473</v>
      </c>
      <c r="L68" s="6" t="s">
        <v>1474</v>
      </c>
      <c r="M68" s="6" t="s">
        <v>1475</v>
      </c>
      <c r="N68" s="6" t="s">
        <v>1476</v>
      </c>
      <c r="O68" s="6" t="s">
        <v>1477</v>
      </c>
      <c r="Q68" s="6" t="s">
        <v>1478</v>
      </c>
      <c r="R68" s="6" t="s">
        <v>1479</v>
      </c>
      <c r="S68" s="6" t="s">
        <v>1480</v>
      </c>
      <c r="T68" s="6" t="s">
        <v>1481</v>
      </c>
      <c r="U68" s="6" t="s">
        <v>1482</v>
      </c>
      <c r="V68" s="6" t="s">
        <v>1483</v>
      </c>
      <c r="W68" s="6" t="s">
        <v>1484</v>
      </c>
    </row>
    <row r="69" spans="1:23" ht="13" x14ac:dyDescent="0.15">
      <c r="A69" s="7">
        <v>42758.859135300925</v>
      </c>
      <c r="B69" s="6" t="s">
        <v>183</v>
      </c>
      <c r="C69" s="6" t="b">
        <f>COUNTIF(teachers!$A$2:$A$43,B69)&gt;0</f>
        <v>1</v>
      </c>
      <c r="D69" s="6" t="s">
        <v>96</v>
      </c>
      <c r="F69" s="6" t="s">
        <v>184</v>
      </c>
      <c r="G69" s="6" t="s">
        <v>185</v>
      </c>
      <c r="I69" s="6" t="s">
        <v>186</v>
      </c>
      <c r="J69" s="6" t="s">
        <v>65</v>
      </c>
      <c r="K69" s="6" t="s">
        <v>187</v>
      </c>
      <c r="L69" s="6" t="s">
        <v>188</v>
      </c>
      <c r="N69" s="6" t="s">
        <v>189</v>
      </c>
      <c r="O69" s="6" t="s">
        <v>190</v>
      </c>
      <c r="R69" s="6" t="s">
        <v>191</v>
      </c>
      <c r="S69" s="6" t="s">
        <v>55</v>
      </c>
      <c r="T69" s="6" t="s">
        <v>192</v>
      </c>
      <c r="U69" s="6" t="s">
        <v>193</v>
      </c>
      <c r="W69" s="6" t="s">
        <v>194</v>
      </c>
    </row>
    <row r="70" spans="1:23" ht="13" hidden="1" x14ac:dyDescent="0.15">
      <c r="A70" s="7">
        <v>42980.585582916668</v>
      </c>
      <c r="B70" s="6" t="s">
        <v>195</v>
      </c>
      <c r="C70" s="6" t="b">
        <f>COUNTIF(teachers!$A$2:$A$43,B70)&gt;0</f>
        <v>1</v>
      </c>
      <c r="E70" s="6" t="s">
        <v>1485</v>
      </c>
      <c r="O70" s="6" t="s">
        <v>1486</v>
      </c>
      <c r="P70" s="6" t="s">
        <v>1487</v>
      </c>
      <c r="U70" s="6" t="s">
        <v>1488</v>
      </c>
    </row>
    <row r="71" spans="1:23" ht="13" hidden="1" x14ac:dyDescent="0.15">
      <c r="A71" s="7">
        <v>42758.5681562963</v>
      </c>
      <c r="B71" s="6" t="s">
        <v>1489</v>
      </c>
      <c r="C71" s="6" t="b">
        <f>COUNTIF(teachers!$A$2:$A$43,B71)&gt;0</f>
        <v>0</v>
      </c>
      <c r="D71" s="6" t="s">
        <v>1490</v>
      </c>
      <c r="E71" s="6" t="s">
        <v>1491</v>
      </c>
      <c r="F71" s="6" t="s">
        <v>48</v>
      </c>
      <c r="G71" s="6" t="s">
        <v>1492</v>
      </c>
      <c r="H71" s="6" t="s">
        <v>1493</v>
      </c>
      <c r="I71" s="6" t="s">
        <v>1494</v>
      </c>
      <c r="J71" s="6" t="s">
        <v>65</v>
      </c>
      <c r="K71" s="6" t="s">
        <v>1495</v>
      </c>
      <c r="L71" s="6" t="s">
        <v>245</v>
      </c>
      <c r="M71" s="6" t="s">
        <v>1496</v>
      </c>
      <c r="N71" s="6" t="s">
        <v>1497</v>
      </c>
      <c r="O71" s="6" t="s">
        <v>1498</v>
      </c>
      <c r="Q71" s="6" t="s">
        <v>1499</v>
      </c>
      <c r="R71" s="6" t="s">
        <v>1500</v>
      </c>
      <c r="S71" s="6" t="s">
        <v>519</v>
      </c>
      <c r="T71" s="6" t="s">
        <v>1501</v>
      </c>
      <c r="U71" s="6" t="s">
        <v>1502</v>
      </c>
      <c r="V71" s="6" t="s">
        <v>1503</v>
      </c>
      <c r="W71" s="6" t="s">
        <v>1504</v>
      </c>
    </row>
    <row r="72" spans="1:23" ht="13" hidden="1" x14ac:dyDescent="0.15">
      <c r="A72" s="7">
        <v>42980.585649097222</v>
      </c>
      <c r="B72" s="6" t="s">
        <v>195</v>
      </c>
      <c r="C72" s="6" t="b">
        <f>COUNTIF(teachers!$A$2:$A$43,B72)&gt;0</f>
        <v>1</v>
      </c>
      <c r="E72" s="6" t="s">
        <v>1485</v>
      </c>
      <c r="O72" s="6" t="s">
        <v>1486</v>
      </c>
      <c r="P72" s="6" t="s">
        <v>1487</v>
      </c>
      <c r="U72" s="6" t="s">
        <v>1488</v>
      </c>
    </row>
    <row r="73" spans="1:23" ht="13" hidden="1" x14ac:dyDescent="0.15">
      <c r="A73" s="7">
        <v>42759.52660326389</v>
      </c>
      <c r="B73" s="6" t="s">
        <v>1505</v>
      </c>
      <c r="C73" s="6" t="b">
        <f>COUNTIF(teachers!$A$2:$A$43,B73)&gt;0</f>
        <v>0</v>
      </c>
      <c r="D73" s="6" t="s">
        <v>1506</v>
      </c>
      <c r="E73" s="6" t="s">
        <v>1183</v>
      </c>
      <c r="F73" s="6" t="s">
        <v>1507</v>
      </c>
      <c r="G73" s="6" t="s">
        <v>1508</v>
      </c>
      <c r="J73" s="6" t="s">
        <v>83</v>
      </c>
      <c r="K73" s="6" t="s">
        <v>1509</v>
      </c>
      <c r="L73" s="6" t="s">
        <v>1510</v>
      </c>
      <c r="N73" s="6" t="s">
        <v>1511</v>
      </c>
      <c r="O73" s="6" t="s">
        <v>1512</v>
      </c>
      <c r="S73" s="6" t="s">
        <v>1513</v>
      </c>
      <c r="U73" s="6" t="s">
        <v>1514</v>
      </c>
    </row>
    <row r="74" spans="1:23" ht="13" x14ac:dyDescent="0.15">
      <c r="A74" s="7">
        <v>43112.853875775458</v>
      </c>
      <c r="B74" s="6" t="s">
        <v>195</v>
      </c>
      <c r="C74" s="6" t="b">
        <f>COUNTIF(teachers!$A$2:$A$43,B74)&gt;0</f>
        <v>1</v>
      </c>
      <c r="D74" s="6" t="s">
        <v>196</v>
      </c>
      <c r="E74" s="6" t="s">
        <v>197</v>
      </c>
      <c r="F74" s="6" t="s">
        <v>198</v>
      </c>
      <c r="G74" s="6" t="s">
        <v>199</v>
      </c>
      <c r="H74" s="6" t="s">
        <v>200</v>
      </c>
      <c r="I74" s="6" t="s">
        <v>201</v>
      </c>
      <c r="J74" s="6" t="s">
        <v>202</v>
      </c>
      <c r="K74" s="6" t="s">
        <v>203</v>
      </c>
      <c r="L74" s="6" t="s">
        <v>204</v>
      </c>
      <c r="M74" s="6" t="s">
        <v>205</v>
      </c>
      <c r="N74" s="6" t="s">
        <v>206</v>
      </c>
      <c r="O74" s="6" t="s">
        <v>207</v>
      </c>
      <c r="Q74" s="6" t="s">
        <v>208</v>
      </c>
      <c r="R74" s="6" t="s">
        <v>209</v>
      </c>
      <c r="S74" s="6" t="s">
        <v>210</v>
      </c>
      <c r="U74" s="6" t="s">
        <v>211</v>
      </c>
      <c r="V74" s="6" t="s">
        <v>206</v>
      </c>
      <c r="W74" s="6" t="s">
        <v>212</v>
      </c>
    </row>
    <row r="75" spans="1:23" ht="13" x14ac:dyDescent="0.15">
      <c r="A75" s="7">
        <v>43116.700084849537</v>
      </c>
      <c r="B75" s="6" t="s">
        <v>213</v>
      </c>
      <c r="C75" s="6" t="b">
        <f>COUNTIF(teachers!$A$2:$A$43,B75)&gt;0</f>
        <v>1</v>
      </c>
      <c r="D75" s="6" t="s">
        <v>214</v>
      </c>
      <c r="E75" s="6" t="s">
        <v>215</v>
      </c>
      <c r="F75" s="6" t="s">
        <v>216</v>
      </c>
      <c r="I75" s="6" t="s">
        <v>64</v>
      </c>
      <c r="L75" s="6" t="s">
        <v>217</v>
      </c>
      <c r="O75" s="6" t="s">
        <v>218</v>
      </c>
      <c r="R75" s="6" t="s">
        <v>219</v>
      </c>
      <c r="S75" s="6" t="s">
        <v>220</v>
      </c>
      <c r="U75" s="6" t="s">
        <v>221</v>
      </c>
      <c r="W75" s="6" t="s">
        <v>222</v>
      </c>
    </row>
    <row r="76" spans="1:23" ht="13" x14ac:dyDescent="0.15">
      <c r="A76" s="7">
        <v>42272.75906733796</v>
      </c>
      <c r="B76" s="6" t="s">
        <v>223</v>
      </c>
      <c r="C76" s="6" t="b">
        <f>COUNTIF(teachers!$A$2:$A$43,B76)&gt;0</f>
        <v>1</v>
      </c>
      <c r="D76" s="6" t="s">
        <v>224</v>
      </c>
      <c r="E76" s="6" t="s">
        <v>225</v>
      </c>
      <c r="F76" s="6" t="s">
        <v>62</v>
      </c>
      <c r="G76" s="6" t="s">
        <v>226</v>
      </c>
      <c r="H76" s="6" t="s">
        <v>227</v>
      </c>
      <c r="I76" s="6" t="s">
        <v>41</v>
      </c>
      <c r="J76" s="6" t="s">
        <v>120</v>
      </c>
      <c r="K76" s="6" t="s">
        <v>228</v>
      </c>
      <c r="L76" s="6" t="s">
        <v>229</v>
      </c>
      <c r="M76" s="6" t="s">
        <v>230</v>
      </c>
      <c r="N76" s="6" t="s">
        <v>231</v>
      </c>
      <c r="O76" s="6" t="s">
        <v>232</v>
      </c>
      <c r="P76" s="6" t="s">
        <v>233</v>
      </c>
      <c r="Q76" s="6" t="s">
        <v>234</v>
      </c>
      <c r="R76" s="6" t="s">
        <v>235</v>
      </c>
      <c r="S76" s="6" t="s">
        <v>236</v>
      </c>
      <c r="T76" s="6" t="s">
        <v>237</v>
      </c>
      <c r="U76" s="6" t="s">
        <v>238</v>
      </c>
      <c r="V76" s="6" t="s">
        <v>239</v>
      </c>
      <c r="W76" s="6" t="s">
        <v>240</v>
      </c>
    </row>
    <row r="77" spans="1:23" ht="13" hidden="1" x14ac:dyDescent="0.15">
      <c r="A77" s="7">
        <v>42979.807059363426</v>
      </c>
      <c r="B77" s="6" t="s">
        <v>241</v>
      </c>
      <c r="C77" s="6" t="b">
        <f>COUNTIF(teachers!$A$2:$A$43,B77)&gt;0</f>
        <v>1</v>
      </c>
      <c r="D77" s="6" t="s">
        <v>284</v>
      </c>
      <c r="F77" s="6" t="s">
        <v>1515</v>
      </c>
      <c r="I77" s="6" t="s">
        <v>64</v>
      </c>
      <c r="J77" s="6" t="s">
        <v>65</v>
      </c>
      <c r="L77" s="6" t="s">
        <v>245</v>
      </c>
      <c r="S77" s="6" t="s">
        <v>55</v>
      </c>
      <c r="U77" s="6" t="s">
        <v>1516</v>
      </c>
    </row>
    <row r="78" spans="1:23" ht="13" x14ac:dyDescent="0.15">
      <c r="A78" s="7">
        <v>43112.926475902779</v>
      </c>
      <c r="B78" s="6" t="s">
        <v>241</v>
      </c>
      <c r="C78" s="6" t="b">
        <f>COUNTIF(teachers!$A$2:$A$43,B78)&gt;0</f>
        <v>1</v>
      </c>
      <c r="D78" s="6" t="s">
        <v>242</v>
      </c>
      <c r="F78" s="6" t="s">
        <v>243</v>
      </c>
      <c r="G78" s="6" t="s">
        <v>244</v>
      </c>
      <c r="J78" s="6" t="s">
        <v>65</v>
      </c>
      <c r="L78" s="6" t="s">
        <v>245</v>
      </c>
      <c r="S78" s="6" t="s">
        <v>246</v>
      </c>
      <c r="U78" s="6" t="s">
        <v>247</v>
      </c>
    </row>
    <row r="79" spans="1:23" ht="13" hidden="1" x14ac:dyDescent="0.15">
      <c r="A79" s="7">
        <v>42401.078956435187</v>
      </c>
      <c r="B79" s="6" t="s">
        <v>248</v>
      </c>
      <c r="C79" s="6" t="b">
        <f>COUNTIF(teachers!$A$2:$A$43,B79)&gt;0</f>
        <v>1</v>
      </c>
      <c r="J79" s="6" t="s">
        <v>773</v>
      </c>
      <c r="K79" s="6" t="s">
        <v>1517</v>
      </c>
      <c r="L79" s="6" t="s">
        <v>251</v>
      </c>
      <c r="N79" s="6" t="s">
        <v>1518</v>
      </c>
      <c r="S79" s="6" t="s">
        <v>210</v>
      </c>
      <c r="U79" s="6" t="s">
        <v>892</v>
      </c>
      <c r="V79" s="6" t="s">
        <v>1519</v>
      </c>
    </row>
    <row r="80" spans="1:23" ht="13" hidden="1" x14ac:dyDescent="0.15">
      <c r="A80" s="7">
        <v>42981.482029097227</v>
      </c>
      <c r="B80" s="6" t="s">
        <v>248</v>
      </c>
      <c r="C80" s="6" t="b">
        <f>COUNTIF(teachers!$A$2:$A$43,B80)&gt;0</f>
        <v>1</v>
      </c>
      <c r="D80" s="6" t="s">
        <v>1520</v>
      </c>
      <c r="I80" s="6" t="s">
        <v>64</v>
      </c>
      <c r="J80" s="6" t="s">
        <v>120</v>
      </c>
      <c r="L80" s="6" t="s">
        <v>251</v>
      </c>
      <c r="N80" s="6" t="s">
        <v>1521</v>
      </c>
      <c r="S80" s="6" t="s">
        <v>1522</v>
      </c>
      <c r="V80" s="6" t="s">
        <v>254</v>
      </c>
    </row>
    <row r="81" spans="1:23" ht="13" x14ac:dyDescent="0.15">
      <c r="A81" s="7">
        <v>43114.78561230324</v>
      </c>
      <c r="B81" s="6" t="s">
        <v>248</v>
      </c>
      <c r="C81" s="6" t="b">
        <f>COUNTIF(teachers!$A$2:$A$43,B81)&gt;0</f>
        <v>1</v>
      </c>
      <c r="D81" s="6" t="s">
        <v>249</v>
      </c>
      <c r="I81" s="6" t="s">
        <v>64</v>
      </c>
      <c r="J81" s="6" t="s">
        <v>250</v>
      </c>
      <c r="L81" s="6" t="s">
        <v>251</v>
      </c>
      <c r="R81" s="6" t="s">
        <v>252</v>
      </c>
      <c r="S81" s="6" t="s">
        <v>253</v>
      </c>
      <c r="V81" s="6" t="s">
        <v>254</v>
      </c>
    </row>
    <row r="82" spans="1:23" ht="13" x14ac:dyDescent="0.15">
      <c r="A82" s="7">
        <v>42983.327450763885</v>
      </c>
      <c r="B82" s="6" t="s">
        <v>255</v>
      </c>
      <c r="C82" s="6" t="b">
        <f>COUNTIF(teachers!$A$2:$A$43,B82)&gt;0</f>
        <v>1</v>
      </c>
      <c r="D82" s="6" t="s">
        <v>144</v>
      </c>
      <c r="E82" s="6" t="s">
        <v>256</v>
      </c>
      <c r="F82" s="6" t="s">
        <v>257</v>
      </c>
      <c r="G82" s="6" t="s">
        <v>258</v>
      </c>
      <c r="I82" s="6" t="s">
        <v>259</v>
      </c>
      <c r="J82" s="6" t="s">
        <v>260</v>
      </c>
      <c r="K82" s="6" t="s">
        <v>261</v>
      </c>
      <c r="L82" s="6" t="s">
        <v>138</v>
      </c>
      <c r="M82" s="6" t="s">
        <v>262</v>
      </c>
      <c r="O82" s="6" t="s">
        <v>263</v>
      </c>
      <c r="Q82" s="6" t="s">
        <v>264</v>
      </c>
      <c r="R82" s="6" t="s">
        <v>265</v>
      </c>
      <c r="S82" s="6" t="s">
        <v>55</v>
      </c>
      <c r="T82" s="6" t="s">
        <v>266</v>
      </c>
      <c r="U82" s="6" t="s">
        <v>267</v>
      </c>
      <c r="V82" s="6" t="s">
        <v>268</v>
      </c>
      <c r="W82" s="6" t="s">
        <v>269</v>
      </c>
    </row>
    <row r="83" spans="1:23" ht="13" x14ac:dyDescent="0.15">
      <c r="A83" s="7">
        <v>42979.917772754634</v>
      </c>
      <c r="B83" s="6" t="s">
        <v>270</v>
      </c>
      <c r="C83" s="6" t="b">
        <f>COUNTIF(teachers!$A$2:$A$43,B83)&gt;0</f>
        <v>1</v>
      </c>
      <c r="D83" s="6" t="s">
        <v>271</v>
      </c>
      <c r="F83" s="6" t="s">
        <v>243</v>
      </c>
      <c r="I83" s="6" t="s">
        <v>272</v>
      </c>
      <c r="L83" s="6" t="s">
        <v>273</v>
      </c>
      <c r="Q83" s="6" t="s">
        <v>274</v>
      </c>
      <c r="U83" s="6" t="s">
        <v>275</v>
      </c>
    </row>
    <row r="84" spans="1:23" ht="13" x14ac:dyDescent="0.15">
      <c r="A84" s="7">
        <v>42757.70033097222</v>
      </c>
      <c r="B84" s="6" t="s">
        <v>276</v>
      </c>
      <c r="C84" s="6" t="b">
        <f>COUNTIF(teachers!$A$2:$A$43,B84)&gt;0</f>
        <v>1</v>
      </c>
      <c r="E84" s="6" t="s">
        <v>277</v>
      </c>
      <c r="F84" s="6" t="s">
        <v>278</v>
      </c>
      <c r="G84" s="6" t="s">
        <v>279</v>
      </c>
      <c r="J84" s="6" t="s">
        <v>83</v>
      </c>
      <c r="L84" s="6" t="s">
        <v>138</v>
      </c>
      <c r="S84" s="6" t="s">
        <v>55</v>
      </c>
      <c r="T84" s="6" t="s">
        <v>280</v>
      </c>
      <c r="V84" s="6" t="s">
        <v>281</v>
      </c>
      <c r="W84" s="6" t="s">
        <v>282</v>
      </c>
    </row>
    <row r="85" spans="1:23" ht="13" x14ac:dyDescent="0.15">
      <c r="A85" s="7">
        <v>42396.556228842594</v>
      </c>
      <c r="B85" s="6" t="s">
        <v>283</v>
      </c>
      <c r="C85" s="6" t="b">
        <f>COUNTIF(teachers!$A$2:$A$43,B85)&gt;0</f>
        <v>1</v>
      </c>
      <c r="D85" s="6" t="s">
        <v>284</v>
      </c>
      <c r="E85" s="6" t="s">
        <v>285</v>
      </c>
      <c r="F85" s="6" t="s">
        <v>184</v>
      </c>
      <c r="G85" s="6" t="s">
        <v>286</v>
      </c>
      <c r="H85" s="6" t="s">
        <v>287</v>
      </c>
      <c r="I85" s="6" t="s">
        <v>64</v>
      </c>
      <c r="J85" s="6" t="s">
        <v>83</v>
      </c>
      <c r="K85" s="6" t="s">
        <v>288</v>
      </c>
      <c r="L85" s="6" t="s">
        <v>122</v>
      </c>
      <c r="M85" s="6" t="s">
        <v>289</v>
      </c>
      <c r="N85" s="6" t="s">
        <v>290</v>
      </c>
      <c r="O85" s="6" t="s">
        <v>291</v>
      </c>
      <c r="Q85" s="6" t="s">
        <v>28</v>
      </c>
      <c r="R85" s="6" t="s">
        <v>292</v>
      </c>
      <c r="S85" s="6" t="s">
        <v>55</v>
      </c>
      <c r="T85" s="6" t="s">
        <v>293</v>
      </c>
      <c r="U85" s="6" t="s">
        <v>294</v>
      </c>
      <c r="V85" s="6" t="s">
        <v>295</v>
      </c>
      <c r="W85" s="6" t="s">
        <v>296</v>
      </c>
    </row>
    <row r="86" spans="1:23" ht="13" hidden="1" x14ac:dyDescent="0.15">
      <c r="A86" s="7">
        <v>42983.782367893524</v>
      </c>
      <c r="B86" s="6" t="s">
        <v>1250</v>
      </c>
      <c r="C86" s="6" t="b">
        <f>COUNTIF(teachers!$A$2:$A$43,B86)&gt;0</f>
        <v>0</v>
      </c>
      <c r="D86" s="6" t="s">
        <v>1058</v>
      </c>
      <c r="E86" s="6" t="s">
        <v>1523</v>
      </c>
      <c r="F86" s="6" t="s">
        <v>1524</v>
      </c>
      <c r="G86" s="6" t="s">
        <v>1525</v>
      </c>
      <c r="I86" s="6" t="s">
        <v>259</v>
      </c>
      <c r="J86" s="6" t="s">
        <v>83</v>
      </c>
      <c r="L86" s="6" t="s">
        <v>122</v>
      </c>
      <c r="M86" s="6" t="s">
        <v>1526</v>
      </c>
      <c r="N86" s="6" t="s">
        <v>1527</v>
      </c>
      <c r="Q86" s="6" t="s">
        <v>1528</v>
      </c>
      <c r="R86" s="6" t="s">
        <v>1529</v>
      </c>
      <c r="S86" s="6" t="s">
        <v>253</v>
      </c>
      <c r="U86" s="6" t="s">
        <v>502</v>
      </c>
      <c r="V86" s="6" t="s">
        <v>1530</v>
      </c>
      <c r="W86" s="6" t="s">
        <v>1531</v>
      </c>
    </row>
    <row r="87" spans="1:23" ht="13" x14ac:dyDescent="0.15">
      <c r="A87" s="7">
        <v>43112.893323356482</v>
      </c>
      <c r="B87" s="6" t="s">
        <v>297</v>
      </c>
      <c r="C87" s="6" t="b">
        <f>COUNTIF(teachers!$A$2:$A$43,B87)&gt;0</f>
        <v>1</v>
      </c>
      <c r="D87" s="6" t="s">
        <v>298</v>
      </c>
      <c r="E87" s="6" t="s">
        <v>299</v>
      </c>
      <c r="F87" s="6" t="s">
        <v>300</v>
      </c>
      <c r="H87" s="6" t="s">
        <v>301</v>
      </c>
      <c r="M87" s="6" t="s">
        <v>302</v>
      </c>
      <c r="N87" s="6" t="s">
        <v>303</v>
      </c>
      <c r="Q87" s="6" t="s">
        <v>304</v>
      </c>
      <c r="S87" s="6" t="s">
        <v>253</v>
      </c>
      <c r="W87" s="6" t="s">
        <v>305</v>
      </c>
    </row>
    <row r="88" spans="1:23" ht="13" hidden="1" x14ac:dyDescent="0.15">
      <c r="A88" s="7">
        <v>43112.784032222218</v>
      </c>
      <c r="B88" s="6" t="s">
        <v>1532</v>
      </c>
      <c r="C88" s="6" t="b">
        <f>COUNTIF(teachers!$A$2:$A$43,B88)&gt;0</f>
        <v>0</v>
      </c>
      <c r="D88" s="6" t="s">
        <v>1533</v>
      </c>
      <c r="E88" s="6" t="s">
        <v>1534</v>
      </c>
      <c r="F88" s="6" t="s">
        <v>1535</v>
      </c>
      <c r="G88" s="6" t="s">
        <v>1536</v>
      </c>
      <c r="I88" s="6" t="s">
        <v>1537</v>
      </c>
      <c r="J88" s="6" t="s">
        <v>1538</v>
      </c>
      <c r="K88" s="6" t="s">
        <v>1539</v>
      </c>
      <c r="L88" s="6" t="s">
        <v>1540</v>
      </c>
      <c r="M88" s="6" t="s">
        <v>1541</v>
      </c>
      <c r="N88" s="6" t="s">
        <v>1542</v>
      </c>
      <c r="O88" s="6" t="s">
        <v>1543</v>
      </c>
      <c r="Q88" s="6" t="s">
        <v>1544</v>
      </c>
      <c r="R88" s="6" t="s">
        <v>1545</v>
      </c>
      <c r="S88" s="6" t="s">
        <v>1546</v>
      </c>
      <c r="U88" s="6" t="s">
        <v>1547</v>
      </c>
      <c r="V88" s="6" t="s">
        <v>1548</v>
      </c>
      <c r="W88" s="6" t="s">
        <v>1549</v>
      </c>
    </row>
    <row r="89" spans="1:23" ht="13" x14ac:dyDescent="0.15">
      <c r="A89" s="7">
        <v>42402.457978634258</v>
      </c>
      <c r="B89" s="6" t="s">
        <v>306</v>
      </c>
      <c r="C89" s="6" t="b">
        <f>COUNTIF(teachers!$A$2:$A$43,B89)&gt;0</f>
        <v>1</v>
      </c>
      <c r="D89" s="6" t="s">
        <v>307</v>
      </c>
      <c r="E89" s="6" t="s">
        <v>308</v>
      </c>
      <c r="G89" s="6" t="s">
        <v>309</v>
      </c>
      <c r="H89" s="6" t="s">
        <v>310</v>
      </c>
      <c r="I89" s="6" t="s">
        <v>312</v>
      </c>
      <c r="J89" s="6" t="s">
        <v>65</v>
      </c>
      <c r="L89" s="6" t="s">
        <v>315</v>
      </c>
      <c r="M89" s="6" t="s">
        <v>316</v>
      </c>
      <c r="N89" s="6" t="s">
        <v>317</v>
      </c>
      <c r="O89" s="6" t="s">
        <v>318</v>
      </c>
      <c r="S89" s="6" t="s">
        <v>319</v>
      </c>
      <c r="T89" s="6" t="s">
        <v>320</v>
      </c>
      <c r="U89" s="6" t="s">
        <v>321</v>
      </c>
    </row>
    <row r="90" spans="1:23" ht="13" x14ac:dyDescent="0.15">
      <c r="A90" s="7">
        <v>42981.679072523148</v>
      </c>
      <c r="B90" s="6" t="s">
        <v>322</v>
      </c>
      <c r="C90" s="6" t="b">
        <f>COUNTIF(teachers!$A$2:$A$43,B90)&gt;0</f>
        <v>1</v>
      </c>
      <c r="D90" s="6" t="s">
        <v>323</v>
      </c>
      <c r="E90" s="6" t="s">
        <v>324</v>
      </c>
      <c r="F90" s="6" t="s">
        <v>325</v>
      </c>
      <c r="G90" s="6" t="s">
        <v>326</v>
      </c>
      <c r="H90" s="6" t="s">
        <v>327</v>
      </c>
      <c r="I90" s="6" t="s">
        <v>64</v>
      </c>
      <c r="J90" s="6" t="s">
        <v>65</v>
      </c>
      <c r="L90" s="6" t="s">
        <v>166</v>
      </c>
      <c r="M90" s="6" t="s">
        <v>328</v>
      </c>
      <c r="N90" s="6" t="s">
        <v>329</v>
      </c>
      <c r="O90" s="6" t="s">
        <v>330</v>
      </c>
      <c r="Q90" s="6" t="s">
        <v>331</v>
      </c>
      <c r="R90" s="6" t="s">
        <v>332</v>
      </c>
      <c r="S90" s="6" t="s">
        <v>55</v>
      </c>
      <c r="T90" s="6" t="s">
        <v>333</v>
      </c>
      <c r="U90" s="6" t="s">
        <v>335</v>
      </c>
      <c r="V90" s="6" t="s">
        <v>336</v>
      </c>
      <c r="W90" s="6" t="s">
        <v>338</v>
      </c>
    </row>
    <row r="91" spans="1:23" ht="13" x14ac:dyDescent="0.15">
      <c r="A91" s="7">
        <v>42276.935463391201</v>
      </c>
      <c r="B91" s="6" t="s">
        <v>339</v>
      </c>
      <c r="C91" s="6" t="b">
        <f>COUNTIF(teachers!$A$2:$A$43,B91)&gt;0</f>
        <v>1</v>
      </c>
      <c r="D91" s="6" t="s">
        <v>340</v>
      </c>
      <c r="E91" s="6" t="s">
        <v>341</v>
      </c>
      <c r="F91" s="6" t="s">
        <v>342</v>
      </c>
      <c r="G91" s="6" t="s">
        <v>343</v>
      </c>
      <c r="H91" s="6" t="s">
        <v>344</v>
      </c>
      <c r="I91" s="6" t="s">
        <v>345</v>
      </c>
      <c r="J91" s="6" t="s">
        <v>175</v>
      </c>
      <c r="K91" s="6" t="s">
        <v>346</v>
      </c>
      <c r="L91" s="6" t="s">
        <v>315</v>
      </c>
      <c r="M91" s="6" t="s">
        <v>347</v>
      </c>
      <c r="N91" s="6" t="s">
        <v>348</v>
      </c>
      <c r="O91" s="6" t="s">
        <v>349</v>
      </c>
      <c r="R91" s="6" t="s">
        <v>350</v>
      </c>
      <c r="S91" s="6" t="s">
        <v>351</v>
      </c>
      <c r="T91" s="6" t="s">
        <v>352</v>
      </c>
      <c r="U91" s="6" t="s">
        <v>353</v>
      </c>
      <c r="V91" s="6" t="s">
        <v>354</v>
      </c>
      <c r="W91" s="6" t="s">
        <v>355</v>
      </c>
    </row>
    <row r="92" spans="1:23" ht="13" x14ac:dyDescent="0.15">
      <c r="A92" s="7">
        <v>42410.728550972221</v>
      </c>
      <c r="B92" s="6" t="s">
        <v>356</v>
      </c>
      <c r="C92" s="6" t="b">
        <f>COUNTIF(teachers!$A$2:$A$43,B92)&gt;0</f>
        <v>1</v>
      </c>
      <c r="D92" s="6" t="s">
        <v>357</v>
      </c>
      <c r="E92" s="6" t="s">
        <v>358</v>
      </c>
      <c r="F92" s="6" t="s">
        <v>359</v>
      </c>
      <c r="G92" s="6" t="s">
        <v>360</v>
      </c>
      <c r="I92" s="6" t="s">
        <v>64</v>
      </c>
      <c r="J92" s="6" t="s">
        <v>361</v>
      </c>
      <c r="K92" s="6" t="s">
        <v>362</v>
      </c>
      <c r="L92" s="6" t="s">
        <v>363</v>
      </c>
      <c r="M92" s="6" t="s">
        <v>364</v>
      </c>
      <c r="N92" s="6" t="s">
        <v>365</v>
      </c>
      <c r="O92" s="6" t="s">
        <v>366</v>
      </c>
      <c r="P92" s="6" t="s">
        <v>367</v>
      </c>
      <c r="Q92" s="6" t="s">
        <v>368</v>
      </c>
      <c r="R92" s="6" t="s">
        <v>369</v>
      </c>
      <c r="S92" s="6" t="s">
        <v>370</v>
      </c>
      <c r="T92" s="6" t="s">
        <v>371</v>
      </c>
      <c r="U92" s="6" t="s">
        <v>372</v>
      </c>
      <c r="V92" s="6" t="s">
        <v>373</v>
      </c>
      <c r="W92" s="6" t="s">
        <v>374</v>
      </c>
    </row>
    <row r="93" spans="1:23" ht="13" x14ac:dyDescent="0.15">
      <c r="A93" s="7">
        <v>42606.928917604164</v>
      </c>
      <c r="B93" s="6" t="s">
        <v>377</v>
      </c>
      <c r="C93" s="6" t="b">
        <f>COUNTIF(teachers!$A$2:$A$43,B93)&gt;0</f>
        <v>1</v>
      </c>
      <c r="D93" s="6" t="s">
        <v>214</v>
      </c>
      <c r="G93" s="6" t="s">
        <v>378</v>
      </c>
      <c r="M93" s="6" t="s">
        <v>379</v>
      </c>
      <c r="Q93" s="6" t="s">
        <v>380</v>
      </c>
      <c r="R93" s="6" t="s">
        <v>381</v>
      </c>
      <c r="U93" s="6" t="s">
        <v>382</v>
      </c>
    </row>
    <row r="94" spans="1:23" ht="13" x14ac:dyDescent="0.15">
      <c r="A94" s="7">
        <v>43115.90520173611</v>
      </c>
      <c r="B94" s="6" t="s">
        <v>383</v>
      </c>
      <c r="C94" s="6" t="b">
        <f>COUNTIF(teachers!$A$2:$A$43,B94)&gt;0</f>
        <v>1</v>
      </c>
      <c r="D94" s="6" t="s">
        <v>384</v>
      </c>
      <c r="E94" s="6" t="s">
        <v>38</v>
      </c>
      <c r="F94" s="6" t="s">
        <v>385</v>
      </c>
      <c r="G94" s="6" t="s">
        <v>386</v>
      </c>
      <c r="H94" s="6" t="s">
        <v>387</v>
      </c>
      <c r="I94" s="6" t="s">
        <v>41</v>
      </c>
      <c r="J94" s="6" t="s">
        <v>250</v>
      </c>
      <c r="K94" s="6" t="s">
        <v>388</v>
      </c>
      <c r="L94" s="6" t="s">
        <v>389</v>
      </c>
      <c r="M94" s="6" t="s">
        <v>390</v>
      </c>
      <c r="N94" s="6" t="s">
        <v>393</v>
      </c>
      <c r="O94" s="6" t="s">
        <v>395</v>
      </c>
      <c r="P94" s="6" t="s">
        <v>397</v>
      </c>
      <c r="Q94" s="6" t="s">
        <v>398</v>
      </c>
      <c r="R94" s="6" t="s">
        <v>400</v>
      </c>
      <c r="S94" s="6" t="s">
        <v>401</v>
      </c>
      <c r="T94" s="6" t="s">
        <v>402</v>
      </c>
      <c r="U94" s="6" t="s">
        <v>403</v>
      </c>
      <c r="V94" s="6" t="s">
        <v>404</v>
      </c>
      <c r="W94" s="6" t="s">
        <v>405</v>
      </c>
    </row>
    <row r="95" spans="1:23" ht="13" x14ac:dyDescent="0.15">
      <c r="A95" s="7">
        <v>43114.665011793986</v>
      </c>
      <c r="B95" s="6" t="s">
        <v>406</v>
      </c>
      <c r="C95" s="6" t="b">
        <f>COUNTIF(teachers!$A$2:$A$43,B95)&gt;0</f>
        <v>1</v>
      </c>
      <c r="D95" s="6" t="s">
        <v>407</v>
      </c>
      <c r="E95" s="6" t="s">
        <v>408</v>
      </c>
      <c r="G95" s="6" t="s">
        <v>409</v>
      </c>
      <c r="H95" s="6" t="s">
        <v>410</v>
      </c>
      <c r="I95" s="6" t="s">
        <v>64</v>
      </c>
      <c r="J95" s="6" t="s">
        <v>83</v>
      </c>
      <c r="K95" s="6" t="s">
        <v>411</v>
      </c>
      <c r="L95" s="6" t="s">
        <v>251</v>
      </c>
      <c r="M95" s="6" t="s">
        <v>412</v>
      </c>
      <c r="R95" s="6" t="s">
        <v>413</v>
      </c>
      <c r="S95" s="6" t="s">
        <v>55</v>
      </c>
      <c r="U95" s="6" t="s">
        <v>414</v>
      </c>
      <c r="V95" s="6" t="s">
        <v>415</v>
      </c>
    </row>
    <row r="96" spans="1:23" ht="13" hidden="1" x14ac:dyDescent="0.15">
      <c r="A96" s="7">
        <v>42981.688952939818</v>
      </c>
      <c r="B96" s="6" t="s">
        <v>416</v>
      </c>
      <c r="C96" s="6" t="b">
        <f>COUNTIF(teachers!$A$2:$A$43,B96)&gt;0</f>
        <v>1</v>
      </c>
      <c r="D96" s="6" t="s">
        <v>1550</v>
      </c>
      <c r="E96" s="6" t="s">
        <v>1551</v>
      </c>
      <c r="F96" s="6" t="s">
        <v>243</v>
      </c>
      <c r="G96" s="6" t="s">
        <v>1552</v>
      </c>
      <c r="J96" s="6" t="s">
        <v>260</v>
      </c>
      <c r="K96" s="6" t="s">
        <v>1553</v>
      </c>
      <c r="L96" s="6" t="s">
        <v>188</v>
      </c>
      <c r="M96" s="6" t="s">
        <v>1554</v>
      </c>
      <c r="Q96" s="6" t="s">
        <v>1555</v>
      </c>
      <c r="R96" s="6" t="s">
        <v>1556</v>
      </c>
      <c r="S96" s="6" t="s">
        <v>55</v>
      </c>
      <c r="U96" s="6" t="s">
        <v>1557</v>
      </c>
      <c r="V96" s="6" t="s">
        <v>1558</v>
      </c>
    </row>
    <row r="97" spans="1:23" ht="13" x14ac:dyDescent="0.15">
      <c r="A97" s="7">
        <v>43116.735713391201</v>
      </c>
      <c r="B97" s="6" t="s">
        <v>416</v>
      </c>
      <c r="C97" s="6" t="b">
        <f>COUNTIF(teachers!$A$2:$A$43,B97)&gt;0</f>
        <v>1</v>
      </c>
      <c r="D97" s="6" t="s">
        <v>214</v>
      </c>
      <c r="E97" s="6" t="s">
        <v>418</v>
      </c>
      <c r="F97" s="6" t="s">
        <v>419</v>
      </c>
      <c r="G97" s="6" t="s">
        <v>421</v>
      </c>
      <c r="I97" s="6" t="s">
        <v>64</v>
      </c>
      <c r="J97" s="6" t="s">
        <v>83</v>
      </c>
      <c r="K97" s="6" t="s">
        <v>423</v>
      </c>
      <c r="L97" s="6" t="s">
        <v>424</v>
      </c>
      <c r="M97" s="6" t="s">
        <v>425</v>
      </c>
      <c r="N97" s="6" t="s">
        <v>426</v>
      </c>
      <c r="Q97" s="6" t="s">
        <v>427</v>
      </c>
      <c r="S97" s="6" t="s">
        <v>55</v>
      </c>
      <c r="U97" s="6" t="s">
        <v>428</v>
      </c>
      <c r="V97" s="6" t="s">
        <v>295</v>
      </c>
    </row>
    <row r="98" spans="1:23" ht="13" x14ac:dyDescent="0.15">
      <c r="A98" s="7">
        <v>42759.86819898148</v>
      </c>
      <c r="B98" s="6" t="s">
        <v>429</v>
      </c>
      <c r="C98" s="6" t="b">
        <f>COUNTIF(teachers!$A$2:$A$43,B98)&gt;0</f>
        <v>1</v>
      </c>
      <c r="D98" s="6" t="s">
        <v>249</v>
      </c>
      <c r="G98" s="6" t="s">
        <v>430</v>
      </c>
      <c r="I98" s="6" t="s">
        <v>64</v>
      </c>
      <c r="J98" s="6" t="s">
        <v>431</v>
      </c>
      <c r="K98" s="6" t="s">
        <v>432</v>
      </c>
      <c r="L98" s="6" t="s">
        <v>122</v>
      </c>
      <c r="M98" s="6" t="s">
        <v>433</v>
      </c>
      <c r="N98" s="6" t="s">
        <v>434</v>
      </c>
      <c r="O98" s="6" t="s">
        <v>435</v>
      </c>
      <c r="Q98" s="6" t="s">
        <v>436</v>
      </c>
      <c r="R98" s="6" t="s">
        <v>437</v>
      </c>
      <c r="S98" s="6" t="s">
        <v>55</v>
      </c>
      <c r="U98" s="6" t="s">
        <v>438</v>
      </c>
      <c r="V98" s="6" t="s">
        <v>439</v>
      </c>
    </row>
    <row r="99" spans="1:23" ht="13" hidden="1" x14ac:dyDescent="0.15">
      <c r="A99" s="7">
        <v>42995.855873564811</v>
      </c>
      <c r="B99" s="6" t="s">
        <v>440</v>
      </c>
      <c r="C99" s="6" t="b">
        <f>COUNTIF(teachers!$A$2:$A$43,B99)&gt;0</f>
        <v>1</v>
      </c>
      <c r="D99" s="6" t="s">
        <v>1559</v>
      </c>
      <c r="E99" s="6" t="s">
        <v>1560</v>
      </c>
      <c r="F99" s="6" t="s">
        <v>443</v>
      </c>
      <c r="G99" s="6" t="s">
        <v>1561</v>
      </c>
      <c r="H99" s="6" t="s">
        <v>1562</v>
      </c>
      <c r="I99" s="6" t="s">
        <v>64</v>
      </c>
      <c r="J99" s="6" t="s">
        <v>65</v>
      </c>
      <c r="K99" s="6" t="s">
        <v>1562</v>
      </c>
      <c r="L99" s="6" t="s">
        <v>1563</v>
      </c>
      <c r="M99" s="6" t="s">
        <v>1564</v>
      </c>
      <c r="N99" s="6" t="s">
        <v>1565</v>
      </c>
      <c r="O99" s="6" t="s">
        <v>1566</v>
      </c>
      <c r="P99" s="6" t="s">
        <v>1567</v>
      </c>
      <c r="Q99" s="6" t="s">
        <v>1568</v>
      </c>
      <c r="R99" s="6" t="s">
        <v>1569</v>
      </c>
      <c r="S99" s="6" t="s">
        <v>1570</v>
      </c>
      <c r="T99" s="6" t="s">
        <v>1571</v>
      </c>
      <c r="U99" s="6" t="s">
        <v>1572</v>
      </c>
      <c r="V99" s="6" t="s">
        <v>1565</v>
      </c>
      <c r="W99" s="6" t="s">
        <v>1562</v>
      </c>
    </row>
    <row r="100" spans="1:23" ht="13" x14ac:dyDescent="0.15">
      <c r="A100" s="7">
        <v>43112.802702395835</v>
      </c>
      <c r="B100" s="6" t="s">
        <v>440</v>
      </c>
      <c r="C100" s="6" t="b">
        <f>COUNTIF(teachers!$A$2:$A$43,B100)&gt;0</f>
        <v>1</v>
      </c>
      <c r="D100" s="6" t="s">
        <v>441</v>
      </c>
      <c r="E100" s="6" t="s">
        <v>442</v>
      </c>
      <c r="F100" s="6" t="s">
        <v>443</v>
      </c>
      <c r="G100" s="6" t="s">
        <v>444</v>
      </c>
      <c r="H100" s="6" t="s">
        <v>445</v>
      </c>
      <c r="I100" s="6" t="s">
        <v>201</v>
      </c>
      <c r="J100" s="6" t="s">
        <v>65</v>
      </c>
      <c r="K100" s="6" t="s">
        <v>447</v>
      </c>
      <c r="L100" s="6" t="s">
        <v>122</v>
      </c>
      <c r="M100" s="6" t="s">
        <v>449</v>
      </c>
      <c r="N100" s="6" t="s">
        <v>451</v>
      </c>
      <c r="O100" s="6" t="s">
        <v>452</v>
      </c>
      <c r="Q100" s="6" t="s">
        <v>454</v>
      </c>
      <c r="R100" s="6" t="s">
        <v>455</v>
      </c>
      <c r="S100" s="6" t="s">
        <v>456</v>
      </c>
      <c r="T100" s="6" t="s">
        <v>457</v>
      </c>
      <c r="U100" s="6" t="s">
        <v>458</v>
      </c>
      <c r="V100" s="6" t="s">
        <v>459</v>
      </c>
      <c r="W100" s="6" t="s">
        <v>460</v>
      </c>
    </row>
    <row r="101" spans="1:23" ht="13" hidden="1" x14ac:dyDescent="0.15">
      <c r="A101" s="7">
        <v>42618.983524201394</v>
      </c>
      <c r="B101" s="6" t="s">
        <v>464</v>
      </c>
      <c r="C101" s="6" t="b">
        <f>COUNTIF(teachers!$A$2:$A$43,B101)&gt;0</f>
        <v>1</v>
      </c>
      <c r="D101" s="6" t="s">
        <v>1058</v>
      </c>
      <c r="F101" s="6" t="s">
        <v>1573</v>
      </c>
      <c r="G101" s="6" t="s">
        <v>1574</v>
      </c>
      <c r="H101" s="6" t="s">
        <v>1575</v>
      </c>
      <c r="I101" s="6" t="s">
        <v>1576</v>
      </c>
      <c r="J101" s="6" t="s">
        <v>1577</v>
      </c>
      <c r="K101" s="6" t="s">
        <v>1578</v>
      </c>
      <c r="L101" s="6" t="s">
        <v>122</v>
      </c>
      <c r="M101" s="6" t="s">
        <v>1579</v>
      </c>
      <c r="N101" s="6" t="s">
        <v>1580</v>
      </c>
      <c r="O101" s="22" t="s">
        <v>1581</v>
      </c>
      <c r="Q101" s="6" t="s">
        <v>28</v>
      </c>
      <c r="R101" s="6" t="s">
        <v>1582</v>
      </c>
      <c r="S101" s="6" t="s">
        <v>55</v>
      </c>
      <c r="V101" s="6" t="s">
        <v>1583</v>
      </c>
      <c r="W101" s="6" t="s">
        <v>486</v>
      </c>
    </row>
    <row r="102" spans="1:23" ht="13" x14ac:dyDescent="0.15">
      <c r="A102" s="7">
        <v>43112.839788576384</v>
      </c>
      <c r="B102" s="6" t="s">
        <v>464</v>
      </c>
      <c r="C102" s="6" t="b">
        <f>COUNTIF(teachers!$A$2:$A$43,B102)&gt;0</f>
        <v>1</v>
      </c>
      <c r="D102" s="6" t="s">
        <v>465</v>
      </c>
      <c r="F102" s="6" t="s">
        <v>467</v>
      </c>
      <c r="G102" s="6" t="s">
        <v>469</v>
      </c>
      <c r="H102" s="6" t="s">
        <v>471</v>
      </c>
      <c r="I102" s="6" t="s">
        <v>41</v>
      </c>
      <c r="J102" s="6" t="s">
        <v>474</v>
      </c>
      <c r="K102" s="6" t="s">
        <v>475</v>
      </c>
      <c r="L102" s="6" t="s">
        <v>122</v>
      </c>
      <c r="M102" s="6" t="s">
        <v>477</v>
      </c>
      <c r="N102" s="6" t="s">
        <v>479</v>
      </c>
      <c r="O102" s="6" t="s">
        <v>480</v>
      </c>
      <c r="Q102" s="6" t="s">
        <v>481</v>
      </c>
      <c r="R102" s="6" t="s">
        <v>482</v>
      </c>
      <c r="U102" s="6" t="s">
        <v>483</v>
      </c>
      <c r="V102" s="6" t="s">
        <v>485</v>
      </c>
      <c r="W102" s="6" t="s">
        <v>486</v>
      </c>
    </row>
    <row r="103" spans="1:23" ht="13" x14ac:dyDescent="0.15">
      <c r="A103" s="7">
        <v>42606.616135358796</v>
      </c>
      <c r="B103" s="6" t="s">
        <v>487</v>
      </c>
      <c r="C103" s="6" t="b">
        <f>COUNTIF(teachers!$A$2:$A$43,B103)&gt;0</f>
        <v>1</v>
      </c>
      <c r="D103" s="6" t="s">
        <v>249</v>
      </c>
      <c r="E103" s="6" t="s">
        <v>488</v>
      </c>
      <c r="F103" s="6" t="s">
        <v>489</v>
      </c>
      <c r="G103" s="6" t="s">
        <v>490</v>
      </c>
      <c r="H103" s="6" t="s">
        <v>491</v>
      </c>
      <c r="I103" s="6" t="s">
        <v>64</v>
      </c>
      <c r="J103" s="6" t="s">
        <v>493</v>
      </c>
      <c r="K103" s="6" t="s">
        <v>495</v>
      </c>
      <c r="L103" s="6" t="s">
        <v>363</v>
      </c>
      <c r="M103" s="6" t="s">
        <v>496</v>
      </c>
      <c r="N103" s="6" t="s">
        <v>497</v>
      </c>
      <c r="O103" s="6" t="s">
        <v>498</v>
      </c>
      <c r="Q103" s="6" t="s">
        <v>499</v>
      </c>
      <c r="R103" s="6" t="s">
        <v>500</v>
      </c>
      <c r="S103" s="6" t="s">
        <v>55</v>
      </c>
      <c r="T103" s="6" t="s">
        <v>501</v>
      </c>
      <c r="U103" s="6" t="s">
        <v>502</v>
      </c>
      <c r="V103" s="6" t="s">
        <v>503</v>
      </c>
      <c r="W103" s="6" t="s">
        <v>504</v>
      </c>
    </row>
    <row r="104" spans="1:23" ht="13" x14ac:dyDescent="0.15">
      <c r="A104" s="7">
        <v>42606.605254756942</v>
      </c>
      <c r="B104" s="6" t="s">
        <v>505</v>
      </c>
      <c r="C104" s="6" t="b">
        <f>COUNTIF(teachers!$A$2:$A$43,B104)&gt;0</f>
        <v>1</v>
      </c>
      <c r="D104" s="6" t="s">
        <v>144</v>
      </c>
      <c r="E104" s="6" t="s">
        <v>145</v>
      </c>
      <c r="F104" s="6" t="s">
        <v>506</v>
      </c>
      <c r="G104" s="6" t="s">
        <v>507</v>
      </c>
      <c r="H104" s="6" t="s">
        <v>508</v>
      </c>
      <c r="I104" s="6" t="s">
        <v>64</v>
      </c>
      <c r="J104" s="6" t="s">
        <v>509</v>
      </c>
      <c r="L104" s="6" t="s">
        <v>510</v>
      </c>
      <c r="M104" s="6" t="s">
        <v>511</v>
      </c>
      <c r="O104" s="6" t="s">
        <v>512</v>
      </c>
      <c r="S104" s="6" t="s">
        <v>253</v>
      </c>
      <c r="U104" s="6" t="s">
        <v>514</v>
      </c>
    </row>
  </sheetData>
  <autoFilter ref="A1:W104" xr:uid="{00000000-0009-0000-0000-000002000000}">
    <filterColumn colId="0">
      <filters>
        <filter val="1/12/2018 18:49:00"/>
        <filter val="1/12/2018 19:15:53"/>
        <filter val="1/12/2018 19:21:54"/>
        <filter val="1/12/2018 20:09:18"/>
        <filter val="1/12/2018 20:29:35"/>
        <filter val="1/12/2018 21:26:23"/>
        <filter val="1/12/2018 22:14:08"/>
        <filter val="1/14/2018 15:57:37"/>
        <filter val="1/14/2018 16:04:14"/>
        <filter val="1/14/2018 18:51:17"/>
        <filter val="1/14/2018 22:33:26"/>
        <filter val="1/15/2018 11:02:13"/>
        <filter val="1/15/2018 21:43:29"/>
        <filter val="1/16/2018 16:48:07"/>
        <filter val="1/16/2018 17:39:26"/>
        <filter val="1/16/2018 17:56:45"/>
        <filter val="1/18/2018 11:40:33"/>
        <filter val="1/22/2017 16:48:29"/>
        <filter val="1/22/2017 19:45:26"/>
        <filter val="1/23/2017 11:36:10"/>
        <filter val="1/23/2017 13:38:09"/>
        <filter val="1/23/2017 20:37:09"/>
        <filter val="1/24/2017 12:38:19"/>
        <filter val="1/24/2017 20:50:12"/>
        <filter val="1/26/2016 12:14:12"/>
        <filter val="1/26/2016 16:07:56"/>
        <filter val="1/27/2016 13:20:58"/>
        <filter val="1/29/2016 1:59:18"/>
        <filter val="1/29/2016 13:26:29"/>
        <filter val="10/1/2015 1:51:35"/>
        <filter val="10/1/2015 16:17:54"/>
        <filter val="10/1/2015 19:48:47"/>
        <filter val="10/6/2015 23:02:48"/>
        <filter val="10/7/2015 22:36:19"/>
        <filter val="2/10/2016 17:29:07"/>
        <filter val="2/2/2016 10:59:29"/>
        <filter val="2/3/2016 11:05:58"/>
        <filter val="2/5/2016 10:12:09"/>
        <filter val="2/7/2016 13:40:48"/>
        <filter val="2/8/2016 14:51:00"/>
        <filter val="8/24/2016 14:06:18"/>
        <filter val="8/24/2016 14:31:34"/>
        <filter val="8/24/2016 14:47:14"/>
        <filter val="8/24/2016 15:09:37"/>
        <filter val="8/24/2016 15:15:07"/>
        <filter val="8/24/2016 16:18:39"/>
        <filter val="8/24/2016 17:05:58"/>
        <filter val="8/24/2016 17:35:57"/>
        <filter val="8/24/2016 21:05:01"/>
        <filter val="8/24/2016 21:52:27"/>
        <filter val="8/24/2016 22:17:38"/>
        <filter val="8/25/2016 12:09:26"/>
        <filter val="8/25/2016 19:20:01"/>
        <filter val="8/26/2016 11:38:45"/>
        <filter val="8/26/2016 18:40:43"/>
        <filter val="8/27/2016 10:57:42"/>
        <filter val="8/27/2016 15:52:33"/>
        <filter val="8/27/2016 19:07:41"/>
        <filter val="8/27/2016 19:09:16"/>
        <filter val="8/27/2016 19:36:00"/>
        <filter val="8/27/2016 22:39:25"/>
        <filter val="8/28/2016 13:01:12"/>
        <filter val="8/30/2016 20:45:28"/>
        <filter val="9/1/2017 19:18:44"/>
        <filter val="9/1/2017 22:01:36"/>
        <filter val="9/23/2015 18:03:07"/>
        <filter val="9/23/2015 19:04:50"/>
        <filter val="9/23/2015 19:15:36"/>
        <filter val="9/23/2015 19:59:41"/>
        <filter val="9/23/2015 21:49:23"/>
        <filter val="9/23/2015 22:04:00"/>
        <filter val="9/23/2015 22:40:44"/>
        <filter val="9/23/2015 22:42:28"/>
        <filter val="9/23/2015 22:47:58"/>
        <filter val="9/23/2015 23:12:57"/>
        <filter val="9/24/2015 1:27:12"/>
        <filter val="9/24/2015 10:41:34"/>
        <filter val="9/24/2015 11:04:28"/>
        <filter val="9/24/2015 22:45:50"/>
        <filter val="9/25/2015 18:13:03"/>
        <filter val="9/25/2015 3:46:53"/>
        <filter val="9/29/2015 11:27:20"/>
        <filter val="9/29/2015 13:19:04"/>
        <filter val="9/29/2015 20:03:25"/>
        <filter val="9/29/2015 22:27:04"/>
        <filter val="9/3/2017 16:17:52"/>
        <filter val="9/30/2015 13:50:33"/>
        <filter val="9/30/2015 16:17:19"/>
        <filter val="9/4/2017 0:58:16"/>
        <filter val="9/5/2017 18:46:37"/>
        <filter val="9/5/2017 7:51:32"/>
      </filters>
    </filterColumn>
    <filterColumn colId="2">
      <filters>
        <filter val="TRUE"/>
      </filters>
    </filterColumn>
  </autoFilter>
  <conditionalFormatting sqref="C2:C104">
    <cfRule type="containsText" dxfId="1" priority="1" operator="containsText" text="TRUE">
      <formula>NOT(ISERROR(SEARCH(("TRUE"),(C2))))</formula>
    </cfRule>
  </conditionalFormatting>
  <conditionalFormatting sqref="C2:C104">
    <cfRule type="containsText" dxfId="0" priority="2" operator="containsText" text="FALSE">
      <formula>NOT(ISERROR(SEARCH(("FALSE"),(C2))))</formula>
    </cfRule>
  </conditionalFormatting>
  <hyperlinks>
    <hyperlink ref="Q24" r:id="rId1" xr:uid="{00000000-0004-0000-0200-000000000000}"/>
    <hyperlink ref="T53" r:id="rId2" xr:uid="{00000000-0004-0000-02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79"/>
  <sheetViews>
    <sheetView workbookViewId="0"/>
  </sheetViews>
  <sheetFormatPr baseColWidth="10" defaultColWidth="14.5" defaultRowHeight="15.75" customHeight="1" x14ac:dyDescent="0.15"/>
  <cols>
    <col min="1" max="1" width="15.83203125" customWidth="1"/>
    <col min="2" max="2" width="8.6640625" customWidth="1"/>
    <col min="3" max="3" width="24.33203125" customWidth="1"/>
    <col min="4" max="7" width="8.6640625" customWidth="1"/>
    <col min="8" max="8" width="14.83203125" customWidth="1"/>
    <col min="9" max="26" width="8.6640625" customWidth="1"/>
  </cols>
  <sheetData>
    <row r="1" spans="1:17" ht="14.25" customHeight="1" x14ac:dyDescent="0.2">
      <c r="A1" s="12" t="s">
        <v>0</v>
      </c>
      <c r="B1" s="12" t="s">
        <v>3</v>
      </c>
      <c r="C1" s="12" t="s">
        <v>4</v>
      </c>
      <c r="D1" s="12" t="s">
        <v>5</v>
      </c>
      <c r="E1" s="12" t="s">
        <v>6</v>
      </c>
      <c r="F1" s="12" t="s">
        <v>7</v>
      </c>
      <c r="G1" s="12" t="s">
        <v>8</v>
      </c>
      <c r="H1" s="12" t="s">
        <v>9</v>
      </c>
      <c r="I1" s="12" t="s">
        <v>10</v>
      </c>
      <c r="J1" s="12" t="s">
        <v>11</v>
      </c>
      <c r="M1" s="12" t="s">
        <v>0</v>
      </c>
      <c r="N1" s="12" t="s">
        <v>10</v>
      </c>
    </row>
    <row r="2" spans="1:17" ht="14.25" customHeight="1" x14ac:dyDescent="0.2">
      <c r="A2" s="12" t="s">
        <v>173</v>
      </c>
      <c r="B2" s="13" t="s">
        <v>701</v>
      </c>
      <c r="C2" s="13" t="s">
        <v>172</v>
      </c>
      <c r="D2" s="6" t="s">
        <v>709</v>
      </c>
      <c r="E2" s="6" t="s">
        <v>711</v>
      </c>
      <c r="F2" s="13" t="s">
        <v>712</v>
      </c>
      <c r="G2" s="13" t="s">
        <v>714</v>
      </c>
      <c r="I2" s="13" t="s">
        <v>717</v>
      </c>
      <c r="J2" s="6" t="s">
        <v>720</v>
      </c>
      <c r="M2" s="12" t="s">
        <v>173</v>
      </c>
      <c r="N2" s="13" t="s">
        <v>717</v>
      </c>
      <c r="P2" t="str">
        <f t="shared" ref="P2:P22" ca="1" si="0">IFERROR(__xludf.DUMMYFUNCTION("ARRAYFORMULA((split(A2,"" "")))"),"Dolly")</f>
        <v>Dolly</v>
      </c>
      <c r="Q2" t="str">
        <f ca="1">IFERROR(__xludf.DUMMYFUNCTION("""COMPUTED_VALUE"""),"Bhuyan")</f>
        <v>Bhuyan</v>
      </c>
    </row>
    <row r="3" spans="1:17" ht="14.25" customHeight="1" x14ac:dyDescent="0.2">
      <c r="A3" s="12" t="s">
        <v>276</v>
      </c>
      <c r="B3" s="13" t="s">
        <v>545</v>
      </c>
      <c r="C3" s="13" t="s">
        <v>494</v>
      </c>
      <c r="D3" s="6" t="s">
        <v>786</v>
      </c>
      <c r="E3" s="6" t="s">
        <v>787</v>
      </c>
      <c r="F3" s="13" t="s">
        <v>788</v>
      </c>
      <c r="G3" s="13" t="s">
        <v>789</v>
      </c>
      <c r="I3" s="13" t="s">
        <v>717</v>
      </c>
      <c r="J3" s="6" t="s">
        <v>790</v>
      </c>
      <c r="M3" s="12" t="s">
        <v>276</v>
      </c>
      <c r="N3" s="13" t="s">
        <v>717</v>
      </c>
      <c r="P3" t="str">
        <f t="shared" ca="1" si="0"/>
        <v>Dolly</v>
      </c>
      <c r="Q3" t="str">
        <f ca="1">IFERROR(__xludf.DUMMYFUNCTION("""COMPUTED_VALUE"""),"Kumar")</f>
        <v>Kumar</v>
      </c>
    </row>
    <row r="4" spans="1:17" ht="14.25" customHeight="1" x14ac:dyDescent="0.2">
      <c r="A4" s="12" t="s">
        <v>95</v>
      </c>
      <c r="B4" s="13" t="s">
        <v>795</v>
      </c>
      <c r="C4" s="13" t="s">
        <v>797</v>
      </c>
      <c r="D4" s="6" t="s">
        <v>798</v>
      </c>
      <c r="E4" s="6" t="s">
        <v>800</v>
      </c>
      <c r="F4" s="13" t="s">
        <v>311</v>
      </c>
      <c r="G4" s="13" t="s">
        <v>714</v>
      </c>
      <c r="I4" s="13" t="s">
        <v>717</v>
      </c>
      <c r="J4" s="6" t="s">
        <v>539</v>
      </c>
      <c r="M4" s="12" t="s">
        <v>95</v>
      </c>
      <c r="N4" s="13" t="s">
        <v>717</v>
      </c>
      <c r="P4" t="str">
        <f t="shared" ca="1" si="0"/>
        <v>Dolly</v>
      </c>
      <c r="Q4" t="str">
        <f ca="1">IFERROR(__xludf.DUMMYFUNCTION("""COMPUTED_VALUE"""),"Schmitt")</f>
        <v>Schmitt</v>
      </c>
    </row>
    <row r="5" spans="1:17" ht="14.25" customHeight="1" x14ac:dyDescent="0.2">
      <c r="A5" s="12" t="s">
        <v>17</v>
      </c>
      <c r="B5" s="13" t="s">
        <v>813</v>
      </c>
      <c r="C5" s="13" t="s">
        <v>814</v>
      </c>
      <c r="D5" s="12" t="s">
        <v>815</v>
      </c>
      <c r="E5" s="12" t="s">
        <v>815</v>
      </c>
      <c r="F5" s="13" t="s">
        <v>816</v>
      </c>
      <c r="G5" s="13" t="s">
        <v>714</v>
      </c>
      <c r="H5" s="6" t="s">
        <v>567</v>
      </c>
      <c r="I5" s="13" t="s">
        <v>717</v>
      </c>
      <c r="J5" s="12" t="s">
        <v>109</v>
      </c>
      <c r="M5" s="12" t="s">
        <v>17</v>
      </c>
      <c r="N5" s="13" t="s">
        <v>717</v>
      </c>
      <c r="P5" t="str">
        <f t="shared" ca="1" si="0"/>
        <v>Dolly</v>
      </c>
      <c r="Q5" t="str">
        <f ca="1">IFERROR(__xludf.DUMMYFUNCTION("""COMPUTED_VALUE"""),"Cornell")</f>
        <v>Cornell</v>
      </c>
    </row>
    <row r="6" spans="1:17" ht="14.25" customHeight="1" x14ac:dyDescent="0.2">
      <c r="A6" s="12" t="s">
        <v>183</v>
      </c>
      <c r="B6" s="13" t="s">
        <v>824</v>
      </c>
      <c r="C6" s="13" t="s">
        <v>766</v>
      </c>
      <c r="D6" s="12" t="s">
        <v>827</v>
      </c>
      <c r="E6" s="12" t="s">
        <v>827</v>
      </c>
      <c r="F6" s="13" t="s">
        <v>566</v>
      </c>
      <c r="G6" s="13" t="s">
        <v>830</v>
      </c>
      <c r="I6" s="13" t="s">
        <v>717</v>
      </c>
      <c r="J6" s="12" t="s">
        <v>803</v>
      </c>
      <c r="M6" s="12" t="s">
        <v>183</v>
      </c>
      <c r="N6" s="13" t="s">
        <v>717</v>
      </c>
      <c r="P6" t="str">
        <f t="shared" ca="1" si="0"/>
        <v>Dolly</v>
      </c>
      <c r="Q6" t="str">
        <f ca="1">IFERROR(__xludf.DUMMYFUNCTION("""COMPUTED_VALUE"""),"Bates")</f>
        <v>Bates</v>
      </c>
    </row>
    <row r="7" spans="1:17" ht="14.25" customHeight="1" x14ac:dyDescent="0.2">
      <c r="A7" s="12" t="s">
        <v>377</v>
      </c>
      <c r="B7" s="13" t="s">
        <v>492</v>
      </c>
      <c r="C7" s="13" t="s">
        <v>848</v>
      </c>
      <c r="D7" s="12" t="s">
        <v>849</v>
      </c>
      <c r="E7" s="12" t="s">
        <v>849</v>
      </c>
      <c r="F7" s="13" t="s">
        <v>850</v>
      </c>
      <c r="G7" s="13" t="s">
        <v>789</v>
      </c>
      <c r="I7" s="13" t="s">
        <v>717</v>
      </c>
      <c r="J7" s="12" t="s">
        <v>851</v>
      </c>
      <c r="M7" s="12" t="s">
        <v>377</v>
      </c>
      <c r="N7" s="13" t="s">
        <v>717</v>
      </c>
      <c r="P7" t="str">
        <f t="shared" ca="1" si="0"/>
        <v>Dolly</v>
      </c>
      <c r="Q7" t="str">
        <f ca="1">IFERROR(__xludf.DUMMYFUNCTION("""COMPUTED_VALUE"""),"Choudhury")</f>
        <v>Choudhury</v>
      </c>
    </row>
    <row r="8" spans="1:17" ht="14.25" customHeight="1" x14ac:dyDescent="0.2">
      <c r="A8" s="12" t="s">
        <v>429</v>
      </c>
      <c r="B8" s="13" t="s">
        <v>871</v>
      </c>
      <c r="C8" s="13" t="s">
        <v>36</v>
      </c>
      <c r="D8" s="12" t="s">
        <v>872</v>
      </c>
      <c r="E8" s="12" t="s">
        <v>872</v>
      </c>
      <c r="F8" s="13" t="s">
        <v>873</v>
      </c>
      <c r="G8" s="13" t="s">
        <v>104</v>
      </c>
      <c r="I8" s="13" t="s">
        <v>717</v>
      </c>
      <c r="J8" s="12" t="s">
        <v>874</v>
      </c>
      <c r="M8" s="12" t="s">
        <v>429</v>
      </c>
      <c r="N8" s="13" t="s">
        <v>717</v>
      </c>
      <c r="P8" t="str">
        <f t="shared" ca="1" si="0"/>
        <v>Dolly</v>
      </c>
      <c r="Q8" t="str">
        <f ca="1">IFERROR(__xludf.DUMMYFUNCTION("""COMPUTED_VALUE"""),"Abraham")</f>
        <v>Abraham</v>
      </c>
    </row>
    <row r="9" spans="1:17" ht="14.25" customHeight="1" x14ac:dyDescent="0.2">
      <c r="A9" s="12" t="s">
        <v>114</v>
      </c>
      <c r="B9" s="13" t="s">
        <v>601</v>
      </c>
      <c r="C9" s="13" t="s">
        <v>546</v>
      </c>
      <c r="D9" s="12" t="s">
        <v>883</v>
      </c>
      <c r="E9" s="12" t="s">
        <v>883</v>
      </c>
      <c r="F9" s="13" t="s">
        <v>712</v>
      </c>
      <c r="G9" s="13" t="s">
        <v>830</v>
      </c>
      <c r="I9" s="13" t="s">
        <v>717</v>
      </c>
      <c r="J9" s="12" t="s">
        <v>570</v>
      </c>
      <c r="M9" s="12" t="s">
        <v>114</v>
      </c>
      <c r="N9" s="13" t="s">
        <v>717</v>
      </c>
      <c r="P9" t="str">
        <f t="shared" ca="1" si="0"/>
        <v>Dolly</v>
      </c>
      <c r="Q9" t="str">
        <f ca="1">IFERROR(__xludf.DUMMYFUNCTION("""COMPUTED_VALUE"""),"Vallamattam")</f>
        <v>Vallamattam</v>
      </c>
    </row>
    <row r="10" spans="1:17" ht="14.25" customHeight="1" x14ac:dyDescent="0.2">
      <c r="A10" s="12" t="s">
        <v>223</v>
      </c>
      <c r="B10" s="13" t="s">
        <v>887</v>
      </c>
      <c r="C10" s="13" t="s">
        <v>886</v>
      </c>
      <c r="D10" s="12" t="s">
        <v>888</v>
      </c>
      <c r="E10" s="12" t="s">
        <v>889</v>
      </c>
      <c r="F10" s="13" t="s">
        <v>890</v>
      </c>
      <c r="G10" s="13" t="s">
        <v>789</v>
      </c>
      <c r="I10" s="13" t="s">
        <v>717</v>
      </c>
      <c r="J10" s="12" t="s">
        <v>891</v>
      </c>
      <c r="M10" s="12" t="s">
        <v>223</v>
      </c>
      <c r="N10" s="13" t="s">
        <v>717</v>
      </c>
      <c r="P10" t="str">
        <f t="shared" ca="1" si="0"/>
        <v>Dolly</v>
      </c>
      <c r="Q10" t="str">
        <f ca="1">IFERROR(__xludf.DUMMYFUNCTION("""COMPUTED_VALUE"""),"Hasnain")</f>
        <v>Hasnain</v>
      </c>
    </row>
    <row r="11" spans="1:17" ht="14.25" customHeight="1" x14ac:dyDescent="0.2">
      <c r="A11" s="12" t="s">
        <v>59</v>
      </c>
      <c r="B11" s="13" t="s">
        <v>375</v>
      </c>
      <c r="C11" s="13" t="s">
        <v>376</v>
      </c>
      <c r="D11" s="12" t="s">
        <v>897</v>
      </c>
      <c r="E11" s="12" t="s">
        <v>898</v>
      </c>
      <c r="F11" s="13" t="s">
        <v>899</v>
      </c>
      <c r="G11" s="13" t="s">
        <v>104</v>
      </c>
      <c r="H11" s="12" t="s">
        <v>536</v>
      </c>
      <c r="I11" s="13" t="s">
        <v>717</v>
      </c>
      <c r="J11" s="12" t="s">
        <v>396</v>
      </c>
      <c r="M11" s="12" t="s">
        <v>59</v>
      </c>
      <c r="N11" s="13" t="s">
        <v>717</v>
      </c>
      <c r="P11" t="str">
        <f t="shared" ca="1" si="0"/>
        <v>Dolly</v>
      </c>
      <c r="Q11" t="str">
        <f ca="1">IFERROR(__xludf.DUMMYFUNCTION("""COMPUTED_VALUE"""),"Lobo")</f>
        <v>Lobo</v>
      </c>
    </row>
    <row r="12" spans="1:17" ht="14.25" customHeight="1" x14ac:dyDescent="0.2">
      <c r="A12" s="12" t="s">
        <v>306</v>
      </c>
      <c r="B12" s="13" t="s">
        <v>601</v>
      </c>
      <c r="C12" s="13" t="s">
        <v>376</v>
      </c>
      <c r="D12" s="12" t="s">
        <v>901</v>
      </c>
      <c r="E12" s="13" t="s">
        <v>903</v>
      </c>
      <c r="F12" s="13" t="s">
        <v>712</v>
      </c>
      <c r="G12" s="13" t="s">
        <v>830</v>
      </c>
      <c r="I12" s="13" t="s">
        <v>717</v>
      </c>
      <c r="J12" s="12" t="s">
        <v>904</v>
      </c>
      <c r="M12" s="12" t="s">
        <v>306</v>
      </c>
      <c r="N12" s="13" t="s">
        <v>717</v>
      </c>
      <c r="P12" t="str">
        <f t="shared" ca="1" si="0"/>
        <v>Dolly</v>
      </c>
      <c r="Q12" t="str">
        <f ca="1">IFERROR(__xludf.DUMMYFUNCTION("""COMPUTED_VALUE"""),"Masri")</f>
        <v>Masri</v>
      </c>
    </row>
    <row r="13" spans="1:17" ht="14.25" customHeight="1" x14ac:dyDescent="0.2">
      <c r="A13" s="12" t="s">
        <v>698</v>
      </c>
      <c r="B13" s="13" t="s">
        <v>817</v>
      </c>
      <c r="C13" s="13" t="s">
        <v>914</v>
      </c>
      <c r="D13" s="12" t="s">
        <v>916</v>
      </c>
      <c r="E13" s="12" t="s">
        <v>917</v>
      </c>
      <c r="F13" s="13" t="s">
        <v>918</v>
      </c>
      <c r="G13" s="13" t="s">
        <v>789</v>
      </c>
      <c r="I13" s="13" t="s">
        <v>717</v>
      </c>
      <c r="J13" s="12" t="s">
        <v>920</v>
      </c>
      <c r="M13" s="12" t="s">
        <v>698</v>
      </c>
      <c r="N13" s="13" t="s">
        <v>717</v>
      </c>
      <c r="P13" t="str">
        <f t="shared" ca="1" si="0"/>
        <v>Dolly</v>
      </c>
      <c r="Q13" t="str">
        <f ca="1">IFERROR(__xludf.DUMMYFUNCTION("""COMPUTED_VALUE"""),"Gensel")</f>
        <v>Gensel</v>
      </c>
    </row>
    <row r="14" spans="1:17" ht="14.25" customHeight="1" x14ac:dyDescent="0.2">
      <c r="A14" s="12" t="s">
        <v>505</v>
      </c>
      <c r="B14" s="13" t="s">
        <v>931</v>
      </c>
      <c r="C14" s="13" t="s">
        <v>932</v>
      </c>
      <c r="D14" s="12" t="s">
        <v>933</v>
      </c>
      <c r="E14" s="13" t="s">
        <v>934</v>
      </c>
      <c r="F14" s="13" t="s">
        <v>936</v>
      </c>
      <c r="G14" s="13" t="s">
        <v>789</v>
      </c>
      <c r="H14" s="12" t="s">
        <v>938</v>
      </c>
      <c r="I14" s="13" t="s">
        <v>717</v>
      </c>
      <c r="J14" s="12" t="s">
        <v>939</v>
      </c>
      <c r="M14" s="12" t="s">
        <v>505</v>
      </c>
      <c r="N14" s="13" t="s">
        <v>717</v>
      </c>
      <c r="P14" t="str">
        <f t="shared" ca="1" si="0"/>
        <v>Dolly</v>
      </c>
      <c r="Q14" t="str">
        <f ca="1">IFERROR(__xludf.DUMMYFUNCTION("""COMPUTED_VALUE"""),"Schlesinger")</f>
        <v>Schlesinger</v>
      </c>
    </row>
    <row r="15" spans="1:17" ht="14.25" customHeight="1" x14ac:dyDescent="0.2">
      <c r="A15" s="12" t="s">
        <v>283</v>
      </c>
      <c r="B15" s="13" t="s">
        <v>420</v>
      </c>
      <c r="C15" s="13" t="s">
        <v>947</v>
      </c>
      <c r="D15" s="12" t="s">
        <v>948</v>
      </c>
      <c r="E15" s="12" t="s">
        <v>949</v>
      </c>
      <c r="F15" s="13" t="s">
        <v>816</v>
      </c>
      <c r="G15" s="13" t="s">
        <v>830</v>
      </c>
      <c r="I15" s="13" t="s">
        <v>717</v>
      </c>
      <c r="J15" s="12" t="s">
        <v>950</v>
      </c>
      <c r="M15" s="12" t="s">
        <v>283</v>
      </c>
      <c r="N15" s="13" t="s">
        <v>717</v>
      </c>
      <c r="P15" t="str">
        <f t="shared" ca="1" si="0"/>
        <v>Dolly</v>
      </c>
      <c r="Q15" t="str">
        <f ca="1">IFERROR(__xludf.DUMMYFUNCTION("""COMPUTED_VALUE"""),"Button")</f>
        <v>Button</v>
      </c>
    </row>
    <row r="16" spans="1:17" ht="14.25" customHeight="1" x14ac:dyDescent="0.2">
      <c r="A16" s="12" t="s">
        <v>957</v>
      </c>
      <c r="B16" s="13" t="s">
        <v>959</v>
      </c>
      <c r="C16" s="13" t="s">
        <v>947</v>
      </c>
      <c r="D16" s="12" t="s">
        <v>963</v>
      </c>
      <c r="E16" s="12" t="s">
        <v>963</v>
      </c>
      <c r="F16" s="13" t="s">
        <v>873</v>
      </c>
      <c r="G16" s="13" t="s">
        <v>789</v>
      </c>
      <c r="I16" s="13" t="s">
        <v>717</v>
      </c>
      <c r="J16" s="12" t="s">
        <v>966</v>
      </c>
      <c r="M16" s="12" t="s">
        <v>957</v>
      </c>
      <c r="N16" s="13" t="s">
        <v>717</v>
      </c>
      <c r="P16" t="str">
        <f t="shared" ca="1" si="0"/>
        <v>Dolly</v>
      </c>
      <c r="Q16" t="str">
        <f ca="1">IFERROR(__xludf.DUMMYFUNCTION("""COMPUTED_VALUE"""),"Roy")</f>
        <v>Roy</v>
      </c>
    </row>
    <row r="17" spans="1:26" ht="14.25" customHeight="1" x14ac:dyDescent="0.2">
      <c r="A17" s="12" t="s">
        <v>339</v>
      </c>
      <c r="B17" s="13" t="s">
        <v>971</v>
      </c>
      <c r="C17" s="13" t="s">
        <v>947</v>
      </c>
      <c r="D17" s="12" t="s">
        <v>974</v>
      </c>
      <c r="E17" s="12" t="s">
        <v>975</v>
      </c>
      <c r="F17" s="13" t="s">
        <v>712</v>
      </c>
      <c r="G17" s="13" t="s">
        <v>104</v>
      </c>
      <c r="I17" s="13" t="s">
        <v>717</v>
      </c>
      <c r="J17" s="12" t="s">
        <v>979</v>
      </c>
      <c r="M17" s="12" t="s">
        <v>339</v>
      </c>
      <c r="N17" s="13" t="s">
        <v>717</v>
      </c>
      <c r="P17" t="str">
        <f t="shared" ca="1" si="0"/>
        <v>Dolly</v>
      </c>
      <c r="Q17" t="str">
        <f ca="1">IFERROR(__xludf.DUMMYFUNCTION("""COMPUTED_VALUE"""),"Koplik")</f>
        <v>Koplik</v>
      </c>
    </row>
    <row r="18" spans="1:26" ht="14.25" customHeight="1" x14ac:dyDescent="0.2">
      <c r="A18" s="12" t="s">
        <v>980</v>
      </c>
      <c r="B18" s="13">
        <v>1171</v>
      </c>
      <c r="C18" s="13" t="s">
        <v>981</v>
      </c>
      <c r="D18" s="12" t="s">
        <v>982</v>
      </c>
      <c r="E18" s="12" t="s">
        <v>983</v>
      </c>
      <c r="F18" s="13" t="s">
        <v>984</v>
      </c>
      <c r="G18" s="13" t="s">
        <v>985</v>
      </c>
      <c r="H18" s="13" t="s">
        <v>106</v>
      </c>
      <c r="I18" s="13" t="s">
        <v>717</v>
      </c>
      <c r="J18" s="12" t="s">
        <v>986</v>
      </c>
      <c r="M18" s="12" t="s">
        <v>980</v>
      </c>
      <c r="N18" s="13" t="s">
        <v>717</v>
      </c>
      <c r="P18" t="str">
        <f t="shared" ca="1" si="0"/>
        <v>Dolly</v>
      </c>
      <c r="Q18" t="str">
        <f ca="1">IFERROR(__xludf.DUMMYFUNCTION("""COMPUTED_VALUE"""),"Gregg")</f>
        <v>Gregg</v>
      </c>
    </row>
    <row r="19" spans="1:26" ht="14.25" customHeight="1" x14ac:dyDescent="0.2">
      <c r="A19" s="12" t="s">
        <v>356</v>
      </c>
      <c r="B19" s="13" t="s">
        <v>765</v>
      </c>
      <c r="C19" s="6" t="s">
        <v>990</v>
      </c>
      <c r="D19" s="6" t="s">
        <v>991</v>
      </c>
      <c r="E19" s="6" t="s">
        <v>992</v>
      </c>
      <c r="F19" s="13" t="s">
        <v>717</v>
      </c>
      <c r="G19" s="13" t="s">
        <v>717</v>
      </c>
      <c r="I19" s="13" t="s">
        <v>717</v>
      </c>
      <c r="J19" s="6" t="s">
        <v>995</v>
      </c>
      <c r="K19" s="6"/>
      <c r="M19" s="12" t="s">
        <v>356</v>
      </c>
      <c r="N19" s="13" t="s">
        <v>717</v>
      </c>
      <c r="P19" t="str">
        <f t="shared" ca="1" si="0"/>
        <v>Dolly</v>
      </c>
      <c r="Q19" t="str">
        <f ca="1">IFERROR(__xludf.DUMMYFUNCTION("""COMPUTED_VALUE"""),"Steppe")</f>
        <v>Steppe</v>
      </c>
    </row>
    <row r="20" spans="1:26" ht="14.25" customHeight="1" x14ac:dyDescent="0.2">
      <c r="A20" s="16" t="s">
        <v>149</v>
      </c>
      <c r="B20" s="17" t="s">
        <v>1013</v>
      </c>
      <c r="C20" s="18" t="s">
        <v>1014</v>
      </c>
      <c r="D20" s="18" t="s">
        <v>1015</v>
      </c>
      <c r="E20" s="18" t="s">
        <v>1016</v>
      </c>
      <c r="F20" s="16" t="s">
        <v>1017</v>
      </c>
      <c r="G20" s="18"/>
      <c r="H20" s="18" t="s">
        <v>719</v>
      </c>
      <c r="I20" s="13" t="s">
        <v>717</v>
      </c>
      <c r="J20" s="18" t="s">
        <v>721</v>
      </c>
      <c r="K20" s="19"/>
      <c r="L20" s="19"/>
      <c r="M20" s="18" t="s">
        <v>1028</v>
      </c>
      <c r="N20" s="13" t="s">
        <v>717</v>
      </c>
      <c r="O20" s="19"/>
      <c r="P20" t="str">
        <f t="shared" ca="1" si="0"/>
        <v>Dolly</v>
      </c>
      <c r="Q20" t="str">
        <f ca="1">IFERROR(__xludf.DUMMYFUNCTION("""COMPUTED_VALUE"""),"Smith")</f>
        <v>Smith</v>
      </c>
    </row>
    <row r="21" spans="1:26" ht="14.25" customHeight="1" x14ac:dyDescent="0.2">
      <c r="A21" s="12" t="s">
        <v>1037</v>
      </c>
      <c r="B21" s="13" t="s">
        <v>701</v>
      </c>
      <c r="C21" s="13" t="s">
        <v>1038</v>
      </c>
      <c r="D21" s="12" t="s">
        <v>1039</v>
      </c>
      <c r="E21" s="12" t="s">
        <v>1040</v>
      </c>
      <c r="F21" s="13" t="s">
        <v>712</v>
      </c>
      <c r="G21" s="13" t="s">
        <v>714</v>
      </c>
      <c r="I21" s="13" t="s">
        <v>717</v>
      </c>
      <c r="J21" s="12" t="s">
        <v>1041</v>
      </c>
      <c r="M21" s="12" t="s">
        <v>1037</v>
      </c>
      <c r="N21" s="13" t="s">
        <v>717</v>
      </c>
      <c r="P21" t="str">
        <f t="shared" ca="1" si="0"/>
        <v>Dolly</v>
      </c>
      <c r="Q21" t="str">
        <f ca="1">IFERROR(__xludf.DUMMYFUNCTION("""COMPUTED_VALUE"""),"TY")</f>
        <v>TY</v>
      </c>
    </row>
    <row r="22" spans="1:26" ht="14.25" customHeight="1" x14ac:dyDescent="0.2">
      <c r="A22" s="12" t="s">
        <v>1052</v>
      </c>
      <c r="B22" s="13" t="s">
        <v>170</v>
      </c>
      <c r="C22" s="13" t="s">
        <v>1053</v>
      </c>
      <c r="D22" s="12" t="s">
        <v>1054</v>
      </c>
      <c r="E22" s="12" t="s">
        <v>1055</v>
      </c>
      <c r="F22" s="13" t="s">
        <v>1056</v>
      </c>
      <c r="G22" s="13" t="s">
        <v>714</v>
      </c>
      <c r="I22" s="13" t="s">
        <v>717</v>
      </c>
      <c r="J22" s="12" t="s">
        <v>1057</v>
      </c>
      <c r="M22" s="12" t="s">
        <v>1052</v>
      </c>
      <c r="N22" s="13" t="s">
        <v>717</v>
      </c>
      <c r="P22" t="str">
        <f t="shared" ca="1" si="0"/>
        <v>Dolly</v>
      </c>
      <c r="Q22" t="str">
        <f ca="1">IFERROR(__xludf.DUMMYFUNCTION("""COMPUTED_VALUE"""),"Tuck")</f>
        <v>Tuck</v>
      </c>
    </row>
    <row r="23" spans="1:26" ht="14.25" customHeight="1" x14ac:dyDescent="0.2">
      <c r="A23" s="12" t="s">
        <v>785</v>
      </c>
      <c r="B23" s="13" t="s">
        <v>35</v>
      </c>
      <c r="C23" s="13" t="s">
        <v>1061</v>
      </c>
      <c r="D23" s="12" t="s">
        <v>1062</v>
      </c>
      <c r="E23" s="12" t="s">
        <v>1063</v>
      </c>
      <c r="F23" s="13" t="s">
        <v>1064</v>
      </c>
      <c r="G23" s="13" t="s">
        <v>104</v>
      </c>
      <c r="H23" s="12"/>
      <c r="I23" s="13" t="s">
        <v>717</v>
      </c>
      <c r="J23" s="12" t="s">
        <v>1067</v>
      </c>
      <c r="M23" s="12" t="s">
        <v>785</v>
      </c>
      <c r="N23" s="13" t="s">
        <v>717</v>
      </c>
      <c r="P23" s="6" t="s">
        <v>1070</v>
      </c>
      <c r="Q23" s="6" t="s">
        <v>1072</v>
      </c>
      <c r="R23" s="19"/>
      <c r="S23" s="19"/>
      <c r="T23" s="19"/>
      <c r="U23" s="19"/>
      <c r="V23" s="19"/>
      <c r="W23" s="19"/>
      <c r="X23" s="19"/>
      <c r="Y23" s="19"/>
      <c r="Z23" s="19"/>
    </row>
    <row r="24" spans="1:26" ht="14.25" customHeight="1" x14ac:dyDescent="0.2">
      <c r="A24" s="6" t="s">
        <v>921</v>
      </c>
      <c r="B24" s="6" t="s">
        <v>1077</v>
      </c>
      <c r="C24" s="6" t="s">
        <v>937</v>
      </c>
      <c r="D24" s="6" t="s">
        <v>1080</v>
      </c>
      <c r="E24" s="6" t="s">
        <v>1081</v>
      </c>
      <c r="F24" s="6" t="s">
        <v>1082</v>
      </c>
      <c r="G24" s="6"/>
      <c r="H24" s="6" t="s">
        <v>719</v>
      </c>
      <c r="I24" s="13" t="s">
        <v>717</v>
      </c>
      <c r="J24" s="6" t="s">
        <v>964</v>
      </c>
      <c r="M24" s="6" t="s">
        <v>1084</v>
      </c>
      <c r="N24" s="13" t="s">
        <v>717</v>
      </c>
      <c r="P24" t="str">
        <f t="shared" ref="P24:P46" ca="1" si="1">IFERROR(__xludf.DUMMYFUNCTION("ARRAYFORMULA((split(A24,"" "")))"),"Kantwon")</f>
        <v>Kantwon</v>
      </c>
      <c r="Q24" t="str">
        <f ca="1">IFERROR(__xludf.DUMMYFUNCTION("""COMPUTED_VALUE"""),"Rogers")</f>
        <v>Rogers</v>
      </c>
    </row>
    <row r="25" spans="1:26" ht="14.25" customHeight="1" x14ac:dyDescent="0.2">
      <c r="A25" s="5" t="s">
        <v>46</v>
      </c>
      <c r="B25" s="13" t="s">
        <v>35</v>
      </c>
      <c r="C25" s="6" t="s">
        <v>172</v>
      </c>
      <c r="D25" s="6" t="s">
        <v>584</v>
      </c>
      <c r="E25" s="6" t="s">
        <v>585</v>
      </c>
      <c r="F25" s="6" t="s">
        <v>1064</v>
      </c>
      <c r="G25" s="6" t="s">
        <v>104</v>
      </c>
      <c r="I25" s="13" t="s">
        <v>717</v>
      </c>
      <c r="J25" s="5" t="s">
        <v>334</v>
      </c>
      <c r="M25" t="str">
        <f t="shared" ref="M25:M46" si="2">A25</f>
        <v>Alex Lehman</v>
      </c>
      <c r="N25" s="13" t="s">
        <v>717</v>
      </c>
      <c r="P25" t="str">
        <f t="shared" ca="1" si="1"/>
        <v>Kantwon</v>
      </c>
      <c r="Q25" t="str">
        <f ca="1">IFERROR(__xludf.DUMMYFUNCTION("""COMPUTED_VALUE"""),"Lehman")</f>
        <v>Lehman</v>
      </c>
    </row>
    <row r="26" spans="1:26" ht="14.25" customHeight="1" x14ac:dyDescent="0.2">
      <c r="A26" s="5" t="s">
        <v>1107</v>
      </c>
      <c r="B26" s="13" t="s">
        <v>959</v>
      </c>
      <c r="C26" s="6" t="s">
        <v>1110</v>
      </c>
      <c r="D26" s="6" t="s">
        <v>584</v>
      </c>
      <c r="E26" s="6" t="s">
        <v>585</v>
      </c>
      <c r="F26" s="6" t="s">
        <v>873</v>
      </c>
      <c r="G26" s="6" t="s">
        <v>789</v>
      </c>
      <c r="I26" s="13" t="s">
        <v>717</v>
      </c>
      <c r="J26" s="5" t="s">
        <v>1115</v>
      </c>
      <c r="M26" t="str">
        <f t="shared" si="2"/>
        <v>Amanda Walters</v>
      </c>
      <c r="N26" s="13" t="s">
        <v>717</v>
      </c>
      <c r="P26" t="str">
        <f t="shared" ca="1" si="1"/>
        <v>Kantwon</v>
      </c>
      <c r="Q26" t="str">
        <f ca="1">IFERROR(__xludf.DUMMYFUNCTION("""COMPUTED_VALUE"""),"Walters")</f>
        <v>Walters</v>
      </c>
    </row>
    <row r="27" spans="1:26" ht="14.25" customHeight="1" x14ac:dyDescent="0.2">
      <c r="A27" s="5" t="s">
        <v>1129</v>
      </c>
      <c r="B27" s="13" t="s">
        <v>1130</v>
      </c>
      <c r="C27" s="6" t="s">
        <v>36</v>
      </c>
      <c r="D27" s="6" t="s">
        <v>584</v>
      </c>
      <c r="E27" s="6" t="s">
        <v>585</v>
      </c>
      <c r="F27" s="6" t="s">
        <v>1131</v>
      </c>
      <c r="G27" s="6" t="s">
        <v>789</v>
      </c>
      <c r="I27" s="13" t="s">
        <v>717</v>
      </c>
      <c r="J27" s="5" t="s">
        <v>1132</v>
      </c>
      <c r="M27" t="str">
        <f t="shared" si="2"/>
        <v>Angela Ho</v>
      </c>
      <c r="N27" s="13" t="s">
        <v>717</v>
      </c>
      <c r="P27" t="str">
        <f t="shared" ca="1" si="1"/>
        <v>Kantwon</v>
      </c>
      <c r="Q27" t="str">
        <f ca="1">IFERROR(__xludf.DUMMYFUNCTION("""COMPUTED_VALUE"""),"Ho")</f>
        <v>Ho</v>
      </c>
    </row>
    <row r="28" spans="1:26" ht="14.25" customHeight="1" x14ac:dyDescent="0.2">
      <c r="A28" s="10" t="s">
        <v>620</v>
      </c>
      <c r="B28" s="13" t="s">
        <v>795</v>
      </c>
      <c r="C28" s="6" t="s">
        <v>631</v>
      </c>
      <c r="D28" s="6" t="s">
        <v>584</v>
      </c>
      <c r="E28" s="6" t="s">
        <v>585</v>
      </c>
      <c r="F28" s="6" t="s">
        <v>311</v>
      </c>
      <c r="G28" s="6" t="s">
        <v>714</v>
      </c>
      <c r="I28" s="13" t="s">
        <v>717</v>
      </c>
      <c r="J28" s="5" t="s">
        <v>645</v>
      </c>
      <c r="M28" t="str">
        <f t="shared" si="2"/>
        <v>Daniel Alayo-Matos</v>
      </c>
      <c r="N28" s="13" t="s">
        <v>717</v>
      </c>
      <c r="P28" t="str">
        <f t="shared" ca="1" si="1"/>
        <v>Kantwon</v>
      </c>
      <c r="Q28" t="str">
        <f ca="1">IFERROR(__xludf.DUMMYFUNCTION("""COMPUTED_VALUE"""),"Alayo-Matos")</f>
        <v>Alayo-Matos</v>
      </c>
    </row>
    <row r="29" spans="1:26" ht="14.25" customHeight="1" x14ac:dyDescent="0.2">
      <c r="A29" s="5" t="s">
        <v>143</v>
      </c>
      <c r="B29" s="13" t="s">
        <v>824</v>
      </c>
      <c r="C29" s="6" t="s">
        <v>172</v>
      </c>
      <c r="D29" s="6" t="s">
        <v>584</v>
      </c>
      <c r="E29" s="6" t="s">
        <v>585</v>
      </c>
      <c r="F29" s="6" t="s">
        <v>566</v>
      </c>
      <c r="G29" s="6" t="s">
        <v>830</v>
      </c>
      <c r="I29" s="13" t="s">
        <v>717</v>
      </c>
      <c r="J29" s="5" t="s">
        <v>1145</v>
      </c>
      <c r="M29" t="str">
        <f t="shared" si="2"/>
        <v>Daniel Profili</v>
      </c>
      <c r="N29" s="13" t="s">
        <v>717</v>
      </c>
      <c r="P29" t="str">
        <f t="shared" ca="1" si="1"/>
        <v>Kantwon</v>
      </c>
      <c r="Q29" t="str">
        <f ca="1">IFERROR(__xludf.DUMMYFUNCTION("""COMPUTED_VALUE"""),"Profili")</f>
        <v>Profili</v>
      </c>
    </row>
    <row r="30" spans="1:26" ht="14.25" customHeight="1" x14ac:dyDescent="0.2">
      <c r="A30" s="5" t="s">
        <v>1153</v>
      </c>
      <c r="B30" s="13" t="s">
        <v>931</v>
      </c>
      <c r="C30" s="6" t="s">
        <v>818</v>
      </c>
      <c r="D30" s="6" t="s">
        <v>584</v>
      </c>
      <c r="E30" s="6" t="s">
        <v>585</v>
      </c>
      <c r="F30" s="6" t="s">
        <v>936</v>
      </c>
      <c r="G30" s="6" t="s">
        <v>789</v>
      </c>
      <c r="I30" s="13" t="s">
        <v>717</v>
      </c>
      <c r="J30" s="5" t="s">
        <v>821</v>
      </c>
      <c r="M30" t="str">
        <f t="shared" si="2"/>
        <v xml:space="preserve">Ethan Wilson </v>
      </c>
      <c r="N30" s="13" t="s">
        <v>717</v>
      </c>
      <c r="P30" t="str">
        <f t="shared" ca="1" si="1"/>
        <v>Kantwon</v>
      </c>
      <c r="Q30" t="str">
        <f ca="1">IFERROR(__xludf.DUMMYFUNCTION("""COMPUTED_VALUE"""),"Wilson")</f>
        <v>Wilson</v>
      </c>
    </row>
    <row r="31" spans="1:26" ht="14.25" customHeight="1" x14ac:dyDescent="0.2">
      <c r="A31" s="5" t="s">
        <v>213</v>
      </c>
      <c r="B31" s="13" t="s">
        <v>492</v>
      </c>
      <c r="C31" s="6" t="s">
        <v>838</v>
      </c>
      <c r="D31" s="6" t="s">
        <v>584</v>
      </c>
      <c r="E31" s="6" t="s">
        <v>585</v>
      </c>
      <c r="F31" s="6" t="s">
        <v>850</v>
      </c>
      <c r="G31" s="6" t="s">
        <v>789</v>
      </c>
      <c r="I31" s="13" t="s">
        <v>717</v>
      </c>
      <c r="J31" s="5" t="s">
        <v>876</v>
      </c>
      <c r="M31" t="str">
        <f t="shared" si="2"/>
        <v>Hannah White</v>
      </c>
      <c r="N31" s="13" t="s">
        <v>717</v>
      </c>
      <c r="P31" t="str">
        <f t="shared" ca="1" si="1"/>
        <v>Kantwon</v>
      </c>
      <c r="Q31" t="str">
        <f ca="1">IFERROR(__xludf.DUMMYFUNCTION("""COMPUTED_VALUE"""),"White")</f>
        <v>White</v>
      </c>
    </row>
    <row r="32" spans="1:26" ht="14.25" customHeight="1" x14ac:dyDescent="0.2">
      <c r="A32" s="5" t="s">
        <v>241</v>
      </c>
      <c r="B32" s="13" t="s">
        <v>813</v>
      </c>
      <c r="C32" s="6" t="s">
        <v>172</v>
      </c>
      <c r="D32" s="6" t="s">
        <v>584</v>
      </c>
      <c r="E32" s="6" t="s">
        <v>585</v>
      </c>
      <c r="F32" s="6" t="s">
        <v>816</v>
      </c>
      <c r="G32" s="6" t="s">
        <v>714</v>
      </c>
      <c r="I32" s="13" t="s">
        <v>717</v>
      </c>
      <c r="J32" s="5" t="s">
        <v>915</v>
      </c>
      <c r="M32" t="str">
        <f t="shared" si="2"/>
        <v>Juliana Petrillo</v>
      </c>
      <c r="N32" s="13" t="s">
        <v>717</v>
      </c>
      <c r="P32" t="str">
        <f t="shared" ca="1" si="1"/>
        <v>Kantwon</v>
      </c>
      <c r="Q32" t="str">
        <f ca="1">IFERROR(__xludf.DUMMYFUNCTION("""COMPUTED_VALUE"""),"Petrillo")</f>
        <v>Petrillo</v>
      </c>
    </row>
    <row r="33" spans="1:17" ht="14.25" customHeight="1" x14ac:dyDescent="0.2">
      <c r="A33" s="5" t="s">
        <v>1176</v>
      </c>
      <c r="B33" s="13" t="s">
        <v>885</v>
      </c>
      <c r="C33" s="6" t="s">
        <v>1181</v>
      </c>
      <c r="D33" s="6" t="s">
        <v>584</v>
      </c>
      <c r="E33" s="6" t="s">
        <v>585</v>
      </c>
      <c r="F33" s="6" t="s">
        <v>1064</v>
      </c>
      <c r="G33" s="6" t="s">
        <v>830</v>
      </c>
      <c r="I33" s="13" t="s">
        <v>717</v>
      </c>
      <c r="J33" s="5" t="s">
        <v>977</v>
      </c>
      <c r="M33" t="str">
        <f t="shared" si="2"/>
        <v xml:space="preserve">Karan Shah </v>
      </c>
      <c r="N33" s="13" t="s">
        <v>717</v>
      </c>
      <c r="P33" t="str">
        <f t="shared" ca="1" si="1"/>
        <v>Kantwon</v>
      </c>
      <c r="Q33" t="str">
        <f ca="1">IFERROR(__xludf.DUMMYFUNCTION("""COMPUTED_VALUE"""),"Shah")</f>
        <v>Shah</v>
      </c>
    </row>
    <row r="34" spans="1:17" ht="14.25" customHeight="1" x14ac:dyDescent="0.2">
      <c r="A34" s="5" t="s">
        <v>1197</v>
      </c>
      <c r="B34" s="13" t="s">
        <v>817</v>
      </c>
      <c r="C34" s="6" t="s">
        <v>1110</v>
      </c>
      <c r="D34" s="6" t="s">
        <v>584</v>
      </c>
      <c r="E34" s="6" t="s">
        <v>585</v>
      </c>
      <c r="F34" s="6" t="s">
        <v>918</v>
      </c>
      <c r="G34" s="6" t="s">
        <v>789</v>
      </c>
      <c r="I34" s="13" t="s">
        <v>717</v>
      </c>
      <c r="J34" s="5" t="s">
        <v>1198</v>
      </c>
      <c r="M34" t="str">
        <f t="shared" si="2"/>
        <v xml:space="preserve">Maggie Royal </v>
      </c>
      <c r="N34" s="13" t="s">
        <v>717</v>
      </c>
      <c r="P34" t="str">
        <f t="shared" ca="1" si="1"/>
        <v>Kantwon</v>
      </c>
      <c r="Q34" t="str">
        <f ca="1">IFERROR(__xludf.DUMMYFUNCTION("""COMPUTED_VALUE"""),"Royal")</f>
        <v>Royal</v>
      </c>
    </row>
    <row r="35" spans="1:17" ht="14.25" customHeight="1" x14ac:dyDescent="0.2">
      <c r="A35" s="10" t="s">
        <v>255</v>
      </c>
      <c r="B35" s="13" t="s">
        <v>545</v>
      </c>
      <c r="C35" s="6" t="s">
        <v>838</v>
      </c>
      <c r="D35" s="6" t="s">
        <v>584</v>
      </c>
      <c r="E35" s="6" t="s">
        <v>585</v>
      </c>
      <c r="F35" s="6" t="s">
        <v>788</v>
      </c>
      <c r="G35" s="6" t="s">
        <v>789</v>
      </c>
      <c r="I35" s="13" t="s">
        <v>717</v>
      </c>
      <c r="J35" s="5" t="s">
        <v>1000</v>
      </c>
      <c r="M35" t="str">
        <f t="shared" si="2"/>
        <v>Maggie Nugent</v>
      </c>
      <c r="N35" s="13" t="s">
        <v>717</v>
      </c>
      <c r="P35" t="str">
        <f t="shared" ca="1" si="1"/>
        <v>Kantwon</v>
      </c>
      <c r="Q35" t="str">
        <f ca="1">IFERROR(__xludf.DUMMYFUNCTION("""COMPUTED_VALUE"""),"Nugent")</f>
        <v>Nugent</v>
      </c>
    </row>
    <row r="36" spans="1:17" ht="14.25" customHeight="1" x14ac:dyDescent="0.2">
      <c r="A36" s="5" t="s">
        <v>270</v>
      </c>
      <c r="B36" s="13" t="s">
        <v>375</v>
      </c>
      <c r="C36" s="6" t="s">
        <v>172</v>
      </c>
      <c r="D36" s="6" t="s">
        <v>584</v>
      </c>
      <c r="E36" s="6" t="s">
        <v>585</v>
      </c>
      <c r="F36" s="6" t="s">
        <v>899</v>
      </c>
      <c r="G36" s="6" t="s">
        <v>104</v>
      </c>
      <c r="I36" s="13" t="s">
        <v>717</v>
      </c>
      <c r="J36" s="5" t="s">
        <v>1026</v>
      </c>
      <c r="M36" t="str">
        <f t="shared" si="2"/>
        <v>Megan DelGrego</v>
      </c>
      <c r="N36" s="13" t="s">
        <v>717</v>
      </c>
      <c r="P36" t="str">
        <f t="shared" ca="1" si="1"/>
        <v>Kantwon</v>
      </c>
      <c r="Q36" t="str">
        <f ca="1">IFERROR(__xludf.DUMMYFUNCTION("""COMPUTED_VALUE"""),"DelGrego")</f>
        <v>DelGrego</v>
      </c>
    </row>
    <row r="37" spans="1:17" ht="14.25" customHeight="1" x14ac:dyDescent="0.2">
      <c r="A37" s="5" t="s">
        <v>1230</v>
      </c>
      <c r="B37" s="13" t="s">
        <v>170</v>
      </c>
      <c r="C37" s="6" t="s">
        <v>1231</v>
      </c>
      <c r="D37" s="6" t="s">
        <v>584</v>
      </c>
      <c r="E37" s="6" t="s">
        <v>585</v>
      </c>
      <c r="F37" s="6" t="s">
        <v>1056</v>
      </c>
      <c r="G37" s="6" t="s">
        <v>714</v>
      </c>
      <c r="I37" s="13" t="s">
        <v>717</v>
      </c>
      <c r="J37" s="5" t="s">
        <v>1232</v>
      </c>
      <c r="M37" t="str">
        <f t="shared" si="2"/>
        <v>Michael Marzano</v>
      </c>
      <c r="N37" s="13" t="s">
        <v>717</v>
      </c>
      <c r="P37" t="str">
        <f t="shared" ca="1" si="1"/>
        <v>Kantwon</v>
      </c>
      <c r="Q37" t="str">
        <f ca="1">IFERROR(__xludf.DUMMYFUNCTION("""COMPUTED_VALUE"""),"Marzano")</f>
        <v>Marzano</v>
      </c>
    </row>
    <row r="38" spans="1:17" ht="14.25" customHeight="1" x14ac:dyDescent="0.2">
      <c r="A38" s="5" t="s">
        <v>297</v>
      </c>
      <c r="B38" s="13">
        <v>1171</v>
      </c>
      <c r="C38" s="6" t="s">
        <v>838</v>
      </c>
      <c r="D38" s="6" t="s">
        <v>584</v>
      </c>
      <c r="E38" s="6" t="s">
        <v>585</v>
      </c>
      <c r="F38" s="6" t="s">
        <v>984</v>
      </c>
      <c r="G38" s="6" t="s">
        <v>985</v>
      </c>
      <c r="I38" s="13" t="s">
        <v>717</v>
      </c>
      <c r="J38" s="5" t="s">
        <v>1135</v>
      </c>
      <c r="M38" t="str">
        <f t="shared" si="2"/>
        <v>Omar Ahmed</v>
      </c>
      <c r="N38" s="13" t="s">
        <v>717</v>
      </c>
      <c r="P38" t="str">
        <f t="shared" ca="1" si="1"/>
        <v>Kantwon</v>
      </c>
      <c r="Q38" t="str">
        <f ca="1">IFERROR(__xludf.DUMMYFUNCTION("""COMPUTED_VALUE"""),"Ahmed")</f>
        <v>Ahmed</v>
      </c>
    </row>
    <row r="39" spans="1:17" ht="14.25" customHeight="1" x14ac:dyDescent="0.2">
      <c r="A39" s="5" t="s">
        <v>322</v>
      </c>
      <c r="B39" s="13" t="s">
        <v>887</v>
      </c>
      <c r="C39" s="6" t="s">
        <v>1110</v>
      </c>
      <c r="D39" s="6" t="s">
        <v>584</v>
      </c>
      <c r="E39" s="6" t="s">
        <v>585</v>
      </c>
      <c r="F39" s="6" t="s">
        <v>890</v>
      </c>
      <c r="G39" s="6" t="s">
        <v>789</v>
      </c>
      <c r="I39" s="13" t="s">
        <v>717</v>
      </c>
      <c r="J39" s="5" t="s">
        <v>1187</v>
      </c>
      <c r="M39" t="str">
        <f t="shared" si="2"/>
        <v>Paula Ruiz</v>
      </c>
      <c r="N39" s="13" t="s">
        <v>717</v>
      </c>
      <c r="P39" t="str">
        <f t="shared" ca="1" si="1"/>
        <v>Kantwon</v>
      </c>
      <c r="Q39" t="str">
        <f ca="1">IFERROR(__xludf.DUMMYFUNCTION("""COMPUTED_VALUE"""),"Ruiz")</f>
        <v>Ruiz</v>
      </c>
    </row>
    <row r="40" spans="1:17" ht="14.25" customHeight="1" x14ac:dyDescent="0.2">
      <c r="A40" s="5" t="s">
        <v>1250</v>
      </c>
      <c r="B40" s="13" t="s">
        <v>739</v>
      </c>
      <c r="C40" s="6" t="s">
        <v>1110</v>
      </c>
      <c r="D40" s="6" t="s">
        <v>584</v>
      </c>
      <c r="E40" s="6" t="s">
        <v>585</v>
      </c>
      <c r="F40" s="6" t="s">
        <v>1251</v>
      </c>
      <c r="G40" s="6" t="s">
        <v>789</v>
      </c>
      <c r="I40" s="13" t="s">
        <v>717</v>
      </c>
      <c r="J40" s="5" t="s">
        <v>1252</v>
      </c>
      <c r="M40" t="str">
        <f t="shared" si="2"/>
        <v>Prithvi Rathaur</v>
      </c>
      <c r="N40" s="13" t="s">
        <v>717</v>
      </c>
      <c r="P40" t="str">
        <f t="shared" ca="1" si="1"/>
        <v>Kantwon</v>
      </c>
      <c r="Q40" t="str">
        <f ca="1">IFERROR(__xludf.DUMMYFUNCTION("""COMPUTED_VALUE"""),"Rathaur")</f>
        <v>Rathaur</v>
      </c>
    </row>
    <row r="41" spans="1:17" ht="14.25" customHeight="1" x14ac:dyDescent="0.2">
      <c r="A41" s="5" t="s">
        <v>1225</v>
      </c>
      <c r="B41" s="13" t="s">
        <v>420</v>
      </c>
      <c r="C41" s="6" t="s">
        <v>172</v>
      </c>
      <c r="D41" s="6" t="s">
        <v>584</v>
      </c>
      <c r="E41" s="6" t="s">
        <v>585</v>
      </c>
      <c r="F41" s="6" t="s">
        <v>816</v>
      </c>
      <c r="G41" s="6" t="s">
        <v>830</v>
      </c>
      <c r="I41" s="13" t="s">
        <v>717</v>
      </c>
      <c r="J41" s="5" t="s">
        <v>1260</v>
      </c>
      <c r="M41" t="str">
        <f t="shared" si="2"/>
        <v>Rachel Hurst</v>
      </c>
      <c r="N41" s="13" t="s">
        <v>717</v>
      </c>
      <c r="P41" t="str">
        <f t="shared" ca="1" si="1"/>
        <v>Kantwon</v>
      </c>
      <c r="Q41" t="str">
        <f ca="1">IFERROR(__xludf.DUMMYFUNCTION("""COMPUTED_VALUE"""),"Hurst")</f>
        <v>Hurst</v>
      </c>
    </row>
    <row r="42" spans="1:17" ht="14.25" customHeight="1" x14ac:dyDescent="0.2">
      <c r="A42" s="5" t="s">
        <v>1263</v>
      </c>
      <c r="B42" s="13" t="s">
        <v>871</v>
      </c>
      <c r="C42" s="6" t="s">
        <v>631</v>
      </c>
      <c r="D42" s="6" t="s">
        <v>584</v>
      </c>
      <c r="E42" s="6" t="s">
        <v>585</v>
      </c>
      <c r="F42" s="6" t="s">
        <v>873</v>
      </c>
      <c r="G42" s="6" t="s">
        <v>104</v>
      </c>
      <c r="I42" s="13" t="s">
        <v>717</v>
      </c>
      <c r="J42" s="5" t="s">
        <v>1265</v>
      </c>
      <c r="M42" t="str">
        <f t="shared" si="2"/>
        <v>Rajan Tayal</v>
      </c>
      <c r="N42" s="13" t="s">
        <v>717</v>
      </c>
      <c r="P42" t="str">
        <f t="shared" ca="1" si="1"/>
        <v>Kantwon</v>
      </c>
      <c r="Q42" t="str">
        <f ca="1">IFERROR(__xludf.DUMMYFUNCTION("""COMPUTED_VALUE"""),"Tayal")</f>
        <v>Tayal</v>
      </c>
    </row>
    <row r="43" spans="1:17" ht="14.25" customHeight="1" x14ac:dyDescent="0.2">
      <c r="A43" s="10" t="s">
        <v>1271</v>
      </c>
      <c r="B43" s="13" t="s">
        <v>739</v>
      </c>
      <c r="C43" s="6" t="s">
        <v>914</v>
      </c>
      <c r="D43" s="6" t="s">
        <v>584</v>
      </c>
      <c r="E43" s="6" t="s">
        <v>585</v>
      </c>
      <c r="F43" s="6" t="s">
        <v>1251</v>
      </c>
      <c r="G43" s="6" t="s">
        <v>789</v>
      </c>
      <c r="I43" s="13" t="s">
        <v>717</v>
      </c>
      <c r="J43" s="5" t="s">
        <v>1276</v>
      </c>
      <c r="M43" t="str">
        <f t="shared" si="2"/>
        <v>Sree Tripuramallu</v>
      </c>
      <c r="N43" s="13" t="s">
        <v>717</v>
      </c>
      <c r="P43" t="str">
        <f t="shared" ca="1" si="1"/>
        <v>Kantwon</v>
      </c>
      <c r="Q43" t="str">
        <f ca="1">IFERROR(__xludf.DUMMYFUNCTION("""COMPUTED_VALUE"""),"Tripuramallu")</f>
        <v>Tripuramallu</v>
      </c>
    </row>
    <row r="44" spans="1:17" ht="14.25" customHeight="1" x14ac:dyDescent="0.2">
      <c r="A44" s="5" t="s">
        <v>1282</v>
      </c>
      <c r="B44" s="13" t="s">
        <v>1130</v>
      </c>
      <c r="C44" s="6" t="s">
        <v>631</v>
      </c>
      <c r="D44" s="6" t="s">
        <v>584</v>
      </c>
      <c r="E44" s="6" t="s">
        <v>585</v>
      </c>
      <c r="F44" s="6" t="s">
        <v>1131</v>
      </c>
      <c r="G44" s="6" t="s">
        <v>789</v>
      </c>
      <c r="I44" s="13" t="s">
        <v>717</v>
      </c>
      <c r="J44" s="5" t="s">
        <v>1283</v>
      </c>
      <c r="M44" t="str">
        <f t="shared" si="2"/>
        <v xml:space="preserve">Téja Huggins </v>
      </c>
      <c r="N44" s="13" t="s">
        <v>717</v>
      </c>
      <c r="P44" t="str">
        <f t="shared" ca="1" si="1"/>
        <v>Kantwon</v>
      </c>
      <c r="Q44" t="str">
        <f ca="1">IFERROR(__xludf.DUMMYFUNCTION("""COMPUTED_VALUE"""),"Huggins")</f>
        <v>Huggins</v>
      </c>
    </row>
    <row r="45" spans="1:17" ht="14.25" customHeight="1" x14ac:dyDescent="0.2">
      <c r="A45" s="20" t="s">
        <v>1290</v>
      </c>
      <c r="B45" s="13" t="s">
        <v>765</v>
      </c>
      <c r="C45" s="6" t="s">
        <v>1110</v>
      </c>
      <c r="D45" s="6" t="s">
        <v>584</v>
      </c>
      <c r="E45" s="6" t="s">
        <v>585</v>
      </c>
      <c r="F45" s="6" t="s">
        <v>717</v>
      </c>
      <c r="G45" s="6" t="s">
        <v>717</v>
      </c>
      <c r="I45" s="13" t="s">
        <v>717</v>
      </c>
      <c r="J45" s="21" t="s">
        <v>1307</v>
      </c>
      <c r="M45" t="str">
        <f t="shared" si="2"/>
        <v>Thomas Slattery</v>
      </c>
      <c r="N45" s="13" t="s">
        <v>717</v>
      </c>
      <c r="P45" t="str">
        <f t="shared" ca="1" si="1"/>
        <v>Kantwon</v>
      </c>
      <c r="Q45" t="str">
        <f ca="1">IFERROR(__xludf.DUMMYFUNCTION("""COMPUTED_VALUE"""),"Slattery")</f>
        <v>Slattery</v>
      </c>
    </row>
    <row r="46" spans="1:17" ht="14.25" customHeight="1" x14ac:dyDescent="0.2">
      <c r="A46" s="5" t="s">
        <v>440</v>
      </c>
      <c r="B46" s="13" t="s">
        <v>971</v>
      </c>
      <c r="C46" s="6" t="s">
        <v>172</v>
      </c>
      <c r="D46" s="6" t="s">
        <v>584</v>
      </c>
      <c r="E46" s="6" t="s">
        <v>585</v>
      </c>
      <c r="F46" s="6" t="s">
        <v>712</v>
      </c>
      <c r="G46" s="6" t="s">
        <v>104</v>
      </c>
      <c r="I46" s="13" t="s">
        <v>717</v>
      </c>
      <c r="J46" s="5" t="s">
        <v>1335</v>
      </c>
      <c r="M46" t="str">
        <f t="shared" si="2"/>
        <v>Triton Wolfe</v>
      </c>
      <c r="N46" s="13" t="s">
        <v>717</v>
      </c>
      <c r="P46" t="str">
        <f t="shared" ca="1" si="1"/>
        <v>Kantwon</v>
      </c>
      <c r="Q46" t="str">
        <f ca="1">IFERROR(__xludf.DUMMYFUNCTION("""COMPUTED_VALUE"""),"Wolfe")</f>
        <v>Wolfe</v>
      </c>
    </row>
    <row r="47" spans="1:17" ht="14.25" customHeight="1" x14ac:dyDescent="0.15"/>
    <row r="48" spans="1:17"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sheetData>
  <autoFilter ref="A1:O46"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teachers</vt:lpstr>
      <vt:lpstr>helpdesk</vt:lpstr>
      <vt:lpstr>questions</vt:lpstr>
      <vt:lpstr>sections</vt:lpstr>
      <vt:lpstr>Copy of Form Responses 1</vt:lpstr>
      <vt:lpstr>Copy of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2018-08-22T15:01:16Z</dcterms:modified>
</cp:coreProperties>
</file>