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dentcbs-my.sharepoint.com/personal/djh_eco_cbs_dk/Documents/Documents/GitHub/Nord_H2ub/Spine_Projects/01_input_data/01_input_raw/methanol/"/>
    </mc:Choice>
  </mc:AlternateContent>
  <xr:revisionPtr revIDLastSave="100" documentId="13_ncr:1_{CD7C9A72-B5B5-4637-9CB4-6AF5ED637E53}" xr6:coauthVersionLast="47" xr6:coauthVersionMax="47" xr10:uidLastSave="{B818528D-BFC2-4302-BACA-2E876E13705B}"/>
  <bookViews>
    <workbookView xWindow="-110" yWindow="-110" windowWidth="19420" windowHeight="10420" xr2:uid="{50334894-9481-4F8E-BD29-206032E10C62}"/>
  </bookViews>
  <sheets>
    <sheet name="Units" sheetId="1" r:id="rId1"/>
    <sheet name="Connections" sheetId="2" r:id="rId2"/>
    <sheet name="Storages" sheetId="3" r:id="rId3"/>
  </sheets>
  <definedNames>
    <definedName name="CIQWBGuid" hidden="1">"d2034e36-8705-4dfd-a632-cd174c2c5e1f"</definedName>
    <definedName name="CIQWBInfo" hidden="1">"{ ""CIQVersion"":""9.51.3510.3078"" }"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45429.7589699074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2" i="1" l="1"/>
  <c r="AK2" i="1"/>
  <c r="AK3" i="1"/>
  <c r="AK4" i="1"/>
  <c r="Y5" i="1"/>
  <c r="AK5" i="1"/>
  <c r="Y6" i="1"/>
  <c r="AK6" i="1"/>
  <c r="AK7" i="1"/>
</calcChain>
</file>

<file path=xl/sharedStrings.xml><?xml version="1.0" encoding="utf-8"?>
<sst xmlns="http://schemas.openxmlformats.org/spreadsheetml/2006/main" count="123" uniqueCount="76">
  <si>
    <t>Unit</t>
  </si>
  <si>
    <t>Electrolyzer</t>
  </si>
  <si>
    <t>Input1</t>
  </si>
  <si>
    <t>Input2</t>
  </si>
  <si>
    <t>Output1</t>
  </si>
  <si>
    <t>Output2</t>
  </si>
  <si>
    <t>Water</t>
  </si>
  <si>
    <t>Efficency</t>
  </si>
  <si>
    <t>Cost_invest</t>
  </si>
  <si>
    <t>CO2_Vaporizer</t>
  </si>
  <si>
    <t>Vaporized_Carbon_Dioxide</t>
  </si>
  <si>
    <t>Methanol_Reactor</t>
  </si>
  <si>
    <t>Hydrogen_Kasso</t>
  </si>
  <si>
    <t>Raw_Methanol</t>
  </si>
  <si>
    <t>Destilation_Tower</t>
  </si>
  <si>
    <t>power_line_Wholesale_Kasso</t>
  </si>
  <si>
    <t>Power_Wholesale</t>
  </si>
  <si>
    <t>Power_Kasso</t>
  </si>
  <si>
    <t>pipeline_storage_hydrogen</t>
  </si>
  <si>
    <t>pipeline_storage_e-methanol</t>
  </si>
  <si>
    <t>pipeline_District_Heating</t>
  </si>
  <si>
    <t>Hydrogen_storage_Kasso</t>
  </si>
  <si>
    <t>Waste_Heat</t>
  </si>
  <si>
    <t>E-Methanol_storage_Kasso</t>
  </si>
  <si>
    <t>E-Methanol_Kasso</t>
  </si>
  <si>
    <t>District_Heating</t>
  </si>
  <si>
    <t>Solar_Plant_Kasso</t>
  </si>
  <si>
    <t>Carbon_Dioxide</t>
  </si>
  <si>
    <t>Cap_Input1_existing</t>
  </si>
  <si>
    <t>Cap_Input2_max</t>
  </si>
  <si>
    <t>Cap_Input1_max</t>
  </si>
  <si>
    <t>Cap_Input2_existing</t>
  </si>
  <si>
    <t>Cap_Output1_max</t>
  </si>
  <si>
    <t>Cap_Output1_existing</t>
  </si>
  <si>
    <t>Cap_Output2_existing</t>
  </si>
  <si>
    <t>Cap_Output2_max</t>
  </si>
  <si>
    <t>Cap_Output_1_max</t>
  </si>
  <si>
    <t>Connection</t>
  </si>
  <si>
    <t>Relation_In_Out</t>
  </si>
  <si>
    <t>Relation_In_In</t>
  </si>
  <si>
    <t>Relation_Out_Out</t>
  </si>
  <si>
    <t>Storage</t>
  </si>
  <si>
    <t>Connection_type</t>
  </si>
  <si>
    <t>connection_type_lossless_bidirectional</t>
  </si>
  <si>
    <t>has_state</t>
  </si>
  <si>
    <t>node_state_cap</t>
  </si>
  <si>
    <t>frac_state_loss</t>
  </si>
  <si>
    <t>node_state</t>
  </si>
  <si>
    <t>value_before</t>
  </si>
  <si>
    <t>value_start</t>
  </si>
  <si>
    <t>fix_node_state</t>
  </si>
  <si>
    <t>Relation_Out_In</t>
  </si>
  <si>
    <t>connection_type_normal</t>
  </si>
  <si>
    <t>vom_cost</t>
  </si>
  <si>
    <t>fom_cost</t>
  </si>
  <si>
    <t>vom_cost_Input2</t>
  </si>
  <si>
    <t>vom_cost_Output1</t>
  </si>
  <si>
    <t>vom_cost_Output2</t>
  </si>
  <si>
    <t>vom_cost_Input1</t>
  </si>
  <si>
    <t>min_down_time</t>
  </si>
  <si>
    <t>unit_on_cost</t>
  </si>
  <si>
    <t>ramp_up_Output1</t>
  </si>
  <si>
    <t>ramp_up_Output2</t>
  </si>
  <si>
    <t>ramp_down_Output2</t>
  </si>
  <si>
    <t>ramp_down_Output1</t>
  </si>
  <si>
    <t>48h</t>
  </si>
  <si>
    <t>start_up_Output1</t>
  </si>
  <si>
    <t>start_up_Output2</t>
  </si>
  <si>
    <t>shut_down_Output1</t>
  </si>
  <si>
    <t>shut_down_Output2</t>
  </si>
  <si>
    <t>unit_idle_heat_rate</t>
  </si>
  <si>
    <t>Steam</t>
  </si>
  <si>
    <t>minimum_op_point</t>
  </si>
  <si>
    <t>Error messages:</t>
  </si>
  <si>
    <t>Steam_Plant</t>
  </si>
  <si>
    <t>mean_efficiency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</si>
</sst>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3">
    <dxf>
      <numFmt numFmtId="0" formatCode="General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55D93BB-3EF1-4249-80C0-A8E75E738393}" name="Table1" displayName="Table1" ref="A1:AK7" totalsRowShown="0">
  <autoFilter ref="A1:AK7" xr:uid="{A55D93BB-3EF1-4249-80C0-A8E75E738393}"/>
  <tableColumns count="37">
    <tableColumn id="1" xr3:uid="{C73E51D0-1842-42F3-9C00-F0DBD2E661BE}" name="Unit"/>
    <tableColumn id="2" xr3:uid="{FA8BE796-DE15-407E-8998-92C973AE35A4}" name="Input1"/>
    <tableColumn id="3" xr3:uid="{168877A6-E181-4446-9569-F36E8CEB8908}" name="Input2"/>
    <tableColumn id="4" xr3:uid="{C03E717E-B39B-450F-A07B-8C087AA65297}" name="Output1"/>
    <tableColumn id="5" xr3:uid="{1193D369-BC65-45A6-8749-4CD88E2C1722}" name="Output2"/>
    <tableColumn id="6" xr3:uid="{4AAC878F-692F-4277-A013-661DCC5DAE26}" name="Cap_Input1_existing"/>
    <tableColumn id="7" xr3:uid="{C21757F9-61E8-45D7-ADA3-80D8624CAEF0}" name="Cap_Input1_max"/>
    <tableColumn id="14" xr3:uid="{23796EE3-B67D-45AE-9553-CC3081EFDF57}" name="Cap_Input2_existing"/>
    <tableColumn id="15" xr3:uid="{DF0C0799-CA68-4E9B-A1FB-41F4996C01A9}" name="Cap_Input2_max"/>
    <tableColumn id="16" xr3:uid="{8A84DF9A-0F8E-4DA8-A009-F41EF2B05A60}" name="Cap_Output1_existing"/>
    <tableColumn id="17" xr3:uid="{6408F114-841E-472E-92F5-7B63FF1B66F4}" name="Cap_Output_1_max"/>
    <tableColumn id="18" xr3:uid="{541C17F0-C020-47FE-9DA4-DB76D7416668}" name="Cap_Output2_existing"/>
    <tableColumn id="19" xr3:uid="{D6FEE63D-DC89-4D1A-9708-5E7C70FD5793}" name="Cap_Output2_max"/>
    <tableColumn id="35" xr3:uid="{C3887B4E-C4A5-42AB-A92F-97AD44212E95}" name="mean_efficiency"/>
    <tableColumn id="8" xr3:uid="{5F719CEE-A0F7-452C-B82C-E739C5FED49B}" name="min_down_time"/>
    <tableColumn id="26" xr3:uid="{D0F85E7B-D704-45A0-BE99-26E3A1F08634}" name="ramp_up_Output1"/>
    <tableColumn id="28" xr3:uid="{EBC4610B-47F0-44E3-8543-664851FC473C}" name="ramp_up_Output2"/>
    <tableColumn id="27" xr3:uid="{DC89C4F2-3857-45F2-B4A0-642F9C1613A6}" name="ramp_down_Output1"/>
    <tableColumn id="29" xr3:uid="{5A66563E-85FF-4FFA-9DB7-EAC64F37E721}" name="ramp_down_Output2"/>
    <tableColumn id="30" xr3:uid="{98C94D50-387A-4596-96E7-17395B3AF62E}" name="start_up_Output1"/>
    <tableColumn id="31" xr3:uid="{FF26E17F-A633-477F-A8B8-3FD0C0B88F7D}" name="start_up_Output2"/>
    <tableColumn id="32" xr3:uid="{D45EEC70-4FBC-44FF-9E9A-E2D38C52BF94}" name="shut_down_Output1"/>
    <tableColumn id="33" xr3:uid="{D8C88D78-E68F-45EF-8A97-7C1F84821946}" name="shut_down_Output2"/>
    <tableColumn id="9" xr3:uid="{50F936EF-D32C-4938-8FCA-291A6A3E82E6}" name="Relation_In_In"/>
    <tableColumn id="20" xr3:uid="{84C680FD-12EA-4AE2-A238-57453A3D8C12}" name="Relation_In_Out"/>
    <tableColumn id="10" xr3:uid="{ACDE4024-BCA2-4145-B3BC-1A5A08F3EA7D}" name="Relation_Out_Out"/>
    <tableColumn id="11" xr3:uid="{8AEC88A1-B64A-43A2-AC89-3B27AB4ACAD7}" name="Cost_invest"/>
    <tableColumn id="25" xr3:uid="{95F69D80-80E7-42BD-B42F-59F3C3DC485B}" name="unit_on_cost"/>
    <tableColumn id="12" xr3:uid="{F1A83AF0-CF23-4B00-9076-4E28DF8DAFD3}" name="fom_cost"/>
    <tableColumn id="24" xr3:uid="{4D171E04-3F62-4131-BD43-B8A8D03B8530}" name="vom_cost"/>
    <tableColumn id="13" xr3:uid="{AD4231E3-CB94-4597-81A2-E13C044BBD2D}" name="vom_cost_Input1"/>
    <tableColumn id="21" xr3:uid="{400CD12D-8ADA-4557-B7CA-1464809EAFF0}" name="vom_cost_Input2"/>
    <tableColumn id="22" xr3:uid="{3FA572AD-B473-45F7-A244-2DF38E57A2D3}" name="vom_cost_Output1"/>
    <tableColumn id="23" xr3:uid="{1F97C2CD-E522-4842-8E10-F9B9566A6723}" name="vom_cost_Output2"/>
    <tableColumn id="34" xr3:uid="{7D7F0E89-0553-40E4-9D5A-219BF1741787}" name="minimum_op_point"/>
    <tableColumn id="36" xr3:uid="{E8FC87F8-AAF9-461B-B88C-F56651B25838}" name="unit_idle_heat_rate"/>
    <tableColumn id="37" xr3:uid="{EE9BC032-0112-449B-9748-951DE19178CE}" name="Error messages:" dataDxfId="2">
      <calculatedColumnFormula>IF( Table1[[#This Row],[minimum_op_point]]="", "", IF( COUNTA(Table1[[#This Row],[Cap_Input1_existing]], Table1[[#This Row],[Cap_Input2_existing]], Table1[[#This Row],[Cap_Output1_existing]], Table1[[#This Row],[Cap_Output2_existing]]) = 1, "", IF( COUNTA(Table1[[#This Row],[Cap_Input1_existing]], Table1[[#This Row],[Cap_Input2_existing]], Table1[[#This Row],[Cap_Output1_existing]], Table1[[#This Row],[Cap_Output2_existing]]) = 0, "Capacity missing", "Too many capacities" ) ) 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56854C3-DC05-4AB8-91B8-0E52D9C11DBC}" name="Table13" displayName="Table13" ref="A1:Y5" totalsRowShown="0">
  <autoFilter ref="A1:Y5" xr:uid="{A55D93BB-3EF1-4249-80C0-A8E75E738393}"/>
  <tableColumns count="25">
    <tableColumn id="1" xr3:uid="{26B0CA71-1EA9-44CF-8E6D-31054ECA99A6}" name="Connection"/>
    <tableColumn id="2" xr3:uid="{587ADBB8-7B68-42BE-A14F-535C6116E5EA}" name="Input1"/>
    <tableColumn id="3" xr3:uid="{0B221EED-10BC-4C34-AC5E-37A826B1E8AE}" name="Input2"/>
    <tableColumn id="4" xr3:uid="{13095F0A-BCF6-40A3-B029-60B11214B154}" name="Output1"/>
    <tableColumn id="5" xr3:uid="{4C6B3E52-C4A2-4D67-B50B-9DAA089E0399}" name="Output2"/>
    <tableColumn id="22" xr3:uid="{551A8663-4680-4147-9E64-4B9A8EA76642}" name="Connection_type" dataDxfId="1"/>
    <tableColumn id="6" xr3:uid="{5DF4D35D-AD4C-4648-BC90-B2BA8F975A09}" name="Cap_Input1_existing"/>
    <tableColumn id="15" xr3:uid="{C0BCA9EF-0E20-40E5-9820-0EA6AB1DE457}" name="Cap_Input1_max"/>
    <tableColumn id="14" xr3:uid="{D4F16D16-99DE-47DA-B08A-6DD56FEBC7A4}" name="Cap_Input2_existing"/>
    <tableColumn id="7" xr3:uid="{E7E4A800-7F3E-4BF9-A884-F3BDD87E4621}" name="Cap_Input2_max"/>
    <tableColumn id="16" xr3:uid="{8893BE03-F801-4096-BA71-49D3B6176542}" name="Cap_Output1_existing"/>
    <tableColumn id="17" xr3:uid="{9DC965EA-6654-4828-B29B-097368A09D75}" name="Cap_Output1_max"/>
    <tableColumn id="19" xr3:uid="{CB576510-488A-48D1-9EBF-E417CAAAB7E4}" name="Cap_Output2_existing"/>
    <tableColumn id="20" xr3:uid="{5176DB25-AD8B-43E3-AEAF-7F27C99BEFB0}" name="Cap_Output2_max"/>
    <tableColumn id="8" xr3:uid="{5E25F56C-3E8C-4A4F-ACEB-CDBC45CA165F}" name="Efficency"/>
    <tableColumn id="18" xr3:uid="{5D07405F-AE18-4D9F-96A6-B56AE42485A2}" name="Relation_In_In"/>
    <tableColumn id="9" xr3:uid="{3138804A-F699-4287-89C7-DE76BAD06195}" name="Relation_In_Out"/>
    <tableColumn id="10" xr3:uid="{AE158189-8F74-4D1A-BE7F-20B56DC1FCA0}" name="Relation_Out_Out"/>
    <tableColumn id="23" xr3:uid="{C3B5D3DD-6B9E-4750-8098-2BDCA6D4F76B}" name="Relation_Out_In"/>
    <tableColumn id="11" xr3:uid="{ADDA3F91-13EA-44FD-BDAD-129E45FF1B77}" name="Cost_invest"/>
    <tableColumn id="12" xr3:uid="{19693C8E-93B1-45BA-838A-11FFE3971C45}" name="fom_cost"/>
    <tableColumn id="13" xr3:uid="{9A50D747-7636-48C7-AEA4-AC76517E91C7}" name="vom_cost_Input1"/>
    <tableColumn id="21" xr3:uid="{EC2CC790-C17D-4744-A981-3984808E5B33}" name="vom_cost_Input2"/>
    <tableColumn id="24" xr3:uid="{41B338E4-2058-41E9-8000-97D77450FBC3}" name="vom_cost_Output1"/>
    <tableColumn id="25" xr3:uid="{DDAFCF0A-1EF1-4B7B-9742-01F9FA7A22E5}" name="vom_cost_Output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70C7B69-9214-47B9-93F0-C6C6118ED7CC}" name="Table134" displayName="Table134" ref="A1:J5" totalsRowShown="0">
  <autoFilter ref="A1:J5" xr:uid="{070C7B69-9214-47B9-93F0-C6C6118ED7CC}"/>
  <tableColumns count="10">
    <tableColumn id="1" xr3:uid="{59CF1CEF-E7FA-4B7F-9443-D4A6EAAB7A8F}" name="Storage" dataDxfId="0">
      <calculatedColumnFormula array="1">_xlfn._xlws.FILTER(Connections!A2:A100,ISNUMBER(FIND("storage",Connections!A2:A100)))</calculatedColumnFormula>
    </tableColumn>
    <tableColumn id="4" xr3:uid="{AEAA1B51-84C1-491F-81D5-7757B30BDCCD}" name="value_before"/>
    <tableColumn id="6" xr3:uid="{FA5F8582-61FC-4A96-9E8D-E08E92F1962D}" name="value_start"/>
    <tableColumn id="5" xr3:uid="{58DBFD58-A0D2-4B31-B639-19B1628ABAC8}" name="has_state"/>
    <tableColumn id="2" xr3:uid="{1FB70133-79C8-41A8-BCD5-AC8AA5856E5B}" name="node_state_cap"/>
    <tableColumn id="3" xr3:uid="{11AD2EA9-CE36-4CCE-8F89-387EFE0D8EED}" name="frac_state_loss"/>
    <tableColumn id="7" xr3:uid="{FDFFF561-E931-46C6-8D90-30C5BF9CB9E9}" name="node_state"/>
    <tableColumn id="11" xr3:uid="{3C880482-B284-4120-859D-C69724716B06}" name="Cost_invest"/>
    <tableColumn id="12" xr3:uid="{DC155748-1945-4E24-B8A1-527B52E12445}" name="fom_cost"/>
    <tableColumn id="13" xr3:uid="{620A5657-4B04-4066-87F7-215E607C4C88}" name="vom_cos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C757C-091A-46DF-949E-B17661031FDE}">
  <dimension ref="A1:AK9"/>
  <sheetViews>
    <sheetView tabSelected="1" topLeftCell="B1" workbookViewId="0">
      <selection activeCell="N7" sqref="N7"/>
    </sheetView>
  </sheetViews>
  <sheetFormatPr defaultRowHeight="14.5" x14ac:dyDescent="0.35"/>
  <cols>
    <col min="1" max="1" width="13.81640625" customWidth="1"/>
    <col min="4" max="5" width="9.81640625" customWidth="1"/>
    <col min="6" max="6" width="20.36328125" bestFit="1" customWidth="1"/>
    <col min="7" max="7" width="17.453125" hidden="1" customWidth="1"/>
    <col min="8" max="8" width="20.36328125" bestFit="1" customWidth="1"/>
    <col min="9" max="9" width="17.453125" hidden="1" customWidth="1"/>
    <col min="10" max="10" width="21.90625" bestFit="1" customWidth="1"/>
    <col min="11" max="11" width="20.08984375" hidden="1" customWidth="1"/>
    <col min="12" max="12" width="21.90625" bestFit="1" customWidth="1"/>
    <col min="13" max="13" width="19" customWidth="1"/>
    <col min="14" max="14" width="16.7265625" bestFit="1" customWidth="1"/>
    <col min="15" max="23" width="10.54296875" customWidth="1"/>
    <col min="24" max="24" width="15.6328125" bestFit="1" customWidth="1"/>
    <col min="25" max="25" width="17.1796875" bestFit="1" customWidth="1"/>
    <col min="26" max="26" width="18.81640625" bestFit="1" customWidth="1"/>
    <col min="27" max="28" width="12.7265625" customWidth="1"/>
    <col min="29" max="29" width="11" bestFit="1" customWidth="1"/>
    <col min="30" max="30" width="11" customWidth="1"/>
    <col min="31" max="31" width="11.26953125" bestFit="1" customWidth="1"/>
    <col min="33" max="33" width="8.7265625" customWidth="1"/>
    <col min="36" max="36" width="19" customWidth="1"/>
    <col min="37" max="37" width="17.36328125" customWidth="1"/>
  </cols>
  <sheetData>
    <row r="1" spans="1:37" x14ac:dyDescent="0.35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28</v>
      </c>
      <c r="G1" t="s">
        <v>30</v>
      </c>
      <c r="H1" t="s">
        <v>31</v>
      </c>
      <c r="I1" t="s">
        <v>29</v>
      </c>
      <c r="J1" t="s">
        <v>33</v>
      </c>
      <c r="K1" t="s">
        <v>36</v>
      </c>
      <c r="L1" t="s">
        <v>34</v>
      </c>
      <c r="M1" t="s">
        <v>35</v>
      </c>
      <c r="N1" t="s">
        <v>75</v>
      </c>
      <c r="O1" t="s">
        <v>59</v>
      </c>
      <c r="P1" t="s">
        <v>61</v>
      </c>
      <c r="Q1" t="s">
        <v>62</v>
      </c>
      <c r="R1" t="s">
        <v>64</v>
      </c>
      <c r="S1" t="s">
        <v>63</v>
      </c>
      <c r="T1" t="s">
        <v>66</v>
      </c>
      <c r="U1" t="s">
        <v>67</v>
      </c>
      <c r="V1" t="s">
        <v>68</v>
      </c>
      <c r="W1" t="s">
        <v>69</v>
      </c>
      <c r="X1" t="s">
        <v>39</v>
      </c>
      <c r="Y1" t="s">
        <v>38</v>
      </c>
      <c r="Z1" t="s">
        <v>40</v>
      </c>
      <c r="AA1" t="s">
        <v>8</v>
      </c>
      <c r="AB1" t="s">
        <v>60</v>
      </c>
      <c r="AC1" t="s">
        <v>54</v>
      </c>
      <c r="AD1" t="s">
        <v>53</v>
      </c>
      <c r="AE1" t="s">
        <v>58</v>
      </c>
      <c r="AF1" t="s">
        <v>55</v>
      </c>
      <c r="AG1" t="s">
        <v>56</v>
      </c>
      <c r="AH1" t="s">
        <v>57</v>
      </c>
      <c r="AI1" t="s">
        <v>72</v>
      </c>
      <c r="AJ1" t="s">
        <v>70</v>
      </c>
      <c r="AK1" s="1" t="s">
        <v>73</v>
      </c>
    </row>
    <row r="2" spans="1:37" x14ac:dyDescent="0.35">
      <c r="A2" t="s">
        <v>26</v>
      </c>
      <c r="D2" t="s">
        <v>17</v>
      </c>
      <c r="J2">
        <v>304</v>
      </c>
      <c r="K2">
        <v>304</v>
      </c>
      <c r="AA2">
        <f>Table1[[#This Row],[Cap_Output1_existing]]*0.56</f>
        <v>170.24</v>
      </c>
      <c r="AC2">
        <v>1.29</v>
      </c>
      <c r="AK2" s="2" t="str">
        <f>IF( Table1[[#This Row],[minimum_op_point]]="", "", IF( COUNTA(Table1[[#This Row],[Cap_Input1_existing]], Table1[[#This Row],[Cap_Input2_existing]], Table1[[#This Row],[Cap_Output1_existing]], Table1[[#This Row],[Cap_Output2_existing]]) = 1, "", IF( COUNTA(Table1[[#This Row],[Cap_Input1_existing]], Table1[[#This Row],[Cap_Input2_existing]], Table1[[#This Row],[Cap_Output1_existing]], Table1[[#This Row],[Cap_Output2_existing]]) = 0, "Capacity missing", "Too many capacities" ) ) )</f>
        <v/>
      </c>
    </row>
    <row r="3" spans="1:37" x14ac:dyDescent="0.35">
      <c r="A3" t="s">
        <v>1</v>
      </c>
      <c r="B3" t="s">
        <v>17</v>
      </c>
      <c r="C3" t="s">
        <v>6</v>
      </c>
      <c r="D3" t="s">
        <v>12</v>
      </c>
      <c r="E3" t="s">
        <v>22</v>
      </c>
      <c r="F3">
        <v>52</v>
      </c>
      <c r="G3">
        <v>52</v>
      </c>
      <c r="N3">
        <v>0.6</v>
      </c>
      <c r="X3">
        <v>5.8500000000000002E-3</v>
      </c>
      <c r="Z3">
        <v>1.76</v>
      </c>
      <c r="AC3">
        <v>4.34</v>
      </c>
      <c r="AI3">
        <v>0.19</v>
      </c>
      <c r="AK3" s="2" t="str">
        <f>IF( Table1[[#This Row],[minimum_op_point]]="", "", IF( COUNTA(Table1[[#This Row],[Cap_Input1_existing]], Table1[[#This Row],[Cap_Input2_existing]], Table1[[#This Row],[Cap_Output1_existing]], Table1[[#This Row],[Cap_Output2_existing]]) = 1, "", IF( COUNTA(Table1[[#This Row],[Cap_Input1_existing]], Table1[[#This Row],[Cap_Input2_existing]], Table1[[#This Row],[Cap_Output1_existing]], Table1[[#This Row],[Cap_Output2_existing]]) = 0, "Capacity missing", "Too many capacities" ) ) )</f>
        <v/>
      </c>
    </row>
    <row r="4" spans="1:37" x14ac:dyDescent="0.35">
      <c r="A4" t="s">
        <v>9</v>
      </c>
      <c r="B4" t="s">
        <v>27</v>
      </c>
      <c r="C4" t="s">
        <v>17</v>
      </c>
      <c r="D4" t="s">
        <v>10</v>
      </c>
      <c r="J4">
        <v>100</v>
      </c>
      <c r="K4">
        <v>100</v>
      </c>
      <c r="X4">
        <v>280.5</v>
      </c>
      <c r="Y4">
        <v>1</v>
      </c>
      <c r="AJ4">
        <v>0.1</v>
      </c>
      <c r="AK4" s="2" t="str">
        <f>IF( Table1[[#This Row],[minimum_op_point]]="", "", IF( COUNTA(Table1[[#This Row],[Cap_Input1_existing]], Table1[[#This Row],[Cap_Input2_existing]], Table1[[#This Row],[Cap_Output1_existing]], Table1[[#This Row],[Cap_Output2_existing]]) = 1, "", IF( COUNTA(Table1[[#This Row],[Cap_Input1_existing]], Table1[[#This Row],[Cap_Input2_existing]], Table1[[#This Row],[Cap_Output1_existing]], Table1[[#This Row],[Cap_Output2_existing]]) = 0, "Capacity missing", "Too many capacities" ) ) )</f>
        <v/>
      </c>
    </row>
    <row r="5" spans="1:37" x14ac:dyDescent="0.35">
      <c r="A5" t="s">
        <v>14</v>
      </c>
      <c r="B5" t="s">
        <v>13</v>
      </c>
      <c r="C5" t="s">
        <v>71</v>
      </c>
      <c r="D5" t="s">
        <v>24</v>
      </c>
      <c r="G5">
        <v>52</v>
      </c>
      <c r="J5">
        <v>52</v>
      </c>
      <c r="X5">
        <v>11.99</v>
      </c>
      <c r="Y5">
        <f>1/0.795</f>
        <v>1.2578616352201257</v>
      </c>
      <c r="AJ5">
        <v>0.1</v>
      </c>
      <c r="AK5" s="2" t="str">
        <f>IF( Table1[[#This Row],[minimum_op_point]]="", "", IF( COUNTA(Table1[[#This Row],[Cap_Input1_existing]], Table1[[#This Row],[Cap_Input2_existing]], Table1[[#This Row],[Cap_Output1_existing]], Table1[[#This Row],[Cap_Output2_existing]]) = 1, "", IF( COUNTA(Table1[[#This Row],[Cap_Input1_existing]], Table1[[#This Row],[Cap_Input2_existing]], Table1[[#This Row],[Cap_Output1_existing]], Table1[[#This Row],[Cap_Output2_existing]]) = 0, "Capacity missing", "Too many capacities" ) ) )</f>
        <v/>
      </c>
    </row>
    <row r="6" spans="1:37" x14ac:dyDescent="0.35">
      <c r="A6" t="s">
        <v>11</v>
      </c>
      <c r="B6" t="s">
        <v>12</v>
      </c>
      <c r="C6" t="s">
        <v>10</v>
      </c>
      <c r="D6" t="s">
        <v>13</v>
      </c>
      <c r="E6" t="s">
        <v>22</v>
      </c>
      <c r="J6">
        <v>52</v>
      </c>
      <c r="K6">
        <v>100</v>
      </c>
      <c r="M6">
        <v>10</v>
      </c>
      <c r="N6">
        <v>0.7</v>
      </c>
      <c r="O6" t="s">
        <v>65</v>
      </c>
      <c r="P6">
        <v>0.5</v>
      </c>
      <c r="R6">
        <v>0.5</v>
      </c>
      <c r="T6">
        <v>0.5</v>
      </c>
      <c r="V6">
        <v>0.5</v>
      </c>
      <c r="X6">
        <v>4.57</v>
      </c>
      <c r="Y6">
        <f>1/0.96</f>
        <v>1.0416666666666667</v>
      </c>
      <c r="Z6">
        <v>4.32</v>
      </c>
      <c r="AC6">
        <v>4.45</v>
      </c>
      <c r="AJ6">
        <v>0.1</v>
      </c>
      <c r="AK6" s="2" t="str">
        <f>IF( Table1[[#This Row],[minimum_op_point]]="", "", IF( COUNTA(Table1[[#This Row],[Cap_Input1_existing]], Table1[[#This Row],[Cap_Input2_existing]], Table1[[#This Row],[Cap_Output1_existing]], Table1[[#This Row],[Cap_Output2_existing]]) = 1, "", IF( COUNTA(Table1[[#This Row],[Cap_Input1_existing]], Table1[[#This Row],[Cap_Input2_existing]], Table1[[#This Row],[Cap_Output1_existing]], Table1[[#This Row],[Cap_Output2_existing]]) = 0, "Capacity missing", "Too many capacities" ) ) )</f>
        <v/>
      </c>
    </row>
    <row r="7" spans="1:37" x14ac:dyDescent="0.35">
      <c r="A7" t="s">
        <v>74</v>
      </c>
      <c r="B7" t="s">
        <v>6</v>
      </c>
      <c r="C7" t="s">
        <v>22</v>
      </c>
      <c r="D7" t="s">
        <v>71</v>
      </c>
      <c r="J7">
        <v>200</v>
      </c>
      <c r="X7">
        <v>0.2</v>
      </c>
      <c r="AK7" s="1" t="str">
        <f>IF( Table1[[#This Row],[minimum_op_point]]="", "", IF( COUNTA(Table1[[#This Row],[Cap_Input1_existing]], Table1[[#This Row],[Cap_Input2_existing]], Table1[[#This Row],[Cap_Output1_existing]], Table1[[#This Row],[Cap_Output2_existing]]) = 1, "", IF( COUNTA(Table1[[#This Row],[Cap_Input1_existing]], Table1[[#This Row],[Cap_Input2_existing]], Table1[[#This Row],[Cap_Output1_existing]], Table1[[#This Row],[Cap_Output2_existing]]) = 0, "Capacity missing", "Too many capacities" ) ) )</f>
        <v/>
      </c>
    </row>
    <row r="9" spans="1:37" x14ac:dyDescent="0.35">
      <c r="B9" s="1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0BDA0-9E4C-481D-87BE-9D47789809C8}">
  <dimension ref="A1:Y5"/>
  <sheetViews>
    <sheetView workbookViewId="0">
      <selection activeCell="I7" sqref="I7"/>
    </sheetView>
  </sheetViews>
  <sheetFormatPr defaultRowHeight="14.5" x14ac:dyDescent="0.35"/>
  <cols>
    <col min="1" max="1" width="13.81640625" customWidth="1"/>
    <col min="4" max="5" width="9.81640625" customWidth="1"/>
    <col min="6" max="6" width="17.08984375" customWidth="1"/>
    <col min="7" max="7" width="15.26953125" customWidth="1"/>
    <col min="8" max="8" width="17.453125" hidden="1" customWidth="1"/>
    <col min="9" max="9" width="15.36328125" customWidth="1"/>
    <col min="10" max="10" width="1.7265625" hidden="1" customWidth="1"/>
    <col min="11" max="11" width="15.36328125" customWidth="1"/>
    <col min="12" max="12" width="19" hidden="1" customWidth="1"/>
    <col min="13" max="13" width="15.36328125" customWidth="1"/>
    <col min="14" max="14" width="19" hidden="1" customWidth="1"/>
    <col min="15" max="15" width="10.54296875" customWidth="1"/>
    <col min="16" max="16" width="15.6328125" bestFit="1" customWidth="1"/>
    <col min="17" max="17" width="17.1796875" bestFit="1" customWidth="1"/>
    <col min="18" max="18" width="18.81640625" bestFit="1" customWidth="1"/>
    <col min="19" max="19" width="18.81640625" customWidth="1"/>
    <col min="20" max="20" width="12.7265625" customWidth="1"/>
    <col min="21" max="21" width="11" bestFit="1" customWidth="1"/>
    <col min="22" max="22" width="11.26953125" bestFit="1" customWidth="1"/>
  </cols>
  <sheetData>
    <row r="1" spans="1:25" x14ac:dyDescent="0.35">
      <c r="A1" t="s">
        <v>37</v>
      </c>
      <c r="B1" t="s">
        <v>2</v>
      </c>
      <c r="C1" t="s">
        <v>3</v>
      </c>
      <c r="D1" t="s">
        <v>4</v>
      </c>
      <c r="E1" t="s">
        <v>5</v>
      </c>
      <c r="F1" t="s">
        <v>42</v>
      </c>
      <c r="G1" t="s">
        <v>28</v>
      </c>
      <c r="H1" t="s">
        <v>30</v>
      </c>
      <c r="I1" t="s">
        <v>31</v>
      </c>
      <c r="J1" t="s">
        <v>29</v>
      </c>
      <c r="K1" t="s">
        <v>33</v>
      </c>
      <c r="L1" t="s">
        <v>32</v>
      </c>
      <c r="M1" t="s">
        <v>34</v>
      </c>
      <c r="N1" t="s">
        <v>35</v>
      </c>
      <c r="O1" t="s">
        <v>7</v>
      </c>
      <c r="P1" t="s">
        <v>39</v>
      </c>
      <c r="Q1" t="s">
        <v>38</v>
      </c>
      <c r="R1" t="s">
        <v>40</v>
      </c>
      <c r="S1" t="s">
        <v>51</v>
      </c>
      <c r="T1" t="s">
        <v>8</v>
      </c>
      <c r="U1" t="s">
        <v>54</v>
      </c>
      <c r="V1" t="s">
        <v>58</v>
      </c>
      <c r="W1" t="s">
        <v>55</v>
      </c>
      <c r="X1" t="s">
        <v>56</v>
      </c>
      <c r="Y1" t="s">
        <v>57</v>
      </c>
    </row>
    <row r="2" spans="1:25" x14ac:dyDescent="0.35">
      <c r="A2" t="s">
        <v>15</v>
      </c>
      <c r="B2" t="s">
        <v>16</v>
      </c>
      <c r="C2" t="s">
        <v>17</v>
      </c>
      <c r="D2" t="s">
        <v>17</v>
      </c>
      <c r="E2" t="s">
        <v>16</v>
      </c>
      <c r="F2" t="s">
        <v>43</v>
      </c>
      <c r="G2">
        <v>1000</v>
      </c>
      <c r="H2">
        <v>1000</v>
      </c>
      <c r="I2">
        <v>1000</v>
      </c>
      <c r="J2">
        <v>1000</v>
      </c>
      <c r="K2">
        <v>1000</v>
      </c>
      <c r="L2">
        <v>1000</v>
      </c>
      <c r="M2">
        <v>1000</v>
      </c>
      <c r="N2">
        <v>1000</v>
      </c>
      <c r="Q2">
        <v>1</v>
      </c>
      <c r="S2">
        <v>1</v>
      </c>
    </row>
    <row r="3" spans="1:25" x14ac:dyDescent="0.35">
      <c r="A3" t="s">
        <v>18</v>
      </c>
      <c r="B3" t="s">
        <v>12</v>
      </c>
      <c r="C3" t="s">
        <v>21</v>
      </c>
      <c r="D3" t="s">
        <v>21</v>
      </c>
      <c r="E3" t="s">
        <v>12</v>
      </c>
      <c r="F3" t="s">
        <v>43</v>
      </c>
      <c r="I3">
        <v>1000</v>
      </c>
      <c r="J3">
        <v>1000</v>
      </c>
      <c r="K3">
        <v>1000</v>
      </c>
      <c r="L3">
        <v>1000</v>
      </c>
      <c r="S3">
        <v>1</v>
      </c>
    </row>
    <row r="4" spans="1:25" x14ac:dyDescent="0.35">
      <c r="A4" t="s">
        <v>19</v>
      </c>
      <c r="B4" t="s">
        <v>24</v>
      </c>
      <c r="C4" t="s">
        <v>23</v>
      </c>
      <c r="D4" t="s">
        <v>23</v>
      </c>
      <c r="E4" t="s">
        <v>24</v>
      </c>
      <c r="F4" t="s">
        <v>43</v>
      </c>
      <c r="I4">
        <v>1000</v>
      </c>
      <c r="J4">
        <v>1000</v>
      </c>
      <c r="K4">
        <v>1000</v>
      </c>
      <c r="L4">
        <v>1000</v>
      </c>
      <c r="S4">
        <v>1</v>
      </c>
    </row>
    <row r="5" spans="1:25" x14ac:dyDescent="0.35">
      <c r="A5" t="s">
        <v>20</v>
      </c>
      <c r="B5" t="s">
        <v>22</v>
      </c>
      <c r="D5" t="s">
        <v>25</v>
      </c>
      <c r="F5" t="s">
        <v>52</v>
      </c>
      <c r="G5">
        <v>1000</v>
      </c>
      <c r="H5">
        <v>1000</v>
      </c>
      <c r="K5">
        <v>1000</v>
      </c>
      <c r="L5">
        <v>1000</v>
      </c>
      <c r="S5">
        <v>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CFA5E-60F3-446F-A856-2FA65B76879A}">
  <dimension ref="A1:J3"/>
  <sheetViews>
    <sheetView workbookViewId="0">
      <selection activeCell="I3" sqref="I3"/>
    </sheetView>
  </sheetViews>
  <sheetFormatPr defaultRowHeight="14.5" x14ac:dyDescent="0.35"/>
  <cols>
    <col min="1" max="1" width="25.6328125" bestFit="1" customWidth="1"/>
    <col min="2" max="2" width="14.08984375" bestFit="1" customWidth="1"/>
    <col min="3" max="3" width="12.54296875" bestFit="1" customWidth="1"/>
    <col min="4" max="4" width="10.54296875" bestFit="1" customWidth="1"/>
    <col min="5" max="5" width="16.6328125" bestFit="1" customWidth="1"/>
    <col min="6" max="6" width="15.81640625" bestFit="1" customWidth="1"/>
    <col min="7" max="7" width="15.81640625" customWidth="1"/>
    <col min="8" max="8" width="9" customWidth="1"/>
    <col min="9" max="9" width="11" bestFit="1" customWidth="1"/>
    <col min="10" max="10" width="11.26953125" bestFit="1" customWidth="1"/>
  </cols>
  <sheetData>
    <row r="1" spans="1:10" x14ac:dyDescent="0.35">
      <c r="A1" t="s">
        <v>41</v>
      </c>
      <c r="B1" t="s">
        <v>48</v>
      </c>
      <c r="C1" t="s">
        <v>49</v>
      </c>
      <c r="D1" t="s">
        <v>44</v>
      </c>
      <c r="E1" t="s">
        <v>45</v>
      </c>
      <c r="F1" t="s">
        <v>46</v>
      </c>
      <c r="G1" t="s">
        <v>47</v>
      </c>
      <c r="H1" t="s">
        <v>8</v>
      </c>
      <c r="I1" t="s">
        <v>54</v>
      </c>
      <c r="J1" t="s">
        <v>53</v>
      </c>
    </row>
    <row r="2" spans="1:10" x14ac:dyDescent="0.35">
      <c r="A2" t="s">
        <v>21</v>
      </c>
      <c r="B2">
        <v>0</v>
      </c>
      <c r="D2" t="b">
        <v>1</v>
      </c>
      <c r="E2">
        <v>100000</v>
      </c>
      <c r="F2">
        <v>0</v>
      </c>
      <c r="G2" t="s">
        <v>50</v>
      </c>
    </row>
    <row r="3" spans="1:10" x14ac:dyDescent="0.35">
      <c r="A3" t="s">
        <v>23</v>
      </c>
      <c r="B3">
        <v>0</v>
      </c>
      <c r="D3" t="b">
        <v>1</v>
      </c>
      <c r="E3">
        <v>100000</v>
      </c>
      <c r="F3">
        <v>0</v>
      </c>
      <c r="G3" t="s">
        <v>50</v>
      </c>
    </row>
  </sheetData>
  <phoneticPr fontId="1" type="noConversion"/>
  <dataValidations count="1">
    <dataValidation type="list" allowBlank="1" showInputMessage="1" showErrorMessage="1" sqref="D2:D5" xr:uid="{5D5BF415-E056-4F96-A602-1B73CD7FB1B5}">
      <formula1>"true, false"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Units</vt:lpstr>
      <vt:lpstr>Connections</vt:lpstr>
      <vt:lpstr>Storages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Johannes Felipe Giehl</dc:creator>
  <cp:lastModifiedBy>Dana Josephine Hentschel</cp:lastModifiedBy>
  <dcterms:created xsi:type="dcterms:W3CDTF">2024-01-09T13:25:56Z</dcterms:created>
  <dcterms:modified xsi:type="dcterms:W3CDTF">2024-05-23T12:42:08Z</dcterms:modified>
</cp:coreProperties>
</file>