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2_output_data\"/>
    </mc:Choice>
  </mc:AlternateContent>
  <xr:revisionPtr revIDLastSave="0" documentId="13_ncr:1_{BE996FBF-59EE-45FC-9D08-1628F1FAFDBA}" xr6:coauthVersionLast="47" xr6:coauthVersionMax="47" xr10:uidLastSave="{00000000-0000-0000-0000-000000000000}"/>
  <bookViews>
    <workbookView xWindow="-5070" yWindow="-21720" windowWidth="38640" windowHeight="21120" activeTab="1" xr2:uid="{92573A4F-CF48-4568-895A-C6D4F40C52D8}"/>
  </bookViews>
  <sheets>
    <sheet name="on Input relation" sheetId="1" r:id="rId1"/>
    <sheet name="on Output 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" l="1"/>
  <c r="K23" i="2" s="1"/>
  <c r="J19" i="2"/>
  <c r="J12" i="2"/>
  <c r="K12" i="2" s="1"/>
  <c r="J11" i="2"/>
  <c r="K11" i="2" s="1"/>
  <c r="J10" i="2"/>
  <c r="K10" i="2" s="1"/>
  <c r="J9" i="2"/>
  <c r="K9" i="2" s="1"/>
  <c r="J22" i="2"/>
  <c r="K22" i="2" s="1"/>
  <c r="J21" i="2"/>
  <c r="K19" i="2"/>
  <c r="J16" i="2"/>
  <c r="J15" i="2"/>
  <c r="K15" i="2" s="1"/>
  <c r="J7" i="2"/>
  <c r="J6" i="2"/>
  <c r="K6" i="2" s="1"/>
  <c r="J5" i="2"/>
  <c r="J2" i="2"/>
  <c r="K2" i="2" s="1"/>
  <c r="K5" i="2"/>
  <c r="K3" i="2"/>
  <c r="K4" i="2"/>
  <c r="K7" i="2"/>
  <c r="K8" i="2"/>
  <c r="K13" i="2"/>
  <c r="K14" i="2"/>
  <c r="K16" i="2"/>
  <c r="K17" i="2"/>
  <c r="K18" i="2"/>
  <c r="K20" i="2"/>
  <c r="K21" i="2"/>
  <c r="K24" i="2"/>
  <c r="K25" i="2"/>
  <c r="J25" i="2"/>
  <c r="J24" i="2"/>
  <c r="J20" i="2"/>
  <c r="J18" i="2"/>
  <c r="J17" i="2"/>
  <c r="J14" i="2"/>
  <c r="J13" i="2"/>
  <c r="J8" i="2"/>
  <c r="J4" i="2"/>
  <c r="J3" i="2"/>
  <c r="G3" i="2"/>
  <c r="G4" i="2"/>
  <c r="G5" i="2"/>
  <c r="G6" i="2"/>
  <c r="G7" i="2"/>
  <c r="G8" i="2"/>
  <c r="G13" i="2"/>
  <c r="G14" i="2"/>
  <c r="G15" i="2"/>
  <c r="G16" i="2"/>
  <c r="G17" i="2"/>
  <c r="G18" i="2"/>
  <c r="G20" i="2"/>
  <c r="G21" i="2"/>
  <c r="G22" i="2"/>
  <c r="G23" i="2"/>
  <c r="G24" i="2"/>
  <c r="G25" i="2"/>
  <c r="G2" i="2"/>
  <c r="E5" i="2"/>
  <c r="E6" i="2"/>
  <c r="E7" i="2"/>
  <c r="E15" i="2"/>
  <c r="E16" i="2"/>
  <c r="E21" i="2"/>
  <c r="E22" i="2"/>
  <c r="E2" i="2"/>
  <c r="F5" i="2" a="1"/>
  <c r="F5" i="2" s="1"/>
  <c r="F6" i="2" a="1"/>
  <c r="F6" i="2" s="1"/>
  <c r="F7" i="2" a="1"/>
  <c r="F7" i="2" s="1"/>
  <c r="F8" i="2" a="1"/>
  <c r="F8" i="2" s="1"/>
  <c r="F13" i="2" a="1"/>
  <c r="F13" i="2" s="1"/>
  <c r="F15" i="2" a="1"/>
  <c r="F15" i="2" s="1"/>
  <c r="F16" i="2" a="1"/>
  <c r="F16" i="2" s="1"/>
  <c r="F20" i="2" a="1"/>
  <c r="F20" i="2" s="1"/>
  <c r="F21" i="2" a="1"/>
  <c r="F21" i="2" s="1"/>
  <c r="F22" i="2" a="1"/>
  <c r="F22" i="2"/>
  <c r="F2" i="2" a="1"/>
  <c r="F2" i="2" s="1"/>
  <c r="P4" i="2"/>
  <c r="G9" i="2" s="1"/>
  <c r="P3" i="2"/>
  <c r="F9" i="2" s="1" a="1"/>
  <c r="F9" i="2" s="1"/>
  <c r="P2" i="2"/>
  <c r="E8" i="2" s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 s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/>
  <c r="E15" i="1" a="1"/>
  <c r="E15" i="1"/>
  <c r="E16" i="1" a="1"/>
  <c r="E16" i="1" s="1"/>
  <c r="E17" i="1" a="1"/>
  <c r="E17" i="1" s="1"/>
  <c r="E18" i="1" a="1"/>
  <c r="E18" i="1"/>
  <c r="E19" i="1" a="1"/>
  <c r="E19" i="1"/>
  <c r="E20" i="1" a="1"/>
  <c r="E20" i="1" s="1"/>
  <c r="E21" i="1" a="1"/>
  <c r="E21" i="1" s="1"/>
  <c r="E22" i="1" a="1"/>
  <c r="E22" i="1"/>
  <c r="E23" i="1" a="1"/>
  <c r="E23" i="1"/>
  <c r="E24" i="1" a="1"/>
  <c r="E24" i="1" s="1"/>
  <c r="E2" i="1" a="1"/>
  <c r="E2" i="1" s="1"/>
  <c r="M4" i="1"/>
  <c r="M3" i="1"/>
  <c r="M2" i="1"/>
  <c r="O4" i="1"/>
  <c r="O3" i="1"/>
  <c r="O2" i="1"/>
  <c r="C19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" i="1"/>
  <c r="E23" i="2" l="1"/>
  <c r="F14" i="2" a="1"/>
  <c r="F14" i="2" s="1"/>
  <c r="E14" i="2"/>
  <c r="F19" i="2" a="1"/>
  <c r="F19" i="2" s="1"/>
  <c r="F12" i="2" a="1"/>
  <c r="F12" i="2" s="1"/>
  <c r="F4" i="2" a="1"/>
  <c r="F4" i="2" s="1"/>
  <c r="H4" i="2" s="1"/>
  <c r="I4" i="2" s="1"/>
  <c r="E20" i="2"/>
  <c r="E12" i="2"/>
  <c r="E4" i="2"/>
  <c r="G12" i="2"/>
  <c r="F25" i="2" a="1"/>
  <c r="F25" i="2" s="1"/>
  <c r="F18" i="2" a="1"/>
  <c r="F18" i="2" s="1"/>
  <c r="F11" i="2" a="1"/>
  <c r="F11" i="2" s="1"/>
  <c r="F3" i="2" a="1"/>
  <c r="F3" i="2" s="1"/>
  <c r="H3" i="2" s="1"/>
  <c r="I3" i="2" s="1"/>
  <c r="E19" i="2"/>
  <c r="E11" i="2"/>
  <c r="E3" i="2"/>
  <c r="G19" i="2"/>
  <c r="G11" i="2"/>
  <c r="F24" i="2" a="1"/>
  <c r="F24" i="2" s="1"/>
  <c r="F17" i="2" a="1"/>
  <c r="F17" i="2" s="1"/>
  <c r="F10" i="2" a="1"/>
  <c r="F10" i="2" s="1"/>
  <c r="E18" i="2"/>
  <c r="E10" i="2"/>
  <c r="G10" i="2"/>
  <c r="E13" i="2"/>
  <c r="F23" i="2" a="1"/>
  <c r="F23" i="2" s="1"/>
  <c r="H23" i="2" s="1"/>
  <c r="I23" i="2" s="1"/>
  <c r="E25" i="2"/>
  <c r="E17" i="2"/>
  <c r="E9" i="2"/>
  <c r="E24" i="2"/>
  <c r="H7" i="2"/>
  <c r="I7" i="2" s="1"/>
  <c r="H22" i="2"/>
  <c r="I22" i="2" s="1"/>
  <c r="H14" i="2"/>
  <c r="I14" i="2" s="1"/>
  <c r="H6" i="2"/>
  <c r="I6" i="2" s="1"/>
  <c r="H2" i="2"/>
  <c r="I2" i="2" s="1"/>
  <c r="H16" i="2"/>
  <c r="I16" i="2" s="1"/>
  <c r="H21" i="2"/>
  <c r="I21" i="2" s="1"/>
  <c r="H5" i="2"/>
  <c r="I5" i="2" s="1"/>
  <c r="H8" i="2"/>
  <c r="I8" i="2" s="1"/>
  <c r="H15" i="2"/>
  <c r="I15" i="2" s="1"/>
  <c r="H25" i="2" l="1"/>
  <c r="I25" i="2" s="1"/>
  <c r="H11" i="2"/>
  <c r="I11" i="2" s="1"/>
  <c r="H13" i="2"/>
  <c r="I13" i="2" s="1"/>
  <c r="H19" i="2"/>
  <c r="I19" i="2" s="1"/>
  <c r="H20" i="2"/>
  <c r="I20" i="2" s="1"/>
  <c r="H18" i="2"/>
  <c r="I18" i="2" s="1"/>
  <c r="H17" i="2"/>
  <c r="I17" i="2" s="1"/>
  <c r="H12" i="2"/>
  <c r="I12" i="2" s="1"/>
  <c r="H10" i="2"/>
  <c r="I10" i="2" s="1"/>
  <c r="H24" i="2"/>
  <c r="I24" i="2" s="1"/>
  <c r="H9" i="2"/>
  <c r="I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<sst xmlns="http://schemas.openxmlformats.org/spreadsheetml/2006/main" count="22" uniqueCount="12">
  <si>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Power Input</t>
  </si>
  <si>
    <t>Hydrogen Output</t>
  </si>
  <si>
    <t xml:space="preserve">Efficency </t>
  </si>
  <si>
    <t>Range</t>
  </si>
  <si>
    <t>Capacity Range</t>
  </si>
  <si>
    <t>Piece 1</t>
  </si>
  <si>
    <t>Piece 2</t>
  </si>
  <si>
    <t>Piece 3</t>
  </si>
  <si>
    <t>Total</t>
  </si>
  <si>
    <t>Efficiency</t>
  </si>
  <si>
    <t>Control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</si>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</sst>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DF4-4240-4045-87D1-2B73DB7753A8}">
  <dimension ref="A1:O24"/>
  <sheetViews>
    <sheetView workbookViewId="0">
      <selection activeCell="O12" sqref="O1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t="s">
        <v>3</v>
      </c>
      <c r="M1" t="s">
        <v>4</v>
      </c>
    </row>
    <row r="2" spans="1:15" x14ac:dyDescent="0.35">
      <c r="A2">
        <v>43.675751222899997</v>
      </c>
      <c r="B2">
        <v>32.7568134172</v>
      </c>
      <c r="C2">
        <f>B2/A2</f>
        <v>0.75000000000057243</v>
      </c>
      <c r="E2" cm="1">
        <f t="array" ref="E2">_xlfn.IFS($A2&gt;$M$2,$M$2*$O$2)</f>
        <v>15.600000000039001</v>
      </c>
      <c r="F2">
        <f>IF(($A2-$M$2)&gt;($M$3-$M$2),($M$3-$M$2)*$O$3,($A2-$M$2)*$O$3)</f>
        <v>10.920000000010919</v>
      </c>
      <c r="G2">
        <f>IF(($A2)&gt;($M$3),($A2-$M$3)*$O$4)</f>
        <v>4.8529260656826949</v>
      </c>
      <c r="H2">
        <f>SUM(E2:G2)</f>
        <v>31.372926065732614</v>
      </c>
      <c r="I2">
        <f>H2/A2</f>
        <v>0.71831451520135992</v>
      </c>
      <c r="L2">
        <v>0.4</v>
      </c>
      <c r="M2">
        <f>L2*52</f>
        <v>20.8</v>
      </c>
      <c r="N2">
        <v>1.3333333333299999</v>
      </c>
      <c r="O2">
        <f>1/N2</f>
        <v>0.75000000000187506</v>
      </c>
    </row>
    <row r="3" spans="1:15" x14ac:dyDescent="0.35">
      <c r="A3">
        <v>43.675751222899997</v>
      </c>
      <c r="B3">
        <v>32.7568134172</v>
      </c>
      <c r="C3">
        <f t="shared" ref="C3:C24" si="0">B3/A3</f>
        <v>0.75000000000057243</v>
      </c>
      <c r="E3" cm="1">
        <f t="array" ref="E3">_xlfn.IFS($A3&gt;$M$2,$M$2*$O$2)</f>
        <v>15.600000000039001</v>
      </c>
      <c r="F3">
        <f t="shared" ref="F3:F24" si="1">IF(($A3-$M$2)&gt;($M$3-$M$2),($M$3-$M$2)*$O$3,($A3-$M$2)*$O$3)</f>
        <v>10.920000000010919</v>
      </c>
      <c r="G3">
        <f t="shared" ref="G3:G24" si="2">IF(($A3)&gt;($M$3),($A3-$M$3)*$O$4)</f>
        <v>4.8529260656826949</v>
      </c>
      <c r="H3">
        <f t="shared" ref="H3:H24" si="3">SUM(E3:G3)</f>
        <v>31.372926065732614</v>
      </c>
      <c r="I3">
        <f t="shared" ref="I3:I24" si="4">H3/A3</f>
        <v>0.71831451520135992</v>
      </c>
      <c r="L3">
        <v>0.7</v>
      </c>
      <c r="M3">
        <f>L3*52</f>
        <v>36.4</v>
      </c>
      <c r="N3">
        <v>1.42857142857</v>
      </c>
      <c r="O3">
        <f>1/N3</f>
        <v>0.70000000000070006</v>
      </c>
    </row>
    <row r="4" spans="1:15" x14ac:dyDescent="0.35">
      <c r="A4">
        <v>52</v>
      </c>
      <c r="B4">
        <v>39</v>
      </c>
      <c r="C4">
        <f t="shared" si="0"/>
        <v>0.75</v>
      </c>
      <c r="E4" cm="1">
        <f t="array" ref="E4">_xlfn.IFS($A4&gt;$M$2,$M$2*$O$2)</f>
        <v>15.600000000039001</v>
      </c>
      <c r="F4">
        <f t="shared" si="1"/>
        <v>10.920000000010919</v>
      </c>
      <c r="G4">
        <f t="shared" si="2"/>
        <v>10.405200000018004</v>
      </c>
      <c r="H4">
        <f t="shared" si="3"/>
        <v>36.925200000067925</v>
      </c>
      <c r="I4">
        <f t="shared" si="4"/>
        <v>0.71010000000130624</v>
      </c>
      <c r="L4">
        <v>1</v>
      </c>
      <c r="M4">
        <f>L4*52</f>
        <v>52</v>
      </c>
      <c r="N4">
        <v>1.4992503748099999</v>
      </c>
      <c r="O4">
        <f>1/N4</f>
        <v>0.667000000001154</v>
      </c>
    </row>
    <row r="5" spans="1:15" x14ac:dyDescent="0.35">
      <c r="A5">
        <v>52</v>
      </c>
      <c r="B5">
        <v>39</v>
      </c>
      <c r="C5">
        <f t="shared" si="0"/>
        <v>0.75</v>
      </c>
      <c r="E5" cm="1">
        <f t="array" ref="E5">_xlfn.IFS($A5&gt;$M$2,$M$2*$O$2)</f>
        <v>15.600000000039001</v>
      </c>
      <c r="F5">
        <f t="shared" si="1"/>
        <v>10.920000000010919</v>
      </c>
      <c r="G5">
        <f t="shared" si="2"/>
        <v>10.405200000018004</v>
      </c>
      <c r="H5">
        <f t="shared" si="3"/>
        <v>36.925200000067925</v>
      </c>
      <c r="I5">
        <f t="shared" si="4"/>
        <v>0.71010000000130624</v>
      </c>
    </row>
    <row r="6" spans="1:15" x14ac:dyDescent="0.35">
      <c r="A6">
        <v>52</v>
      </c>
      <c r="B6">
        <v>39</v>
      </c>
      <c r="C6">
        <f t="shared" si="0"/>
        <v>0.75</v>
      </c>
      <c r="E6" cm="1">
        <f t="array" ref="E6">_xlfn.IFS($A6&gt;$M$2,$M$2*$O$2)</f>
        <v>15.600000000039001</v>
      </c>
      <c r="F6">
        <f t="shared" si="1"/>
        <v>10.920000000010919</v>
      </c>
      <c r="G6">
        <f t="shared" si="2"/>
        <v>10.405200000018004</v>
      </c>
      <c r="H6">
        <f t="shared" si="3"/>
        <v>36.925200000067925</v>
      </c>
      <c r="I6">
        <f t="shared" si="4"/>
        <v>0.71010000000130624</v>
      </c>
    </row>
    <row r="7" spans="1:15" x14ac:dyDescent="0.35">
      <c r="A7">
        <v>52</v>
      </c>
      <c r="B7">
        <v>39</v>
      </c>
      <c r="C7">
        <f t="shared" si="0"/>
        <v>0.75</v>
      </c>
      <c r="E7" cm="1">
        <f t="array" ref="E7">_xlfn.IFS($A7&gt;$M$2,$M$2*$O$2)</f>
        <v>15.600000000039001</v>
      </c>
      <c r="F7">
        <f t="shared" si="1"/>
        <v>10.920000000010919</v>
      </c>
      <c r="G7">
        <f t="shared" si="2"/>
        <v>10.405200000018004</v>
      </c>
      <c r="H7">
        <f t="shared" si="3"/>
        <v>36.925200000067925</v>
      </c>
      <c r="I7">
        <f t="shared" si="4"/>
        <v>0.71010000000130624</v>
      </c>
    </row>
    <row r="8" spans="1:15" x14ac:dyDescent="0.35">
      <c r="A8">
        <v>52</v>
      </c>
      <c r="B8">
        <v>39</v>
      </c>
      <c r="C8">
        <f t="shared" si="0"/>
        <v>0.75</v>
      </c>
      <c r="E8" cm="1">
        <f t="array" ref="E8">_xlfn.IFS($A8&gt;$M$2,$M$2*$O$2)</f>
        <v>15.600000000039001</v>
      </c>
      <c r="F8">
        <f t="shared" si="1"/>
        <v>10.920000000010919</v>
      </c>
      <c r="G8">
        <f t="shared" si="2"/>
        <v>10.405200000018004</v>
      </c>
      <c r="H8">
        <f t="shared" si="3"/>
        <v>36.925200000067925</v>
      </c>
      <c r="I8">
        <f t="shared" si="4"/>
        <v>0.71010000000130624</v>
      </c>
    </row>
    <row r="9" spans="1:15" x14ac:dyDescent="0.35">
      <c r="A9">
        <v>52</v>
      </c>
      <c r="B9">
        <v>39</v>
      </c>
      <c r="C9">
        <f t="shared" si="0"/>
        <v>0.75</v>
      </c>
      <c r="E9" cm="1">
        <f t="array" ref="E9">_xlfn.IFS($A9&gt;$M$2,$M$2*$O$2)</f>
        <v>15.600000000039001</v>
      </c>
      <c r="F9">
        <f t="shared" si="1"/>
        <v>10.920000000010919</v>
      </c>
      <c r="G9">
        <f t="shared" si="2"/>
        <v>10.405200000018004</v>
      </c>
      <c r="H9">
        <f t="shared" si="3"/>
        <v>36.925200000067925</v>
      </c>
      <c r="I9">
        <f t="shared" si="4"/>
        <v>0.71010000000130624</v>
      </c>
    </row>
    <row r="10" spans="1:15" x14ac:dyDescent="0.35">
      <c r="A10">
        <v>52</v>
      </c>
      <c r="B10">
        <v>39</v>
      </c>
      <c r="C10">
        <f t="shared" si="0"/>
        <v>0.75</v>
      </c>
      <c r="E10" cm="1">
        <f t="array" ref="E10">_xlfn.IFS($A10&gt;$M$2,$M$2*$O$2)</f>
        <v>15.600000000039001</v>
      </c>
      <c r="F10">
        <f t="shared" si="1"/>
        <v>10.920000000010919</v>
      </c>
      <c r="G10">
        <f t="shared" si="2"/>
        <v>10.405200000018004</v>
      </c>
      <c r="H10">
        <f t="shared" si="3"/>
        <v>36.925200000067925</v>
      </c>
      <c r="I10">
        <f t="shared" si="4"/>
        <v>0.71010000000130624</v>
      </c>
    </row>
    <row r="11" spans="1:15" x14ac:dyDescent="0.35">
      <c r="A11">
        <v>52</v>
      </c>
      <c r="B11">
        <v>39</v>
      </c>
      <c r="C11">
        <f t="shared" si="0"/>
        <v>0.75</v>
      </c>
      <c r="E11" cm="1">
        <f t="array" ref="E11">_xlfn.IFS($A11&gt;$M$2,$M$2*$O$2)</f>
        <v>15.600000000039001</v>
      </c>
      <c r="F11">
        <f t="shared" si="1"/>
        <v>10.920000000010919</v>
      </c>
      <c r="G11">
        <f t="shared" si="2"/>
        <v>10.405200000018004</v>
      </c>
      <c r="H11">
        <f t="shared" si="3"/>
        <v>36.925200000067925</v>
      </c>
      <c r="I11">
        <f t="shared" si="4"/>
        <v>0.71010000000130624</v>
      </c>
    </row>
    <row r="12" spans="1:15" x14ac:dyDescent="0.35">
      <c r="A12">
        <v>52</v>
      </c>
      <c r="B12">
        <v>39</v>
      </c>
      <c r="C12">
        <f t="shared" si="0"/>
        <v>0.75</v>
      </c>
      <c r="E12" cm="1">
        <f t="array" ref="E12">_xlfn.IFS($A12&gt;$M$2,$M$2*$O$2)</f>
        <v>15.600000000039001</v>
      </c>
      <c r="F12">
        <f t="shared" si="1"/>
        <v>10.920000000010919</v>
      </c>
      <c r="G12">
        <f t="shared" si="2"/>
        <v>10.405200000018004</v>
      </c>
      <c r="H12">
        <f t="shared" si="3"/>
        <v>36.925200000067925</v>
      </c>
      <c r="I12">
        <f t="shared" si="4"/>
        <v>0.71010000000130624</v>
      </c>
    </row>
    <row r="13" spans="1:15" x14ac:dyDescent="0.35">
      <c r="A13">
        <v>22.812019566699998</v>
      </c>
      <c r="B13">
        <v>17.109014675099999</v>
      </c>
      <c r="C13">
        <f t="shared" si="0"/>
        <v>0.75000000000328781</v>
      </c>
      <c r="E13" cm="1">
        <f t="array" ref="E13">_xlfn.IFS($A13&gt;$M$2,$M$2*$O$2)</f>
        <v>15.600000000039001</v>
      </c>
      <c r="F13">
        <f t="shared" si="1"/>
        <v>1.4084136966914069</v>
      </c>
      <c r="G13" t="b">
        <f t="shared" si="2"/>
        <v>0</v>
      </c>
      <c r="H13">
        <f t="shared" si="3"/>
        <v>17.008413696730408</v>
      </c>
      <c r="I13">
        <f t="shared" si="4"/>
        <v>0.74559000122718444</v>
      </c>
    </row>
    <row r="14" spans="1:15" x14ac:dyDescent="0.35">
      <c r="A14">
        <v>52</v>
      </c>
      <c r="B14">
        <v>39</v>
      </c>
      <c r="C14">
        <f t="shared" si="0"/>
        <v>0.75</v>
      </c>
      <c r="E14" cm="1">
        <f t="array" ref="E14">_xlfn.IFS($A14&gt;$M$2,$M$2*$O$2)</f>
        <v>15.600000000039001</v>
      </c>
      <c r="F14">
        <f t="shared" si="1"/>
        <v>10.920000000010919</v>
      </c>
      <c r="G14">
        <f t="shared" si="2"/>
        <v>10.405200000018004</v>
      </c>
      <c r="H14">
        <f t="shared" si="3"/>
        <v>36.925200000067925</v>
      </c>
      <c r="I14">
        <f t="shared" si="4"/>
        <v>0.71010000000130624</v>
      </c>
    </row>
    <row r="15" spans="1:15" x14ac:dyDescent="0.35">
      <c r="A15">
        <v>52</v>
      </c>
      <c r="B15">
        <v>39</v>
      </c>
      <c r="C15">
        <f t="shared" si="0"/>
        <v>0.75</v>
      </c>
      <c r="E15" cm="1">
        <f t="array" ref="E15">_xlfn.IFS($A15&gt;$M$2,$M$2*$O$2)</f>
        <v>15.600000000039001</v>
      </c>
      <c r="F15">
        <f t="shared" si="1"/>
        <v>10.920000000010919</v>
      </c>
      <c r="G15">
        <f t="shared" si="2"/>
        <v>10.405200000018004</v>
      </c>
      <c r="H15">
        <f t="shared" si="3"/>
        <v>36.925200000067925</v>
      </c>
      <c r="I15">
        <f t="shared" si="4"/>
        <v>0.71010000000130624</v>
      </c>
    </row>
    <row r="16" spans="1:15" x14ac:dyDescent="0.35">
      <c r="A16">
        <v>52</v>
      </c>
      <c r="B16">
        <v>39</v>
      </c>
      <c r="C16">
        <f t="shared" si="0"/>
        <v>0.75</v>
      </c>
      <c r="E16" cm="1">
        <f t="array" ref="E16">_xlfn.IFS($A16&gt;$M$2,$M$2*$O$2)</f>
        <v>15.600000000039001</v>
      </c>
      <c r="F16">
        <f t="shared" si="1"/>
        <v>10.920000000010919</v>
      </c>
      <c r="G16">
        <f t="shared" si="2"/>
        <v>10.405200000018004</v>
      </c>
      <c r="H16">
        <f t="shared" si="3"/>
        <v>36.925200000067925</v>
      </c>
      <c r="I16">
        <f t="shared" si="4"/>
        <v>0.71010000000130624</v>
      </c>
    </row>
    <row r="17" spans="1:9" x14ac:dyDescent="0.35">
      <c r="A17">
        <v>52</v>
      </c>
      <c r="B17">
        <v>39</v>
      </c>
      <c r="C17">
        <f t="shared" si="0"/>
        <v>0.75</v>
      </c>
      <c r="E17" cm="1">
        <f t="array" ref="E17">_xlfn.IFS($A17&gt;$M$2,$M$2*$O$2)</f>
        <v>15.600000000039001</v>
      </c>
      <c r="F17">
        <f t="shared" si="1"/>
        <v>10.920000000010919</v>
      </c>
      <c r="G17">
        <f t="shared" si="2"/>
        <v>10.405200000018004</v>
      </c>
      <c r="H17">
        <f t="shared" si="3"/>
        <v>36.925200000067925</v>
      </c>
      <c r="I17">
        <f t="shared" si="4"/>
        <v>0.71010000000130624</v>
      </c>
    </row>
    <row r="18" spans="1:9" x14ac:dyDescent="0.35">
      <c r="A18">
        <v>0</v>
      </c>
      <c r="B18">
        <v>0</v>
      </c>
      <c r="C18" t="e">
        <f t="shared" si="0"/>
        <v>#DIV/0!</v>
      </c>
      <c r="E18" t="e" cm="1">
        <f t="array" ref="E18">_xlfn.IFS($A18&gt;$M$2,$M$2*$O$2)</f>
        <v>#N/A</v>
      </c>
      <c r="F18">
        <f t="shared" si="1"/>
        <v>-14.560000000014561</v>
      </c>
      <c r="G18" t="b">
        <f t="shared" si="2"/>
        <v>0</v>
      </c>
      <c r="H18" t="e">
        <f t="shared" si="3"/>
        <v>#N/A</v>
      </c>
      <c r="I18" t="e">
        <f t="shared" si="4"/>
        <v>#N/A</v>
      </c>
    </row>
    <row r="19" spans="1:9" x14ac:dyDescent="0.35">
      <c r="A19">
        <v>0</v>
      </c>
      <c r="B19">
        <v>0</v>
      </c>
      <c r="C19" t="e">
        <f t="shared" si="0"/>
        <v>#DIV/0!</v>
      </c>
      <c r="E19" t="e" cm="1">
        <f t="array" ref="E19">_xlfn.IFS($A19&gt;$M$2,$M$2*$O$2)</f>
        <v>#N/A</v>
      </c>
      <c r="F19">
        <f t="shared" si="1"/>
        <v>-14.560000000014561</v>
      </c>
      <c r="G19" t="b">
        <f t="shared" si="2"/>
        <v>0</v>
      </c>
      <c r="H19" t="e">
        <f t="shared" si="3"/>
        <v>#N/A</v>
      </c>
      <c r="I19" t="e">
        <f t="shared" si="4"/>
        <v>#N/A</v>
      </c>
    </row>
    <row r="20" spans="1:9" x14ac:dyDescent="0.35">
      <c r="A20">
        <v>43.675751222899997</v>
      </c>
      <c r="B20">
        <v>32.7568134172</v>
      </c>
      <c r="C20">
        <f t="shared" si="0"/>
        <v>0.75000000000057243</v>
      </c>
      <c r="E20" cm="1">
        <f t="array" ref="E20">_xlfn.IFS($A20&gt;$M$2,$M$2*$O$2)</f>
        <v>15.600000000039001</v>
      </c>
      <c r="F20">
        <f t="shared" si="1"/>
        <v>10.920000000010919</v>
      </c>
      <c r="G20">
        <f t="shared" si="2"/>
        <v>4.8529260656826949</v>
      </c>
      <c r="H20">
        <f t="shared" si="3"/>
        <v>31.372926065732614</v>
      </c>
      <c r="I20">
        <f t="shared" si="4"/>
        <v>0.71831451520135992</v>
      </c>
    </row>
    <row r="21" spans="1:9" x14ac:dyDescent="0.35">
      <c r="A21">
        <v>43.675751222899997</v>
      </c>
      <c r="B21">
        <v>32.7568134172</v>
      </c>
      <c r="C21">
        <f t="shared" si="0"/>
        <v>0.75000000000057243</v>
      </c>
      <c r="E21" cm="1">
        <f t="array" ref="E21">_xlfn.IFS($A21&gt;$M$2,$M$2*$O$2)</f>
        <v>15.600000000039001</v>
      </c>
      <c r="F21">
        <f t="shared" si="1"/>
        <v>10.920000000010919</v>
      </c>
      <c r="G21">
        <f t="shared" si="2"/>
        <v>4.8529260656826949</v>
      </c>
      <c r="H21">
        <f t="shared" si="3"/>
        <v>31.372926065732614</v>
      </c>
      <c r="I21">
        <f t="shared" si="4"/>
        <v>0.71831451520135992</v>
      </c>
    </row>
    <row r="22" spans="1:9" x14ac:dyDescent="0.35">
      <c r="A22">
        <v>43.675751222899997</v>
      </c>
      <c r="B22">
        <v>32.7568134172</v>
      </c>
      <c r="C22">
        <f t="shared" si="0"/>
        <v>0.75000000000057243</v>
      </c>
      <c r="E22" cm="1">
        <f t="array" ref="E22">_xlfn.IFS($A22&gt;$M$2,$M$2*$O$2)</f>
        <v>15.600000000039001</v>
      </c>
      <c r="F22">
        <f t="shared" si="1"/>
        <v>10.920000000010919</v>
      </c>
      <c r="G22">
        <f t="shared" si="2"/>
        <v>4.8529260656826949</v>
      </c>
      <c r="H22">
        <f t="shared" si="3"/>
        <v>31.372926065732614</v>
      </c>
      <c r="I22">
        <f t="shared" si="4"/>
        <v>0.71831451520135992</v>
      </c>
    </row>
    <row r="23" spans="1:9" x14ac:dyDescent="0.35">
      <c r="A23">
        <v>43.675751222899997</v>
      </c>
      <c r="B23">
        <v>32.7568134172</v>
      </c>
      <c r="C23">
        <f t="shared" si="0"/>
        <v>0.75000000000057243</v>
      </c>
      <c r="E23" cm="1">
        <f t="array" ref="E23">_xlfn.IFS($A23&gt;$M$2,$M$2*$O$2)</f>
        <v>15.600000000039001</v>
      </c>
      <c r="F23">
        <f t="shared" si="1"/>
        <v>10.920000000010919</v>
      </c>
      <c r="G23">
        <f t="shared" si="2"/>
        <v>4.8529260656826949</v>
      </c>
      <c r="H23">
        <f t="shared" si="3"/>
        <v>31.372926065732614</v>
      </c>
      <c r="I23">
        <f t="shared" si="4"/>
        <v>0.71831451520135992</v>
      </c>
    </row>
    <row r="24" spans="1:9" x14ac:dyDescent="0.35">
      <c r="A24">
        <v>43.675751222899997</v>
      </c>
      <c r="B24">
        <v>32.7568134172</v>
      </c>
      <c r="C24">
        <f t="shared" si="0"/>
        <v>0.75000000000057243</v>
      </c>
      <c r="E24" cm="1">
        <f t="array" ref="E24">_xlfn.IFS($A24&gt;$M$2,$M$2*$O$2)</f>
        <v>15.600000000039001</v>
      </c>
      <c r="F24">
        <f t="shared" si="1"/>
        <v>10.920000000010919</v>
      </c>
      <c r="G24">
        <f t="shared" si="2"/>
        <v>4.8529260656826949</v>
      </c>
      <c r="H24">
        <f t="shared" si="3"/>
        <v>31.372926065732614</v>
      </c>
      <c r="I24">
        <f t="shared" si="4"/>
        <v>0.71831451520135992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61C9-01A5-47E6-8D08-E69E18673784}">
  <dimension ref="A1:P25"/>
  <sheetViews>
    <sheetView tabSelected="1" workbookViewId="0">
      <selection activeCell="N35" sqref="N3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3</v>
      </c>
      <c r="N1" t="s">
        <v>4</v>
      </c>
    </row>
    <row r="2" spans="1:16" x14ac:dyDescent="0.35">
      <c r="A2">
        <v>13.3</v>
      </c>
      <c r="B2">
        <v>10</v>
      </c>
      <c r="C2">
        <f>B2/A2</f>
        <v>0.75187969924812026</v>
      </c>
      <c r="E2">
        <f>IF($B2&gt;$N$2,$N$2*$P$2,B2*$O$2)</f>
        <v>13.3</v>
      </c>
      <c r="F2" cm="1">
        <f t="array" ref="F2">IF(($B2-$N$2)&gt;(0),_xlfn.IFS(B2&gt;($N$2+$N$3),$N$3*$P$3,($B2-$N$2)&gt;(0),(B2-$N$2)*$P$3),0)</f>
        <v>0</v>
      </c>
      <c r="G2">
        <f>IF(($B2-($N$2+$N$3))&gt;(0),(B2-($N$2+$N$3))*$P$4,0)</f>
        <v>0</v>
      </c>
      <c r="H2">
        <f>SUM(E2:G2)</f>
        <v>13.3</v>
      </c>
      <c r="I2">
        <f>H2/B2</f>
        <v>1.33</v>
      </c>
      <c r="J2">
        <f>1*$O$2</f>
        <v>1.33</v>
      </c>
      <c r="K2" t="b">
        <f>EXACT(J2,I2)</f>
        <v>1</v>
      </c>
      <c r="M2">
        <v>0.4</v>
      </c>
      <c r="N2">
        <v>15.037593984962406</v>
      </c>
      <c r="O2">
        <v>1.33</v>
      </c>
      <c r="P2">
        <f>O2</f>
        <v>1.33</v>
      </c>
    </row>
    <row r="3" spans="1:16" x14ac:dyDescent="0.35">
      <c r="A3">
        <v>27.24812</v>
      </c>
      <c r="B3">
        <v>20</v>
      </c>
      <c r="C3">
        <f t="shared" ref="C3:C25" si="0">B3/A3</f>
        <v>0.73399559309045903</v>
      </c>
      <c r="E3">
        <f t="shared" ref="E3:E25" si="1">IF($B3&gt;$N$2,$N$2*$P$2,B3*$O$2)</f>
        <v>20</v>
      </c>
      <c r="F3" cm="1">
        <f t="array" ref="F3">IF(($B3-$N$2)&gt;(0),_xlfn.IFS(B3&gt;($N$2+$N$3),$N$3*$P$3,($B3-$N$2)&gt;(0),(B3-$N$2)*$P$3),0)</f>
        <v>7.1458646616541346</v>
      </c>
      <c r="G3">
        <f t="shared" ref="G3:G25" si="2">IF(($B3-($N$2+$N$3))&gt;(0),(B3-($N$2+$N$3))*$P$4,0)</f>
        <v>0</v>
      </c>
      <c r="H3">
        <f t="shared" ref="H3:H25" si="3">SUM(E3:G3)</f>
        <v>27.145864661654134</v>
      </c>
      <c r="I3">
        <f t="shared" ref="I3:I25" si="4">H3/B3</f>
        <v>1.3572932330827068</v>
      </c>
      <c r="J3">
        <f>($N$2*$O$2+(B3-$N$2)*$O$3)/B3</f>
        <v>1.3572932330827068</v>
      </c>
      <c r="K3" t="b">
        <f t="shared" ref="K3:K25" si="5">EXACT(J3,I3)</f>
        <v>1</v>
      </c>
      <c r="M3">
        <v>0.7</v>
      </c>
      <c r="N3">
        <v>10.48951048951049</v>
      </c>
      <c r="O3">
        <v>1.44</v>
      </c>
      <c r="P3">
        <f>O3</f>
        <v>1.44</v>
      </c>
    </row>
    <row r="4" spans="1:16" x14ac:dyDescent="0.35">
      <c r="A4">
        <v>34.479219999999998</v>
      </c>
      <c r="B4">
        <v>25</v>
      </c>
      <c r="C4">
        <f t="shared" si="0"/>
        <v>0.72507440713566029</v>
      </c>
      <c r="E4">
        <f t="shared" si="1"/>
        <v>20</v>
      </c>
      <c r="F4" cm="1">
        <f t="array" ref="F4">IF(($B4-$N$2)&gt;(0),_xlfn.IFS(B4&gt;($N$2+$N$3),$N$3*$P$3,($B4-$N$2)&gt;(0),(B4-$N$2)*$P$3),0)</f>
        <v>14.345864661654135</v>
      </c>
      <c r="G4">
        <f t="shared" si="2"/>
        <v>0</v>
      </c>
      <c r="H4">
        <f t="shared" si="3"/>
        <v>34.345864661654133</v>
      </c>
      <c r="I4">
        <f t="shared" si="4"/>
        <v>1.3738345864661654</v>
      </c>
      <c r="J4">
        <f>($N$2*$O$2+(B4-$N$2)*$O$3)/B4</f>
        <v>1.3738345864661654</v>
      </c>
      <c r="K4" t="b">
        <f t="shared" si="5"/>
        <v>1</v>
      </c>
      <c r="M4">
        <v>1</v>
      </c>
      <c r="N4">
        <v>9.7402597402597397</v>
      </c>
      <c r="O4">
        <v>1.54</v>
      </c>
      <c r="P4">
        <f>O4</f>
        <v>1.54</v>
      </c>
    </row>
    <row r="5" spans="1:16" x14ac:dyDescent="0.35">
      <c r="A5">
        <v>6.65</v>
      </c>
      <c r="B5">
        <v>5</v>
      </c>
      <c r="C5">
        <f t="shared" si="0"/>
        <v>0.75187969924812026</v>
      </c>
      <c r="E5">
        <f t="shared" si="1"/>
        <v>6.65</v>
      </c>
      <c r="F5" cm="1">
        <f t="array" ref="F5">IF(($B5-$N$2)&gt;(0),_xlfn.IFS(B5&gt;($N$2+$N$3),$N$3*$P$3,($B5-$N$2)&gt;(0),(B5-$N$2)*$P$3),0)</f>
        <v>0</v>
      </c>
      <c r="G5">
        <f t="shared" si="2"/>
        <v>0</v>
      </c>
      <c r="H5">
        <f t="shared" si="3"/>
        <v>6.65</v>
      </c>
      <c r="I5">
        <f t="shared" si="4"/>
        <v>1.33</v>
      </c>
      <c r="J5">
        <f>1*$O$2</f>
        <v>1.33</v>
      </c>
      <c r="K5" t="b">
        <f t="shared" si="5"/>
        <v>1</v>
      </c>
    </row>
    <row r="6" spans="1:16" x14ac:dyDescent="0.35">
      <c r="A6">
        <v>13.3</v>
      </c>
      <c r="B6">
        <v>10</v>
      </c>
      <c r="C6">
        <f t="shared" si="0"/>
        <v>0.75187969924812026</v>
      </c>
      <c r="E6">
        <f t="shared" si="1"/>
        <v>13.3</v>
      </c>
      <c r="F6" cm="1">
        <f t="array" ref="F6">IF(($B6-$N$2)&gt;(0),_xlfn.IFS(B6&gt;($N$2+$N$3),$N$3*$P$3,($B6-$N$2)&gt;(0),(B6-$N$2)*$P$3),0)</f>
        <v>0</v>
      </c>
      <c r="G6">
        <f t="shared" si="2"/>
        <v>0</v>
      </c>
      <c r="H6">
        <f t="shared" si="3"/>
        <v>13.3</v>
      </c>
      <c r="I6">
        <f t="shared" si="4"/>
        <v>1.33</v>
      </c>
      <c r="J6">
        <f>1*$O$2</f>
        <v>1.33</v>
      </c>
      <c r="K6" t="b">
        <f t="shared" si="5"/>
        <v>1</v>
      </c>
    </row>
    <row r="7" spans="1:16" x14ac:dyDescent="0.35">
      <c r="A7">
        <v>20.048120000000001</v>
      </c>
      <c r="B7">
        <v>15</v>
      </c>
      <c r="C7">
        <f t="shared" si="0"/>
        <v>0.74819983120611799</v>
      </c>
      <c r="E7">
        <f t="shared" si="1"/>
        <v>19.950000000000003</v>
      </c>
      <c r="F7" cm="1">
        <f t="array" ref="F7">IF(($B7-$N$2)&gt;(0),_xlfn.IFS(B7&gt;($N$2+$N$3),$N$3*$P$3,($B7-$N$2)&gt;(0),(B7-$N$2)*$P$3),0)</f>
        <v>0</v>
      </c>
      <c r="G7">
        <f t="shared" si="2"/>
        <v>0</v>
      </c>
      <c r="H7">
        <f t="shared" si="3"/>
        <v>19.950000000000003</v>
      </c>
      <c r="I7">
        <f t="shared" si="4"/>
        <v>1.3300000000000003</v>
      </c>
      <c r="J7">
        <f>1*$O$2</f>
        <v>1.33</v>
      </c>
      <c r="K7" t="b">
        <f t="shared" si="5"/>
        <v>1</v>
      </c>
    </row>
    <row r="8" spans="1:16" x14ac:dyDescent="0.35">
      <c r="A8">
        <v>27.24812</v>
      </c>
      <c r="B8">
        <v>20</v>
      </c>
      <c r="C8">
        <f t="shared" si="0"/>
        <v>0.73399559309045903</v>
      </c>
      <c r="E8">
        <f t="shared" si="1"/>
        <v>20</v>
      </c>
      <c r="F8" cm="1">
        <f t="array" ref="F8">IF(($B8-$N$2)&gt;(0),_xlfn.IFS(B8&gt;($N$2+$N$3),$N$3*$P$3,($B8-$N$2)&gt;(0),(B8-$N$2)*$P$3),0)</f>
        <v>7.1458646616541346</v>
      </c>
      <c r="G8">
        <f t="shared" si="2"/>
        <v>0</v>
      </c>
      <c r="H8">
        <f t="shared" si="3"/>
        <v>27.145864661654134</v>
      </c>
      <c r="I8">
        <f t="shared" si="4"/>
        <v>1.3572932330827068</v>
      </c>
      <c r="J8">
        <f>($N$2*$O$2+(B8-$N$2)*$O$3)/B8</f>
        <v>1.3572932330827068</v>
      </c>
      <c r="K8" t="b">
        <f t="shared" si="5"/>
        <v>1</v>
      </c>
    </row>
    <row r="9" spans="1:16" x14ac:dyDescent="0.35">
      <c r="A9">
        <v>42.179220000000001</v>
      </c>
      <c r="B9">
        <v>30</v>
      </c>
      <c r="C9">
        <f t="shared" si="0"/>
        <v>0.71125070591632555</v>
      </c>
      <c r="E9">
        <f t="shared" si="1"/>
        <v>20</v>
      </c>
      <c r="F9" cm="1">
        <f t="array" ref="F9">IF(($B9-$N$2)&gt;(0),_xlfn.IFS(B9&gt;($N$2+$N$3),$N$3*$P$3,($B9-$N$2)&gt;(0),(B9-$N$2)*$P$3),0)</f>
        <v>15.104895104895105</v>
      </c>
      <c r="G9">
        <f t="shared" si="2"/>
        <v>6.8882591093117398</v>
      </c>
      <c r="H9">
        <f t="shared" si="3"/>
        <v>41.993154214206847</v>
      </c>
      <c r="I9">
        <f t="shared" si="4"/>
        <v>1.3997718071402283</v>
      </c>
      <c r="J9">
        <f>($N$2*$O$2+($N$3)*$O$3+(B9-$N$2-$N$3)*$O$4)/B9</f>
        <v>1.3997718071402283</v>
      </c>
      <c r="K9" t="b">
        <f t="shared" si="5"/>
        <v>1</v>
      </c>
    </row>
    <row r="10" spans="1:16" x14ac:dyDescent="0.35">
      <c r="A10">
        <v>49.879219999999997</v>
      </c>
      <c r="B10">
        <v>35</v>
      </c>
      <c r="C10">
        <f t="shared" si="0"/>
        <v>0.70169501447697058</v>
      </c>
      <c r="E10">
        <f t="shared" si="1"/>
        <v>20</v>
      </c>
      <c r="F10" cm="1">
        <f t="array" ref="F10">IF(($B10-$N$2)&gt;(0),_xlfn.IFS(B10&gt;($N$2+$N$3),$N$3*$P$3,($B10-$N$2)&gt;(0),(B10-$N$2)*$P$3),0)</f>
        <v>15.104895104895105</v>
      </c>
      <c r="G10">
        <f t="shared" si="2"/>
        <v>14.588259109311741</v>
      </c>
      <c r="H10">
        <f t="shared" si="3"/>
        <v>49.693154214206849</v>
      </c>
      <c r="I10">
        <f t="shared" si="4"/>
        <v>1.4198044061201958</v>
      </c>
      <c r="J10">
        <f>($N$2*$O$2+($N$3)*$O$3+(B10-$N$2-$N$3)*$O$4)/B10</f>
        <v>1.4198044061201958</v>
      </c>
      <c r="K10" t="b">
        <f t="shared" si="5"/>
        <v>1</v>
      </c>
    </row>
    <row r="11" spans="1:16" x14ac:dyDescent="0.35">
      <c r="A11">
        <v>45.259219999999999</v>
      </c>
      <c r="B11">
        <v>32</v>
      </c>
      <c r="C11">
        <f t="shared" si="0"/>
        <v>0.70703825651436325</v>
      </c>
      <c r="E11">
        <f t="shared" si="1"/>
        <v>20</v>
      </c>
      <c r="F11" cm="1">
        <f t="array" ref="F11">IF(($B11-$N$2)&gt;(0),_xlfn.IFS(B11&gt;($N$2+$N$3),$N$3*$P$3,($B11-$N$2)&gt;(0),(B11-$N$2)*$P$3),0)</f>
        <v>15.104895104895105</v>
      </c>
      <c r="G11">
        <f t="shared" si="2"/>
        <v>9.9682591093117399</v>
      </c>
      <c r="H11">
        <f t="shared" si="3"/>
        <v>45.073154214206845</v>
      </c>
      <c r="I11">
        <f t="shared" si="4"/>
        <v>1.4085360691939639</v>
      </c>
      <c r="J11">
        <f>($N$2*$O$2+($N$3)*$O$3+(B11-$N$2-$N$3)*$O$4)/B11</f>
        <v>1.4085360691939639</v>
      </c>
      <c r="K11" t="b">
        <f t="shared" si="5"/>
        <v>1</v>
      </c>
    </row>
    <row r="12" spans="1:16" x14ac:dyDescent="0.35">
      <c r="A12">
        <v>36.019219999999997</v>
      </c>
      <c r="B12">
        <v>26</v>
      </c>
      <c r="C12">
        <f t="shared" si="0"/>
        <v>0.72183684155292649</v>
      </c>
      <c r="E12">
        <f t="shared" si="1"/>
        <v>20</v>
      </c>
      <c r="F12" cm="1">
        <f t="array" ref="F12">IF(($B12-$N$2)&gt;(0),_xlfn.IFS(B12&gt;($N$2+$N$3),$N$3*$P$3,($B12-$N$2)&gt;(0),(B12-$N$2)*$P$3),0)</f>
        <v>15.104895104895105</v>
      </c>
      <c r="G12">
        <f t="shared" si="2"/>
        <v>0.72825910931173998</v>
      </c>
      <c r="H12">
        <f t="shared" si="3"/>
        <v>35.83315421420685</v>
      </c>
      <c r="I12">
        <f t="shared" si="4"/>
        <v>1.3781982390079557</v>
      </c>
      <c r="J12">
        <f>($N$2*$O$2+($N$3)*$O$3+(B12-$N$2-$N$3)*$O$4)/B12</f>
        <v>1.3781982390079557</v>
      </c>
      <c r="K12" t="b">
        <f t="shared" si="5"/>
        <v>1</v>
      </c>
    </row>
    <row r="13" spans="1:16" x14ac:dyDescent="0.35">
      <c r="A13">
        <v>33.008119999999998</v>
      </c>
      <c r="B13">
        <v>24</v>
      </c>
      <c r="C13">
        <f t="shared" si="0"/>
        <v>0.72709381812717599</v>
      </c>
      <c r="E13">
        <f t="shared" si="1"/>
        <v>20</v>
      </c>
      <c r="F13" cm="1">
        <f t="array" ref="F13">IF(($B13-$N$2)&gt;(0),_xlfn.IFS(B13&gt;($N$2+$N$3),$N$3*$P$3,($B13-$N$2)&gt;(0),(B13-$N$2)*$P$3),0)</f>
        <v>12.905864661654135</v>
      </c>
      <c r="G13">
        <f t="shared" si="2"/>
        <v>0</v>
      </c>
      <c r="H13">
        <f t="shared" si="3"/>
        <v>32.905864661654135</v>
      </c>
      <c r="I13">
        <f t="shared" si="4"/>
        <v>1.3710776942355889</v>
      </c>
      <c r="J13">
        <f>($N$2*$O$2+(B13-$N$2)*$O$3)/B13</f>
        <v>1.3710776942355889</v>
      </c>
      <c r="K13" t="b">
        <f t="shared" si="5"/>
        <v>1</v>
      </c>
    </row>
    <row r="14" spans="1:16" x14ac:dyDescent="0.35">
      <c r="A14">
        <v>24.368120000000001</v>
      </c>
      <c r="B14">
        <v>18</v>
      </c>
      <c r="C14">
        <f t="shared" si="0"/>
        <v>0.7386700328133643</v>
      </c>
      <c r="E14">
        <f t="shared" si="1"/>
        <v>20</v>
      </c>
      <c r="F14" cm="1">
        <f t="array" ref="F14">IF(($B14-$N$2)&gt;(0),_xlfn.IFS(B14&gt;($N$2+$N$3),$N$3*$P$3,($B14-$N$2)&gt;(0),(B14-$N$2)*$P$3),0)</f>
        <v>4.2658646616541347</v>
      </c>
      <c r="G14">
        <f t="shared" si="2"/>
        <v>0</v>
      </c>
      <c r="H14">
        <f t="shared" si="3"/>
        <v>24.265864661654135</v>
      </c>
      <c r="I14">
        <f t="shared" si="4"/>
        <v>1.3481035923141187</v>
      </c>
      <c r="J14">
        <f>($N$2*$O$2+(B14-$N$2)*$O$3)/B14</f>
        <v>1.3481035923141187</v>
      </c>
      <c r="K14" t="b">
        <f t="shared" si="5"/>
        <v>1</v>
      </c>
    </row>
    <row r="15" spans="1:16" x14ac:dyDescent="0.35">
      <c r="A15">
        <v>5.32</v>
      </c>
      <c r="B15">
        <v>4</v>
      </c>
      <c r="C15">
        <f t="shared" si="0"/>
        <v>0.75187969924812026</v>
      </c>
      <c r="E15">
        <f t="shared" si="1"/>
        <v>5.32</v>
      </c>
      <c r="F15" cm="1">
        <f t="array" ref="F15">IF(($B15-$N$2)&gt;(0),_xlfn.IFS(B15&gt;($N$2+$N$3),$N$3*$P$3,($B15-$N$2)&gt;(0),(B15-$N$2)*$P$3),0)</f>
        <v>0</v>
      </c>
      <c r="G15">
        <f t="shared" si="2"/>
        <v>0</v>
      </c>
      <c r="H15">
        <f t="shared" si="3"/>
        <v>5.32</v>
      </c>
      <c r="I15">
        <f t="shared" si="4"/>
        <v>1.33</v>
      </c>
      <c r="J15">
        <f>1*$O$2</f>
        <v>1.33</v>
      </c>
      <c r="K15" t="b">
        <f t="shared" si="5"/>
        <v>1</v>
      </c>
    </row>
    <row r="16" spans="1:16" x14ac:dyDescent="0.35">
      <c r="A16">
        <v>13.3</v>
      </c>
      <c r="B16">
        <v>10</v>
      </c>
      <c r="C16">
        <f t="shared" si="0"/>
        <v>0.75187969924812026</v>
      </c>
      <c r="E16">
        <f t="shared" si="1"/>
        <v>13.3</v>
      </c>
      <c r="F16" cm="1">
        <f t="array" ref="F16">IF(($B16-$N$2)&gt;(0),_xlfn.IFS(B16&gt;($N$2+$N$3),$N$3*$P$3,($B16-$N$2)&gt;(0),(B16-$N$2)*$P$3),0)</f>
        <v>0</v>
      </c>
      <c r="G16">
        <f t="shared" si="2"/>
        <v>0</v>
      </c>
      <c r="H16">
        <f t="shared" si="3"/>
        <v>13.3</v>
      </c>
      <c r="I16">
        <f t="shared" si="4"/>
        <v>1.33</v>
      </c>
      <c r="J16">
        <f>1*$O$2</f>
        <v>1.33</v>
      </c>
      <c r="K16" t="b">
        <f t="shared" si="5"/>
        <v>1</v>
      </c>
    </row>
    <row r="17" spans="1:11" x14ac:dyDescent="0.35">
      <c r="A17">
        <v>34.479219999999998</v>
      </c>
      <c r="B17">
        <v>25</v>
      </c>
      <c r="C17">
        <f t="shared" si="0"/>
        <v>0.72507440713566029</v>
      </c>
      <c r="E17">
        <f t="shared" si="1"/>
        <v>20</v>
      </c>
      <c r="F17" cm="1">
        <f t="array" ref="F17">IF(($B17-$N$2)&gt;(0),_xlfn.IFS(B17&gt;($N$2+$N$3),$N$3*$P$3,($B17-$N$2)&gt;(0),(B17-$N$2)*$P$3),0)</f>
        <v>14.345864661654135</v>
      </c>
      <c r="G17">
        <f t="shared" si="2"/>
        <v>0</v>
      </c>
      <c r="H17">
        <f t="shared" si="3"/>
        <v>34.345864661654133</v>
      </c>
      <c r="I17">
        <f t="shared" si="4"/>
        <v>1.3738345864661654</v>
      </c>
      <c r="J17">
        <f>($N$2*$O$2+(B17-$N$2)*$O$3)/B17</f>
        <v>1.3738345864661654</v>
      </c>
      <c r="K17" t="b">
        <f t="shared" si="5"/>
        <v>1</v>
      </c>
    </row>
    <row r="18" spans="1:11" x14ac:dyDescent="0.35">
      <c r="A18">
        <v>34.479219999999998</v>
      </c>
      <c r="B18">
        <v>25</v>
      </c>
      <c r="C18">
        <f t="shared" si="0"/>
        <v>0.72507440713566029</v>
      </c>
      <c r="E18">
        <f t="shared" si="1"/>
        <v>20</v>
      </c>
      <c r="F18" cm="1">
        <f t="array" ref="F18">IF(($B18-$N$2)&gt;(0),_xlfn.IFS(B18&gt;($N$2+$N$3),$N$3*$P$3,($B18-$N$2)&gt;(0),(B18-$N$2)*$P$3),0)</f>
        <v>14.345864661654135</v>
      </c>
      <c r="G18">
        <f t="shared" si="2"/>
        <v>0</v>
      </c>
      <c r="H18">
        <f t="shared" si="3"/>
        <v>34.345864661654133</v>
      </c>
      <c r="I18">
        <f t="shared" si="4"/>
        <v>1.3738345864661654</v>
      </c>
      <c r="J18">
        <f>($N$2*$O$2+(B18-$N$2)*$O$3)/B18</f>
        <v>1.3738345864661654</v>
      </c>
      <c r="K18" t="b">
        <f t="shared" si="5"/>
        <v>1</v>
      </c>
    </row>
    <row r="19" spans="1:11" x14ac:dyDescent="0.35">
      <c r="A19">
        <v>42.179220000000001</v>
      </c>
      <c r="B19">
        <v>30</v>
      </c>
      <c r="C19">
        <f t="shared" si="0"/>
        <v>0.71125070591632555</v>
      </c>
      <c r="E19">
        <f t="shared" si="1"/>
        <v>20</v>
      </c>
      <c r="F19" cm="1">
        <f t="array" ref="F19">IF(($B19-$N$2)&gt;(0),_xlfn.IFS(B19&gt;($N$2+$N$3),$N$3*$P$3,($B19-$N$2)&gt;(0),(B19-$N$2)*$P$3),0)</f>
        <v>15.104895104895105</v>
      </c>
      <c r="G19">
        <f t="shared" si="2"/>
        <v>6.8882591093117398</v>
      </c>
      <c r="H19">
        <f t="shared" si="3"/>
        <v>41.993154214206847</v>
      </c>
      <c r="I19">
        <f t="shared" si="4"/>
        <v>1.3997718071402283</v>
      </c>
      <c r="J19">
        <f>($N$2*$O$2+($N$3)*$O$3+(B19-$N$2-$N$3)*$O$4)/B19</f>
        <v>1.3997718071402283</v>
      </c>
      <c r="K19" t="b">
        <f t="shared" si="5"/>
        <v>1</v>
      </c>
    </row>
    <row r="20" spans="1:11" x14ac:dyDescent="0.35">
      <c r="A20">
        <v>27.24812</v>
      </c>
      <c r="B20">
        <v>20</v>
      </c>
      <c r="C20">
        <f t="shared" si="0"/>
        <v>0.73399559309045903</v>
      </c>
      <c r="E20">
        <f t="shared" si="1"/>
        <v>20</v>
      </c>
      <c r="F20" cm="1">
        <f t="array" ref="F20">IF(($B20-$N$2)&gt;(0),_xlfn.IFS(B20&gt;($N$2+$N$3),$N$3*$P$3,($B20-$N$2)&gt;(0),(B20-$N$2)*$P$3),0)</f>
        <v>7.1458646616541346</v>
      </c>
      <c r="G20">
        <f t="shared" si="2"/>
        <v>0</v>
      </c>
      <c r="H20">
        <f t="shared" si="3"/>
        <v>27.145864661654134</v>
      </c>
      <c r="I20">
        <f t="shared" si="4"/>
        <v>1.3572932330827068</v>
      </c>
      <c r="J20">
        <f>($N$2*$O$2+(B20-$N$2)*$O$3)/B20</f>
        <v>1.3572932330827068</v>
      </c>
      <c r="K20" t="b">
        <f t="shared" si="5"/>
        <v>1</v>
      </c>
    </row>
    <row r="21" spans="1:11" x14ac:dyDescent="0.35">
      <c r="A21">
        <v>13.3</v>
      </c>
      <c r="B21">
        <v>10</v>
      </c>
      <c r="C21">
        <f t="shared" si="0"/>
        <v>0.75187969924812026</v>
      </c>
      <c r="E21">
        <f t="shared" si="1"/>
        <v>13.3</v>
      </c>
      <c r="F21" cm="1">
        <f t="array" ref="F21">IF(($B21-$N$2)&gt;(0),_xlfn.IFS(B21&gt;($N$2+$N$3),$N$3*$P$3,($B21-$N$2)&gt;(0),(B21-$N$2)*$P$3),0)</f>
        <v>0</v>
      </c>
      <c r="G21">
        <f t="shared" si="2"/>
        <v>0</v>
      </c>
      <c r="H21">
        <f t="shared" si="3"/>
        <v>13.3</v>
      </c>
      <c r="I21">
        <f t="shared" si="4"/>
        <v>1.33</v>
      </c>
      <c r="J21">
        <f>1*$O$2</f>
        <v>1.33</v>
      </c>
      <c r="K21" t="b">
        <f t="shared" si="5"/>
        <v>1</v>
      </c>
    </row>
    <row r="22" spans="1:11" x14ac:dyDescent="0.35">
      <c r="A22">
        <v>6.65</v>
      </c>
      <c r="B22">
        <v>5</v>
      </c>
      <c r="C22">
        <f t="shared" si="0"/>
        <v>0.75187969924812026</v>
      </c>
      <c r="E22">
        <f t="shared" si="1"/>
        <v>6.65</v>
      </c>
      <c r="F22" cm="1">
        <f t="array" ref="F22">IF(($B22-$N$2)&gt;(0),_xlfn.IFS(B22&gt;($N$2+$N$3),$N$3*$P$3,($B22-$N$2)&gt;(0),(B22-$N$2)*$P$3),0)</f>
        <v>0</v>
      </c>
      <c r="G22">
        <f t="shared" si="2"/>
        <v>0</v>
      </c>
      <c r="H22">
        <f t="shared" si="3"/>
        <v>6.65</v>
      </c>
      <c r="I22">
        <f t="shared" si="4"/>
        <v>1.33</v>
      </c>
      <c r="J22">
        <f>1*$O$2</f>
        <v>1.33</v>
      </c>
      <c r="K22" t="b">
        <f t="shared" si="5"/>
        <v>1</v>
      </c>
    </row>
    <row r="23" spans="1:11" x14ac:dyDescent="0.35">
      <c r="A23">
        <v>42.179220000000001</v>
      </c>
      <c r="B23">
        <v>30</v>
      </c>
      <c r="C23">
        <f t="shared" si="0"/>
        <v>0.71125070591632555</v>
      </c>
      <c r="E23">
        <f t="shared" si="1"/>
        <v>20</v>
      </c>
      <c r="F23" cm="1">
        <f t="array" ref="F23">IF(($B23-$N$2)&gt;(0),_xlfn.IFS(B23&gt;($N$2+$N$3),$N$3*$P$3,($B23-$N$2)&gt;(0),(B23-$N$2)*$P$3),0)</f>
        <v>15.104895104895105</v>
      </c>
      <c r="G23">
        <f t="shared" si="2"/>
        <v>6.8882591093117398</v>
      </c>
      <c r="H23">
        <f t="shared" si="3"/>
        <v>41.993154214206847</v>
      </c>
      <c r="I23">
        <f t="shared" si="4"/>
        <v>1.3997718071402283</v>
      </c>
      <c r="J23">
        <f>($N$2*$O$2+($N$3)*$O$3+(B23-$N$2-$N$3)*$O$4)/B23</f>
        <v>1.3997718071402283</v>
      </c>
      <c r="K23" t="b">
        <f t="shared" si="5"/>
        <v>1</v>
      </c>
    </row>
    <row r="24" spans="1:11" x14ac:dyDescent="0.35">
      <c r="A24">
        <v>34.479219999999998</v>
      </c>
      <c r="B24">
        <v>25</v>
      </c>
      <c r="C24">
        <f t="shared" si="0"/>
        <v>0.72507440713566029</v>
      </c>
      <c r="E24">
        <f t="shared" si="1"/>
        <v>20</v>
      </c>
      <c r="F24" cm="1">
        <f t="array" ref="F24">IF(($B24-$N$2)&gt;(0),_xlfn.IFS(B24&gt;($N$2+$N$3),$N$3*$P$3,($B24-$N$2)&gt;(0),(B24-$N$2)*$P$3),0)</f>
        <v>14.345864661654135</v>
      </c>
      <c r="G24">
        <f t="shared" si="2"/>
        <v>0</v>
      </c>
      <c r="H24">
        <f t="shared" si="3"/>
        <v>34.345864661654133</v>
      </c>
      <c r="I24">
        <f t="shared" si="4"/>
        <v>1.3738345864661654</v>
      </c>
      <c r="J24">
        <f>($N$2*$O$2+(B24-$N$2)*$O$3)/B24</f>
        <v>1.3738345864661654</v>
      </c>
      <c r="K24" t="b">
        <f t="shared" si="5"/>
        <v>1</v>
      </c>
    </row>
    <row r="25" spans="1:11" x14ac:dyDescent="0.35">
      <c r="A25">
        <v>24.368120000000001</v>
      </c>
      <c r="B25">
        <v>18</v>
      </c>
      <c r="C25">
        <f t="shared" si="0"/>
        <v>0.7386700328133643</v>
      </c>
      <c r="E25">
        <f t="shared" si="1"/>
        <v>20</v>
      </c>
      <c r="F25" cm="1">
        <f t="array" ref="F25">IF(($B25-$N$2)&gt;(0),_xlfn.IFS(B25&gt;($N$2+$N$3),$N$3*$P$3,($B25-$N$2)&gt;(0),(B25-$N$2)*$P$3),0)</f>
        <v>4.2658646616541347</v>
      </c>
      <c r="G25">
        <f t="shared" si="2"/>
        <v>0</v>
      </c>
      <c r="H25">
        <f t="shared" si="3"/>
        <v>24.265864661654135</v>
      </c>
      <c r="I25">
        <f t="shared" si="4"/>
        <v>1.3481035923141187</v>
      </c>
      <c r="J25">
        <f>($N$2*$O$2+(B25-$N$2)*$O$3)/B25</f>
        <v>1.3481035923141187</v>
      </c>
      <c r="K25" t="b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Input relation</vt:lpstr>
      <vt:lpstr>on Output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2024-04-22T13:21:23Z</dcterms:created>
  <dcterms:modified xsi:type="dcterms:W3CDTF">2024-04-25T14:08:38Z</dcterms:modified>
</cp:coreProperties>
</file>